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vander/Documents/Uni/9. Sem/FDM/"/>
    </mc:Choice>
  </mc:AlternateContent>
  <xr:revisionPtr revIDLastSave="0" documentId="13_ncr:1_{63F9440E-757D-3548-934F-CE00035ECEDB}" xr6:coauthVersionLast="47" xr6:coauthVersionMax="47" xr10:uidLastSave="{00000000-0000-0000-0000-000000000000}"/>
  <bookViews>
    <workbookView xWindow="1820" yWindow="1480" windowWidth="27240" windowHeight="14800" firstSheet="2" activeTab="12" xr2:uid="{CCE24798-88DA-A54C-99C1-303EA57D4539}"/>
  </bookViews>
  <sheets>
    <sheet name="Prices" sheetId="3" r:id="rId1"/>
    <sheet name="PS3 " sheetId="2" r:id="rId2"/>
    <sheet name="PS5" sheetId="4" r:id="rId3"/>
    <sheet name="PS6" sheetId="5" r:id="rId4"/>
    <sheet name="PS7" sheetId="6" r:id="rId5"/>
    <sheet name="PS8" sheetId="7" r:id="rId6"/>
    <sheet name="PS8 - II " sheetId="8" r:id="rId7"/>
    <sheet name="PS9" sheetId="9" r:id="rId8"/>
    <sheet name="PS10" sheetId="10" r:id="rId9"/>
    <sheet name="PS11" sheetId="11" r:id="rId10"/>
    <sheet name="PS12" sheetId="12" r:id="rId11"/>
    <sheet name="PS12 BSM " sheetId="13" r:id="rId12"/>
    <sheet name="PS12 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2" l="1"/>
  <c r="N33" i="12"/>
  <c r="N32" i="12"/>
  <c r="N34" i="12"/>
  <c r="M34" i="12"/>
  <c r="O26" i="12"/>
  <c r="O27" i="12"/>
  <c r="O25" i="12"/>
  <c r="N27" i="12"/>
  <c r="N26" i="12"/>
  <c r="N28" i="12"/>
  <c r="O28" i="12"/>
  <c r="M28" i="12"/>
  <c r="M21" i="12"/>
  <c r="N20" i="12"/>
  <c r="N13" i="12"/>
  <c r="N8" i="12"/>
  <c r="N9" i="12"/>
  <c r="N14" i="12"/>
  <c r="O14" i="12"/>
  <c r="O13" i="12"/>
  <c r="N21" i="12"/>
  <c r="N15" i="12"/>
  <c r="O15" i="12"/>
  <c r="M15" i="12"/>
  <c r="O8" i="12"/>
  <c r="O9" i="12"/>
  <c r="O7" i="12"/>
  <c r="G9" i="13"/>
  <c r="C9" i="13"/>
  <c r="D9" i="13" s="1"/>
  <c r="H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F9" i="13" l="1"/>
  <c r="E9" i="13"/>
  <c r="B11" i="13" l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10" i="13"/>
  <c r="C64" i="12"/>
  <c r="C63" i="12"/>
  <c r="B63" i="12"/>
  <c r="C58" i="12"/>
  <c r="D48" i="12" l="1"/>
  <c r="D47" i="12"/>
  <c r="C48" i="12"/>
  <c r="C49" i="12"/>
  <c r="D49" i="12"/>
  <c r="B49" i="12"/>
  <c r="C50" i="12"/>
  <c r="D50" i="12"/>
  <c r="B50" i="12"/>
  <c r="D39" i="12"/>
  <c r="D38" i="12"/>
  <c r="C39" i="12"/>
  <c r="C40" i="12"/>
  <c r="D40" i="12"/>
  <c r="B40" i="12"/>
  <c r="C41" i="12"/>
  <c r="D41" i="12"/>
  <c r="B41" i="12"/>
  <c r="B30" i="12"/>
  <c r="C29" i="12"/>
  <c r="C19" i="12"/>
  <c r="G8" i="12"/>
  <c r="F8" i="12"/>
  <c r="C15" i="12"/>
  <c r="C14" i="12"/>
  <c r="C26" i="12"/>
  <c r="D26" i="12"/>
  <c r="D25" i="12"/>
  <c r="C27" i="12"/>
  <c r="D27" i="12"/>
  <c r="B27" i="12"/>
  <c r="C5" i="12"/>
  <c r="D14" i="12"/>
  <c r="D13" i="12"/>
  <c r="C17" i="12" s="1" a="1"/>
  <c r="C17" i="12" s="1"/>
  <c r="B81" i="11"/>
  <c r="C81" i="11" s="1"/>
  <c r="E81" i="11"/>
  <c r="B82" i="11"/>
  <c r="E82" i="11" s="1"/>
  <c r="E75" i="11"/>
  <c r="E76" i="11"/>
  <c r="E77" i="11"/>
  <c r="E78" i="11"/>
  <c r="E79" i="11"/>
  <c r="E80" i="11"/>
  <c r="E74" i="11"/>
  <c r="F74" i="11" s="1"/>
  <c r="D75" i="11"/>
  <c r="F75" i="11" s="1"/>
  <c r="D76" i="11"/>
  <c r="D77" i="11"/>
  <c r="D78" i="11"/>
  <c r="D79" i="11"/>
  <c r="D80" i="11"/>
  <c r="D74" i="11"/>
  <c r="C75" i="11"/>
  <c r="C76" i="11"/>
  <c r="C77" i="11"/>
  <c r="C78" i="11"/>
  <c r="C79" i="11"/>
  <c r="C80" i="11"/>
  <c r="C74" i="11"/>
  <c r="F76" i="11"/>
  <c r="F77" i="11"/>
  <c r="B76" i="11"/>
  <c r="B77" i="11" s="1"/>
  <c r="B78" i="11" s="1"/>
  <c r="B79" i="11" s="1"/>
  <c r="B80" i="11" s="1"/>
  <c r="B75" i="11"/>
  <c r="C69" i="11" a="1"/>
  <c r="C69" i="11" s="1"/>
  <c r="C70" i="11" a="1"/>
  <c r="C70" i="11" s="1"/>
  <c r="C68" i="11" a="1"/>
  <c r="C68" i="11" s="1"/>
  <c r="D63" i="11"/>
  <c r="E63" i="11"/>
  <c r="F63" i="11"/>
  <c r="G63" i="11"/>
  <c r="D64" i="11"/>
  <c r="E64" i="11"/>
  <c r="F64" i="11"/>
  <c r="G64" i="11"/>
  <c r="D65" i="11"/>
  <c r="E65" i="11"/>
  <c r="F65" i="11"/>
  <c r="G65" i="11"/>
  <c r="C65" i="11"/>
  <c r="C64" i="11"/>
  <c r="C63" i="11"/>
  <c r="C61" i="11"/>
  <c r="D61" i="11"/>
  <c r="E61" i="11"/>
  <c r="F61" i="11"/>
  <c r="G61" i="11"/>
  <c r="C62" i="11"/>
  <c r="D62" i="11"/>
  <c r="E62" i="11"/>
  <c r="F62" i="11"/>
  <c r="G62" i="11"/>
  <c r="D60" i="11"/>
  <c r="E60" i="11"/>
  <c r="F60" i="11"/>
  <c r="G60" i="11"/>
  <c r="C60" i="11"/>
  <c r="B61" i="11"/>
  <c r="B62" i="11"/>
  <c r="B60" i="11"/>
  <c r="C56" i="11" a="1"/>
  <c r="C56" i="11" s="1"/>
  <c r="C46" i="11"/>
  <c r="C45" i="11"/>
  <c r="C41" i="11"/>
  <c r="C40" i="11"/>
  <c r="C35" i="11"/>
  <c r="C34" i="11"/>
  <c r="B34" i="11"/>
  <c r="C30" i="11"/>
  <c r="C26" i="11"/>
  <c r="C25" i="11"/>
  <c r="C22" i="11"/>
  <c r="C21" i="11"/>
  <c r="C17" i="11"/>
  <c r="C18" i="11"/>
  <c r="C15" i="11" a="1"/>
  <c r="C15" i="11" s="1"/>
  <c r="C16" i="11"/>
  <c r="C14" i="11" a="1"/>
  <c r="C14" i="11" s="1"/>
  <c r="C12" i="11"/>
  <c r="C11" i="11"/>
  <c r="B12" i="11"/>
  <c r="B11" i="11"/>
  <c r="G9" i="11"/>
  <c r="F9" i="11"/>
  <c r="L89" i="10"/>
  <c r="L85" i="10"/>
  <c r="K85" i="10"/>
  <c r="L79" i="10"/>
  <c r="K84" i="10"/>
  <c r="G82" i="10"/>
  <c r="G78" i="10"/>
  <c r="G77" i="10"/>
  <c r="C77" i="10"/>
  <c r="C76" i="10"/>
  <c r="C65" i="10"/>
  <c r="C60" i="10"/>
  <c r="D82" i="11" l="1"/>
  <c r="C82" i="11"/>
  <c r="F82" i="11" s="1"/>
  <c r="B83" i="11"/>
  <c r="D81" i="11"/>
  <c r="F81" i="11" s="1"/>
  <c r="F80" i="11"/>
  <c r="F79" i="11"/>
  <c r="F78" i="11"/>
  <c r="L84" i="10"/>
  <c r="L91" i="10" s="1"/>
  <c r="L92" i="10" s="1"/>
  <c r="L94" i="10" s="1"/>
  <c r="L96" i="10" s="1"/>
  <c r="L97" i="10" s="1"/>
  <c r="L75" i="10"/>
  <c r="L76" i="10" s="1"/>
  <c r="L78" i="10" s="1"/>
  <c r="L80" i="10" s="1"/>
  <c r="L81" i="10" s="1"/>
  <c r="C83" i="11" l="1"/>
  <c r="D83" i="11"/>
  <c r="E83" i="11"/>
  <c r="B84" i="11"/>
  <c r="C84" i="11" l="1"/>
  <c r="B85" i="11"/>
  <c r="D84" i="11"/>
  <c r="E84" i="11"/>
  <c r="F83" i="11"/>
  <c r="C50" i="10"/>
  <c r="B50" i="10"/>
  <c r="C43" i="10"/>
  <c r="C45" i="10" s="1"/>
  <c r="C41" i="10"/>
  <c r="D33" i="10"/>
  <c r="D38" i="10" s="1"/>
  <c r="E33" i="10"/>
  <c r="E38" i="10" s="1"/>
  <c r="F33" i="10"/>
  <c r="F38" i="10" s="1"/>
  <c r="C33" i="10"/>
  <c r="C38" i="10" s="1"/>
  <c r="P14" i="10"/>
  <c r="D22" i="10" s="1"/>
  <c r="D50" i="10" s="1"/>
  <c r="Q14" i="10"/>
  <c r="E22" i="10" s="1"/>
  <c r="R14" i="10"/>
  <c r="F22" i="10" s="1"/>
  <c r="O14" i="10"/>
  <c r="C22" i="10" s="1"/>
  <c r="J14" i="10"/>
  <c r="K14" i="10"/>
  <c r="L14" i="10"/>
  <c r="I14" i="10"/>
  <c r="D14" i="10"/>
  <c r="E14" i="10"/>
  <c r="F14" i="10"/>
  <c r="C14" i="10"/>
  <c r="N11" i="10"/>
  <c r="H13" i="10"/>
  <c r="N13" i="10" s="1"/>
  <c r="B21" i="10" s="1"/>
  <c r="B32" i="10" s="1"/>
  <c r="H14" i="10"/>
  <c r="N14" i="10" s="1"/>
  <c r="B22" i="10" s="1"/>
  <c r="B33" i="10" s="1"/>
  <c r="H15" i="10"/>
  <c r="N15" i="10" s="1"/>
  <c r="B23" i="10" s="1"/>
  <c r="B34" i="10" s="1"/>
  <c r="H12" i="10"/>
  <c r="N12" i="10" s="1"/>
  <c r="B20" i="10" s="1"/>
  <c r="D13" i="10"/>
  <c r="D15" i="10" s="1"/>
  <c r="E13" i="10"/>
  <c r="F13" i="10"/>
  <c r="L13" i="10" s="1"/>
  <c r="C13" i="10"/>
  <c r="D8" i="10"/>
  <c r="E8" i="10"/>
  <c r="F8" i="10"/>
  <c r="C8" i="10"/>
  <c r="C7" i="10"/>
  <c r="C12" i="10" s="1"/>
  <c r="I12" i="10" s="1"/>
  <c r="O12" i="10" s="1"/>
  <c r="C20" i="10" s="1"/>
  <c r="C31" i="10" s="1"/>
  <c r="C37" i="10" s="1"/>
  <c r="D7" i="10"/>
  <c r="D12" i="10" s="1"/>
  <c r="J12" i="10" s="1"/>
  <c r="P12" i="10" s="1"/>
  <c r="D20" i="10" s="1"/>
  <c r="D31" i="10" s="1"/>
  <c r="D37" i="10" s="1"/>
  <c r="E7" i="10"/>
  <c r="E12" i="10" s="1"/>
  <c r="K12" i="10" s="1"/>
  <c r="Q12" i="10" s="1"/>
  <c r="E20" i="10" s="1"/>
  <c r="E31" i="10" s="1"/>
  <c r="E37" i="10" s="1"/>
  <c r="F7" i="10"/>
  <c r="F12" i="10" s="1"/>
  <c r="L12" i="10" s="1"/>
  <c r="R12" i="10" s="1"/>
  <c r="F20" i="10" s="1"/>
  <c r="F31" i="10" s="1"/>
  <c r="F37" i="10" s="1"/>
  <c r="B7" i="10"/>
  <c r="C67" i="9"/>
  <c r="C66" i="9"/>
  <c r="C58" i="9"/>
  <c r="C65" i="9"/>
  <c r="C49" i="9"/>
  <c r="C47" i="9"/>
  <c r="C37" i="9"/>
  <c r="C38" i="9" s="1"/>
  <c r="C40" i="9" s="1"/>
  <c r="E28" i="9"/>
  <c r="B86" i="11" l="1"/>
  <c r="D85" i="11"/>
  <c r="E85" i="11"/>
  <c r="C85" i="11"/>
  <c r="F85" i="11" s="1"/>
  <c r="F84" i="11"/>
  <c r="E50" i="10"/>
  <c r="E15" i="10"/>
  <c r="B31" i="10"/>
  <c r="B37" i="10" s="1"/>
  <c r="C15" i="10"/>
  <c r="I13" i="10"/>
  <c r="O13" i="10" s="1"/>
  <c r="L15" i="10"/>
  <c r="F15" i="10"/>
  <c r="K13" i="10"/>
  <c r="K15" i="10" s="1"/>
  <c r="J13" i="10"/>
  <c r="R13" i="10"/>
  <c r="D86" i="11" l="1"/>
  <c r="E86" i="11"/>
  <c r="C86" i="11"/>
  <c r="F86" i="11" s="1"/>
  <c r="B87" i="11"/>
  <c r="I15" i="10"/>
  <c r="O15" i="10"/>
  <c r="C23" i="10" s="1"/>
  <c r="C21" i="10"/>
  <c r="C32" i="10" s="1"/>
  <c r="Q13" i="10"/>
  <c r="R15" i="10"/>
  <c r="F23" i="10" s="1"/>
  <c r="F21" i="10"/>
  <c r="F32" i="10" s="1"/>
  <c r="F34" i="10" s="1"/>
  <c r="J15" i="10"/>
  <c r="P13" i="10"/>
  <c r="D87" i="11" l="1"/>
  <c r="E87" i="11"/>
  <c r="B88" i="11"/>
  <c r="C87" i="11"/>
  <c r="F87" i="11" s="1"/>
  <c r="C34" i="10"/>
  <c r="C49" i="10"/>
  <c r="P15" i="10"/>
  <c r="D23" i="10" s="1"/>
  <c r="D21" i="10"/>
  <c r="D32" i="10" s="1"/>
  <c r="Q15" i="10"/>
  <c r="E23" i="10" s="1"/>
  <c r="E21" i="10"/>
  <c r="E32" i="10" s="1"/>
  <c r="E34" i="10" s="1"/>
  <c r="C24" i="10"/>
  <c r="E24" i="10" s="1"/>
  <c r="C88" i="11" l="1"/>
  <c r="D88" i="11"/>
  <c r="E88" i="11"/>
  <c r="D34" i="10"/>
  <c r="D49" i="10"/>
  <c r="D51" i="10" s="1"/>
  <c r="C51" i="10"/>
  <c r="E49" i="10"/>
  <c r="E51" i="10" s="1"/>
  <c r="F88" i="11" l="1"/>
  <c r="C29" i="9" l="1"/>
  <c r="C28" i="9"/>
  <c r="C24" i="9"/>
  <c r="C22" i="9"/>
  <c r="C21" i="9"/>
  <c r="C18" i="9"/>
  <c r="C13" i="9"/>
  <c r="C10" i="9"/>
  <c r="B12" i="8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C58" i="7"/>
  <c r="C59" i="7"/>
  <c r="D52" i="7"/>
  <c r="D51" i="7"/>
  <c r="D44" i="7"/>
  <c r="C38" i="7" a="1"/>
  <c r="C38" i="7" s="1"/>
  <c r="C35" i="7" a="1"/>
  <c r="C35" i="7" s="1"/>
  <c r="C24" i="7" a="1"/>
  <c r="C24" i="7" s="1"/>
  <c r="B23" i="7" a="1"/>
  <c r="B23" i="7" s="1"/>
  <c r="B14" i="7" a="1"/>
  <c r="B14" i="7" s="1"/>
  <c r="F9" i="7"/>
  <c r="D8" i="7"/>
  <c r="C8" i="7"/>
  <c r="S58" i="6" a="1"/>
  <c r="S58" i="6" s="1"/>
  <c r="S57" i="6" a="1"/>
  <c r="S57" i="6" s="1"/>
  <c r="S53" i="6" a="1"/>
  <c r="S53" i="6" s="1"/>
  <c r="C67" i="6" a="1"/>
  <c r="C67" i="6" s="1"/>
  <c r="C57" i="6"/>
  <c r="C58" i="6"/>
  <c r="C56" i="6"/>
  <c r="C54" i="6"/>
  <c r="S48" i="6" a="1"/>
  <c r="S48" i="6" s="1"/>
  <c r="K48" i="6" a="1"/>
  <c r="K48" i="6" s="1"/>
  <c r="C48" i="6" a="1"/>
  <c r="C48" i="6" s="1"/>
  <c r="S46" i="6" a="1"/>
  <c r="S46" i="6" s="1"/>
  <c r="K46" i="6" a="1"/>
  <c r="K46" i="6" s="1"/>
  <c r="C46" i="6" a="1"/>
  <c r="C46" i="6" s="1"/>
  <c r="T42" i="6"/>
  <c r="T43" i="6"/>
  <c r="L42" i="6"/>
  <c r="L43" i="6"/>
  <c r="T41" i="6"/>
  <c r="L41" i="6"/>
  <c r="D42" i="6"/>
  <c r="D43" i="6"/>
  <c r="D41" i="6"/>
  <c r="G29" i="6"/>
  <c r="G28" i="6"/>
  <c r="D25" i="6" a="1"/>
  <c r="D25" i="6" s="1"/>
  <c r="D29" i="6" s="1" a="1"/>
  <c r="D29" i="6" s="1"/>
  <c r="D24" i="6" a="1"/>
  <c r="D24" i="6" s="1"/>
  <c r="D28" i="6" s="1" a="1"/>
  <c r="D28" i="6" s="1"/>
  <c r="D23" i="6" a="1"/>
  <c r="D23" i="6" s="1"/>
  <c r="D27" i="6" s="1" a="1"/>
  <c r="D27" i="6" s="1"/>
  <c r="C24" i="6"/>
  <c r="C25" i="6"/>
  <c r="C23" i="6"/>
  <c r="C8" i="6" a="1"/>
  <c r="C8" i="6" s="1"/>
  <c r="L4" i="6"/>
  <c r="L5" i="6"/>
  <c r="L3" i="6"/>
  <c r="I66" i="5" a="1"/>
  <c r="I66" i="5" s="1"/>
  <c r="E67" i="5" a="1"/>
  <c r="E67" i="5" s="1"/>
  <c r="C66" i="5" a="1"/>
  <c r="C66" i="5" s="1"/>
  <c r="C59" i="5"/>
  <c r="C58" i="5"/>
  <c r="C56" i="5" a="1"/>
  <c r="C56" i="5" s="1"/>
  <c r="C55" i="5" a="1"/>
  <c r="C55" i="5" s="1"/>
  <c r="C52" i="5" a="1"/>
  <c r="C52" i="5" s="1"/>
  <c r="C51" i="5" a="1"/>
  <c r="C51" i="5" s="1"/>
  <c r="C43" i="5" a="1"/>
  <c r="C43" i="5" s="1"/>
  <c r="C39" i="5" a="1"/>
  <c r="C39" i="5" s="1"/>
  <c r="P25" i="5"/>
  <c r="P18" i="5"/>
  <c r="P26" i="5" a="1"/>
  <c r="P26" i="5" s="1"/>
  <c r="P19" i="5" a="1"/>
  <c r="P19" i="5" s="1"/>
  <c r="P24" i="5"/>
  <c r="P17" i="5"/>
  <c r="O25" i="5"/>
  <c r="O26" i="5"/>
  <c r="O24" i="5"/>
  <c r="J27" i="5"/>
  <c r="M25" i="5" s="1"/>
  <c r="J24" i="5" a="1"/>
  <c r="J24" i="5" s="1"/>
  <c r="M26" i="5"/>
  <c r="M20" i="5"/>
  <c r="M19" i="5"/>
  <c r="M18" i="5"/>
  <c r="M17" i="5"/>
  <c r="J17" i="5" a="1"/>
  <c r="J17" i="5" s="1"/>
  <c r="D18" i="5"/>
  <c r="D19" i="5"/>
  <c r="D17" i="5"/>
  <c r="G10" i="5" a="1"/>
  <c r="G10" i="5" s="1"/>
  <c r="C10" i="5" a="1"/>
  <c r="C10" i="5" s="1"/>
  <c r="D22" i="4"/>
  <c r="E22" i="4"/>
  <c r="F22" i="4"/>
  <c r="C22" i="4"/>
  <c r="D21" i="4"/>
  <c r="E21" i="4"/>
  <c r="F21" i="4"/>
  <c r="C21" i="4"/>
  <c r="D17" i="4"/>
  <c r="C9" i="4"/>
  <c r="L24" i="2" a="1"/>
  <c r="L24" i="2" s="1"/>
  <c r="L23" i="2" s="1"/>
  <c r="F31" i="2" a="1"/>
  <c r="F31" i="2" s="1"/>
  <c r="C34" i="2"/>
  <c r="C33" i="2"/>
  <c r="C32" i="2"/>
  <c r="L22" i="2" a="1"/>
  <c r="L22" i="2" s="1"/>
  <c r="I24" i="2"/>
  <c r="I25" i="2"/>
  <c r="I23" i="2"/>
  <c r="F23" i="2" a="1"/>
  <c r="F23" i="2" s="1"/>
  <c r="F26" i="2" s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B10" i="2"/>
  <c r="B11" i="2"/>
  <c r="B12" i="2"/>
  <c r="B14" i="2"/>
  <c r="B15" i="2"/>
  <c r="B16" i="2"/>
  <c r="B17" i="2"/>
  <c r="B18" i="2"/>
  <c r="B9" i="2"/>
  <c r="D6" i="2"/>
  <c r="Q8" i="3"/>
  <c r="Q7" i="3"/>
  <c r="P8" i="3"/>
  <c r="P7" i="3"/>
  <c r="O7" i="3"/>
  <c r="Q9" i="3"/>
  <c r="P10" i="3"/>
  <c r="O10" i="3"/>
  <c r="O9" i="3"/>
  <c r="N10" i="3"/>
  <c r="N9" i="3"/>
  <c r="N8" i="3"/>
  <c r="N7" i="3"/>
  <c r="O8" i="3"/>
  <c r="P9" i="3"/>
  <c r="Q10" i="3"/>
  <c r="M7" i="3" a="1"/>
  <c r="M7" i="3" s="1"/>
  <c r="O6" i="3"/>
  <c r="P6" i="3"/>
  <c r="Q6" i="3"/>
  <c r="N6" i="3"/>
  <c r="O4" i="3"/>
  <c r="P4" i="3"/>
  <c r="Q4" i="3"/>
  <c r="N4" i="3"/>
  <c r="O3" i="3"/>
  <c r="P3" i="3"/>
  <c r="Q3" i="3"/>
  <c r="N3" i="3"/>
  <c r="O2" i="3"/>
  <c r="P2" i="3"/>
  <c r="Q2" i="3"/>
  <c r="N2" i="3"/>
  <c r="O1" i="3"/>
  <c r="P1" i="3"/>
  <c r="Q1" i="3"/>
  <c r="N1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4" i="3"/>
  <c r="I1" i="3"/>
  <c r="J1" i="3"/>
  <c r="K1" i="3"/>
  <c r="H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C22" i="1"/>
  <c r="C24" i="1"/>
  <c r="D21" i="1"/>
  <c r="C18" i="1"/>
  <c r="D18" i="1"/>
  <c r="D17" i="1"/>
  <c r="C14" i="1"/>
  <c r="C11" i="6" l="1"/>
  <c r="F8" i="6"/>
  <c r="M24" i="5"/>
  <c r="M27" i="5" s="1"/>
  <c r="J20" i="5"/>
  <c r="F34" i="2"/>
  <c r="I31" i="2" s="1"/>
  <c r="I26" i="2"/>
  <c r="C12" i="1" a="1"/>
  <c r="C12" i="1" s="1"/>
  <c r="H8" i="1"/>
  <c r="G8" i="1"/>
  <c r="C10" i="1"/>
  <c r="C9" i="1"/>
  <c r="I10" i="6" l="1" a="1"/>
  <c r="I10" i="6" s="1"/>
  <c r="I9" i="6" s="1"/>
  <c r="F9" i="6"/>
  <c r="I8" i="6" s="1"/>
  <c r="F10" i="6"/>
  <c r="I34" i="2"/>
  <c r="I32" i="2"/>
  <c r="L33" i="2" s="1" a="1"/>
  <c r="L33" i="2" s="1"/>
  <c r="L32" i="2" s="1"/>
  <c r="I33" i="2"/>
  <c r="F11" i="6" l="1"/>
  <c r="L31" i="2" a="1"/>
  <c r="L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<sst xmlns="http://schemas.openxmlformats.org/spreadsheetml/2006/main" count="471" uniqueCount="258">
  <si>
    <t>Exercise 2</t>
  </si>
  <si>
    <t xml:space="preserve">a) </t>
  </si>
  <si>
    <t>ER</t>
  </si>
  <si>
    <t>v_c</t>
  </si>
  <si>
    <t>v_c^T</t>
  </si>
  <si>
    <t>Risk-free</t>
  </si>
  <si>
    <t>K</t>
  </si>
  <si>
    <t>V</t>
  </si>
  <si>
    <t>x_t</t>
  </si>
  <si>
    <t>b</t>
  </si>
  <si>
    <t>b)</t>
  </si>
  <si>
    <t>c_0</t>
  </si>
  <si>
    <t xml:space="preserve">b) </t>
  </si>
  <si>
    <t>q_0</t>
  </si>
  <si>
    <t>q_1</t>
  </si>
  <si>
    <t>q_2</t>
  </si>
  <si>
    <t>Verified</t>
  </si>
  <si>
    <t>c_1</t>
  </si>
  <si>
    <t>WMT</t>
  </si>
  <si>
    <t>AMZN</t>
  </si>
  <si>
    <t>NVDA</t>
  </si>
  <si>
    <t>SP500</t>
  </si>
  <si>
    <t>date</t>
  </si>
  <si>
    <t>adjusted_close</t>
  </si>
  <si>
    <t>Vol</t>
  </si>
  <si>
    <t>Mean</t>
  </si>
  <si>
    <t>Var</t>
  </si>
  <si>
    <t>Variance-Covariance</t>
  </si>
  <si>
    <t>MCQ</t>
  </si>
  <si>
    <t>rf</t>
  </si>
  <si>
    <t>rm</t>
  </si>
  <si>
    <t>Beta</t>
  </si>
  <si>
    <t>rf+\beta(rm-rf)</t>
  </si>
  <si>
    <t>ri</t>
  </si>
  <si>
    <t xml:space="preserve">We find the minimu variance portfolio by </t>
  </si>
  <si>
    <t>Ones</t>
  </si>
  <si>
    <t>z</t>
  </si>
  <si>
    <t>Z</t>
  </si>
  <si>
    <t>Weigths</t>
  </si>
  <si>
    <t>x</t>
  </si>
  <si>
    <t>X</t>
  </si>
  <si>
    <t xml:space="preserve">We now find the ETP </t>
  </si>
  <si>
    <t>Risk-free is still 0,03</t>
  </si>
  <si>
    <t>We start by changing the b matrix</t>
  </si>
  <si>
    <t>b-rf</t>
  </si>
  <si>
    <t>Equity</t>
  </si>
  <si>
    <t>Debt</t>
  </si>
  <si>
    <t>re</t>
  </si>
  <si>
    <t>rd</t>
  </si>
  <si>
    <t>Corp</t>
  </si>
  <si>
    <t xml:space="preserve">The formula for Beta is equivalent </t>
  </si>
  <si>
    <t>a)</t>
  </si>
  <si>
    <t>rd=y-pl</t>
  </si>
  <si>
    <t>Yield</t>
  </si>
  <si>
    <t>Loss rate</t>
  </si>
  <si>
    <t>Default rate</t>
  </si>
  <si>
    <t xml:space="preserve">Exercise 2 </t>
  </si>
  <si>
    <t>alpha</t>
  </si>
  <si>
    <t>V_e</t>
  </si>
  <si>
    <t>W</t>
  </si>
  <si>
    <t>B</t>
  </si>
  <si>
    <t>MVP</t>
  </si>
  <si>
    <t>Weights</t>
  </si>
  <si>
    <t>ETP</t>
  </si>
  <si>
    <t>Exercise 3</t>
  </si>
  <si>
    <t>B[0|1]</t>
  </si>
  <si>
    <t xml:space="preserve">Therfore, the risk free asset must yield </t>
  </si>
  <si>
    <t>d)</t>
  </si>
  <si>
    <t>We now do the same, but we find the factor loadings</t>
  </si>
  <si>
    <t>Beta_2</t>
  </si>
  <si>
    <t>Beta_1</t>
  </si>
  <si>
    <t>Weights_1</t>
  </si>
  <si>
    <t>Weights_2</t>
  </si>
  <si>
    <t>ER_1</t>
  </si>
  <si>
    <t>ER_2</t>
  </si>
  <si>
    <t>R-Prem_1</t>
  </si>
  <si>
    <t>R-Prem_2</t>
  </si>
  <si>
    <t>MCQ Extra</t>
  </si>
  <si>
    <t>A</t>
  </si>
  <si>
    <t>Risk free</t>
  </si>
  <si>
    <t>Factor 1</t>
  </si>
  <si>
    <t>Factor 2</t>
  </si>
  <si>
    <t>Riskfree</t>
  </si>
  <si>
    <t>Premium</t>
  </si>
  <si>
    <t>p</t>
  </si>
  <si>
    <t>P</t>
  </si>
  <si>
    <t>We invest 100</t>
  </si>
  <si>
    <t xml:space="preserve">Invest </t>
  </si>
  <si>
    <t>x^TV_j</t>
  </si>
  <si>
    <t>State 1</t>
  </si>
  <si>
    <t>State 2</t>
  </si>
  <si>
    <t>State 3</t>
  </si>
  <si>
    <t>d</t>
  </si>
  <si>
    <t xml:space="preserve">As long as the vector is d&gt;&gt;0, hen there is no arbitrage in the market </t>
  </si>
  <si>
    <t>Rf</t>
  </si>
  <si>
    <t>Implied interest</t>
  </si>
  <si>
    <t>Probabilities</t>
  </si>
  <si>
    <t xml:space="preserve">Bare for the lols </t>
  </si>
  <si>
    <t xml:space="preserve">Lad os replikerer </t>
  </si>
  <si>
    <t>We can check these weight by finding the price of asset 3</t>
  </si>
  <si>
    <t>S</t>
  </si>
  <si>
    <t>I</t>
  </si>
  <si>
    <t xml:space="preserve">The risk premium in this economy is </t>
  </si>
  <si>
    <t>This can also be found by setting up the following linear system</t>
  </si>
  <si>
    <t>And find the difference</t>
  </si>
  <si>
    <t xml:space="preserve">See here </t>
  </si>
  <si>
    <t>ER=rf</t>
  </si>
  <si>
    <t xml:space="preserve">See it is the same </t>
  </si>
  <si>
    <t xml:space="preserve">c) </t>
  </si>
  <si>
    <t xml:space="preserve">We find the weigths </t>
  </si>
  <si>
    <t>x^T</t>
  </si>
  <si>
    <t xml:space="preserve">We can check the prices here to make sure </t>
  </si>
  <si>
    <t xml:space="preserve">I.e. they are the same </t>
  </si>
  <si>
    <t>Payoff</t>
  </si>
  <si>
    <t>Good</t>
  </si>
  <si>
    <t>Bad</t>
  </si>
  <si>
    <t>Investment</t>
  </si>
  <si>
    <t>Wacc</t>
  </si>
  <si>
    <t>Prob</t>
  </si>
  <si>
    <t>NPV</t>
  </si>
  <si>
    <t>We remember, that the rf rate is included int the wacc</t>
  </si>
  <si>
    <t>PV</t>
  </si>
  <si>
    <t xml:space="preserve">The PV of the futue cash flows are the value to the investors </t>
  </si>
  <si>
    <t xml:space="preserve">Under the MM, the initial value stays the same. It simply just shifts the risk and expected return around </t>
  </si>
  <si>
    <t>c)</t>
  </si>
  <si>
    <t>G</t>
  </si>
  <si>
    <t>Belief</t>
  </si>
  <si>
    <t>Pricing vector</t>
  </si>
  <si>
    <t>Kurz</t>
  </si>
  <si>
    <t>Million shares</t>
  </si>
  <si>
    <t>Price</t>
  </si>
  <si>
    <t>Market Value</t>
  </si>
  <si>
    <t>Debt Val</t>
  </si>
  <si>
    <t>Tax Shield</t>
  </si>
  <si>
    <t>Corp Tax</t>
  </si>
  <si>
    <t xml:space="preserve">Value of the levered firm </t>
  </si>
  <si>
    <t>V^L</t>
  </si>
  <si>
    <t>We then find the share price</t>
  </si>
  <si>
    <t>Share price</t>
  </si>
  <si>
    <t>Shares repur</t>
  </si>
  <si>
    <t>New shares</t>
  </si>
  <si>
    <t>New market val</t>
  </si>
  <si>
    <t>New share p</t>
  </si>
  <si>
    <t>Taxes Paid</t>
  </si>
  <si>
    <t>Tax rate</t>
  </si>
  <si>
    <t>D</t>
  </si>
  <si>
    <t>Shield=D*tax</t>
  </si>
  <si>
    <t>D=Shield/Tax</t>
  </si>
  <si>
    <t>Wanted Shield</t>
  </si>
  <si>
    <t xml:space="preserve">Value of the debt shield </t>
  </si>
  <si>
    <t>PV Tax Shield</t>
  </si>
  <si>
    <t>Tax on equity</t>
  </si>
  <si>
    <t xml:space="preserve">Tax on interest income </t>
  </si>
  <si>
    <t xml:space="preserve">Effective tax </t>
  </si>
  <si>
    <t xml:space="preserve">This is because of the MM 1 Proposition </t>
  </si>
  <si>
    <t>Market val</t>
  </si>
  <si>
    <t>New Val</t>
  </si>
  <si>
    <t>Share new</t>
  </si>
  <si>
    <t>PV of FD</t>
  </si>
  <si>
    <t>C</t>
  </si>
  <si>
    <t xml:space="preserve">Prob </t>
  </si>
  <si>
    <t>Project</t>
  </si>
  <si>
    <t>Asset</t>
  </si>
  <si>
    <t xml:space="preserve">Equity </t>
  </si>
  <si>
    <t xml:space="preserve">When a firm faces financial distress, shareholders can gain from decisions that increase the risk of the firm succifiently, even if they have a negative NPV. This is because leverage gives shareholders an incentive to replace low-risk assets with riskier ones, this result is often referred to as the asset substitution problem </t>
  </si>
  <si>
    <t>Max val</t>
  </si>
  <si>
    <t>It will choose project B</t>
  </si>
  <si>
    <t xml:space="preserve">Price of Debt </t>
  </si>
  <si>
    <t xml:space="preserve">We then find the difference in new debt and ol debt </t>
  </si>
  <si>
    <t>Difference</t>
  </si>
  <si>
    <t xml:space="preserve">We find what equity needs to be raised </t>
  </si>
  <si>
    <t>PV of equity</t>
  </si>
  <si>
    <t xml:space="preserve">We have that MSFT pays a one time dividend of 3 dollars </t>
  </si>
  <si>
    <t xml:space="preserve">p_ex </t>
  </si>
  <si>
    <t>p_cum</t>
  </si>
  <si>
    <t>fall</t>
  </si>
  <si>
    <t xml:space="preserve">Therefore, we can calc the effectice dividend tax rate </t>
  </si>
  <si>
    <t>Effectice tex</t>
  </si>
  <si>
    <t>Div</t>
  </si>
  <si>
    <t>Kay Industries</t>
  </si>
  <si>
    <t xml:space="preserve">Investment </t>
  </si>
  <si>
    <t>Rate</t>
  </si>
  <si>
    <t>Dividend</t>
  </si>
  <si>
    <t>Perpetuity</t>
  </si>
  <si>
    <t>Dividende</t>
  </si>
  <si>
    <t xml:space="preserve">Then the stock price will not change as the value of the firm falls with the dividend received </t>
  </si>
  <si>
    <t xml:space="preserve">Kay Industries </t>
  </si>
  <si>
    <t>Stock val</t>
  </si>
  <si>
    <t>Loss from dividende</t>
  </si>
  <si>
    <t xml:space="preserve">Tax rate </t>
  </si>
  <si>
    <t>Interest payment</t>
  </si>
  <si>
    <t>Yearly dividend</t>
  </si>
  <si>
    <t>Loss from dividend</t>
  </si>
  <si>
    <t>Stock val up</t>
  </si>
  <si>
    <t>Tax Equity</t>
  </si>
  <si>
    <t>Interest Tax</t>
  </si>
  <si>
    <t>Eff tax rate</t>
  </si>
  <si>
    <t>risk-free</t>
  </si>
  <si>
    <t>Stock</t>
  </si>
  <si>
    <t>t_0</t>
  </si>
  <si>
    <t>t_1</t>
  </si>
  <si>
    <t>v_p</t>
  </si>
  <si>
    <t>Diff in Diff</t>
  </si>
  <si>
    <t xml:space="preserve">Can we find a put with the same formula? </t>
  </si>
  <si>
    <t>e)</t>
  </si>
  <si>
    <t>p_0</t>
  </si>
  <si>
    <t>With the put-call-parity, used as P+S=C+Div(K)</t>
  </si>
  <si>
    <t>g)</t>
  </si>
  <si>
    <t>Strat 1</t>
  </si>
  <si>
    <t>Strat 2</t>
  </si>
  <si>
    <t>h)</t>
  </si>
  <si>
    <t>Beta stock</t>
  </si>
  <si>
    <t>Beta call</t>
  </si>
  <si>
    <t>Beta put</t>
  </si>
  <si>
    <t>State</t>
  </si>
  <si>
    <t>Very Bad</t>
  </si>
  <si>
    <t>Neutral</t>
  </si>
  <si>
    <t>Very Good</t>
  </si>
  <si>
    <t>Stock Val</t>
  </si>
  <si>
    <t>Strike 69</t>
  </si>
  <si>
    <t>Strike 70</t>
  </si>
  <si>
    <t>Strike 71</t>
  </si>
  <si>
    <t>b+c)</t>
  </si>
  <si>
    <t xml:space="preserve">d) </t>
  </si>
  <si>
    <t>Buy strike 69</t>
  </si>
  <si>
    <t>Sell 2 strike 70</t>
  </si>
  <si>
    <t>Buy strike 71</t>
  </si>
  <si>
    <t xml:space="preserve">Strike </t>
  </si>
  <si>
    <t>t_2</t>
  </si>
  <si>
    <t>Bond</t>
  </si>
  <si>
    <t>We now find the risk-neutral probabilities</t>
  </si>
  <si>
    <t xml:space="preserve">There is only again to exercise the American option if the immediate payoff of exercising is larger than the price of the European option </t>
  </si>
  <si>
    <t xml:space="preserve">Therefore, we want to exercise, only when the state in t_2 is up^2. </t>
  </si>
  <si>
    <t xml:space="preserve">Therfore, the price must be the same </t>
  </si>
  <si>
    <t xml:space="preserve">We can do the same for the put </t>
  </si>
  <si>
    <t>Therefore, the investor would want to exercise the put in all states but t_2 being up^2</t>
  </si>
  <si>
    <t xml:space="preserve">The arbitrage free price must 30, because this is the payoff, the investor can get immediate after exercising in period two </t>
  </si>
  <si>
    <t>We can use P_0=C_0=S_0+PV(K)</t>
  </si>
  <si>
    <t>P_0</t>
  </si>
  <si>
    <t xml:space="preserve">American options can be exercised early, while the put-call-parity only holds for options held to expiry </t>
  </si>
  <si>
    <t xml:space="preserve">This can furthermore be seen </t>
  </si>
  <si>
    <t>P+S</t>
  </si>
  <si>
    <t>C+Dis(K)</t>
  </si>
  <si>
    <t>Verificer</t>
  </si>
  <si>
    <t>Exercise 4</t>
  </si>
  <si>
    <t>r</t>
  </si>
  <si>
    <t>T</t>
  </si>
  <si>
    <t>sigma</t>
  </si>
  <si>
    <t>d1</t>
  </si>
  <si>
    <t>d2</t>
  </si>
  <si>
    <t>N(d1)</t>
  </si>
  <si>
    <t>N(d2)</t>
  </si>
  <si>
    <t>Intrinsic Val</t>
  </si>
  <si>
    <t>Exercise 5</t>
  </si>
  <si>
    <t>Risk-free rate</t>
  </si>
  <si>
    <t xml:space="preserve">K </t>
  </si>
  <si>
    <t>Calc selv</t>
  </si>
  <si>
    <t xml:space="preserve">As long as we are in the up state, then the investor will exercise their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</si>
</sst>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6" formatCode="0.00000"/>
    <numFmt numFmtId="167" formatCode="0.0000"/>
    <numFmt numFmtId="168" formatCode="0.000"/>
    <numFmt numFmtId="182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4" fontId="0" fillId="0" borderId="0" xfId="0" applyNumberFormat="1"/>
    <xf numFmtId="182" fontId="0" fillId="0" borderId="0" xfId="0" applyNumberFormat="1"/>
    <xf numFmtId="1" fontId="0" fillId="0" borderId="0" xfId="0" applyNumberFormat="1"/>
    <xf numFmtId="10" fontId="0" fillId="0" borderId="0" xfId="2" applyNumberFormat="1" applyFont="1"/>
    <xf numFmtId="20" fontId="0" fillId="0" borderId="0" xfId="0" applyNumberFormat="1"/>
    <xf numFmtId="0" fontId="2" fillId="0" borderId="0" xfId="0" applyFont="1"/>
    <xf numFmtId="2" fontId="2" fillId="0" borderId="0" xfId="0" applyNumberFormat="1" applyFont="1"/>
    <xf numFmtId="43" fontId="0" fillId="0" borderId="0" xfId="1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'PS11'!$C$73</c:f>
              <c:strCache>
                <c:ptCount val="1"/>
                <c:pt idx="0">
                  <c:v>Buy strike 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'PS11'!$B$74:$B$88</c:f>
              <c:numCache>
                <c:formatCode>General</c:formatCode>
                <c:ptCount val="15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</c:numCache>
            </c:numRef>
          </c:cat>
          <c:val>
            <c:numRef>
              <c:f>'PS11'!$C$74:$C$88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A-FC4C-8F6C-9180CF86DDE0}"/>
            </c:ext>
          </c:extLst>
        </c:ser>
        <c:ser>
          <c:idx val="1"/>
          <c:order val="1"/>
          <c:tx>
            <c:strRef>
              <c:f>'PS11'!$D$73</c:f>
              <c:strCache>
                <c:ptCount val="1"/>
                <c:pt idx="0">
                  <c:v>Sell 2 strike 70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'PS11'!$B$74:$B$88</c:f>
              <c:numCache>
                <c:formatCode>General</c:formatCode>
                <c:ptCount val="15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</c:numCache>
            </c:numRef>
          </c:cat>
          <c:val>
            <c:numRef>
              <c:f>'PS11'!$D$74:$D$88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</c:v>
                </c:pt>
                <c:pt idx="6">
                  <c:v>-4</c:v>
                </c:pt>
                <c:pt idx="7">
                  <c:v>-6</c:v>
                </c:pt>
                <c:pt idx="8">
                  <c:v>-8</c:v>
                </c:pt>
                <c:pt idx="9">
                  <c:v>-10</c:v>
                </c:pt>
                <c:pt idx="10">
                  <c:v>-12</c:v>
                </c:pt>
                <c:pt idx="11">
                  <c:v>-14</c:v>
                </c:pt>
                <c:pt idx="12">
                  <c:v>-16</c:v>
                </c:pt>
                <c:pt idx="13">
                  <c:v>-18</c:v>
                </c:pt>
                <c:pt idx="14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A-FC4C-8F6C-9180CF86DDE0}"/>
            </c:ext>
          </c:extLst>
        </c:ser>
        <c:ser>
          <c:idx val="2"/>
          <c:order val="2"/>
          <c:tx>
            <c:strRef>
              <c:f>'PS11'!$E$73</c:f>
              <c:strCache>
                <c:ptCount val="1"/>
                <c:pt idx="0">
                  <c:v>Buy strike 71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'PS11'!$B$74:$B$88</c:f>
              <c:numCache>
                <c:formatCode>General</c:formatCode>
                <c:ptCount val="15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</c:numCache>
            </c:numRef>
          </c:cat>
          <c:val>
            <c:numRef>
              <c:f>'PS11'!$E$74:$E$88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A-FC4C-8F6C-9180CF86DDE0}"/>
            </c:ext>
          </c:extLst>
        </c:ser>
        <c:ser>
          <c:idx val="3"/>
          <c:order val="3"/>
          <c:tx>
            <c:strRef>
              <c:f>'PS11'!$F$73</c:f>
              <c:strCache>
                <c:ptCount val="1"/>
                <c:pt idx="0">
                  <c:v>Payoff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'PS11'!$B$74:$B$88</c:f>
              <c:numCache>
                <c:formatCode>General</c:formatCode>
                <c:ptCount val="15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</c:numCache>
            </c:numRef>
          </c:cat>
          <c:val>
            <c:numRef>
              <c:f>'PS11'!$F$74:$F$88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A-FC4C-8F6C-9180CF86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995232"/>
        <c:axId val="872025232"/>
      </c:lineChart>
      <c:catAx>
        <c:axId val="9769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72025232"/>
        <c:crosses val="autoZero"/>
        <c:auto val="1"/>
        <c:lblAlgn val="ctr"/>
        <c:lblOffset val="100"/>
        <c:noMultiLvlLbl val="0"/>
      </c:catAx>
      <c:valAx>
        <c:axId val="8720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769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Call</a:t>
            </a:r>
            <a:r>
              <a:rPr lang="en-GB" baseline="0"/>
              <a:t> Value for a given stock price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'PS12 BSM '!$G$8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'PS12 BSM '!$B$9:$B$21</c:f>
              <c:numCache>
                <c:formatCode>General</c:formatCode>
                <c:ptCount val="1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</c:numCache>
            </c:numRef>
          </c:cat>
          <c:val>
            <c:numRef>
              <c:f>'PS12 BSM '!$G$8:$G$21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0.66959790778411588</c:v>
                </c:pt>
                <c:pt idx="2">
                  <c:v>1.3470231128862515</c:v>
                </c:pt>
                <c:pt idx="3">
                  <c:v>2.4228641367691246</c:v>
                </c:pt>
                <c:pt idx="4">
                  <c:v>3.9752968614107154</c:v>
                </c:pt>
                <c:pt idx="5">
                  <c:v>6.0468954537301798</c:v>
                </c:pt>
                <c:pt idx="6">
                  <c:v>8.6408391262848809</c:v>
                </c:pt>
                <c:pt idx="7">
                  <c:v>11.725867783683142</c:v>
                </c:pt>
                <c:pt idx="8">
                  <c:v>15.246506819640388</c:v>
                </c:pt>
                <c:pt idx="9">
                  <c:v>19.134671146221393</c:v>
                </c:pt>
                <c:pt idx="10">
                  <c:v>23.319777659673193</c:v>
                </c:pt>
                <c:pt idx="11">
                  <c:v>27.735956138643502</c:v>
                </c:pt>
                <c:pt idx="12">
                  <c:v>32.326169666186303</c:v>
                </c:pt>
                <c:pt idx="13">
                  <c:v>37.043779515504156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B-154B-8FF0-D2A4A6750B36}"/>
            </c:ext>
          </c:extLst>
        </c:ser>
        <c:ser>
          <c:idx val="2"/>
          <c:order val="1"/>
          <c:tx>
            <c:strRef>
              <c:f>'PS12 BSM '!$H$8</c:f>
              <c:strCache>
                <c:ptCount val="1"/>
                <c:pt idx="0">
                  <c:v>Intrinsic 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'PS12 BSM '!$B$9:$B$21</c:f>
              <c:numCache>
                <c:formatCode>General</c:formatCode>
                <c:ptCount val="13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</c:numCache>
            </c:numRef>
          </c:cat>
          <c:val>
            <c:numRef>
              <c:f>'PS12 BSM '!$H$8:$H$21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B-154B-8FF0-D2A4A6750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784016"/>
        <c:axId val="913176912"/>
      </c:lineChart>
      <c:catAx>
        <c:axId val="9127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13176912"/>
        <c:crosses val="autoZero"/>
        <c:auto val="1"/>
        <c:lblAlgn val="ctr"/>
        <c:lblOffset val="100"/>
        <c:noMultiLvlLbl val="0"/>
      </c:catAx>
      <c:valAx>
        <c:axId val="9131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127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139700</xdr:colOff>
      <xdr:row>50</xdr:row>
      <xdr:rowOff>12700</xdr:rowOff>
    </xdr:from>
    <xdr:to>
      <xdr:col>19</xdr:col>
      <xdr:colOff>482600</xdr:colOff>
      <xdr:row>62</xdr:row>
      <xdr:rowOff>147645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CBECF1-B9DB-7217-7F05-7406BEE02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4700" y="10172700"/>
          <a:ext cx="7772400" cy="2573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74</xdr:row>
      <xdr:rowOff>12700</xdr:rowOff>
    </xdr:from>
    <xdr:to>
      <xdr:col>12</xdr:col>
      <xdr:colOff>488950</xdr:colOff>
      <xdr:row>87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BA48B4-13BF-B1E5-BCE6-3BFE9A2D2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622300</xdr:colOff>
      <xdr:row>0</xdr:row>
      <xdr:rowOff>165100</xdr:rowOff>
    </xdr:from>
    <xdr:to>
      <xdr:col>23</xdr:col>
      <xdr:colOff>587024</xdr:colOff>
      <xdr:row>17</xdr:row>
      <xdr:rowOff>174218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2FFF2-02A9-8245-B9BF-72E0EE2F7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65100"/>
          <a:ext cx="5743224" cy="3463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556846</xdr:colOff>
      <xdr:row>22</xdr:row>
      <xdr:rowOff>181707</xdr:rowOff>
    </xdr:from>
    <xdr:to>
      <xdr:col>7</xdr:col>
      <xdr:colOff>146539</xdr:colOff>
      <xdr:row>36</xdr:row>
      <xdr:rowOff>52754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A672F1-98EA-9D35-2F03-1CB396465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0B11-5F08-134F-96BA-0FCA33CACA75}">
  <dimension ref="A1:Q3525"/>
  <sheetViews>
    <sheetView topLeftCell="F3495" workbookViewId="0">
      <selection activeCell="Q10" sqref="Q10"/>
    </sheetView>
  </sheetViews>
  <sheetFormatPr baseColWidth="10" defaultRowHeight="16" x14ac:dyDescent="0.2"/>
  <cols>
    <col min="14" max="17" width="12.1640625" bestFit="1" customWidth="1"/>
  </cols>
  <sheetData>
    <row r="1" spans="1:17" x14ac:dyDescent="0.2">
      <c r="B1" t="s">
        <v>18</v>
      </c>
      <c r="C1" t="s">
        <v>19</v>
      </c>
      <c r="D1" t="s">
        <v>20</v>
      </c>
      <c r="E1" t="s">
        <v>21</v>
      </c>
      <c r="H1" t="str">
        <f>B1</f>
        <v>WMT</v>
      </c>
      <c r="I1" t="str">
        <f t="shared" ref="I1:K1" si="0">C1</f>
        <v>AMZN</v>
      </c>
      <c r="J1" t="str">
        <f t="shared" si="0"/>
        <v>NVDA</v>
      </c>
      <c r="K1" t="str">
        <f t="shared" si="0"/>
        <v>SP500</v>
      </c>
      <c r="N1" t="str">
        <f>H1</f>
        <v>WMT</v>
      </c>
      <c r="O1" t="str">
        <f t="shared" ref="O1:Q1" si="1">I1</f>
        <v>AMZN</v>
      </c>
      <c r="P1" t="str">
        <f t="shared" si="1"/>
        <v>NVDA</v>
      </c>
      <c r="Q1" t="str">
        <f t="shared" si="1"/>
        <v>SP500</v>
      </c>
    </row>
    <row r="2" spans="1:17" x14ac:dyDescent="0.2">
      <c r="A2" t="s">
        <v>22</v>
      </c>
      <c r="B2" t="s">
        <v>23</v>
      </c>
      <c r="C2" t="s">
        <v>23</v>
      </c>
      <c r="D2" t="s">
        <v>23</v>
      </c>
      <c r="E2" t="s">
        <v>23</v>
      </c>
      <c r="G2" t="str">
        <f t="shared" ref="G2:G65" si="2">A2</f>
        <v>date</v>
      </c>
      <c r="M2" t="s">
        <v>25</v>
      </c>
      <c r="N2" s="4">
        <f>AVERAGE(H4:H3525)</f>
        <v>5.8947067989276191E-4</v>
      </c>
      <c r="O2" s="4">
        <f t="shared" ref="O2:Q2" si="3">AVERAGE(I4:I3525)</f>
        <v>1.1476524760705958E-3</v>
      </c>
      <c r="P2" s="4">
        <f t="shared" si="3"/>
        <v>2.1999796406166712E-3</v>
      </c>
      <c r="Q2" s="4">
        <f t="shared" si="3"/>
        <v>5.2848593423443925E-4</v>
      </c>
    </row>
    <row r="3" spans="1:17" x14ac:dyDescent="0.2">
      <c r="A3" s="6">
        <v>40422</v>
      </c>
      <c r="B3">
        <v>12.595931050000001</v>
      </c>
      <c r="C3">
        <v>6.6244997980000004</v>
      </c>
      <c r="D3">
        <v>0.215548247</v>
      </c>
      <c r="E3">
        <v>1080.290039</v>
      </c>
      <c r="G3" s="6">
        <f t="shared" si="2"/>
        <v>40422</v>
      </c>
      <c r="M3" t="s">
        <v>26</v>
      </c>
      <c r="N3" s="4">
        <f>_xlfn.VAR.S(H4:H3525)</f>
        <v>1.489878424642113E-4</v>
      </c>
      <c r="O3" s="4">
        <f t="shared" ref="O3:Q3" si="4">_xlfn.VAR.S(I4:I3525)</f>
        <v>4.2548804863211783E-4</v>
      </c>
      <c r="P3" s="4">
        <f t="shared" si="4"/>
        <v>8.1906472977923009E-4</v>
      </c>
      <c r="Q3" s="4">
        <f t="shared" si="4"/>
        <v>1.1698208642169319E-4</v>
      </c>
    </row>
    <row r="4" spans="1:17" x14ac:dyDescent="0.2">
      <c r="A4" s="6">
        <v>40423</v>
      </c>
      <c r="B4">
        <v>12.73369503</v>
      </c>
      <c r="C4">
        <v>6.7604999540000001</v>
      </c>
      <c r="D4">
        <v>0.21944654</v>
      </c>
      <c r="E4">
        <v>1090.099976</v>
      </c>
      <c r="G4" s="6">
        <f t="shared" si="2"/>
        <v>40423</v>
      </c>
      <c r="H4" s="4">
        <f>B4/B3-1</f>
        <v>1.0937181178043875E-2</v>
      </c>
      <c r="I4" s="4">
        <f t="shared" ref="I4:K19" si="5">C4/C3-1</f>
        <v>2.0529875484494697E-2</v>
      </c>
      <c r="J4" s="4">
        <f t="shared" si="5"/>
        <v>1.8085477633227987E-2</v>
      </c>
      <c r="K4" s="4">
        <f t="shared" si="5"/>
        <v>9.0808362993708425E-3</v>
      </c>
      <c r="M4" t="s">
        <v>24</v>
      </c>
      <c r="N4" s="4">
        <f>SQRT(N3)</f>
        <v>1.2206057613505324E-2</v>
      </c>
      <c r="O4" s="4">
        <f t="shared" ref="O4:Q4" si="6">SQRT(O3)</f>
        <v>2.0627361649811587E-2</v>
      </c>
      <c r="P4" s="4">
        <f t="shared" si="6"/>
        <v>2.8619306940931153E-2</v>
      </c>
      <c r="Q4" s="4">
        <f t="shared" si="6"/>
        <v>1.0815825739244007E-2</v>
      </c>
    </row>
    <row r="5" spans="1:17" x14ac:dyDescent="0.2">
      <c r="A5" s="6">
        <v>40424</v>
      </c>
      <c r="B5">
        <v>12.802576070000001</v>
      </c>
      <c r="C5">
        <v>6.9394998550000002</v>
      </c>
      <c r="D5">
        <v>0.227013662</v>
      </c>
      <c r="E5">
        <v>1104.51001</v>
      </c>
      <c r="G5" s="6">
        <f t="shared" si="2"/>
        <v>40424</v>
      </c>
      <c r="H5" s="4">
        <f t="shared" ref="H5:H68" si="7">B5/B4-1</f>
        <v>5.4093521038254266E-3</v>
      </c>
      <c r="I5" s="4">
        <f t="shared" si="5"/>
        <v>2.6477317094587116E-2</v>
      </c>
      <c r="J5" s="4">
        <f t="shared" si="5"/>
        <v>3.4482758306419559E-2</v>
      </c>
      <c r="K5" s="4">
        <f t="shared" si="5"/>
        <v>1.321900221746275E-2</v>
      </c>
    </row>
    <row r="6" spans="1:17" x14ac:dyDescent="0.2">
      <c r="A6" s="6">
        <v>40428</v>
      </c>
      <c r="B6">
        <v>12.7582922</v>
      </c>
      <c r="C6">
        <v>6.8610000610000004</v>
      </c>
      <c r="D6">
        <v>0.229077384</v>
      </c>
      <c r="E6">
        <v>1091.839966</v>
      </c>
      <c r="G6" s="6">
        <f t="shared" si="2"/>
        <v>40428</v>
      </c>
      <c r="H6" s="4">
        <f t="shared" si="7"/>
        <v>-3.4589812048663182E-3</v>
      </c>
      <c r="I6" s="4">
        <f t="shared" si="5"/>
        <v>-1.1312024733805548E-2</v>
      </c>
      <c r="J6" s="4">
        <f t="shared" si="5"/>
        <v>9.0907392172723256E-3</v>
      </c>
      <c r="K6" s="4">
        <f t="shared" si="5"/>
        <v>-1.1471189835572382E-2</v>
      </c>
      <c r="M6" t="s">
        <v>27</v>
      </c>
      <c r="N6" t="str">
        <f>N1</f>
        <v>WMT</v>
      </c>
      <c r="O6" t="str">
        <f t="shared" ref="O6:Q6" si="8">O1</f>
        <v>AMZN</v>
      </c>
      <c r="P6" t="str">
        <f t="shared" si="8"/>
        <v>NVDA</v>
      </c>
      <c r="Q6" t="str">
        <f t="shared" si="8"/>
        <v>SP500</v>
      </c>
    </row>
    <row r="7" spans="1:17" x14ac:dyDescent="0.2">
      <c r="A7" s="6">
        <v>40429</v>
      </c>
      <c r="B7">
        <v>12.750914570000001</v>
      </c>
      <c r="C7">
        <v>6.9569997790000002</v>
      </c>
      <c r="D7">
        <v>0.23664449200000001</v>
      </c>
      <c r="E7">
        <v>1098.869995</v>
      </c>
      <c r="G7" s="6">
        <f t="shared" si="2"/>
        <v>40429</v>
      </c>
      <c r="H7" s="4">
        <f t="shared" si="7"/>
        <v>-5.782615638790789E-4</v>
      </c>
      <c r="I7" s="4">
        <f t="shared" si="5"/>
        <v>1.3992088200915687E-2</v>
      </c>
      <c r="J7" s="4">
        <f t="shared" si="5"/>
        <v>3.3032977188180324E-2</v>
      </c>
      <c r="K7" s="4">
        <f t="shared" si="5"/>
        <v>6.4386990941125433E-3</v>
      </c>
      <c r="M7" s="4" t="str" cm="1">
        <f t="array" ref="M7:M10">TRANSPOSE(N6:Q6)</f>
        <v>WMT</v>
      </c>
      <c r="N7" s="3">
        <f>N3</f>
        <v>1.489878424642113E-4</v>
      </c>
      <c r="O7" s="3">
        <f>N8</f>
        <v>6.1026845180365861E-5</v>
      </c>
      <c r="P7" s="3">
        <f>N9</f>
        <v>7.6113490187604274E-5</v>
      </c>
      <c r="Q7" s="3">
        <f>N10</f>
        <v>5.884663941965851E-5</v>
      </c>
    </row>
    <row r="8" spans="1:17" x14ac:dyDescent="0.2">
      <c r="A8" s="6">
        <v>40430</v>
      </c>
      <c r="B8">
        <v>12.7705965</v>
      </c>
      <c r="C8">
        <v>7.0190000530000001</v>
      </c>
      <c r="D8">
        <v>0.23343420000000001</v>
      </c>
      <c r="E8">
        <v>1104.1800539999999</v>
      </c>
      <c r="G8" s="6">
        <f t="shared" si="2"/>
        <v>40430</v>
      </c>
      <c r="H8" s="4">
        <f t="shared" si="7"/>
        <v>1.5435700625197057E-3</v>
      </c>
      <c r="I8" s="4">
        <f t="shared" si="5"/>
        <v>8.9119269756412489E-3</v>
      </c>
      <c r="J8" s="4">
        <f t="shared" si="5"/>
        <v>-1.3565885150625068E-2</v>
      </c>
      <c r="K8" s="4">
        <f t="shared" si="5"/>
        <v>4.832290465807132E-3</v>
      </c>
      <c r="M8" t="str">
        <v>AMZN</v>
      </c>
      <c r="N8" s="3">
        <f>_xlfn.COVARIANCE.S(H$4:H$3525,I4:I3525)</f>
        <v>6.1026845180365861E-5</v>
      </c>
      <c r="O8" s="3">
        <f>O3</f>
        <v>4.2548804863211783E-4</v>
      </c>
      <c r="P8" s="3">
        <f>O9</f>
        <v>2.7315252493430618E-4</v>
      </c>
      <c r="Q8" s="3">
        <f>O10</f>
        <v>1.3257623383682577E-4</v>
      </c>
    </row>
    <row r="9" spans="1:17" x14ac:dyDescent="0.2">
      <c r="A9" s="6">
        <v>40431</v>
      </c>
      <c r="B9">
        <v>12.785359379999999</v>
      </c>
      <c r="C9">
        <v>7.1220002170000001</v>
      </c>
      <c r="D9">
        <v>0.23091183600000001</v>
      </c>
      <c r="E9">
        <v>1109.5500489999999</v>
      </c>
      <c r="G9" s="6">
        <f t="shared" si="2"/>
        <v>40431</v>
      </c>
      <c r="H9" s="4">
        <f t="shared" si="7"/>
        <v>1.1560055162653793E-3</v>
      </c>
      <c r="I9" s="4">
        <f t="shared" si="5"/>
        <v>1.4674478304922633E-2</v>
      </c>
      <c r="J9" s="4">
        <f t="shared" si="5"/>
        <v>-1.0805460382411813E-2</v>
      </c>
      <c r="K9" s="4">
        <f t="shared" si="5"/>
        <v>4.8633327332319176E-3</v>
      </c>
      <c r="M9" t="str">
        <v>NVDA</v>
      </c>
      <c r="N9" s="3">
        <f>_xlfn.COVARIANCE.S(H$4:H$3525,J4:J3525)</f>
        <v>7.6113490187604274E-5</v>
      </c>
      <c r="O9" s="3">
        <f>_xlfn.COVARIANCE.S(I$4:I$3525,J4:J3525)</f>
        <v>2.7315252493430618E-4</v>
      </c>
      <c r="P9" s="3">
        <f>P3</f>
        <v>8.1906472977923009E-4</v>
      </c>
      <c r="Q9" s="3">
        <f>P10</f>
        <v>1.9276443413647246E-4</v>
      </c>
    </row>
    <row r="10" spans="1:17" x14ac:dyDescent="0.2">
      <c r="A10" s="6">
        <v>40434</v>
      </c>
      <c r="B10">
        <v>12.8443985</v>
      </c>
      <c r="C10">
        <v>7.2534999850000004</v>
      </c>
      <c r="D10">
        <v>0.24398246400000001</v>
      </c>
      <c r="E10">
        <v>1121.900024</v>
      </c>
      <c r="G10" s="6">
        <f t="shared" si="2"/>
        <v>40434</v>
      </c>
      <c r="H10" s="4">
        <f t="shared" si="7"/>
        <v>4.6177129828948171E-3</v>
      </c>
      <c r="I10" s="4">
        <f t="shared" si="5"/>
        <v>1.8463881493026912E-2</v>
      </c>
      <c r="J10" s="4">
        <f t="shared" si="5"/>
        <v>5.6604408965853059E-2</v>
      </c>
      <c r="K10" s="4">
        <f t="shared" si="5"/>
        <v>1.1130615523951004E-2</v>
      </c>
      <c r="M10" t="str">
        <v>SP500</v>
      </c>
      <c r="N10" s="3">
        <f>_xlfn.COVARIANCE.S(H$4:H$3525,K4:K3525)</f>
        <v>5.884663941965851E-5</v>
      </c>
      <c r="O10" s="3">
        <f>_xlfn.COVARIANCE.S(I$4:I$3525,K4:K3525)</f>
        <v>1.3257623383682577E-4</v>
      </c>
      <c r="P10" s="3">
        <f>_xlfn.COVARIANCE.S(J$4:J$3525,K4:K3525)</f>
        <v>1.9276443413647246E-4</v>
      </c>
      <c r="Q10" s="3">
        <f>Q3</f>
        <v>1.1698208642169319E-4</v>
      </c>
    </row>
    <row r="11" spans="1:17" x14ac:dyDescent="0.2">
      <c r="A11" s="6">
        <v>40435</v>
      </c>
      <c r="B11">
        <v>12.9551096</v>
      </c>
      <c r="C11">
        <v>7.2874999049999998</v>
      </c>
      <c r="D11">
        <v>0.24168928000000001</v>
      </c>
      <c r="E11">
        <v>1121.099976</v>
      </c>
      <c r="G11" s="6">
        <f t="shared" si="2"/>
        <v>40435</v>
      </c>
      <c r="H11" s="4">
        <f t="shared" si="7"/>
        <v>8.6194071291076924E-3</v>
      </c>
      <c r="I11" s="4">
        <f t="shared" si="5"/>
        <v>4.6873812739105514E-3</v>
      </c>
      <c r="J11" s="4">
        <f t="shared" si="5"/>
        <v>-9.3989705751967856E-3</v>
      </c>
      <c r="K11" s="4">
        <f t="shared" si="5"/>
        <v>-7.131188010386369E-4</v>
      </c>
    </row>
    <row r="12" spans="1:17" x14ac:dyDescent="0.2">
      <c r="A12" s="6">
        <v>40436</v>
      </c>
      <c r="B12">
        <v>13.00430965</v>
      </c>
      <c r="C12">
        <v>7.2725000380000004</v>
      </c>
      <c r="D12">
        <v>0.24214787800000001</v>
      </c>
      <c r="E12">
        <v>1125.0699460000001</v>
      </c>
      <c r="G12" s="6">
        <f t="shared" si="2"/>
        <v>40436</v>
      </c>
      <c r="H12" s="4">
        <f t="shared" si="7"/>
        <v>3.7977332125387342E-3</v>
      </c>
      <c r="I12" s="4">
        <f t="shared" si="5"/>
        <v>-2.0583008158542304E-3</v>
      </c>
      <c r="J12" s="4">
        <f t="shared" si="5"/>
        <v>1.8974693457649572E-3</v>
      </c>
      <c r="K12" s="4">
        <f t="shared" si="5"/>
        <v>3.5411382436780769E-3</v>
      </c>
    </row>
    <row r="13" spans="1:17" x14ac:dyDescent="0.2">
      <c r="A13" s="6">
        <v>40437</v>
      </c>
      <c r="B13">
        <v>13.07565022</v>
      </c>
      <c r="C13">
        <v>7.4064998629999996</v>
      </c>
      <c r="D13">
        <v>0.242377177</v>
      </c>
      <c r="E13">
        <v>1124.660034</v>
      </c>
      <c r="G13" s="6">
        <f t="shared" si="2"/>
        <v>40437</v>
      </c>
      <c r="H13" s="4">
        <f t="shared" si="7"/>
        <v>5.4859175088928236E-3</v>
      </c>
      <c r="I13" s="4">
        <f t="shared" si="5"/>
        <v>1.8425551639715154E-2</v>
      </c>
      <c r="J13" s="4">
        <f t="shared" si="5"/>
        <v>9.4693788726907258E-4</v>
      </c>
      <c r="K13" s="4">
        <f t="shared" si="5"/>
        <v>-3.6434356944425872E-4</v>
      </c>
    </row>
    <row r="14" spans="1:17" x14ac:dyDescent="0.2">
      <c r="A14" s="6">
        <v>40438</v>
      </c>
      <c r="B14">
        <v>13.041210169999999</v>
      </c>
      <c r="C14">
        <v>7.4159998890000001</v>
      </c>
      <c r="D14">
        <v>0.241918564</v>
      </c>
      <c r="E14">
        <v>1125.589966</v>
      </c>
      <c r="G14" s="6">
        <f t="shared" si="2"/>
        <v>40438</v>
      </c>
      <c r="H14" s="4">
        <f t="shared" si="7"/>
        <v>-2.6339072566595734E-3</v>
      </c>
      <c r="I14" s="4">
        <f t="shared" si="5"/>
        <v>1.2826606596536561E-3</v>
      </c>
      <c r="J14" s="4">
        <f t="shared" si="5"/>
        <v>-1.8921459754438485E-3</v>
      </c>
      <c r="K14" s="4">
        <f t="shared" si="5"/>
        <v>8.2685609151833539E-4</v>
      </c>
    </row>
    <row r="15" spans="1:17" x14ac:dyDescent="0.2">
      <c r="A15" s="6">
        <v>40441</v>
      </c>
      <c r="B15">
        <v>13.171602249999999</v>
      </c>
      <c r="C15">
        <v>7.5650000569999998</v>
      </c>
      <c r="D15">
        <v>0.24558749799999999</v>
      </c>
      <c r="E15">
        <v>1142.709961</v>
      </c>
      <c r="G15" s="6">
        <f t="shared" si="2"/>
        <v>40441</v>
      </c>
      <c r="H15" s="4">
        <f t="shared" si="7"/>
        <v>9.9984647360376044E-3</v>
      </c>
      <c r="I15" s="4">
        <f t="shared" si="5"/>
        <v>2.0091716589830222E-2</v>
      </c>
      <c r="J15" s="4">
        <f t="shared" si="5"/>
        <v>1.5165987840437101E-2</v>
      </c>
      <c r="K15" s="4">
        <f t="shared" si="5"/>
        <v>1.5209797099417388E-2</v>
      </c>
    </row>
    <row r="16" spans="1:17" x14ac:dyDescent="0.2">
      <c r="A16" s="6">
        <v>40442</v>
      </c>
      <c r="B16">
        <v>13.17898083</v>
      </c>
      <c r="C16">
        <v>7.5364999770000001</v>
      </c>
      <c r="D16">
        <v>0.258887231</v>
      </c>
      <c r="E16">
        <v>1139.780029</v>
      </c>
      <c r="G16" s="6">
        <f t="shared" si="2"/>
        <v>40442</v>
      </c>
      <c r="H16" s="4">
        <f t="shared" si="7"/>
        <v>5.6018849187466913E-4</v>
      </c>
      <c r="I16" s="4">
        <f t="shared" si="5"/>
        <v>-3.7673601831144099E-3</v>
      </c>
      <c r="J16" s="4">
        <f t="shared" si="5"/>
        <v>5.4154764018158552E-2</v>
      </c>
      <c r="K16" s="4">
        <f t="shared" si="5"/>
        <v>-2.5640207051630393E-3</v>
      </c>
    </row>
    <row r="17" spans="1:11" x14ac:dyDescent="0.2">
      <c r="A17" s="6">
        <v>40443</v>
      </c>
      <c r="B17">
        <v>13.240483279999999</v>
      </c>
      <c r="C17">
        <v>7.5914998049999998</v>
      </c>
      <c r="D17">
        <v>0.26118034099999998</v>
      </c>
      <c r="E17">
        <v>1134.280029</v>
      </c>
      <c r="G17" s="6">
        <f t="shared" si="2"/>
        <v>40443</v>
      </c>
      <c r="H17" s="4">
        <f t="shared" si="7"/>
        <v>4.6667076000290741E-3</v>
      </c>
      <c r="I17" s="4">
        <f t="shared" si="5"/>
        <v>7.2977944891989832E-3</v>
      </c>
      <c r="J17" s="4">
        <f t="shared" si="5"/>
        <v>8.857563160386217E-3</v>
      </c>
      <c r="K17" s="4">
        <f t="shared" si="5"/>
        <v>-4.8254925161528295E-3</v>
      </c>
    </row>
    <row r="18" spans="1:11" x14ac:dyDescent="0.2">
      <c r="A18" s="6">
        <v>40444</v>
      </c>
      <c r="B18">
        <v>13.19866371</v>
      </c>
      <c r="C18">
        <v>7.642499924</v>
      </c>
      <c r="D18">
        <v>0.26645442800000002</v>
      </c>
      <c r="E18">
        <v>1124.829956</v>
      </c>
      <c r="G18" s="6">
        <f t="shared" si="2"/>
        <v>40444</v>
      </c>
      <c r="H18" s="4">
        <f t="shared" si="7"/>
        <v>-3.158462505909343E-3</v>
      </c>
      <c r="I18" s="4">
        <f t="shared" si="5"/>
        <v>6.7180557610513336E-3</v>
      </c>
      <c r="J18" s="4">
        <f t="shared" si="5"/>
        <v>2.0193277104267437E-2</v>
      </c>
      <c r="K18" s="4">
        <f t="shared" si="5"/>
        <v>-8.3313403730922442E-3</v>
      </c>
    </row>
    <row r="19" spans="1:11" x14ac:dyDescent="0.2">
      <c r="A19" s="6">
        <v>40445</v>
      </c>
      <c r="B19">
        <v>13.30444717</v>
      </c>
      <c r="C19">
        <v>8.0364999770000001</v>
      </c>
      <c r="D19">
        <v>0.28113004600000002</v>
      </c>
      <c r="E19">
        <v>1148.670044</v>
      </c>
      <c r="G19" s="6">
        <f t="shared" si="2"/>
        <v>40445</v>
      </c>
      <c r="H19" s="4">
        <f t="shared" si="7"/>
        <v>8.0147098467135969E-3</v>
      </c>
      <c r="I19" s="4">
        <f t="shared" si="5"/>
        <v>5.1553818373319071E-2</v>
      </c>
      <c r="J19" s="4">
        <f t="shared" si="5"/>
        <v>5.507740332992328E-2</v>
      </c>
      <c r="K19" s="4">
        <f t="shared" si="5"/>
        <v>2.1194392870525602E-2</v>
      </c>
    </row>
    <row r="20" spans="1:11" x14ac:dyDescent="0.2">
      <c r="A20" s="6">
        <v>40448</v>
      </c>
      <c r="B20">
        <v>13.15683651</v>
      </c>
      <c r="C20">
        <v>7.9685001370000004</v>
      </c>
      <c r="D20">
        <v>0.27516803099999998</v>
      </c>
      <c r="E20">
        <v>1142.160034</v>
      </c>
      <c r="G20" s="6">
        <f t="shared" si="2"/>
        <v>40448</v>
      </c>
      <c r="H20" s="4">
        <f t="shared" si="7"/>
        <v>-1.1094836043458067E-2</v>
      </c>
      <c r="I20" s="4">
        <f t="shared" ref="I20:I83" si="9">C20/C19-1</f>
        <v>-8.461375000884841E-3</v>
      </c>
      <c r="J20" s="4">
        <f t="shared" ref="J20:J83" si="10">D20/D19-1</f>
        <v>-2.1207320543745967E-2</v>
      </c>
      <c r="K20" s="4">
        <f t="shared" ref="K20:K83" si="11">E20/E19-1</f>
        <v>-5.6674325529811886E-3</v>
      </c>
    </row>
    <row r="21" spans="1:11" x14ac:dyDescent="0.2">
      <c r="A21" s="6">
        <v>40449</v>
      </c>
      <c r="B21">
        <v>13.240483279999999</v>
      </c>
      <c r="C21">
        <v>7.9850001339999999</v>
      </c>
      <c r="D21">
        <v>0.27448016400000003</v>
      </c>
      <c r="E21">
        <v>1147.6999510000001</v>
      </c>
      <c r="G21" s="6">
        <f t="shared" si="2"/>
        <v>40449</v>
      </c>
      <c r="H21" s="4">
        <f t="shared" si="7"/>
        <v>6.3576658368007521E-3</v>
      </c>
      <c r="I21" s="4">
        <f t="shared" si="9"/>
        <v>2.0706527848803891E-3</v>
      </c>
      <c r="J21" s="4">
        <f t="shared" si="10"/>
        <v>-2.499807108769625E-3</v>
      </c>
      <c r="K21" s="4">
        <f t="shared" si="11"/>
        <v>4.8503859661404025E-3</v>
      </c>
    </row>
    <row r="22" spans="1:11" x14ac:dyDescent="0.2">
      <c r="A22" s="6">
        <v>40450</v>
      </c>
      <c r="B22">
        <v>13.12485695</v>
      </c>
      <c r="C22">
        <v>7.9495000840000003</v>
      </c>
      <c r="D22">
        <v>0.27241638299999998</v>
      </c>
      <c r="E22">
        <v>1144.7299800000001</v>
      </c>
      <c r="G22" s="6">
        <f t="shared" si="2"/>
        <v>40450</v>
      </c>
      <c r="H22" s="4">
        <f t="shared" si="7"/>
        <v>-8.7327877355243277E-3</v>
      </c>
      <c r="I22" s="4">
        <f t="shared" si="9"/>
        <v>-4.445842129524924E-3</v>
      </c>
      <c r="J22" s="4">
        <f t="shared" si="10"/>
        <v>-7.5188711997419277E-3</v>
      </c>
      <c r="K22" s="4">
        <f t="shared" si="11"/>
        <v>-2.5877591067353656E-3</v>
      </c>
    </row>
    <row r="23" spans="1:11" x14ac:dyDescent="0.2">
      <c r="A23" s="6">
        <v>40451</v>
      </c>
      <c r="B23">
        <v>13.166678429999999</v>
      </c>
      <c r="C23">
        <v>7.853000164</v>
      </c>
      <c r="D23">
        <v>0.26783016300000001</v>
      </c>
      <c r="E23">
        <v>1141.1999510000001</v>
      </c>
      <c r="G23" s="6">
        <f t="shared" si="2"/>
        <v>40451</v>
      </c>
      <c r="H23" s="4">
        <f t="shared" si="7"/>
        <v>3.1864332052775612E-3</v>
      </c>
      <c r="I23" s="4">
        <f t="shared" si="9"/>
        <v>-1.2139118055263132E-2</v>
      </c>
      <c r="J23" s="4">
        <f t="shared" si="10"/>
        <v>-1.6835331082124982E-2</v>
      </c>
      <c r="K23" s="4">
        <f t="shared" si="11"/>
        <v>-3.0837219795710746E-3</v>
      </c>
    </row>
    <row r="24" spans="1:11" x14ac:dyDescent="0.2">
      <c r="A24" s="6">
        <v>40452</v>
      </c>
      <c r="B24">
        <v>13.12731552</v>
      </c>
      <c r="C24">
        <v>7.6855001449999998</v>
      </c>
      <c r="D24">
        <v>0.26026323400000001</v>
      </c>
      <c r="E24">
        <v>1146.23999</v>
      </c>
      <c r="G24" s="6">
        <f t="shared" si="2"/>
        <v>40452</v>
      </c>
      <c r="H24" s="4">
        <f t="shared" si="7"/>
        <v>-2.9895854303171321E-3</v>
      </c>
      <c r="I24" s="4">
        <f t="shared" si="9"/>
        <v>-2.1329430218002488E-2</v>
      </c>
      <c r="J24" s="4">
        <f t="shared" si="10"/>
        <v>-2.8252714015635338E-2</v>
      </c>
      <c r="K24" s="4">
        <f t="shared" si="11"/>
        <v>4.416438149671853E-3</v>
      </c>
    </row>
    <row r="25" spans="1:11" x14ac:dyDescent="0.2">
      <c r="A25" s="6">
        <v>40455</v>
      </c>
      <c r="B25">
        <v>13.17898083</v>
      </c>
      <c r="C25">
        <v>7.7694997790000002</v>
      </c>
      <c r="D25">
        <v>0.25774076600000001</v>
      </c>
      <c r="E25">
        <v>1137.030029</v>
      </c>
      <c r="G25" s="6">
        <f t="shared" si="2"/>
        <v>40455</v>
      </c>
      <c r="H25" s="4">
        <f t="shared" si="7"/>
        <v>3.9357102311805559E-3</v>
      </c>
      <c r="I25" s="4">
        <f t="shared" si="9"/>
        <v>1.0929624932041415E-2</v>
      </c>
      <c r="J25" s="4">
        <f t="shared" si="10"/>
        <v>-9.6919874591275823E-3</v>
      </c>
      <c r="K25" s="4">
        <f t="shared" si="11"/>
        <v>-8.0349325449725617E-3</v>
      </c>
    </row>
    <row r="26" spans="1:11" x14ac:dyDescent="0.2">
      <c r="A26" s="6">
        <v>40456</v>
      </c>
      <c r="B26">
        <v>13.284768100000001</v>
      </c>
      <c r="C26">
        <v>8.0434999470000008</v>
      </c>
      <c r="D26">
        <v>0.25957509899999998</v>
      </c>
      <c r="E26">
        <v>1160.75</v>
      </c>
      <c r="G26" s="6">
        <f t="shared" si="2"/>
        <v>40456</v>
      </c>
      <c r="H26" s="4">
        <f t="shared" si="7"/>
        <v>8.0269689564456126E-3</v>
      </c>
      <c r="I26" s="4">
        <f t="shared" si="9"/>
        <v>3.5266127266080805E-2</v>
      </c>
      <c r="J26" s="4">
        <f t="shared" si="10"/>
        <v>7.1169688383714291E-3</v>
      </c>
      <c r="K26" s="4">
        <f t="shared" si="11"/>
        <v>2.0861340857339927E-2</v>
      </c>
    </row>
    <row r="27" spans="1:11" x14ac:dyDescent="0.2">
      <c r="A27" s="6">
        <v>40457</v>
      </c>
      <c r="B27">
        <v>13.42253208</v>
      </c>
      <c r="C27">
        <v>7.7699999809999998</v>
      </c>
      <c r="D27">
        <v>0.247192577</v>
      </c>
      <c r="E27">
        <v>1159.969971</v>
      </c>
      <c r="G27" s="6">
        <f t="shared" si="2"/>
        <v>40457</v>
      </c>
      <c r="H27" s="4">
        <f t="shared" si="7"/>
        <v>1.0370070366527484E-2</v>
      </c>
      <c r="I27" s="4">
        <f t="shared" si="9"/>
        <v>-3.4002606800788149E-2</v>
      </c>
      <c r="J27" s="4">
        <f t="shared" si="10"/>
        <v>-4.7703042578826071E-2</v>
      </c>
      <c r="K27" s="4">
        <f t="shared" si="11"/>
        <v>-6.7200430755975926E-4</v>
      </c>
    </row>
    <row r="28" spans="1:11" x14ac:dyDescent="0.2">
      <c r="A28" s="6">
        <v>40458</v>
      </c>
      <c r="B28">
        <v>13.373329160000001</v>
      </c>
      <c r="C28">
        <v>7.8134999279999997</v>
      </c>
      <c r="D28">
        <v>0.24535821399999999</v>
      </c>
      <c r="E28">
        <v>1158.0600589999999</v>
      </c>
      <c r="G28" s="6">
        <f t="shared" si="2"/>
        <v>40458</v>
      </c>
      <c r="H28" s="4">
        <f t="shared" si="7"/>
        <v>-3.6656958394096772E-3</v>
      </c>
      <c r="I28" s="4">
        <f t="shared" si="9"/>
        <v>5.5984487910387681E-3</v>
      </c>
      <c r="J28" s="4">
        <f t="shared" si="10"/>
        <v>-7.4207851314240791E-3</v>
      </c>
      <c r="K28" s="4">
        <f t="shared" si="11"/>
        <v>-1.6465184856065962E-3</v>
      </c>
    </row>
    <row r="29" spans="1:11" x14ac:dyDescent="0.2">
      <c r="A29" s="6">
        <v>40459</v>
      </c>
      <c r="B29">
        <v>13.385636330000001</v>
      </c>
      <c r="C29">
        <v>7.7775001530000001</v>
      </c>
      <c r="D29">
        <v>0.249027058</v>
      </c>
      <c r="E29">
        <v>1165.150024</v>
      </c>
      <c r="G29" s="6">
        <f t="shared" si="2"/>
        <v>40459</v>
      </c>
      <c r="H29" s="4">
        <f t="shared" si="7"/>
        <v>9.2027720642740007E-4</v>
      </c>
      <c r="I29" s="4">
        <f t="shared" si="9"/>
        <v>-4.6073814976298477E-3</v>
      </c>
      <c r="J29" s="4">
        <f t="shared" si="10"/>
        <v>1.4953010702955405E-2</v>
      </c>
      <c r="K29" s="4">
        <f t="shared" si="11"/>
        <v>6.1222774629861032E-3</v>
      </c>
    </row>
    <row r="30" spans="1:11" x14ac:dyDescent="0.2">
      <c r="A30" s="6">
        <v>40462</v>
      </c>
      <c r="B30">
        <v>13.43483829</v>
      </c>
      <c r="C30">
        <v>7.6515002250000004</v>
      </c>
      <c r="D30">
        <v>0.24788051799999999</v>
      </c>
      <c r="E30">
        <v>1165.3199460000001</v>
      </c>
      <c r="G30" s="6">
        <f t="shared" si="2"/>
        <v>40462</v>
      </c>
      <c r="H30" s="4">
        <f t="shared" si="7"/>
        <v>3.6757281302890465E-3</v>
      </c>
      <c r="I30" s="4">
        <f t="shared" si="9"/>
        <v>-1.6200569015919375E-2</v>
      </c>
      <c r="J30" s="4">
        <f t="shared" si="10"/>
        <v>-4.6040780034433126E-3</v>
      </c>
      <c r="K30" s="4">
        <f t="shared" si="11"/>
        <v>1.4583701368908741E-4</v>
      </c>
    </row>
    <row r="31" spans="1:11" x14ac:dyDescent="0.2">
      <c r="A31" s="6">
        <v>40463</v>
      </c>
      <c r="B31">
        <v>13.265082359999999</v>
      </c>
      <c r="C31">
        <v>7.8239998819999999</v>
      </c>
      <c r="D31">
        <v>0.25269612699999999</v>
      </c>
      <c r="E31">
        <v>1169.7700199999999</v>
      </c>
      <c r="G31" s="6">
        <f t="shared" si="2"/>
        <v>40463</v>
      </c>
      <c r="H31" s="4">
        <f t="shared" si="7"/>
        <v>-1.2635502291557632E-2</v>
      </c>
      <c r="I31" s="4">
        <f t="shared" si="9"/>
        <v>2.2544553607459328E-2</v>
      </c>
      <c r="J31" s="4">
        <f t="shared" si="10"/>
        <v>1.9427137876160128E-2</v>
      </c>
      <c r="K31" s="4">
        <f t="shared" si="11"/>
        <v>3.8187572565584471E-3</v>
      </c>
    </row>
    <row r="32" spans="1:11" x14ac:dyDescent="0.2">
      <c r="A32" s="6">
        <v>40464</v>
      </c>
      <c r="B32">
        <v>13.240483279999999</v>
      </c>
      <c r="C32">
        <v>7.7585000989999999</v>
      </c>
      <c r="D32">
        <v>0.26003384600000001</v>
      </c>
      <c r="E32">
        <v>1178.099976</v>
      </c>
      <c r="G32" s="6">
        <f t="shared" si="2"/>
        <v>40464</v>
      </c>
      <c r="H32" s="4">
        <f t="shared" si="7"/>
        <v>-1.8544234654868097E-3</v>
      </c>
      <c r="I32" s="4">
        <f t="shared" si="9"/>
        <v>-8.3716492827012878E-3</v>
      </c>
      <c r="J32" s="4">
        <f t="shared" si="10"/>
        <v>2.9037718492614717E-2</v>
      </c>
      <c r="K32" s="4">
        <f t="shared" si="11"/>
        <v>7.121020249775345E-3</v>
      </c>
    </row>
    <row r="33" spans="1:11" x14ac:dyDescent="0.2">
      <c r="A33" s="6">
        <v>40465</v>
      </c>
      <c r="B33">
        <v>13.10025883</v>
      </c>
      <c r="C33">
        <v>7.7765002250000004</v>
      </c>
      <c r="D33">
        <v>0.25590631400000002</v>
      </c>
      <c r="E33">
        <v>1173.8100589999999</v>
      </c>
      <c r="G33" s="6">
        <f t="shared" si="2"/>
        <v>40465</v>
      </c>
      <c r="H33" s="4">
        <f t="shared" si="7"/>
        <v>-1.0590583971493817E-2</v>
      </c>
      <c r="I33" s="4">
        <f t="shared" si="9"/>
        <v>2.320052300098574E-3</v>
      </c>
      <c r="J33" s="4">
        <f t="shared" si="10"/>
        <v>-1.5873056771232741E-2</v>
      </c>
      <c r="K33" s="4">
        <f t="shared" si="11"/>
        <v>-3.6413862043912504E-3</v>
      </c>
    </row>
    <row r="34" spans="1:11" x14ac:dyDescent="0.2">
      <c r="A34" s="6">
        <v>40466</v>
      </c>
      <c r="B34">
        <v>13.12485695</v>
      </c>
      <c r="C34">
        <v>8.2320003509999999</v>
      </c>
      <c r="D34">
        <v>0.258887231</v>
      </c>
      <c r="E34">
        <v>1176.1899410000001</v>
      </c>
      <c r="G34" s="6">
        <f t="shared" si="2"/>
        <v>40466</v>
      </c>
      <c r="H34" s="4">
        <f t="shared" si="7"/>
        <v>1.8776819847001747E-3</v>
      </c>
      <c r="I34" s="4">
        <f t="shared" si="9"/>
        <v>5.8573923078617307E-2</v>
      </c>
      <c r="J34" s="4">
        <f t="shared" si="10"/>
        <v>1.1648469916220927E-2</v>
      </c>
      <c r="K34" s="4">
        <f t="shared" si="11"/>
        <v>2.0274847550953989E-3</v>
      </c>
    </row>
    <row r="35" spans="1:11" x14ac:dyDescent="0.2">
      <c r="A35" s="6">
        <v>40469</v>
      </c>
      <c r="B35">
        <v>13.22572327</v>
      </c>
      <c r="C35">
        <v>8.1780004500000008</v>
      </c>
      <c r="D35">
        <v>0.26049247399999997</v>
      </c>
      <c r="E35">
        <v>1184.709961</v>
      </c>
      <c r="G35" s="6">
        <f t="shared" si="2"/>
        <v>40469</v>
      </c>
      <c r="H35" s="4">
        <f t="shared" si="7"/>
        <v>7.6851367130519321E-3</v>
      </c>
      <c r="I35" s="4">
        <f t="shared" si="9"/>
        <v>-6.5597544579112377E-3</v>
      </c>
      <c r="J35" s="4">
        <f t="shared" si="10"/>
        <v>6.2005491495251697E-3</v>
      </c>
      <c r="K35" s="4">
        <f t="shared" si="11"/>
        <v>7.2437449964553036E-3</v>
      </c>
    </row>
    <row r="36" spans="1:11" x14ac:dyDescent="0.2">
      <c r="A36" s="6">
        <v>40470</v>
      </c>
      <c r="B36">
        <v>13.117476460000001</v>
      </c>
      <c r="C36">
        <v>7.9334998130000001</v>
      </c>
      <c r="D36">
        <v>0.258887231</v>
      </c>
      <c r="E36">
        <v>1165.900024</v>
      </c>
      <c r="G36" s="6">
        <f t="shared" si="2"/>
        <v>40470</v>
      </c>
      <c r="H36" s="4">
        <f t="shared" si="7"/>
        <v>-8.1845663779716027E-3</v>
      </c>
      <c r="I36" s="4">
        <f t="shared" si="9"/>
        <v>-2.9897361646635812E-2</v>
      </c>
      <c r="J36" s="4">
        <f t="shared" si="10"/>
        <v>-6.1623392620547834E-3</v>
      </c>
      <c r="K36" s="4">
        <f t="shared" si="11"/>
        <v>-1.5877250651393782E-2</v>
      </c>
    </row>
    <row r="37" spans="1:11" x14ac:dyDescent="0.2">
      <c r="A37" s="6">
        <v>40471</v>
      </c>
      <c r="B37">
        <v>13.154379840000001</v>
      </c>
      <c r="C37">
        <v>7.9334998130000001</v>
      </c>
      <c r="D37">
        <v>0.258887231</v>
      </c>
      <c r="E37">
        <v>1178.170044</v>
      </c>
      <c r="G37" s="6">
        <f t="shared" si="2"/>
        <v>40471</v>
      </c>
      <c r="H37" s="4">
        <f t="shared" si="7"/>
        <v>2.8132987402365028E-3</v>
      </c>
      <c r="I37" s="4">
        <f t="shared" si="9"/>
        <v>0</v>
      </c>
      <c r="J37" s="4">
        <f t="shared" si="10"/>
        <v>0</v>
      </c>
      <c r="K37" s="4">
        <f t="shared" si="11"/>
        <v>1.0524075604616323E-2</v>
      </c>
    </row>
    <row r="38" spans="1:11" x14ac:dyDescent="0.2">
      <c r="A38" s="6">
        <v>40472</v>
      </c>
      <c r="B38">
        <v>13.29214668</v>
      </c>
      <c r="C38">
        <v>8.2484998699999998</v>
      </c>
      <c r="D38">
        <v>0.25430101199999999</v>
      </c>
      <c r="E38">
        <v>1180.26001</v>
      </c>
      <c r="G38" s="6">
        <f t="shared" si="2"/>
        <v>40472</v>
      </c>
      <c r="H38" s="4">
        <f t="shared" si="7"/>
        <v>1.0473077535823938E-2</v>
      </c>
      <c r="I38" s="4">
        <f t="shared" si="9"/>
        <v>3.9705056333880995E-2</v>
      </c>
      <c r="J38" s="4">
        <f t="shared" si="10"/>
        <v>-1.7715122458086818E-2</v>
      </c>
      <c r="K38" s="4">
        <f t="shared" si="11"/>
        <v>1.7739086226504774E-3</v>
      </c>
    </row>
    <row r="39" spans="1:11" x14ac:dyDescent="0.2">
      <c r="A39" s="6">
        <v>40473</v>
      </c>
      <c r="B39">
        <v>13.29952621</v>
      </c>
      <c r="C39">
        <v>8.4565000529999992</v>
      </c>
      <c r="D39">
        <v>0.27058187099999997</v>
      </c>
      <c r="E39">
        <v>1183.079956</v>
      </c>
      <c r="G39" s="6">
        <f t="shared" si="2"/>
        <v>40473</v>
      </c>
      <c r="H39" s="4">
        <f t="shared" si="7"/>
        <v>5.5517969953666757E-4</v>
      </c>
      <c r="I39" s="4">
        <f t="shared" si="9"/>
        <v>2.5216728651048514E-2</v>
      </c>
      <c r="J39" s="4">
        <f t="shared" si="10"/>
        <v>6.4021998465346286E-2</v>
      </c>
      <c r="K39" s="4">
        <f t="shared" si="11"/>
        <v>2.3892582787754524E-3</v>
      </c>
    </row>
    <row r="40" spans="1:11" x14ac:dyDescent="0.2">
      <c r="A40" s="6">
        <v>40476</v>
      </c>
      <c r="B40">
        <v>13.272463800000001</v>
      </c>
      <c r="C40">
        <v>8.4499998089999995</v>
      </c>
      <c r="D40">
        <v>0.27310427999999998</v>
      </c>
      <c r="E40">
        <v>1185.619995</v>
      </c>
      <c r="G40" s="6">
        <f t="shared" si="2"/>
        <v>40476</v>
      </c>
      <c r="H40" s="4">
        <f t="shared" si="7"/>
        <v>-2.0348401569110219E-3</v>
      </c>
      <c r="I40" s="4">
        <f t="shared" si="9"/>
        <v>-7.6866835679778589E-4</v>
      </c>
      <c r="J40" s="4">
        <f t="shared" si="10"/>
        <v>9.3221655637083511E-3</v>
      </c>
      <c r="K40" s="4">
        <f t="shared" si="11"/>
        <v>2.1469715441615467E-3</v>
      </c>
    </row>
    <row r="41" spans="1:11" x14ac:dyDescent="0.2">
      <c r="A41" s="6">
        <v>40477</v>
      </c>
      <c r="B41">
        <v>13.42253208</v>
      </c>
      <c r="C41">
        <v>8.4975004199999997</v>
      </c>
      <c r="D41">
        <v>0.272187024</v>
      </c>
      <c r="E41">
        <v>1185.6400149999999</v>
      </c>
      <c r="G41" s="6">
        <f t="shared" si="2"/>
        <v>40477</v>
      </c>
      <c r="H41" s="4">
        <f t="shared" si="7"/>
        <v>1.1306738693082741E-2</v>
      </c>
      <c r="I41" s="4">
        <f t="shared" si="9"/>
        <v>5.6213742099033848E-3</v>
      </c>
      <c r="J41" s="4">
        <f t="shared" si="10"/>
        <v>-3.3586291653868727E-3</v>
      </c>
      <c r="K41" s="4">
        <f t="shared" si="11"/>
        <v>1.6885680137246339E-5</v>
      </c>
    </row>
    <row r="42" spans="1:11" x14ac:dyDescent="0.2">
      <c r="A42" s="6">
        <v>40478</v>
      </c>
      <c r="B42">
        <v>13.252788539999999</v>
      </c>
      <c r="C42">
        <v>8.3754997249999992</v>
      </c>
      <c r="D42">
        <v>0.276085258</v>
      </c>
      <c r="E42">
        <v>1182.4499510000001</v>
      </c>
      <c r="G42" s="6">
        <f t="shared" si="2"/>
        <v>40478</v>
      </c>
      <c r="H42" s="4">
        <f t="shared" si="7"/>
        <v>-1.2646163852565784E-2</v>
      </c>
      <c r="I42" s="4">
        <f t="shared" si="9"/>
        <v>-1.435724495086288E-2</v>
      </c>
      <c r="J42" s="4">
        <f t="shared" si="10"/>
        <v>1.4321895080494418E-2</v>
      </c>
      <c r="K42" s="4">
        <f t="shared" si="11"/>
        <v>-2.6905839543547305E-3</v>
      </c>
    </row>
    <row r="43" spans="1:11" x14ac:dyDescent="0.2">
      <c r="A43" s="6">
        <v>40479</v>
      </c>
      <c r="B43">
        <v>13.30444717</v>
      </c>
      <c r="C43">
        <v>8.3420000079999994</v>
      </c>
      <c r="D43">
        <v>0.27631461600000001</v>
      </c>
      <c r="E43">
        <v>1183.780029</v>
      </c>
      <c r="G43" s="6">
        <f t="shared" si="2"/>
        <v>40479</v>
      </c>
      <c r="H43" s="4">
        <f t="shared" si="7"/>
        <v>3.8979441831492601E-3</v>
      </c>
      <c r="I43" s="4">
        <f t="shared" si="9"/>
        <v>-3.999727550584975E-3</v>
      </c>
      <c r="J43" s="4">
        <f t="shared" si="10"/>
        <v>8.3075062269366562E-4</v>
      </c>
      <c r="K43" s="4">
        <f t="shared" si="11"/>
        <v>1.1248493002813387E-3</v>
      </c>
    </row>
    <row r="44" spans="1:11" x14ac:dyDescent="0.2">
      <c r="A44" s="6">
        <v>40480</v>
      </c>
      <c r="B44">
        <v>13.32659054</v>
      </c>
      <c r="C44">
        <v>8.2615003589999993</v>
      </c>
      <c r="D44">
        <v>0.2756266</v>
      </c>
      <c r="E44">
        <v>1183.26001</v>
      </c>
      <c r="G44" s="6">
        <f t="shared" si="2"/>
        <v>40480</v>
      </c>
      <c r="H44" s="4">
        <f t="shared" si="7"/>
        <v>1.6643585199038746E-3</v>
      </c>
      <c r="I44" s="4">
        <f t="shared" si="9"/>
        <v>-9.6499219519060597E-3</v>
      </c>
      <c r="J44" s="4">
        <f t="shared" si="10"/>
        <v>-2.4899732412273501E-3</v>
      </c>
      <c r="K44" s="4">
        <f t="shared" si="11"/>
        <v>-4.3928684997274203E-4</v>
      </c>
    </row>
    <row r="45" spans="1:11" x14ac:dyDescent="0.2">
      <c r="A45" s="6">
        <v>40483</v>
      </c>
      <c r="B45">
        <v>13.36103058</v>
      </c>
      <c r="C45">
        <v>8.1289997100000004</v>
      </c>
      <c r="D45">
        <v>0.276085258</v>
      </c>
      <c r="E45">
        <v>1184.380005</v>
      </c>
      <c r="G45" s="6">
        <f t="shared" si="2"/>
        <v>40483</v>
      </c>
      <c r="H45" s="4">
        <f t="shared" si="7"/>
        <v>2.5843099100724132E-3</v>
      </c>
      <c r="I45" s="4">
        <f t="shared" si="9"/>
        <v>-1.6038327572745814E-2</v>
      </c>
      <c r="J45" s="4">
        <f t="shared" si="10"/>
        <v>1.6640556462983458E-3</v>
      </c>
      <c r="K45" s="4">
        <f t="shared" si="11"/>
        <v>9.4653329829008648E-4</v>
      </c>
    </row>
    <row r="46" spans="1:11" x14ac:dyDescent="0.2">
      <c r="A46" s="6">
        <v>40484</v>
      </c>
      <c r="B46">
        <v>13.479117390000001</v>
      </c>
      <c r="C46">
        <v>8.2305002209999998</v>
      </c>
      <c r="D46">
        <v>0.28181794300000002</v>
      </c>
      <c r="E46">
        <v>1193.5699460000001</v>
      </c>
      <c r="G46" s="6">
        <f t="shared" si="2"/>
        <v>40484</v>
      </c>
      <c r="H46" s="4">
        <f t="shared" si="7"/>
        <v>8.8381513157198555E-3</v>
      </c>
      <c r="I46" s="4">
        <f t="shared" si="9"/>
        <v>1.248622396617094E-2</v>
      </c>
      <c r="J46" s="4">
        <f t="shared" si="10"/>
        <v>2.0764183649385703E-2</v>
      </c>
      <c r="K46" s="4">
        <f t="shared" si="11"/>
        <v>7.759284149684742E-3</v>
      </c>
    </row>
    <row r="47" spans="1:11" x14ac:dyDescent="0.2">
      <c r="A47" s="6">
        <v>40485</v>
      </c>
      <c r="B47">
        <v>13.508642200000001</v>
      </c>
      <c r="C47">
        <v>8.4235000610000004</v>
      </c>
      <c r="D47">
        <v>0.283881783</v>
      </c>
      <c r="E47">
        <v>1197.959961</v>
      </c>
      <c r="G47" s="6">
        <f t="shared" si="2"/>
        <v>40485</v>
      </c>
      <c r="H47" s="4">
        <f t="shared" si="7"/>
        <v>2.1904112224664374E-3</v>
      </c>
      <c r="I47" s="4">
        <f t="shared" si="9"/>
        <v>2.3449345096615781E-2</v>
      </c>
      <c r="J47" s="4">
        <f t="shared" si="10"/>
        <v>7.3233094317204372E-3</v>
      </c>
      <c r="K47" s="4">
        <f t="shared" si="11"/>
        <v>3.6780542394789784E-3</v>
      </c>
    </row>
    <row r="48" spans="1:11" x14ac:dyDescent="0.2">
      <c r="A48" s="6">
        <v>40486</v>
      </c>
      <c r="B48">
        <v>13.61934948</v>
      </c>
      <c r="C48">
        <v>8.4464998250000001</v>
      </c>
      <c r="D48">
        <v>0.284340441</v>
      </c>
      <c r="E48">
        <v>1221.0600589999999</v>
      </c>
      <c r="G48" s="6">
        <f t="shared" si="2"/>
        <v>40486</v>
      </c>
      <c r="H48" s="4">
        <f t="shared" si="7"/>
        <v>8.1952929362507643E-3</v>
      </c>
      <c r="I48" s="4">
        <f t="shared" si="9"/>
        <v>2.7304284244604737E-3</v>
      </c>
      <c r="J48" s="4">
        <f t="shared" si="10"/>
        <v>1.6156654898846767E-3</v>
      </c>
      <c r="K48" s="4">
        <f t="shared" si="11"/>
        <v>1.928286316073291E-2</v>
      </c>
    </row>
    <row r="49" spans="1:11" x14ac:dyDescent="0.2">
      <c r="A49" s="6">
        <v>40487</v>
      </c>
      <c r="B49">
        <v>13.57998753</v>
      </c>
      <c r="C49">
        <v>8.5384998319999994</v>
      </c>
      <c r="D49">
        <v>0.289155781</v>
      </c>
      <c r="E49">
        <v>1225.849976</v>
      </c>
      <c r="G49" s="6">
        <f t="shared" si="2"/>
        <v>40487</v>
      </c>
      <c r="H49" s="4">
        <f t="shared" si="7"/>
        <v>-2.8901490528459028E-3</v>
      </c>
      <c r="I49" s="4">
        <f t="shared" si="9"/>
        <v>1.0892086533607293E-2</v>
      </c>
      <c r="J49" s="4">
        <f t="shared" si="10"/>
        <v>1.6935121796480601E-2</v>
      </c>
      <c r="K49" s="4">
        <f t="shared" si="11"/>
        <v>3.922752992119749E-3</v>
      </c>
    </row>
    <row r="50" spans="1:11" x14ac:dyDescent="0.2">
      <c r="A50" s="6">
        <v>40490</v>
      </c>
      <c r="B50">
        <v>13.508642200000001</v>
      </c>
      <c r="C50">
        <v>8.5994997019999992</v>
      </c>
      <c r="D50">
        <v>0.29030233599999999</v>
      </c>
      <c r="E50">
        <v>1223.25</v>
      </c>
      <c r="G50" s="6">
        <f t="shared" si="2"/>
        <v>40490</v>
      </c>
      <c r="H50" s="4">
        <f t="shared" si="7"/>
        <v>-5.2537110098509476E-3</v>
      </c>
      <c r="I50" s="4">
        <f t="shared" si="9"/>
        <v>7.1440968788671899E-3</v>
      </c>
      <c r="J50" s="4">
        <f t="shared" si="10"/>
        <v>3.9651809693543871E-3</v>
      </c>
      <c r="K50" s="4">
        <f t="shared" si="11"/>
        <v>-2.1209577443430661E-3</v>
      </c>
    </row>
    <row r="51" spans="1:11" x14ac:dyDescent="0.2">
      <c r="A51" s="6">
        <v>40491</v>
      </c>
      <c r="B51">
        <v>13.543081280000001</v>
      </c>
      <c r="C51">
        <v>8.5135002140000005</v>
      </c>
      <c r="D51">
        <v>0.28869718300000002</v>
      </c>
      <c r="E51">
        <v>1213.400024</v>
      </c>
      <c r="G51" s="6">
        <f t="shared" si="2"/>
        <v>40491</v>
      </c>
      <c r="H51" s="4">
        <f t="shared" si="7"/>
        <v>2.5494109245116636E-3</v>
      </c>
      <c r="I51" s="4">
        <f t="shared" si="9"/>
        <v>-1.0000522237357368E-2</v>
      </c>
      <c r="J51" s="4">
        <f t="shared" si="10"/>
        <v>-5.5292458962505897E-3</v>
      </c>
      <c r="K51" s="4">
        <f t="shared" si="11"/>
        <v>-8.0523000204373307E-3</v>
      </c>
    </row>
    <row r="52" spans="1:11" x14ac:dyDescent="0.2">
      <c r="A52" s="6">
        <v>40492</v>
      </c>
      <c r="B52">
        <v>13.410234450000001</v>
      </c>
      <c r="C52">
        <v>8.6665000919999997</v>
      </c>
      <c r="D52">
        <v>0.29213681800000002</v>
      </c>
      <c r="E52">
        <v>1218.709961</v>
      </c>
      <c r="G52" s="6">
        <f t="shared" si="2"/>
        <v>40492</v>
      </c>
      <c r="H52" s="4">
        <f t="shared" si="7"/>
        <v>-9.8092027400134008E-3</v>
      </c>
      <c r="I52" s="4">
        <f t="shared" si="9"/>
        <v>1.7971442315629416E-2</v>
      </c>
      <c r="J52" s="4">
        <f t="shared" si="10"/>
        <v>1.1914335166893553E-2</v>
      </c>
      <c r="K52" s="4">
        <f t="shared" si="11"/>
        <v>4.3760811727162618E-3</v>
      </c>
    </row>
    <row r="53" spans="1:11" x14ac:dyDescent="0.2">
      <c r="A53" s="6">
        <v>40493</v>
      </c>
      <c r="B53">
        <v>13.368413929999999</v>
      </c>
      <c r="C53">
        <v>8.518500328</v>
      </c>
      <c r="D53">
        <v>0.289155781</v>
      </c>
      <c r="E53">
        <v>1213.540039</v>
      </c>
      <c r="G53" s="6">
        <f t="shared" si="2"/>
        <v>40493</v>
      </c>
      <c r="H53" s="4">
        <f t="shared" si="7"/>
        <v>-3.118552487350601E-3</v>
      </c>
      <c r="I53" s="4">
        <f t="shared" si="9"/>
        <v>-1.7077224073027808E-2</v>
      </c>
      <c r="J53" s="4">
        <f t="shared" si="10"/>
        <v>-1.0204249571856505E-2</v>
      </c>
      <c r="K53" s="4">
        <f t="shared" si="11"/>
        <v>-4.2421266465713092E-3</v>
      </c>
    </row>
    <row r="54" spans="1:11" x14ac:dyDescent="0.2">
      <c r="A54" s="6">
        <v>40494</v>
      </c>
      <c r="B54">
        <v>13.316751480000001</v>
      </c>
      <c r="C54">
        <v>8.2840003969999998</v>
      </c>
      <c r="D54">
        <v>0.30406075700000001</v>
      </c>
      <c r="E54">
        <v>1199.209961</v>
      </c>
      <c r="G54" s="6">
        <f t="shared" si="2"/>
        <v>40494</v>
      </c>
      <c r="H54" s="4">
        <f t="shared" si="7"/>
        <v>-3.864516035373744E-3</v>
      </c>
      <c r="I54" s="4">
        <f t="shared" si="9"/>
        <v>-2.752831155376112E-2</v>
      </c>
      <c r="J54" s="4">
        <f t="shared" si="10"/>
        <v>5.1546526057523412E-2</v>
      </c>
      <c r="K54" s="4">
        <f t="shared" si="11"/>
        <v>-1.1808492130023551E-2</v>
      </c>
    </row>
    <row r="55" spans="1:11" x14ac:dyDescent="0.2">
      <c r="A55" s="6">
        <v>40497</v>
      </c>
      <c r="B55">
        <v>13.272463800000001</v>
      </c>
      <c r="C55">
        <v>7.9450001720000003</v>
      </c>
      <c r="D55">
        <v>0.30039179300000002</v>
      </c>
      <c r="E55">
        <v>1197.75</v>
      </c>
      <c r="G55" s="6">
        <f t="shared" si="2"/>
        <v>40497</v>
      </c>
      <c r="H55" s="4">
        <f t="shared" si="7"/>
        <v>-3.325711985127433E-3</v>
      </c>
      <c r="I55" s="4">
        <f t="shared" si="9"/>
        <v>-4.0922284977529255E-2</v>
      </c>
      <c r="J55" s="4">
        <f t="shared" si="10"/>
        <v>-1.2066548923312714E-2</v>
      </c>
      <c r="K55" s="4">
        <f t="shared" si="11"/>
        <v>-1.217435684725765E-3</v>
      </c>
    </row>
    <row r="56" spans="1:11" x14ac:dyDescent="0.2">
      <c r="A56" s="6">
        <v>40498</v>
      </c>
      <c r="B56">
        <v>13.348731040000001</v>
      </c>
      <c r="C56">
        <v>7.8889999389999996</v>
      </c>
      <c r="D56">
        <v>0.29144883199999999</v>
      </c>
      <c r="E56">
        <v>1178.339966</v>
      </c>
      <c r="G56" s="6">
        <f t="shared" si="2"/>
        <v>40498</v>
      </c>
      <c r="H56" s="4">
        <f t="shared" si="7"/>
        <v>5.7462759853224021E-3</v>
      </c>
      <c r="I56" s="4">
        <f t="shared" si="9"/>
        <v>-7.0484873238088053E-3</v>
      </c>
      <c r="J56" s="4">
        <f t="shared" si="10"/>
        <v>-2.9770989782001211E-2</v>
      </c>
      <c r="K56" s="4">
        <f t="shared" si="11"/>
        <v>-1.620541348361515E-2</v>
      </c>
    </row>
    <row r="57" spans="1:11" x14ac:dyDescent="0.2">
      <c r="A57" s="6">
        <v>40499</v>
      </c>
      <c r="B57">
        <v>13.22818756</v>
      </c>
      <c r="C57">
        <v>7.9175000190000002</v>
      </c>
      <c r="D57">
        <v>0.296264321</v>
      </c>
      <c r="E57">
        <v>1178.589966</v>
      </c>
      <c r="G57" s="6">
        <f t="shared" si="2"/>
        <v>40499</v>
      </c>
      <c r="H57" s="4">
        <f t="shared" si="7"/>
        <v>-9.0303325191576356E-3</v>
      </c>
      <c r="I57" s="4">
        <f t="shared" si="9"/>
        <v>3.6126353429295488E-3</v>
      </c>
      <c r="J57" s="4">
        <f t="shared" si="10"/>
        <v>1.6522588088464296E-2</v>
      </c>
      <c r="K57" s="4">
        <f t="shared" si="11"/>
        <v>2.1216287931635769E-4</v>
      </c>
    </row>
    <row r="58" spans="1:11" x14ac:dyDescent="0.2">
      <c r="A58" s="6">
        <v>40500</v>
      </c>
      <c r="B58">
        <v>13.27984524</v>
      </c>
      <c r="C58">
        <v>8.2084999080000003</v>
      </c>
      <c r="D58">
        <v>0.30543655199999997</v>
      </c>
      <c r="E58">
        <v>1196.6899410000001</v>
      </c>
      <c r="G58" s="6">
        <f t="shared" si="2"/>
        <v>40500</v>
      </c>
      <c r="H58" s="4">
        <f t="shared" si="7"/>
        <v>3.9051215267165151E-3</v>
      </c>
      <c r="I58" s="4">
        <f t="shared" si="9"/>
        <v>3.6754011784234208E-2</v>
      </c>
      <c r="J58" s="4">
        <f t="shared" si="10"/>
        <v>3.0959620682775357E-2</v>
      </c>
      <c r="K58" s="4">
        <f t="shared" si="11"/>
        <v>1.5357312994466854E-2</v>
      </c>
    </row>
    <row r="59" spans="1:11" x14ac:dyDescent="0.2">
      <c r="A59" s="6">
        <v>40501</v>
      </c>
      <c r="B59">
        <v>13.38071442</v>
      </c>
      <c r="C59">
        <v>8.2410001749999999</v>
      </c>
      <c r="D59">
        <v>0.31529673899999999</v>
      </c>
      <c r="E59">
        <v>1199.7299800000001</v>
      </c>
      <c r="G59" s="6">
        <f t="shared" si="2"/>
        <v>40501</v>
      </c>
      <c r="H59" s="4">
        <f t="shared" si="7"/>
        <v>7.5956593000174877E-3</v>
      </c>
      <c r="I59" s="4">
        <f t="shared" si="9"/>
        <v>3.9593430424875731E-3</v>
      </c>
      <c r="J59" s="4">
        <f t="shared" si="10"/>
        <v>3.2282275763773072E-2</v>
      </c>
      <c r="K59" s="4">
        <f t="shared" si="11"/>
        <v>2.5403731541853158E-3</v>
      </c>
    </row>
    <row r="60" spans="1:11" x14ac:dyDescent="0.2">
      <c r="A60" s="6">
        <v>40504</v>
      </c>
      <c r="B60">
        <v>13.378252030000001</v>
      </c>
      <c r="C60">
        <v>8.5194997790000002</v>
      </c>
      <c r="D60">
        <v>0.31552612800000002</v>
      </c>
      <c r="E60">
        <v>1197.839966</v>
      </c>
      <c r="G60" s="6">
        <f t="shared" si="2"/>
        <v>40504</v>
      </c>
      <c r="H60" s="4">
        <f t="shared" si="7"/>
        <v>-1.8402530109451476E-4</v>
      </c>
      <c r="I60" s="4">
        <f t="shared" si="9"/>
        <v>3.379439365198178E-2</v>
      </c>
      <c r="J60" s="4">
        <f t="shared" si="10"/>
        <v>7.2753369009648239E-4</v>
      </c>
      <c r="K60" s="4">
        <f t="shared" si="11"/>
        <v>-1.575366150306623E-3</v>
      </c>
    </row>
    <row r="61" spans="1:11" x14ac:dyDescent="0.2">
      <c r="A61" s="6">
        <v>40505</v>
      </c>
      <c r="B61">
        <v>13.203578</v>
      </c>
      <c r="C61">
        <v>8.4099998469999999</v>
      </c>
      <c r="D61">
        <v>0.30818814</v>
      </c>
      <c r="E61">
        <v>1180.7299800000001</v>
      </c>
      <c r="G61" s="6">
        <f t="shared" si="2"/>
        <v>40505</v>
      </c>
      <c r="H61" s="4">
        <f t="shared" si="7"/>
        <v>-1.3056565955575028E-2</v>
      </c>
      <c r="I61" s="4">
        <f t="shared" si="9"/>
        <v>-1.285285930400637E-2</v>
      </c>
      <c r="J61" s="4">
        <f t="shared" si="10"/>
        <v>-2.3256356126551969E-2</v>
      </c>
      <c r="K61" s="4">
        <f t="shared" si="11"/>
        <v>-1.4284033331377399E-2</v>
      </c>
    </row>
    <row r="62" spans="1:11" x14ac:dyDescent="0.2">
      <c r="A62" s="6">
        <v>40506</v>
      </c>
      <c r="B62">
        <v>13.28722572</v>
      </c>
      <c r="C62">
        <v>8.8625001910000005</v>
      </c>
      <c r="D62">
        <v>0.31575539699999999</v>
      </c>
      <c r="E62">
        <v>1198.349976</v>
      </c>
      <c r="G62" s="6">
        <f t="shared" si="2"/>
        <v>40506</v>
      </c>
      <c r="H62" s="4">
        <f t="shared" si="7"/>
        <v>6.3352312532254373E-3</v>
      </c>
      <c r="I62" s="4">
        <f t="shared" si="9"/>
        <v>5.3805035937237955E-2</v>
      </c>
      <c r="J62" s="4">
        <f t="shared" si="10"/>
        <v>2.4554017555639795E-2</v>
      </c>
      <c r="K62" s="4">
        <f t="shared" si="11"/>
        <v>1.4922968247151669E-2</v>
      </c>
    </row>
    <row r="63" spans="1:11" x14ac:dyDescent="0.2">
      <c r="A63" s="6">
        <v>40508</v>
      </c>
      <c r="B63">
        <v>13.2208004</v>
      </c>
      <c r="C63">
        <v>8.8599996569999995</v>
      </c>
      <c r="D63">
        <v>0.31185716400000002</v>
      </c>
      <c r="E63">
        <v>1189.400024</v>
      </c>
      <c r="G63" s="6">
        <f t="shared" si="2"/>
        <v>40508</v>
      </c>
      <c r="H63" s="4">
        <f t="shared" si="7"/>
        <v>-4.9991865420044856E-3</v>
      </c>
      <c r="I63" s="4">
        <f t="shared" si="9"/>
        <v>-2.8214769490675362E-4</v>
      </c>
      <c r="J63" s="4">
        <f t="shared" si="10"/>
        <v>-1.234573672227679E-2</v>
      </c>
      <c r="K63" s="4">
        <f t="shared" si="11"/>
        <v>-7.4685627564947676E-3</v>
      </c>
    </row>
    <row r="64" spans="1:11" x14ac:dyDescent="0.2">
      <c r="A64" s="6">
        <v>40511</v>
      </c>
      <c r="B64">
        <v>13.247864720000001</v>
      </c>
      <c r="C64">
        <v>8.9744997019999992</v>
      </c>
      <c r="D64">
        <v>0.31529673899999999</v>
      </c>
      <c r="E64">
        <v>1187.76001</v>
      </c>
      <c r="G64" s="6">
        <f t="shared" si="2"/>
        <v>40511</v>
      </c>
      <c r="H64" s="4">
        <f t="shared" si="7"/>
        <v>2.0471014750362837E-3</v>
      </c>
      <c r="I64" s="4">
        <f t="shared" si="9"/>
        <v>1.292325614364298E-2</v>
      </c>
      <c r="J64" s="4">
        <f t="shared" si="10"/>
        <v>1.1029328157425189E-2</v>
      </c>
      <c r="K64" s="4">
        <f t="shared" si="11"/>
        <v>-1.3788582200331412E-3</v>
      </c>
    </row>
    <row r="65" spans="1:11" x14ac:dyDescent="0.2">
      <c r="A65" s="6">
        <v>40512</v>
      </c>
      <c r="B65">
        <v>13.30691051</v>
      </c>
      <c r="C65">
        <v>8.7700004580000002</v>
      </c>
      <c r="D65">
        <v>0.31208640300000001</v>
      </c>
      <c r="E65">
        <v>1180.5500489999999</v>
      </c>
      <c r="G65" s="6">
        <f t="shared" si="2"/>
        <v>40512</v>
      </c>
      <c r="H65" s="4">
        <f t="shared" si="7"/>
        <v>4.4570042982745584E-3</v>
      </c>
      <c r="I65" s="4">
        <f t="shared" si="9"/>
        <v>-2.2786701297056733E-2</v>
      </c>
      <c r="J65" s="4">
        <f t="shared" si="10"/>
        <v>-1.0181951168229397E-2</v>
      </c>
      <c r="K65" s="4">
        <f t="shared" si="11"/>
        <v>-6.0702169961085461E-3</v>
      </c>
    </row>
    <row r="66" spans="1:11" x14ac:dyDescent="0.2">
      <c r="A66" s="6">
        <v>40513</v>
      </c>
      <c r="B66">
        <v>13.45697784</v>
      </c>
      <c r="C66">
        <v>8.8275003430000005</v>
      </c>
      <c r="D66">
        <v>0.325844884</v>
      </c>
      <c r="E66">
        <v>1206.0699460000001</v>
      </c>
      <c r="G66" s="6">
        <f t="shared" ref="G66:G129" si="12">A66</f>
        <v>40513</v>
      </c>
      <c r="H66" s="4">
        <f t="shared" si="7"/>
        <v>1.1277398302725894E-2</v>
      </c>
      <c r="I66" s="4">
        <f t="shared" si="9"/>
        <v>6.5564289620474447E-3</v>
      </c>
      <c r="J66" s="4">
        <f t="shared" si="10"/>
        <v>4.4085486800269136E-2</v>
      </c>
      <c r="K66" s="4">
        <f t="shared" si="11"/>
        <v>2.1616954759027029E-2</v>
      </c>
    </row>
    <row r="67" spans="1:11" x14ac:dyDescent="0.2">
      <c r="A67" s="6">
        <v>40514</v>
      </c>
      <c r="B67">
        <v>13.469277379999999</v>
      </c>
      <c r="C67">
        <v>8.8264999389999996</v>
      </c>
      <c r="D67">
        <v>0.32974314700000001</v>
      </c>
      <c r="E67">
        <v>1221.530029</v>
      </c>
      <c r="G67" s="6">
        <f t="shared" si="12"/>
        <v>40514</v>
      </c>
      <c r="H67" s="4">
        <f t="shared" si="7"/>
        <v>9.1398976398981979E-4</v>
      </c>
      <c r="I67" s="4">
        <f t="shared" si="9"/>
        <v>-1.1332811794162456E-4</v>
      </c>
      <c r="J67" s="4">
        <f t="shared" si="10"/>
        <v>1.1963554413209732E-2</v>
      </c>
      <c r="K67" s="4">
        <f t="shared" si="11"/>
        <v>1.2818562514781418E-2</v>
      </c>
    </row>
    <row r="68" spans="1:11" x14ac:dyDescent="0.2">
      <c r="A68" s="6">
        <v>40515</v>
      </c>
      <c r="B68">
        <v>13.437296870000001</v>
      </c>
      <c r="C68">
        <v>8.7840003969999998</v>
      </c>
      <c r="D68">
        <v>0.339144528</v>
      </c>
      <c r="E68">
        <v>1224.709961</v>
      </c>
      <c r="G68" s="6">
        <f t="shared" si="12"/>
        <v>40515</v>
      </c>
      <c r="H68" s="4">
        <f t="shared" si="7"/>
        <v>-2.3743300473925144E-3</v>
      </c>
      <c r="I68" s="4">
        <f t="shared" si="9"/>
        <v>-4.8149937453934033E-3</v>
      </c>
      <c r="J68" s="4">
        <f t="shared" si="10"/>
        <v>2.8511224829185E-2</v>
      </c>
      <c r="K68" s="4">
        <f t="shared" si="11"/>
        <v>2.6032368623825075E-3</v>
      </c>
    </row>
    <row r="69" spans="1:11" x14ac:dyDescent="0.2">
      <c r="A69" s="6">
        <v>40518</v>
      </c>
      <c r="B69">
        <v>13.405315399999999</v>
      </c>
      <c r="C69">
        <v>8.9025001530000001</v>
      </c>
      <c r="D69">
        <v>0.33272406500000001</v>
      </c>
      <c r="E69">
        <v>1223.119995</v>
      </c>
      <c r="G69" s="6">
        <f t="shared" si="12"/>
        <v>40518</v>
      </c>
      <c r="H69" s="4">
        <f t="shared" ref="H69:H132" si="13">B69/B68-1</f>
        <v>-2.3800523505143056E-3</v>
      </c>
      <c r="I69" s="4">
        <f t="shared" si="9"/>
        <v>1.3490408770982176E-2</v>
      </c>
      <c r="J69" s="4">
        <f t="shared" si="10"/>
        <v>-1.8931347758616934E-2</v>
      </c>
      <c r="K69" s="4">
        <f t="shared" si="11"/>
        <v>-1.2982388080698959E-3</v>
      </c>
    </row>
    <row r="70" spans="1:11" x14ac:dyDescent="0.2">
      <c r="A70" s="6">
        <v>40519</v>
      </c>
      <c r="B70">
        <v>13.55292416</v>
      </c>
      <c r="C70">
        <v>8.8385000229999999</v>
      </c>
      <c r="D70">
        <v>0.34350141899999997</v>
      </c>
      <c r="E70">
        <v>1223.75</v>
      </c>
      <c r="G70" s="6">
        <f t="shared" si="12"/>
        <v>40519</v>
      </c>
      <c r="H70" s="4">
        <f t="shared" si="13"/>
        <v>1.1011211269225329E-2</v>
      </c>
      <c r="I70" s="4">
        <f t="shared" si="9"/>
        <v>-7.1890063353082789E-3</v>
      </c>
      <c r="J70" s="4">
        <f t="shared" si="10"/>
        <v>3.2391266919632011E-2</v>
      </c>
      <c r="K70" s="4">
        <f t="shared" si="11"/>
        <v>5.1508028858604504E-4</v>
      </c>
    </row>
    <row r="71" spans="1:11" x14ac:dyDescent="0.2">
      <c r="A71" s="6">
        <v>40520</v>
      </c>
      <c r="B71">
        <v>13.47945213</v>
      </c>
      <c r="C71">
        <v>8.8144998549999993</v>
      </c>
      <c r="D71">
        <v>0.34648254499999998</v>
      </c>
      <c r="E71">
        <v>1228.280029</v>
      </c>
      <c r="G71" s="6">
        <f t="shared" si="12"/>
        <v>40520</v>
      </c>
      <c r="H71" s="4">
        <f t="shared" si="13"/>
        <v>-5.4211201311702428E-3</v>
      </c>
      <c r="I71" s="4">
        <f t="shared" si="9"/>
        <v>-2.7154118840918562E-3</v>
      </c>
      <c r="J71" s="4">
        <f t="shared" si="10"/>
        <v>8.6786424599893941E-3</v>
      </c>
      <c r="K71" s="4">
        <f t="shared" si="11"/>
        <v>3.7017601634321551E-3</v>
      </c>
    </row>
    <row r="72" spans="1:11" x14ac:dyDescent="0.2">
      <c r="A72" s="6">
        <v>40521</v>
      </c>
      <c r="B72">
        <v>13.442345619999999</v>
      </c>
      <c r="C72">
        <v>8.7425003050000001</v>
      </c>
      <c r="D72">
        <v>0.34074977000000001</v>
      </c>
      <c r="E72">
        <v>1233</v>
      </c>
      <c r="G72" s="6">
        <f t="shared" si="12"/>
        <v>40521</v>
      </c>
      <c r="H72" s="4">
        <f t="shared" si="13"/>
        <v>-2.7528203403324181E-3</v>
      </c>
      <c r="I72" s="4">
        <f t="shared" si="9"/>
        <v>-8.1683080361227844E-3</v>
      </c>
      <c r="J72" s="4">
        <f t="shared" si="10"/>
        <v>-1.6545638684338226E-2</v>
      </c>
      <c r="K72" s="4">
        <f t="shared" si="11"/>
        <v>3.8427483054028766E-3</v>
      </c>
    </row>
    <row r="73" spans="1:11" x14ac:dyDescent="0.2">
      <c r="A73" s="6">
        <v>40522</v>
      </c>
      <c r="B73">
        <v>13.42749882</v>
      </c>
      <c r="C73">
        <v>8.7810001369999995</v>
      </c>
      <c r="D73">
        <v>0.34281355099999999</v>
      </c>
      <c r="E73">
        <v>1240.400024</v>
      </c>
      <c r="G73" s="6">
        <f t="shared" si="12"/>
        <v>40522</v>
      </c>
      <c r="H73" s="4">
        <f t="shared" si="13"/>
        <v>-1.1044798593713434E-3</v>
      </c>
      <c r="I73" s="4">
        <f t="shared" si="9"/>
        <v>4.4037552938924751E-3</v>
      </c>
      <c r="J73" s="4">
        <f t="shared" si="10"/>
        <v>6.0565880939551509E-3</v>
      </c>
      <c r="K73" s="4">
        <f t="shared" si="11"/>
        <v>6.0016415247363675E-3</v>
      </c>
    </row>
    <row r="74" spans="1:11" x14ac:dyDescent="0.2">
      <c r="A74" s="6">
        <v>40525</v>
      </c>
      <c r="B74">
        <v>13.410184859999999</v>
      </c>
      <c r="C74">
        <v>8.7124996190000008</v>
      </c>
      <c r="D74">
        <v>0.334099859</v>
      </c>
      <c r="E74">
        <v>1240.459961</v>
      </c>
      <c r="G74" s="6">
        <f t="shared" si="12"/>
        <v>40525</v>
      </c>
      <c r="H74" s="4">
        <f t="shared" si="13"/>
        <v>-1.2894404410009885E-3</v>
      </c>
      <c r="I74" s="4">
        <f t="shared" si="9"/>
        <v>-7.8009927037082649E-3</v>
      </c>
      <c r="J74" s="4">
        <f t="shared" si="10"/>
        <v>-2.5418166739855641E-2</v>
      </c>
      <c r="K74" s="4">
        <f t="shared" si="11"/>
        <v>4.8320702064064136E-5</v>
      </c>
    </row>
    <row r="75" spans="1:11" x14ac:dyDescent="0.2">
      <c r="A75" s="6">
        <v>40526</v>
      </c>
      <c r="B75">
        <v>13.469555850000001</v>
      </c>
      <c r="C75">
        <v>8.6969995499999992</v>
      </c>
      <c r="D75">
        <v>0.33455854699999998</v>
      </c>
      <c r="E75">
        <v>1241.589966</v>
      </c>
      <c r="G75" s="6">
        <f t="shared" si="12"/>
        <v>40526</v>
      </c>
      <c r="H75" s="4">
        <f t="shared" si="13"/>
        <v>4.4273058589292535E-3</v>
      </c>
      <c r="I75" s="4">
        <f t="shared" si="9"/>
        <v>-1.7790610821031283E-3</v>
      </c>
      <c r="J75" s="4">
        <f t="shared" si="10"/>
        <v>1.3729068948813428E-3</v>
      </c>
      <c r="K75" s="4">
        <f t="shared" si="11"/>
        <v>9.1095644803318443E-4</v>
      </c>
    </row>
    <row r="76" spans="1:11" x14ac:dyDescent="0.2">
      <c r="A76" s="6">
        <v>40527</v>
      </c>
      <c r="B76">
        <v>13.41513443</v>
      </c>
      <c r="C76">
        <v>8.7784996030000002</v>
      </c>
      <c r="D76">
        <v>0.327220768</v>
      </c>
      <c r="E76">
        <v>1235.2299800000001</v>
      </c>
      <c r="G76" s="6">
        <f t="shared" si="12"/>
        <v>40527</v>
      </c>
      <c r="H76" s="4">
        <f t="shared" si="13"/>
        <v>-4.0403277291434225E-3</v>
      </c>
      <c r="I76" s="4">
        <f t="shared" si="9"/>
        <v>9.3710540665719044E-3</v>
      </c>
      <c r="J76" s="4">
        <f t="shared" si="10"/>
        <v>-2.1932720194411837E-2</v>
      </c>
      <c r="K76" s="4">
        <f t="shared" si="11"/>
        <v>-5.12245280178103E-3</v>
      </c>
    </row>
    <row r="77" spans="1:11" x14ac:dyDescent="0.2">
      <c r="A77" s="6">
        <v>40528</v>
      </c>
      <c r="B77">
        <v>13.51408386</v>
      </c>
      <c r="C77">
        <v>8.9020004270000008</v>
      </c>
      <c r="D77">
        <v>0.32767927600000002</v>
      </c>
      <c r="E77">
        <v>1242.869995</v>
      </c>
      <c r="G77" s="6">
        <f t="shared" si="12"/>
        <v>40528</v>
      </c>
      <c r="H77" s="4">
        <f t="shared" si="13"/>
        <v>7.3759551584307026E-3</v>
      </c>
      <c r="I77" s="4">
        <f t="shared" si="9"/>
        <v>1.4068557223354539E-2</v>
      </c>
      <c r="J77" s="4">
        <f t="shared" si="10"/>
        <v>1.401219130443554E-3</v>
      </c>
      <c r="K77" s="4">
        <f t="shared" si="11"/>
        <v>6.1850951836515122E-3</v>
      </c>
    </row>
    <row r="78" spans="1:11" x14ac:dyDescent="0.2">
      <c r="A78" s="6">
        <v>40529</v>
      </c>
      <c r="B78">
        <v>13.459665299999999</v>
      </c>
      <c r="C78">
        <v>8.8789997100000004</v>
      </c>
      <c r="D78">
        <v>0.329513848</v>
      </c>
      <c r="E78">
        <v>1243.910034</v>
      </c>
      <c r="G78" s="6">
        <f t="shared" si="12"/>
        <v>40529</v>
      </c>
      <c r="H78" s="4">
        <f t="shared" si="13"/>
        <v>-4.0268034861816737E-3</v>
      </c>
      <c r="I78" s="4">
        <f t="shared" si="9"/>
        <v>-2.5837694784015541E-3</v>
      </c>
      <c r="J78" s="4">
        <f t="shared" si="10"/>
        <v>5.5986818037281338E-3</v>
      </c>
      <c r="K78" s="4">
        <f t="shared" si="11"/>
        <v>8.3680433527555387E-4</v>
      </c>
    </row>
    <row r="79" spans="1:11" x14ac:dyDescent="0.2">
      <c r="A79" s="6">
        <v>40532</v>
      </c>
      <c r="B79">
        <v>13.301345830000001</v>
      </c>
      <c r="C79">
        <v>9.1645002370000004</v>
      </c>
      <c r="D79">
        <v>0.32813787500000002</v>
      </c>
      <c r="E79">
        <v>1247.079956</v>
      </c>
      <c r="G79" s="6">
        <f t="shared" si="12"/>
        <v>40532</v>
      </c>
      <c r="H79" s="4">
        <f t="shared" si="13"/>
        <v>-1.1762511657700592E-2</v>
      </c>
      <c r="I79" s="4">
        <f t="shared" si="9"/>
        <v>3.2154582309362301E-2</v>
      </c>
      <c r="J79" s="4">
        <f t="shared" si="10"/>
        <v>-4.1757668406092741E-3</v>
      </c>
      <c r="K79" s="4">
        <f t="shared" si="11"/>
        <v>2.5483531070222831E-3</v>
      </c>
    </row>
    <row r="80" spans="1:11" x14ac:dyDescent="0.2">
      <c r="A80" s="6">
        <v>40533</v>
      </c>
      <c r="B80">
        <v>13.2716589</v>
      </c>
      <c r="C80">
        <v>9.2375001910000005</v>
      </c>
      <c r="D80">
        <v>0.34097906900000002</v>
      </c>
      <c r="E80">
        <v>1254.599976</v>
      </c>
      <c r="G80" s="6">
        <f t="shared" si="12"/>
        <v>40533</v>
      </c>
      <c r="H80" s="4">
        <f t="shared" si="13"/>
        <v>-2.2318741561507816E-3</v>
      </c>
      <c r="I80" s="4">
        <f t="shared" si="9"/>
        <v>7.9655138973400152E-3</v>
      </c>
      <c r="J80" s="4">
        <f t="shared" si="10"/>
        <v>3.9133531903319696E-2</v>
      </c>
      <c r="K80" s="4">
        <f t="shared" si="11"/>
        <v>6.0301025317737178E-3</v>
      </c>
    </row>
    <row r="81" spans="1:11" x14ac:dyDescent="0.2">
      <c r="A81" s="6">
        <v>40534</v>
      </c>
      <c r="B81">
        <v>13.18755054</v>
      </c>
      <c r="C81">
        <v>9.2379999159999997</v>
      </c>
      <c r="D81">
        <v>0.34464779499999998</v>
      </c>
      <c r="E81">
        <v>1258.839966</v>
      </c>
      <c r="G81" s="6">
        <f t="shared" si="12"/>
        <v>40534</v>
      </c>
      <c r="H81" s="4">
        <f t="shared" si="13"/>
        <v>-6.337441357839646E-3</v>
      </c>
      <c r="I81" s="4">
        <f t="shared" si="9"/>
        <v>5.4097427839350232E-5</v>
      </c>
      <c r="J81" s="4">
        <f t="shared" si="10"/>
        <v>1.0759387697196088E-2</v>
      </c>
      <c r="K81" s="4">
        <f t="shared" si="11"/>
        <v>3.3795553013784563E-3</v>
      </c>
    </row>
    <row r="82" spans="1:11" x14ac:dyDescent="0.2">
      <c r="A82" s="6">
        <v>40535</v>
      </c>
      <c r="B82">
        <v>13.259286879999999</v>
      </c>
      <c r="C82">
        <v>9.1295003890000004</v>
      </c>
      <c r="D82">
        <v>0.342125654</v>
      </c>
      <c r="E82">
        <v>1256.7700199999999</v>
      </c>
      <c r="G82" s="6">
        <f t="shared" si="12"/>
        <v>40535</v>
      </c>
      <c r="H82" s="4">
        <f t="shared" si="13"/>
        <v>5.4397016172496038E-3</v>
      </c>
      <c r="I82" s="4">
        <f t="shared" si="9"/>
        <v>-1.1744915348189222E-2</v>
      </c>
      <c r="J82" s="4">
        <f t="shared" si="10"/>
        <v>-7.3180244777134584E-3</v>
      </c>
      <c r="K82" s="4">
        <f t="shared" si="11"/>
        <v>-1.6443281560064582E-3</v>
      </c>
    </row>
    <row r="83" spans="1:11" x14ac:dyDescent="0.2">
      <c r="A83" s="6">
        <v>40539</v>
      </c>
      <c r="B83">
        <v>13.25186729</v>
      </c>
      <c r="C83">
        <v>9.1070003509999999</v>
      </c>
      <c r="D83">
        <v>0.34396010599999999</v>
      </c>
      <c r="E83">
        <v>1257.540039</v>
      </c>
      <c r="G83" s="6">
        <f t="shared" si="12"/>
        <v>40539</v>
      </c>
      <c r="H83" s="4">
        <f t="shared" si="13"/>
        <v>-5.5957685108931621E-4</v>
      </c>
      <c r="I83" s="4">
        <f t="shared" si="9"/>
        <v>-2.4645420933560036E-3</v>
      </c>
      <c r="J83" s="4">
        <f t="shared" si="10"/>
        <v>5.3619247155314298E-3</v>
      </c>
      <c r="K83" s="4">
        <f t="shared" si="11"/>
        <v>6.1269682419706761E-4</v>
      </c>
    </row>
    <row r="84" spans="1:11" x14ac:dyDescent="0.2">
      <c r="A84" s="6">
        <v>40540</v>
      </c>
      <c r="B84">
        <v>13.293921470000001</v>
      </c>
      <c r="C84">
        <v>9.0544996260000001</v>
      </c>
      <c r="D84">
        <v>0.34258425199999998</v>
      </c>
      <c r="E84">
        <v>1258.51001</v>
      </c>
      <c r="G84" s="6">
        <f t="shared" si="12"/>
        <v>40540</v>
      </c>
      <c r="H84" s="4">
        <f t="shared" si="13"/>
        <v>3.173453150389971E-3</v>
      </c>
      <c r="I84" s="4">
        <f t="shared" ref="I84:I147" si="14">C84/C83-1</f>
        <v>-5.764875697433669E-3</v>
      </c>
      <c r="J84" s="4">
        <f t="shared" ref="J84:J147" si="15">D84/D83-1</f>
        <v>-4.0000394696936281E-3</v>
      </c>
      <c r="K84" s="4">
        <f t="shared" ref="K84:K147" si="16">E84/E83-1</f>
        <v>7.7132414866998289E-4</v>
      </c>
    </row>
    <row r="85" spans="1:11" x14ac:dyDescent="0.2">
      <c r="A85" s="6">
        <v>40541</v>
      </c>
      <c r="B85">
        <v>13.378027919999999</v>
      </c>
      <c r="C85">
        <v>9.1684999470000008</v>
      </c>
      <c r="D85">
        <v>0.34258425199999998</v>
      </c>
      <c r="E85">
        <v>1259.780029</v>
      </c>
      <c r="G85" s="6">
        <f t="shared" si="12"/>
        <v>40541</v>
      </c>
      <c r="H85" s="4">
        <f t="shared" si="13"/>
        <v>6.3266847325522679E-3</v>
      </c>
      <c r="I85" s="4">
        <f t="shared" si="14"/>
        <v>1.2590460622765809E-2</v>
      </c>
      <c r="J85" s="4">
        <f t="shared" si="15"/>
        <v>0</v>
      </c>
      <c r="K85" s="4">
        <f t="shared" si="16"/>
        <v>1.0091449332214619E-3</v>
      </c>
    </row>
    <row r="86" spans="1:11" x14ac:dyDescent="0.2">
      <c r="A86" s="6">
        <v>40542</v>
      </c>
      <c r="B86">
        <v>13.37555504</v>
      </c>
      <c r="C86">
        <v>9.1374998089999995</v>
      </c>
      <c r="D86">
        <v>0.34373068800000001</v>
      </c>
      <c r="E86">
        <v>1257.880005</v>
      </c>
      <c r="G86" s="6">
        <f t="shared" si="12"/>
        <v>40542</v>
      </c>
      <c r="H86" s="4">
        <f t="shared" si="13"/>
        <v>-1.8484637756677191E-4</v>
      </c>
      <c r="I86" s="4">
        <f t="shared" si="14"/>
        <v>-3.3811570245081413E-3</v>
      </c>
      <c r="J86" s="4">
        <f t="shared" si="15"/>
        <v>3.3464352004131115E-3</v>
      </c>
      <c r="K86" s="4">
        <f t="shared" si="16"/>
        <v>-1.5082188606436731E-3</v>
      </c>
    </row>
    <row r="87" spans="1:11" x14ac:dyDescent="0.2">
      <c r="A87" s="6">
        <v>40543</v>
      </c>
      <c r="B87">
        <v>13.34092045</v>
      </c>
      <c r="C87">
        <v>9</v>
      </c>
      <c r="D87">
        <v>0.35313230800000001</v>
      </c>
      <c r="E87">
        <v>1257.6400149999999</v>
      </c>
      <c r="G87" s="6">
        <f t="shared" si="12"/>
        <v>40543</v>
      </c>
      <c r="H87" s="4">
        <f t="shared" si="13"/>
        <v>-2.5893946005548507E-3</v>
      </c>
      <c r="I87" s="4">
        <f t="shared" si="14"/>
        <v>-1.5047859028633703E-2</v>
      </c>
      <c r="J87" s="4">
        <f t="shared" si="15"/>
        <v>2.7351703901398627E-2</v>
      </c>
      <c r="K87" s="4">
        <f t="shared" si="16"/>
        <v>-1.9078926371840499E-4</v>
      </c>
    </row>
    <row r="88" spans="1:11" x14ac:dyDescent="0.2">
      <c r="A88" s="6">
        <v>40546</v>
      </c>
      <c r="B88">
        <v>13.496766089999999</v>
      </c>
      <c r="C88">
        <v>9.2110004429999996</v>
      </c>
      <c r="D88">
        <v>0.36276325599999998</v>
      </c>
      <c r="E88">
        <v>1271.869995</v>
      </c>
      <c r="G88" s="6">
        <f t="shared" si="12"/>
        <v>40546</v>
      </c>
      <c r="H88" s="4">
        <f t="shared" si="13"/>
        <v>1.1681775675380646E-2</v>
      </c>
      <c r="I88" s="4">
        <f t="shared" si="14"/>
        <v>2.3444493666666677E-2</v>
      </c>
      <c r="J88" s="4">
        <f t="shared" si="15"/>
        <v>2.72729166429031E-2</v>
      </c>
      <c r="K88" s="4">
        <f t="shared" si="16"/>
        <v>1.131482763770042E-2</v>
      </c>
    </row>
    <row r="89" spans="1:11" x14ac:dyDescent="0.2">
      <c r="A89" s="6">
        <v>40547</v>
      </c>
      <c r="B89">
        <v>13.54871273</v>
      </c>
      <c r="C89">
        <v>9.2504997249999992</v>
      </c>
      <c r="D89">
        <v>0.36161670099999998</v>
      </c>
      <c r="E89">
        <v>1270.1999510000001</v>
      </c>
      <c r="G89" s="6">
        <f t="shared" si="12"/>
        <v>40547</v>
      </c>
      <c r="H89" s="4">
        <f t="shared" si="13"/>
        <v>3.8488212401108779E-3</v>
      </c>
      <c r="I89" s="4">
        <f t="shared" si="14"/>
        <v>4.2882727282915756E-3</v>
      </c>
      <c r="J89" s="4">
        <f t="shared" si="15"/>
        <v>-3.1606150320803161E-3</v>
      </c>
      <c r="K89" s="4">
        <f t="shared" si="16"/>
        <v>-1.3130618746926004E-3</v>
      </c>
    </row>
    <row r="90" spans="1:11" x14ac:dyDescent="0.2">
      <c r="A90" s="6">
        <v>40548</v>
      </c>
      <c r="B90">
        <v>13.459665299999999</v>
      </c>
      <c r="C90">
        <v>9.3710002899999996</v>
      </c>
      <c r="D90">
        <v>0.38936284199999999</v>
      </c>
      <c r="E90">
        <v>1276.5600589999999</v>
      </c>
      <c r="G90" s="6">
        <f t="shared" si="12"/>
        <v>40548</v>
      </c>
      <c r="H90" s="4">
        <f t="shared" si="13"/>
        <v>-6.5723904384531462E-3</v>
      </c>
      <c r="I90" s="4">
        <f t="shared" si="14"/>
        <v>1.3026384366494392E-2</v>
      </c>
      <c r="J90" s="4">
        <f t="shared" si="15"/>
        <v>7.6728040832384048E-2</v>
      </c>
      <c r="K90" s="4">
        <f t="shared" si="16"/>
        <v>5.0071707174863533E-3</v>
      </c>
    </row>
    <row r="91" spans="1:11" x14ac:dyDescent="0.2">
      <c r="A91" s="6">
        <v>40549</v>
      </c>
      <c r="B91">
        <v>13.34834671</v>
      </c>
      <c r="C91">
        <v>9.2930002209999998</v>
      </c>
      <c r="D91">
        <v>0.44324999999999998</v>
      </c>
      <c r="E91">
        <v>1273.849976</v>
      </c>
      <c r="G91" s="6">
        <f t="shared" si="12"/>
        <v>40549</v>
      </c>
      <c r="H91" s="4">
        <f t="shared" si="13"/>
        <v>-8.270531808840742E-3</v>
      </c>
      <c r="I91" s="4">
        <f t="shared" si="14"/>
        <v>-8.3235584874792323E-3</v>
      </c>
      <c r="J91" s="4">
        <f t="shared" si="15"/>
        <v>0.13839830663656394</v>
      </c>
      <c r="K91" s="4">
        <f t="shared" si="16"/>
        <v>-2.12295769469939E-3</v>
      </c>
    </row>
    <row r="92" spans="1:11" x14ac:dyDescent="0.2">
      <c r="A92" s="6">
        <v>40550</v>
      </c>
      <c r="B92">
        <v>13.378027919999999</v>
      </c>
      <c r="C92">
        <v>9.2744998929999998</v>
      </c>
      <c r="D92">
        <v>0.45563238900000003</v>
      </c>
      <c r="E92">
        <v>1271.5</v>
      </c>
      <c r="G92" s="6">
        <f t="shared" si="12"/>
        <v>40550</v>
      </c>
      <c r="H92" s="4">
        <f t="shared" si="13"/>
        <v>2.2235869838296285E-3</v>
      </c>
      <c r="I92" s="4">
        <f t="shared" si="14"/>
        <v>-1.990780970627104E-3</v>
      </c>
      <c r="J92" s="4">
        <f t="shared" si="15"/>
        <v>2.7935451776649911E-2</v>
      </c>
      <c r="K92" s="4">
        <f t="shared" si="16"/>
        <v>-1.8447823874668812E-3</v>
      </c>
    </row>
    <row r="93" spans="1:11" x14ac:dyDescent="0.2">
      <c r="A93" s="6">
        <v>40553</v>
      </c>
      <c r="B93">
        <v>13.29144859</v>
      </c>
      <c r="C93">
        <v>9.2340002059999993</v>
      </c>
      <c r="D93">
        <v>0.473059744</v>
      </c>
      <c r="E93">
        <v>1269.75</v>
      </c>
      <c r="G93" s="6">
        <f t="shared" si="12"/>
        <v>40553</v>
      </c>
      <c r="H93" s="4">
        <f t="shared" si="13"/>
        <v>-6.4717558161591082E-3</v>
      </c>
      <c r="I93" s="4">
        <f t="shared" si="14"/>
        <v>-4.3667785290038008E-3</v>
      </c>
      <c r="J93" s="4">
        <f t="shared" si="15"/>
        <v>3.8248718529972692E-2</v>
      </c>
      <c r="K93" s="4">
        <f t="shared" si="16"/>
        <v>-1.376327172630698E-3</v>
      </c>
    </row>
    <row r="94" spans="1:11" x14ac:dyDescent="0.2">
      <c r="A94" s="6">
        <v>40554</v>
      </c>
      <c r="B94">
        <v>13.429980280000001</v>
      </c>
      <c r="C94">
        <v>9.2170000079999994</v>
      </c>
      <c r="D94">
        <v>0.46572190499999999</v>
      </c>
      <c r="E94">
        <v>1274.4799800000001</v>
      </c>
      <c r="G94" s="6">
        <f t="shared" si="12"/>
        <v>40554</v>
      </c>
      <c r="H94" s="4">
        <f t="shared" si="13"/>
        <v>1.0422617900672337E-2</v>
      </c>
      <c r="I94" s="4">
        <f t="shared" si="14"/>
        <v>-1.8410437102820421E-3</v>
      </c>
      <c r="J94" s="4">
        <f t="shared" si="15"/>
        <v>-1.5511442461694669E-2</v>
      </c>
      <c r="K94" s="4">
        <f t="shared" si="16"/>
        <v>3.7251269935028031E-3</v>
      </c>
    </row>
    <row r="95" spans="1:11" x14ac:dyDescent="0.2">
      <c r="A95" s="6">
        <v>40555</v>
      </c>
      <c r="B95">
        <v>13.56850433</v>
      </c>
      <c r="C95">
        <v>9.2040004730000007</v>
      </c>
      <c r="D95">
        <v>0.53543114700000005</v>
      </c>
      <c r="E95">
        <v>1285.959961</v>
      </c>
      <c r="G95" s="6">
        <f t="shared" si="12"/>
        <v>40555</v>
      </c>
      <c r="H95" s="4">
        <f t="shared" si="13"/>
        <v>1.0314538600350032E-2</v>
      </c>
      <c r="I95" s="4">
        <f t="shared" si="14"/>
        <v>-1.4103867840637996E-3</v>
      </c>
      <c r="J95" s="4">
        <f t="shared" si="15"/>
        <v>0.14967997264376054</v>
      </c>
      <c r="K95" s="4">
        <f t="shared" si="16"/>
        <v>9.0075804878473331E-3</v>
      </c>
    </row>
    <row r="96" spans="1:11" x14ac:dyDescent="0.2">
      <c r="A96" s="6">
        <v>40556</v>
      </c>
      <c r="B96">
        <v>13.55366135</v>
      </c>
      <c r="C96">
        <v>9.2764997480000009</v>
      </c>
      <c r="D96">
        <v>0.53634840299999997</v>
      </c>
      <c r="E96">
        <v>1283.76001</v>
      </c>
      <c r="G96" s="6">
        <f t="shared" si="12"/>
        <v>40556</v>
      </c>
      <c r="H96" s="4">
        <f t="shared" si="13"/>
        <v>-1.0939289724941625E-3</v>
      </c>
      <c r="I96" s="4">
        <f t="shared" si="14"/>
        <v>7.8769308207531363E-3</v>
      </c>
      <c r="J96" s="4">
        <f t="shared" si="15"/>
        <v>1.7131166259924946E-3</v>
      </c>
      <c r="K96" s="4">
        <f t="shared" si="16"/>
        <v>-1.7107461093028853E-3</v>
      </c>
    </row>
    <row r="97" spans="1:11" x14ac:dyDescent="0.2">
      <c r="A97" s="6">
        <v>40557</v>
      </c>
      <c r="B97">
        <v>13.55861187</v>
      </c>
      <c r="C97">
        <v>9.4375</v>
      </c>
      <c r="D97">
        <v>0.54093450300000001</v>
      </c>
      <c r="E97">
        <v>1293.23999</v>
      </c>
      <c r="G97" s="6">
        <f t="shared" si="12"/>
        <v>40557</v>
      </c>
      <c r="H97" s="4">
        <f t="shared" si="13"/>
        <v>3.6525333429549001E-4</v>
      </c>
      <c r="I97" s="4">
        <f t="shared" si="14"/>
        <v>1.7355711353812087E-2</v>
      </c>
      <c r="J97" s="4">
        <f t="shared" si="15"/>
        <v>8.550598779353491E-3</v>
      </c>
      <c r="K97" s="4">
        <f t="shared" si="16"/>
        <v>7.3845422245237824E-3</v>
      </c>
    </row>
    <row r="98" spans="1:11" x14ac:dyDescent="0.2">
      <c r="A98" s="6">
        <v>40561</v>
      </c>
      <c r="B98">
        <v>13.64025211</v>
      </c>
      <c r="C98">
        <v>9.5625</v>
      </c>
      <c r="D98">
        <v>0.52832251799999996</v>
      </c>
      <c r="E98">
        <v>1295.0200199999999</v>
      </c>
      <c r="G98" s="6">
        <f t="shared" si="12"/>
        <v>40561</v>
      </c>
      <c r="H98" s="4">
        <f t="shared" si="13"/>
        <v>6.0212830622166091E-3</v>
      </c>
      <c r="I98" s="4">
        <f t="shared" si="14"/>
        <v>1.3245033112582849E-2</v>
      </c>
      <c r="J98" s="4">
        <f t="shared" si="15"/>
        <v>-2.3315179434949207E-2</v>
      </c>
      <c r="K98" s="4">
        <f t="shared" si="16"/>
        <v>1.3764111949552404E-3</v>
      </c>
    </row>
    <row r="99" spans="1:11" x14ac:dyDescent="0.2">
      <c r="A99" s="6">
        <v>40562</v>
      </c>
      <c r="B99">
        <v>13.613033290000001</v>
      </c>
      <c r="C99">
        <v>9.3435001369999995</v>
      </c>
      <c r="D99">
        <v>0.51387620000000001</v>
      </c>
      <c r="E99">
        <v>1281.920044</v>
      </c>
      <c r="G99" s="6">
        <f t="shared" si="12"/>
        <v>40562</v>
      </c>
      <c r="H99" s="4">
        <f t="shared" si="13"/>
        <v>-1.995477780065702E-3</v>
      </c>
      <c r="I99" s="4">
        <f t="shared" si="14"/>
        <v>-2.290194645751642E-2</v>
      </c>
      <c r="J99" s="4">
        <f t="shared" si="15"/>
        <v>-2.7343748388176659E-2</v>
      </c>
      <c r="K99" s="4">
        <f t="shared" si="16"/>
        <v>-1.0115655200450102E-2</v>
      </c>
    </row>
    <row r="100" spans="1:11" x14ac:dyDescent="0.2">
      <c r="A100" s="6">
        <v>40563</v>
      </c>
      <c r="B100">
        <v>13.850516320000001</v>
      </c>
      <c r="C100">
        <v>9.0979995729999992</v>
      </c>
      <c r="D100">
        <v>0.51433503599999997</v>
      </c>
      <c r="E100">
        <v>1280.26001</v>
      </c>
      <c r="G100" s="6">
        <f t="shared" si="12"/>
        <v>40563</v>
      </c>
      <c r="H100" s="4">
        <f t="shared" si="13"/>
        <v>1.7445269172628342E-2</v>
      </c>
      <c r="I100" s="4">
        <f t="shared" si="14"/>
        <v>-2.6275010477907035E-2</v>
      </c>
      <c r="J100" s="4">
        <f t="shared" si="15"/>
        <v>8.928921012492097E-4</v>
      </c>
      <c r="K100" s="4">
        <f t="shared" si="16"/>
        <v>-1.2949590793667198E-3</v>
      </c>
    </row>
    <row r="101" spans="1:11" x14ac:dyDescent="0.2">
      <c r="A101" s="6">
        <v>40564</v>
      </c>
      <c r="B101">
        <v>13.78619576</v>
      </c>
      <c r="C101">
        <v>8.8710002899999996</v>
      </c>
      <c r="D101">
        <v>0.50951951699999998</v>
      </c>
      <c r="E101">
        <v>1283.349976</v>
      </c>
      <c r="G101" s="6">
        <f t="shared" si="12"/>
        <v>40564</v>
      </c>
      <c r="H101" s="4">
        <f t="shared" si="13"/>
        <v>-4.6439106322067047E-3</v>
      </c>
      <c r="I101" s="4">
        <f t="shared" si="14"/>
        <v>-2.4950460942388064E-2</v>
      </c>
      <c r="J101" s="4">
        <f t="shared" si="15"/>
        <v>-9.3626112610379897E-3</v>
      </c>
      <c r="K101" s="4">
        <f t="shared" si="16"/>
        <v>2.41354566718055E-3</v>
      </c>
    </row>
    <row r="102" spans="1:11" x14ac:dyDescent="0.2">
      <c r="A102" s="6">
        <v>40567</v>
      </c>
      <c r="B102">
        <v>13.86535454</v>
      </c>
      <c r="C102">
        <v>8.8424997330000004</v>
      </c>
      <c r="D102">
        <v>0.56707543100000002</v>
      </c>
      <c r="E102">
        <v>1290.839966</v>
      </c>
      <c r="G102" s="6">
        <f t="shared" si="12"/>
        <v>40567</v>
      </c>
      <c r="H102" s="4">
        <f t="shared" si="13"/>
        <v>5.7418871295644713E-3</v>
      </c>
      <c r="I102" s="4">
        <f t="shared" si="14"/>
        <v>-3.2127782739593824E-3</v>
      </c>
      <c r="J102" s="4">
        <f t="shared" si="15"/>
        <v>0.11296115669696727</v>
      </c>
      <c r="K102" s="4">
        <f t="shared" si="16"/>
        <v>5.8362801574556311E-3</v>
      </c>
    </row>
    <row r="103" spans="1:11" x14ac:dyDescent="0.2">
      <c r="A103" s="6">
        <v>40568</v>
      </c>
      <c r="B103">
        <v>14.164679530000001</v>
      </c>
      <c r="C103">
        <v>8.8350000380000004</v>
      </c>
      <c r="D103">
        <v>0.54964816599999999</v>
      </c>
      <c r="E103">
        <v>1291.1800539999999</v>
      </c>
      <c r="G103" s="6">
        <f t="shared" si="12"/>
        <v>40568</v>
      </c>
      <c r="H103" s="4">
        <f t="shared" si="13"/>
        <v>2.1587979531030532E-2</v>
      </c>
      <c r="I103" s="4">
        <f t="shared" si="14"/>
        <v>-8.4814195379745438E-4</v>
      </c>
      <c r="J103" s="4">
        <f t="shared" si="15"/>
        <v>-3.0731828690352847E-2</v>
      </c>
      <c r="K103" s="4">
        <f t="shared" si="16"/>
        <v>2.6346255845632882E-4</v>
      </c>
    </row>
    <row r="104" spans="1:11" x14ac:dyDescent="0.2">
      <c r="A104" s="6">
        <v>40569</v>
      </c>
      <c r="B104">
        <v>14.179523469999999</v>
      </c>
      <c r="C104">
        <v>8.7694997790000002</v>
      </c>
      <c r="D104">
        <v>0.56271874899999996</v>
      </c>
      <c r="E104">
        <v>1296.630005</v>
      </c>
      <c r="G104" s="6">
        <f t="shared" si="12"/>
        <v>40569</v>
      </c>
      <c r="H104" s="4">
        <f t="shared" si="13"/>
        <v>1.0479545243899935E-3</v>
      </c>
      <c r="I104" s="4">
        <f t="shared" si="14"/>
        <v>-7.4137248124820365E-3</v>
      </c>
      <c r="J104" s="4">
        <f t="shared" si="15"/>
        <v>2.3779908327757449E-2</v>
      </c>
      <c r="K104" s="4">
        <f t="shared" si="16"/>
        <v>4.2209070556167294E-3</v>
      </c>
    </row>
    <row r="105" spans="1:11" x14ac:dyDescent="0.2">
      <c r="A105" s="6">
        <v>40570</v>
      </c>
      <c r="B105">
        <v>14.241371150000001</v>
      </c>
      <c r="C105">
        <v>9.2224998469999999</v>
      </c>
      <c r="D105">
        <v>0.56111347700000003</v>
      </c>
      <c r="E105">
        <v>1299.540039</v>
      </c>
      <c r="G105" s="6">
        <f t="shared" si="12"/>
        <v>40570</v>
      </c>
      <c r="H105" s="4">
        <f t="shared" si="13"/>
        <v>4.3617601205607759E-3</v>
      </c>
      <c r="I105" s="4">
        <f t="shared" si="14"/>
        <v>5.1656317853474576E-2</v>
      </c>
      <c r="J105" s="4">
        <f t="shared" si="15"/>
        <v>-2.852707507707275E-3</v>
      </c>
      <c r="K105" s="4">
        <f t="shared" si="16"/>
        <v>2.2443056143837126E-3</v>
      </c>
    </row>
    <row r="106" spans="1:11" x14ac:dyDescent="0.2">
      <c r="A106" s="6">
        <v>40571</v>
      </c>
      <c r="B106">
        <v>14.02615261</v>
      </c>
      <c r="C106">
        <v>8.5570001599999994</v>
      </c>
      <c r="D106">
        <v>0.54483276599999997</v>
      </c>
      <c r="E106">
        <v>1276.339966</v>
      </c>
      <c r="G106" s="6">
        <f t="shared" si="12"/>
        <v>40571</v>
      </c>
      <c r="H106" s="4">
        <f t="shared" si="13"/>
        <v>-1.5112206383301796E-2</v>
      </c>
      <c r="I106" s="4">
        <f t="shared" si="14"/>
        <v>-7.2160444352458497E-2</v>
      </c>
      <c r="J106" s="4">
        <f t="shared" si="15"/>
        <v>-2.9015006174945346E-2</v>
      </c>
      <c r="K106" s="4">
        <f t="shared" si="16"/>
        <v>-1.7852526512266986E-2</v>
      </c>
    </row>
    <row r="107" spans="1:11" x14ac:dyDescent="0.2">
      <c r="A107" s="6">
        <v>40574</v>
      </c>
      <c r="B107">
        <v>13.87030792</v>
      </c>
      <c r="C107">
        <v>8.4820003509999999</v>
      </c>
      <c r="D107">
        <v>0.54850173000000002</v>
      </c>
      <c r="E107">
        <v>1286.119995</v>
      </c>
      <c r="G107" s="6">
        <f t="shared" si="12"/>
        <v>40574</v>
      </c>
      <c r="H107" s="4">
        <f t="shared" si="13"/>
        <v>-1.1111007724876054E-2</v>
      </c>
      <c r="I107" s="4">
        <f t="shared" si="14"/>
        <v>-8.7647315177799001E-3</v>
      </c>
      <c r="J107" s="4">
        <f t="shared" si="15"/>
        <v>6.7341104077431879E-3</v>
      </c>
      <c r="K107" s="4">
        <f t="shared" si="16"/>
        <v>7.6625579865294835E-3</v>
      </c>
    </row>
    <row r="108" spans="1:11" x14ac:dyDescent="0.2">
      <c r="A108" s="6">
        <v>40575</v>
      </c>
      <c r="B108">
        <v>13.934621809999999</v>
      </c>
      <c r="C108">
        <v>8.6055002209999998</v>
      </c>
      <c r="D108">
        <v>0.56111347700000003</v>
      </c>
      <c r="E108">
        <v>1307.589966</v>
      </c>
      <c r="G108" s="6">
        <f t="shared" si="12"/>
        <v>40575</v>
      </c>
      <c r="H108" s="4">
        <f t="shared" si="13"/>
        <v>4.6368033334907022E-3</v>
      </c>
      <c r="I108" s="4">
        <f t="shared" si="14"/>
        <v>1.456022929608114E-2</v>
      </c>
      <c r="J108" s="4">
        <f t="shared" si="15"/>
        <v>2.2993085181335804E-2</v>
      </c>
      <c r="K108" s="4">
        <f t="shared" si="16"/>
        <v>1.6693598640459717E-2</v>
      </c>
    </row>
    <row r="109" spans="1:11" x14ac:dyDescent="0.2">
      <c r="A109" s="6">
        <v>40576</v>
      </c>
      <c r="B109">
        <v>13.818356509999999</v>
      </c>
      <c r="C109">
        <v>8.6765003200000006</v>
      </c>
      <c r="D109">
        <v>0.586566806</v>
      </c>
      <c r="E109">
        <v>1304.030029</v>
      </c>
      <c r="G109" s="6">
        <f t="shared" si="12"/>
        <v>40576</v>
      </c>
      <c r="H109" s="4">
        <f t="shared" si="13"/>
        <v>-8.3436279495266996E-3</v>
      </c>
      <c r="I109" s="4">
        <f t="shared" si="14"/>
        <v>8.2505487393678134E-3</v>
      </c>
      <c r="J109" s="4">
        <f t="shared" si="15"/>
        <v>4.5362177248150504E-2</v>
      </c>
      <c r="K109" s="4">
        <f t="shared" si="16"/>
        <v>-2.7225178324746802E-3</v>
      </c>
    </row>
    <row r="110" spans="1:11" x14ac:dyDescent="0.2">
      <c r="A110" s="6">
        <v>40577</v>
      </c>
      <c r="B110">
        <v>13.83319378</v>
      </c>
      <c r="C110">
        <v>8.6855001450000007</v>
      </c>
      <c r="D110">
        <v>0.57555997400000003</v>
      </c>
      <c r="E110">
        <v>1307.099976</v>
      </c>
      <c r="G110" s="6">
        <f t="shared" si="12"/>
        <v>40577</v>
      </c>
      <c r="H110" s="4">
        <f t="shared" si="13"/>
        <v>1.0737362282746687E-3</v>
      </c>
      <c r="I110" s="4">
        <f t="shared" si="14"/>
        <v>1.0372644116953822E-3</v>
      </c>
      <c r="J110" s="4">
        <f t="shared" si="15"/>
        <v>-1.8764839550092005E-2</v>
      </c>
      <c r="K110" s="4">
        <f t="shared" si="16"/>
        <v>2.3541996209659466E-3</v>
      </c>
    </row>
    <row r="111" spans="1:11" x14ac:dyDescent="0.2">
      <c r="A111" s="6">
        <v>40578</v>
      </c>
      <c r="B111">
        <v>13.86040592</v>
      </c>
      <c r="C111">
        <v>8.7965002059999993</v>
      </c>
      <c r="D111">
        <v>0.58863049700000003</v>
      </c>
      <c r="E111">
        <v>1310.869995</v>
      </c>
      <c r="G111" s="6">
        <f t="shared" si="12"/>
        <v>40578</v>
      </c>
      <c r="H111" s="4">
        <f t="shared" si="13"/>
        <v>1.9671624957169342E-3</v>
      </c>
      <c r="I111" s="4">
        <f t="shared" si="14"/>
        <v>1.2779927367095656E-2</v>
      </c>
      <c r="J111" s="4">
        <f t="shared" si="15"/>
        <v>2.2709228560775507E-2</v>
      </c>
      <c r="K111" s="4">
        <f t="shared" si="16"/>
        <v>2.8842621599129981E-3</v>
      </c>
    </row>
    <row r="112" spans="1:11" x14ac:dyDescent="0.2">
      <c r="A112" s="6">
        <v>40581</v>
      </c>
      <c r="B112">
        <v>13.87030792</v>
      </c>
      <c r="C112">
        <v>8.8214998250000001</v>
      </c>
      <c r="D112">
        <v>0.56409454299999995</v>
      </c>
      <c r="E112">
        <v>1319.0500489999999</v>
      </c>
      <c r="G112" s="6">
        <f t="shared" si="12"/>
        <v>40581</v>
      </c>
      <c r="H112" s="4">
        <f t="shared" si="13"/>
        <v>7.1440909141862186E-4</v>
      </c>
      <c r="I112" s="4">
        <f t="shared" si="14"/>
        <v>2.8419960682715129E-3</v>
      </c>
      <c r="J112" s="4">
        <f t="shared" si="15"/>
        <v>-4.168311721028628E-2</v>
      </c>
      <c r="K112" s="4">
        <f t="shared" si="16"/>
        <v>6.2401718181062105E-3</v>
      </c>
    </row>
    <row r="113" spans="1:11" x14ac:dyDescent="0.2">
      <c r="A113" s="6">
        <v>40582</v>
      </c>
      <c r="B113">
        <v>13.94698715</v>
      </c>
      <c r="C113">
        <v>9.1529998779999993</v>
      </c>
      <c r="D113">
        <v>0.54735505600000001</v>
      </c>
      <c r="E113">
        <v>1324.5699460000001</v>
      </c>
      <c r="G113" s="6">
        <f t="shared" si="12"/>
        <v>40582</v>
      </c>
      <c r="H113" s="4">
        <f t="shared" si="13"/>
        <v>5.5283004849109307E-3</v>
      </c>
      <c r="I113" s="4">
        <f t="shared" si="14"/>
        <v>3.7578649841440104E-2</v>
      </c>
      <c r="J113" s="4">
        <f t="shared" si="15"/>
        <v>-2.9674967091464888E-2</v>
      </c>
      <c r="K113" s="4">
        <f t="shared" si="16"/>
        <v>4.1847517493251996E-3</v>
      </c>
    </row>
    <row r="114" spans="1:11" x14ac:dyDescent="0.2">
      <c r="A114" s="6">
        <v>40583</v>
      </c>
      <c r="B114">
        <v>14.033571240000001</v>
      </c>
      <c r="C114">
        <v>9.2650003430000005</v>
      </c>
      <c r="D114">
        <v>0.53405535199999998</v>
      </c>
      <c r="E114">
        <v>1320.880005</v>
      </c>
      <c r="G114" s="6">
        <f t="shared" si="12"/>
        <v>40583</v>
      </c>
      <c r="H114" s="4">
        <f t="shared" si="13"/>
        <v>6.2080855935973123E-3</v>
      </c>
      <c r="I114" s="4">
        <f t="shared" si="14"/>
        <v>1.2236476181891387E-2</v>
      </c>
      <c r="J114" s="4">
        <f t="shared" si="15"/>
        <v>-2.4298129439403682E-2</v>
      </c>
      <c r="K114" s="4">
        <f t="shared" si="16"/>
        <v>-2.7857653052926201E-3</v>
      </c>
    </row>
    <row r="115" spans="1:11" x14ac:dyDescent="0.2">
      <c r="A115" s="6">
        <v>40584</v>
      </c>
      <c r="B115">
        <v>13.75156593</v>
      </c>
      <c r="C115">
        <v>9.3105001450000007</v>
      </c>
      <c r="D115">
        <v>0.52327811700000004</v>
      </c>
      <c r="E115">
        <v>1321.869995</v>
      </c>
      <c r="G115" s="6">
        <f t="shared" si="12"/>
        <v>40584</v>
      </c>
      <c r="H115" s="4">
        <f t="shared" si="13"/>
        <v>-2.0095049590527547E-2</v>
      </c>
      <c r="I115" s="4">
        <f t="shared" si="14"/>
        <v>4.9109336552131122E-3</v>
      </c>
      <c r="J115" s="4">
        <f t="shared" si="15"/>
        <v>-2.0179996248778198E-2</v>
      </c>
      <c r="K115" s="4">
        <f t="shared" si="16"/>
        <v>7.4949275956370798E-4</v>
      </c>
    </row>
    <row r="116" spans="1:11" x14ac:dyDescent="0.2">
      <c r="A116" s="6">
        <v>40585</v>
      </c>
      <c r="B116">
        <v>13.776298519999999</v>
      </c>
      <c r="C116">
        <v>9.4624996190000008</v>
      </c>
      <c r="D116">
        <v>0.53818267600000003</v>
      </c>
      <c r="E116">
        <v>1329.150024</v>
      </c>
      <c r="G116" s="6">
        <f t="shared" si="12"/>
        <v>40585</v>
      </c>
      <c r="H116" s="4">
        <f t="shared" si="13"/>
        <v>1.7985289912361146E-3</v>
      </c>
      <c r="I116" s="4">
        <f t="shared" si="14"/>
        <v>1.6325597082088805E-2</v>
      </c>
      <c r="J116" s="4">
        <f t="shared" si="15"/>
        <v>2.8483054260799445E-2</v>
      </c>
      <c r="K116" s="4">
        <f t="shared" si="16"/>
        <v>5.5073713962316972E-3</v>
      </c>
    </row>
    <row r="117" spans="1:11" x14ac:dyDescent="0.2">
      <c r="A117" s="6">
        <v>40588</v>
      </c>
      <c r="B117">
        <v>13.55613804</v>
      </c>
      <c r="C117">
        <v>9.5209999080000003</v>
      </c>
      <c r="D117">
        <v>0.52992802900000002</v>
      </c>
      <c r="E117">
        <v>1332.3199460000001</v>
      </c>
      <c r="G117" s="6">
        <f t="shared" si="12"/>
        <v>40588</v>
      </c>
      <c r="H117" s="4">
        <f t="shared" si="13"/>
        <v>-1.5981105496543746E-2</v>
      </c>
      <c r="I117" s="4">
        <f t="shared" si="14"/>
        <v>6.1823293374336785E-3</v>
      </c>
      <c r="J117" s="4">
        <f t="shared" si="15"/>
        <v>-1.533800207273861E-2</v>
      </c>
      <c r="K117" s="4">
        <f t="shared" si="16"/>
        <v>2.3849241566127333E-3</v>
      </c>
    </row>
    <row r="118" spans="1:11" x14ac:dyDescent="0.2">
      <c r="A118" s="6">
        <v>40589</v>
      </c>
      <c r="B118">
        <v>13.59324646</v>
      </c>
      <c r="C118">
        <v>9.4514999389999996</v>
      </c>
      <c r="D118">
        <v>0.51708662500000002</v>
      </c>
      <c r="E118">
        <v>1328.01001</v>
      </c>
      <c r="G118" s="6">
        <f t="shared" si="12"/>
        <v>40589</v>
      </c>
      <c r="H118" s="4">
        <f t="shared" si="13"/>
        <v>2.7373887673984854E-3</v>
      </c>
      <c r="I118" s="4">
        <f t="shared" si="14"/>
        <v>-7.2996502123273688E-3</v>
      </c>
      <c r="J118" s="4">
        <f t="shared" si="15"/>
        <v>-2.4232354767556585E-2</v>
      </c>
      <c r="K118" s="4">
        <f t="shared" si="16"/>
        <v>-3.2349106631179847E-3</v>
      </c>
    </row>
    <row r="119" spans="1:11" x14ac:dyDescent="0.2">
      <c r="A119" s="6">
        <v>40590</v>
      </c>
      <c r="B119">
        <v>13.49429512</v>
      </c>
      <c r="C119">
        <v>9.331000328</v>
      </c>
      <c r="D119">
        <v>0.53611928200000003</v>
      </c>
      <c r="E119">
        <v>1336.3199460000001</v>
      </c>
      <c r="G119" s="6">
        <f t="shared" si="12"/>
        <v>40590</v>
      </c>
      <c r="H119" s="4">
        <f t="shared" si="13"/>
        <v>-7.2794486799880875E-3</v>
      </c>
      <c r="I119" s="4">
        <f t="shared" si="14"/>
        <v>-1.2749257977855866E-2</v>
      </c>
      <c r="J119" s="4">
        <f t="shared" si="15"/>
        <v>3.6807482692092552E-2</v>
      </c>
      <c r="K119" s="4">
        <f t="shared" si="16"/>
        <v>6.257434761353986E-3</v>
      </c>
    </row>
    <row r="120" spans="1:11" x14ac:dyDescent="0.2">
      <c r="A120" s="6">
        <v>40591</v>
      </c>
      <c r="B120">
        <v>13.54377079</v>
      </c>
      <c r="C120">
        <v>9.3879995350000005</v>
      </c>
      <c r="D120">
        <v>0.58885949900000001</v>
      </c>
      <c r="E120">
        <v>1340.4300539999999</v>
      </c>
      <c r="G120" s="6">
        <f t="shared" si="12"/>
        <v>40591</v>
      </c>
      <c r="H120" s="4">
        <f t="shared" si="13"/>
        <v>3.6664138111719424E-3</v>
      </c>
      <c r="I120" s="4">
        <f t="shared" si="14"/>
        <v>6.1085848243902507E-3</v>
      </c>
      <c r="J120" s="4">
        <f t="shared" si="15"/>
        <v>9.837403497828312E-2</v>
      </c>
      <c r="K120" s="4">
        <f t="shared" si="16"/>
        <v>3.0756915754364123E-3</v>
      </c>
    </row>
    <row r="121" spans="1:11" x14ac:dyDescent="0.2">
      <c r="A121" s="6">
        <v>40592</v>
      </c>
      <c r="B121">
        <v>13.69961357</v>
      </c>
      <c r="C121">
        <v>9.3249998089999995</v>
      </c>
      <c r="D121">
        <v>0.58771288399999999</v>
      </c>
      <c r="E121">
        <v>1343.01001</v>
      </c>
      <c r="G121" s="6">
        <f t="shared" si="12"/>
        <v>40592</v>
      </c>
      <c r="H121" s="4">
        <f t="shared" si="13"/>
        <v>1.1506601995588062E-2</v>
      </c>
      <c r="I121" s="4">
        <f t="shared" si="14"/>
        <v>-6.7106656498147066E-3</v>
      </c>
      <c r="J121" s="4">
        <f t="shared" si="15"/>
        <v>-1.9471792540447508E-3</v>
      </c>
      <c r="K121" s="4">
        <f t="shared" si="16"/>
        <v>1.9247225860843376E-3</v>
      </c>
    </row>
    <row r="122" spans="1:11" x14ac:dyDescent="0.2">
      <c r="A122" s="6">
        <v>40596</v>
      </c>
      <c r="B122">
        <v>13.276599879999999</v>
      </c>
      <c r="C122">
        <v>9.0209999080000003</v>
      </c>
      <c r="D122">
        <v>0.53222095999999997</v>
      </c>
      <c r="E122">
        <v>1315.4399410000001</v>
      </c>
      <c r="G122" s="6">
        <f t="shared" si="12"/>
        <v>40596</v>
      </c>
      <c r="H122" s="4">
        <f t="shared" si="13"/>
        <v>-3.0877782635149287E-2</v>
      </c>
      <c r="I122" s="4">
        <f t="shared" si="14"/>
        <v>-3.2600526244150108E-2</v>
      </c>
      <c r="J122" s="4">
        <f t="shared" si="15"/>
        <v>-9.4420125048679471E-2</v>
      </c>
      <c r="K122" s="4">
        <f t="shared" si="16"/>
        <v>-2.0528565531689469E-2</v>
      </c>
    </row>
    <row r="123" spans="1:11" x14ac:dyDescent="0.2">
      <c r="A123" s="6">
        <v>40597</v>
      </c>
      <c r="B123">
        <v>13.11828232</v>
      </c>
      <c r="C123">
        <v>8.8339996339999995</v>
      </c>
      <c r="D123">
        <v>0.50699704899999998</v>
      </c>
      <c r="E123">
        <v>1307.400024</v>
      </c>
      <c r="G123" s="6">
        <f t="shared" si="12"/>
        <v>40597</v>
      </c>
      <c r="H123" s="4">
        <f t="shared" si="13"/>
        <v>-1.1924556093498739E-2</v>
      </c>
      <c r="I123" s="4">
        <f t="shared" si="14"/>
        <v>-2.0729439741393296E-2</v>
      </c>
      <c r="J123" s="4">
        <f t="shared" si="15"/>
        <v>-4.7393682127813919E-2</v>
      </c>
      <c r="K123" s="4">
        <f t="shared" si="16"/>
        <v>-6.1119605307773384E-3</v>
      </c>
    </row>
    <row r="124" spans="1:11" x14ac:dyDescent="0.2">
      <c r="A124" s="6">
        <v>40598</v>
      </c>
      <c r="B124">
        <v>12.88575363</v>
      </c>
      <c r="C124">
        <v>8.8874998089999995</v>
      </c>
      <c r="D124">
        <v>0.51937967500000004</v>
      </c>
      <c r="E124">
        <v>1306.099976</v>
      </c>
      <c r="G124" s="6">
        <f t="shared" si="12"/>
        <v>40598</v>
      </c>
      <c r="H124" s="4">
        <f t="shared" si="13"/>
        <v>-1.7725543964356549E-2</v>
      </c>
      <c r="I124" s="4">
        <f t="shared" si="14"/>
        <v>6.0561667666467756E-3</v>
      </c>
      <c r="J124" s="4">
        <f t="shared" si="15"/>
        <v>2.4423467600893423E-2</v>
      </c>
      <c r="K124" s="4">
        <f t="shared" si="16"/>
        <v>-9.9437660710954834E-4</v>
      </c>
    </row>
    <row r="125" spans="1:11" x14ac:dyDescent="0.2">
      <c r="A125" s="6">
        <v>40599</v>
      </c>
      <c r="B125">
        <v>12.801645280000001</v>
      </c>
      <c r="C125">
        <v>8.8620004649999995</v>
      </c>
      <c r="D125">
        <v>0.53015708900000003</v>
      </c>
      <c r="E125">
        <v>1319.880005</v>
      </c>
      <c r="G125" s="6">
        <f t="shared" si="12"/>
        <v>40599</v>
      </c>
      <c r="H125" s="4">
        <f t="shared" si="13"/>
        <v>-6.527235613459359E-3</v>
      </c>
      <c r="I125" s="4">
        <f t="shared" si="14"/>
        <v>-2.8691245623632122E-3</v>
      </c>
      <c r="J125" s="4">
        <f t="shared" si="15"/>
        <v>2.0750550163519454E-2</v>
      </c>
      <c r="K125" s="4">
        <f t="shared" si="16"/>
        <v>1.0550516233988505E-2</v>
      </c>
    </row>
    <row r="126" spans="1:11" x14ac:dyDescent="0.2">
      <c r="A126" s="6">
        <v>40602</v>
      </c>
      <c r="B126">
        <v>12.858542440000001</v>
      </c>
      <c r="C126">
        <v>8.6645002370000004</v>
      </c>
      <c r="D126">
        <v>0.51960909399999999</v>
      </c>
      <c r="E126">
        <v>1327.219971</v>
      </c>
      <c r="G126" s="6">
        <f t="shared" si="12"/>
        <v>40602</v>
      </c>
      <c r="H126" s="4">
        <f t="shared" si="13"/>
        <v>4.4445193375957093E-3</v>
      </c>
      <c r="I126" s="4">
        <f t="shared" si="14"/>
        <v>-2.2286190209537482E-2</v>
      </c>
      <c r="J126" s="4">
        <f t="shared" si="15"/>
        <v>-1.9895980302547689E-2</v>
      </c>
      <c r="K126" s="4">
        <f t="shared" si="16"/>
        <v>5.5610858352233006E-3</v>
      </c>
    </row>
    <row r="127" spans="1:11" x14ac:dyDescent="0.2">
      <c r="A127" s="6">
        <v>40603</v>
      </c>
      <c r="B127">
        <v>12.880806919999999</v>
      </c>
      <c r="C127">
        <v>8.4720001220000007</v>
      </c>
      <c r="D127">
        <v>0.49644890400000002</v>
      </c>
      <c r="E127">
        <v>1306.329956</v>
      </c>
      <c r="G127" s="6">
        <f t="shared" si="12"/>
        <v>40603</v>
      </c>
      <c r="H127" s="4">
        <f t="shared" si="13"/>
        <v>1.7314932935741378E-3</v>
      </c>
      <c r="I127" s="4">
        <f t="shared" si="14"/>
        <v>-2.2217105399566672E-2</v>
      </c>
      <c r="J127" s="4">
        <f t="shared" si="15"/>
        <v>-4.4572333832171074E-2</v>
      </c>
      <c r="K127" s="4">
        <f t="shared" si="16"/>
        <v>-1.5739678016041481E-2</v>
      </c>
    </row>
    <row r="128" spans="1:11" x14ac:dyDescent="0.2">
      <c r="A128" s="6">
        <v>40604</v>
      </c>
      <c r="B128">
        <v>12.85606956</v>
      </c>
      <c r="C128">
        <v>8.6009998319999994</v>
      </c>
      <c r="D128">
        <v>0.47581148099999998</v>
      </c>
      <c r="E128">
        <v>1308.4399410000001</v>
      </c>
      <c r="G128" s="6">
        <f t="shared" si="12"/>
        <v>40604</v>
      </c>
      <c r="H128" s="4">
        <f t="shared" si="13"/>
        <v>-1.9204821680534057E-3</v>
      </c>
      <c r="I128" s="4">
        <f t="shared" si="14"/>
        <v>1.5226594445509223E-2</v>
      </c>
      <c r="J128" s="4">
        <f t="shared" si="15"/>
        <v>-4.1570084723160261E-2</v>
      </c>
      <c r="K128" s="4">
        <f t="shared" si="16"/>
        <v>1.6152006545580022E-3</v>
      </c>
    </row>
    <row r="129" spans="1:11" x14ac:dyDescent="0.2">
      <c r="A129" s="6">
        <v>40605</v>
      </c>
      <c r="B129">
        <v>12.86596203</v>
      </c>
      <c r="C129">
        <v>8.6394996640000006</v>
      </c>
      <c r="D129">
        <v>0.47856295100000001</v>
      </c>
      <c r="E129">
        <v>1330.969971</v>
      </c>
      <c r="G129" s="6">
        <f t="shared" si="12"/>
        <v>40605</v>
      </c>
      <c r="H129" s="4">
        <f t="shared" si="13"/>
        <v>7.6947856837827899E-4</v>
      </c>
      <c r="I129" s="4">
        <f t="shared" si="14"/>
        <v>4.4762042497388244E-3</v>
      </c>
      <c r="J129" s="4">
        <f t="shared" si="15"/>
        <v>5.7826893840757787E-3</v>
      </c>
      <c r="K129" s="4">
        <f t="shared" si="16"/>
        <v>1.7219002029837727E-2</v>
      </c>
    </row>
    <row r="130" spans="1:11" x14ac:dyDescent="0.2">
      <c r="A130" s="6">
        <v>40606</v>
      </c>
      <c r="B130">
        <v>12.880806919999999</v>
      </c>
      <c r="C130">
        <v>8.5834999080000003</v>
      </c>
      <c r="D130">
        <v>0.476040721</v>
      </c>
      <c r="E130">
        <v>1321.150024</v>
      </c>
      <c r="G130" s="6">
        <f t="shared" ref="G130:G193" si="17">A130</f>
        <v>40606</v>
      </c>
      <c r="H130" s="4">
        <f t="shared" si="13"/>
        <v>1.1538111153588382E-3</v>
      </c>
      <c r="I130" s="4">
        <f t="shared" si="14"/>
        <v>-6.4818285986335544E-3</v>
      </c>
      <c r="J130" s="4">
        <f t="shared" si="15"/>
        <v>-5.2704247053174669E-3</v>
      </c>
      <c r="K130" s="4">
        <f t="shared" si="16"/>
        <v>-7.3780379827967923E-3</v>
      </c>
    </row>
    <row r="131" spans="1:11" x14ac:dyDescent="0.2">
      <c r="A131" s="6">
        <v>40609</v>
      </c>
      <c r="B131">
        <v>12.86843491</v>
      </c>
      <c r="C131">
        <v>8.4540004730000007</v>
      </c>
      <c r="D131">
        <v>0.46939075000000002</v>
      </c>
      <c r="E131">
        <v>1310.130005</v>
      </c>
      <c r="G131" s="6">
        <f t="shared" si="17"/>
        <v>40609</v>
      </c>
      <c r="H131" s="4">
        <f t="shared" si="13"/>
        <v>-9.6049960820310254E-4</v>
      </c>
      <c r="I131" s="4">
        <f t="shared" si="14"/>
        <v>-1.508702002539819E-2</v>
      </c>
      <c r="J131" s="4">
        <f t="shared" si="15"/>
        <v>-1.3969332258027545E-2</v>
      </c>
      <c r="K131" s="4">
        <f t="shared" si="16"/>
        <v>-8.3412321082469987E-3</v>
      </c>
    </row>
    <row r="132" spans="1:11" x14ac:dyDescent="0.2">
      <c r="A132" s="6">
        <v>40610</v>
      </c>
      <c r="B132">
        <v>12.97233582</v>
      </c>
      <c r="C132">
        <v>8.3444995879999997</v>
      </c>
      <c r="D132">
        <v>0.44829464000000002</v>
      </c>
      <c r="E132">
        <v>1321.8199460000001</v>
      </c>
      <c r="G132" s="6">
        <f t="shared" si="17"/>
        <v>40610</v>
      </c>
      <c r="H132" s="4">
        <f t="shared" si="13"/>
        <v>8.074090651013055E-3</v>
      </c>
      <c r="I132" s="4">
        <f t="shared" si="14"/>
        <v>-1.295255250454741E-2</v>
      </c>
      <c r="J132" s="4">
        <f t="shared" si="15"/>
        <v>-4.4943599762031994E-2</v>
      </c>
      <c r="K132" s="4">
        <f t="shared" si="16"/>
        <v>8.9227335878014902E-3</v>
      </c>
    </row>
    <row r="133" spans="1:11" x14ac:dyDescent="0.2">
      <c r="A133" s="6">
        <v>40611</v>
      </c>
      <c r="B133">
        <v>13.12055492</v>
      </c>
      <c r="C133">
        <v>8.4525003430000005</v>
      </c>
      <c r="D133">
        <v>0.43889307999999999</v>
      </c>
      <c r="E133">
        <v>1320.0200199999999</v>
      </c>
      <c r="G133" s="6">
        <f t="shared" si="17"/>
        <v>40611</v>
      </c>
      <c r="H133" s="4">
        <f t="shared" ref="H133:H196" si="18">B133/B132-1</f>
        <v>1.1425783456167071E-2</v>
      </c>
      <c r="I133" s="4">
        <f t="shared" si="14"/>
        <v>1.2942747957626288E-2</v>
      </c>
      <c r="J133" s="4">
        <f t="shared" si="15"/>
        <v>-2.0971832275308966E-2</v>
      </c>
      <c r="K133" s="4">
        <f t="shared" si="16"/>
        <v>-1.3617028593394531E-3</v>
      </c>
    </row>
    <row r="134" spans="1:11" x14ac:dyDescent="0.2">
      <c r="A134" s="6">
        <v>40612</v>
      </c>
      <c r="B134">
        <v>13.115572930000001</v>
      </c>
      <c r="C134">
        <v>8.3070001599999994</v>
      </c>
      <c r="D134">
        <v>0.41091767000000001</v>
      </c>
      <c r="E134">
        <v>1295.1099850000001</v>
      </c>
      <c r="G134" s="6">
        <f t="shared" si="17"/>
        <v>40612</v>
      </c>
      <c r="H134" s="4">
        <f t="shared" si="18"/>
        <v>-3.7970878749993275E-4</v>
      </c>
      <c r="I134" s="4">
        <f t="shared" si="14"/>
        <v>-1.7213863010428376E-2</v>
      </c>
      <c r="J134" s="4">
        <f t="shared" si="15"/>
        <v>-6.3740831821727517E-2</v>
      </c>
      <c r="K134" s="4">
        <f t="shared" si="16"/>
        <v>-1.8870952426918386E-2</v>
      </c>
    </row>
    <row r="135" spans="1:11" x14ac:dyDescent="0.2">
      <c r="A135" s="6">
        <v>40613</v>
      </c>
      <c r="B135">
        <v>13.100625040000001</v>
      </c>
      <c r="C135">
        <v>8.4034996030000002</v>
      </c>
      <c r="D135">
        <v>0.41389861700000002</v>
      </c>
      <c r="E135">
        <v>1304.280029</v>
      </c>
      <c r="G135" s="6">
        <f t="shared" si="17"/>
        <v>40613</v>
      </c>
      <c r="H135" s="4">
        <f t="shared" si="18"/>
        <v>-1.1397054539500351E-3</v>
      </c>
      <c r="I135" s="4">
        <f t="shared" si="14"/>
        <v>1.1616641524176963E-2</v>
      </c>
      <c r="J135" s="4">
        <f t="shared" si="15"/>
        <v>7.2543655764425452E-3</v>
      </c>
      <c r="K135" s="4">
        <f t="shared" si="16"/>
        <v>7.0805137063321144E-3</v>
      </c>
    </row>
    <row r="136" spans="1:11" x14ac:dyDescent="0.2">
      <c r="A136" s="6">
        <v>40616</v>
      </c>
      <c r="B136">
        <v>13.033365249999999</v>
      </c>
      <c r="C136">
        <v>8.3365001680000006</v>
      </c>
      <c r="D136">
        <v>0.41733825200000002</v>
      </c>
      <c r="E136">
        <v>1296.3900149999999</v>
      </c>
      <c r="G136" s="6">
        <f t="shared" si="17"/>
        <v>40616</v>
      </c>
      <c r="H136" s="4">
        <f t="shared" si="18"/>
        <v>-5.1340901517781257E-3</v>
      </c>
      <c r="I136" s="4">
        <f t="shared" si="14"/>
        <v>-7.9728015904327876E-3</v>
      </c>
      <c r="J136" s="4">
        <f t="shared" si="15"/>
        <v>8.3103321893922555E-3</v>
      </c>
      <c r="K136" s="4">
        <f t="shared" si="16"/>
        <v>-6.0493251637452339E-3</v>
      </c>
    </row>
    <row r="137" spans="1:11" x14ac:dyDescent="0.2">
      <c r="A137" s="6">
        <v>40617</v>
      </c>
      <c r="B137">
        <v>12.968596460000001</v>
      </c>
      <c r="C137">
        <v>8.2539997100000004</v>
      </c>
      <c r="D137">
        <v>0.40495562600000001</v>
      </c>
      <c r="E137">
        <v>1281.869995</v>
      </c>
      <c r="G137" s="6">
        <f t="shared" si="17"/>
        <v>40617</v>
      </c>
      <c r="H137" s="4">
        <f t="shared" si="18"/>
        <v>-4.9694602090583073E-3</v>
      </c>
      <c r="I137" s="4">
        <f t="shared" si="14"/>
        <v>-9.8962941687066319E-3</v>
      </c>
      <c r="J137" s="4">
        <f t="shared" si="15"/>
        <v>-2.9670479378918757E-2</v>
      </c>
      <c r="K137" s="4">
        <f t="shared" si="16"/>
        <v>-1.1200348530916449E-2</v>
      </c>
    </row>
    <row r="138" spans="1:11" x14ac:dyDescent="0.2">
      <c r="A138" s="6">
        <v>40618</v>
      </c>
      <c r="B138">
        <v>12.799203869999999</v>
      </c>
      <c r="C138">
        <v>8.2349996569999995</v>
      </c>
      <c r="D138">
        <v>0.401974738</v>
      </c>
      <c r="E138">
        <v>1256.880005</v>
      </c>
      <c r="G138" s="6">
        <f t="shared" si="17"/>
        <v>40618</v>
      </c>
      <c r="H138" s="4">
        <f t="shared" si="18"/>
        <v>-1.3061751942276212E-2</v>
      </c>
      <c r="I138" s="4">
        <f t="shared" si="14"/>
        <v>-2.3019207254129093E-3</v>
      </c>
      <c r="J138" s="4">
        <f t="shared" si="15"/>
        <v>-7.3610237977037585E-3</v>
      </c>
      <c r="K138" s="4">
        <f t="shared" si="16"/>
        <v>-1.9494948861799366E-2</v>
      </c>
    </row>
    <row r="139" spans="1:11" x14ac:dyDescent="0.2">
      <c r="A139" s="6">
        <v>40619</v>
      </c>
      <c r="B139">
        <v>12.79671574</v>
      </c>
      <c r="C139">
        <v>8.0485000610000004</v>
      </c>
      <c r="D139">
        <v>0.40954178600000002</v>
      </c>
      <c r="E139">
        <v>1273.719971</v>
      </c>
      <c r="G139" s="6">
        <f t="shared" si="17"/>
        <v>40619</v>
      </c>
      <c r="H139" s="4">
        <f t="shared" si="18"/>
        <v>-1.9439724730319075E-4</v>
      </c>
      <c r="I139" s="4">
        <f t="shared" si="14"/>
        <v>-2.2647189285729841E-2</v>
      </c>
      <c r="J139" s="4">
        <f t="shared" si="15"/>
        <v>1.8824685445780531E-2</v>
      </c>
      <c r="K139" s="4">
        <f t="shared" si="16"/>
        <v>1.3398228894571318E-2</v>
      </c>
    </row>
    <row r="140" spans="1:11" x14ac:dyDescent="0.2">
      <c r="A140" s="6">
        <v>40620</v>
      </c>
      <c r="B140">
        <v>12.834077840000001</v>
      </c>
      <c r="C140">
        <v>8.0909996030000002</v>
      </c>
      <c r="D140">
        <v>0.40403836999999998</v>
      </c>
      <c r="E140">
        <v>1279.209961</v>
      </c>
      <c r="G140" s="6">
        <f t="shared" si="17"/>
        <v>40620</v>
      </c>
      <c r="H140" s="4">
        <f t="shared" si="18"/>
        <v>2.9196631978949394E-3</v>
      </c>
      <c r="I140" s="4">
        <f t="shared" si="14"/>
        <v>5.2804301022417732E-3</v>
      </c>
      <c r="J140" s="4">
        <f t="shared" si="15"/>
        <v>-1.343798407911434E-2</v>
      </c>
      <c r="K140" s="4">
        <f t="shared" si="16"/>
        <v>4.3102017123040071E-3</v>
      </c>
    </row>
    <row r="141" spans="1:11" x14ac:dyDescent="0.2">
      <c r="A141" s="6">
        <v>40623</v>
      </c>
      <c r="B141">
        <v>12.933721540000001</v>
      </c>
      <c r="C141">
        <v>8.2259998319999994</v>
      </c>
      <c r="D141">
        <v>0.40724870600000002</v>
      </c>
      <c r="E141">
        <v>1298.380005</v>
      </c>
      <c r="G141" s="6">
        <f t="shared" si="17"/>
        <v>40623</v>
      </c>
      <c r="H141" s="4">
        <f t="shared" si="18"/>
        <v>7.7639937393430003E-3</v>
      </c>
      <c r="I141" s="4">
        <f t="shared" si="14"/>
        <v>1.668523490594942E-2</v>
      </c>
      <c r="J141" s="4">
        <f t="shared" si="15"/>
        <v>7.9456216002455893E-3</v>
      </c>
      <c r="K141" s="4">
        <f t="shared" si="16"/>
        <v>1.4985846408680281E-2</v>
      </c>
    </row>
    <row r="142" spans="1:11" x14ac:dyDescent="0.2">
      <c r="A142" s="6">
        <v>40624</v>
      </c>
      <c r="B142">
        <v>12.953653340000001</v>
      </c>
      <c r="C142">
        <v>8.1300001139999996</v>
      </c>
      <c r="D142">
        <v>0.40014028499999998</v>
      </c>
      <c r="E142">
        <v>1293.7700199999999</v>
      </c>
      <c r="G142" s="6">
        <f t="shared" si="17"/>
        <v>40624</v>
      </c>
      <c r="H142" s="4">
        <f t="shared" si="18"/>
        <v>1.5410722999067428E-3</v>
      </c>
      <c r="I142" s="4">
        <f t="shared" si="14"/>
        <v>-1.1670279596475375E-2</v>
      </c>
      <c r="J142" s="4">
        <f t="shared" si="15"/>
        <v>-1.7454741771481652E-2</v>
      </c>
      <c r="K142" s="4">
        <f t="shared" si="16"/>
        <v>-3.5505668465681817E-3</v>
      </c>
    </row>
    <row r="143" spans="1:11" x14ac:dyDescent="0.2">
      <c r="A143" s="6">
        <v>40625</v>
      </c>
      <c r="B143">
        <v>12.863965990000001</v>
      </c>
      <c r="C143">
        <v>8.2659997940000007</v>
      </c>
      <c r="D143">
        <v>0.40839526100000001</v>
      </c>
      <c r="E143">
        <v>1297.540039</v>
      </c>
      <c r="G143" s="6">
        <f t="shared" si="17"/>
        <v>40625</v>
      </c>
      <c r="H143" s="4">
        <f t="shared" si="18"/>
        <v>-6.9237108363130462E-3</v>
      </c>
      <c r="I143" s="4">
        <f t="shared" si="14"/>
        <v>1.6728127686715277E-2</v>
      </c>
      <c r="J143" s="4">
        <f t="shared" si="15"/>
        <v>2.0630204729323864E-2</v>
      </c>
      <c r="K143" s="4">
        <f t="shared" si="16"/>
        <v>2.9139792557568711E-3</v>
      </c>
    </row>
    <row r="144" spans="1:11" x14ac:dyDescent="0.2">
      <c r="A144" s="6">
        <v>40626</v>
      </c>
      <c r="B144">
        <v>13.100625040000001</v>
      </c>
      <c r="C144">
        <v>8.5550003050000001</v>
      </c>
      <c r="D144">
        <v>0.44095680100000001</v>
      </c>
      <c r="E144">
        <v>1309.660034</v>
      </c>
      <c r="G144" s="6">
        <f t="shared" si="17"/>
        <v>40626</v>
      </c>
      <c r="H144" s="4">
        <f t="shared" si="18"/>
        <v>1.8397051903275452E-2</v>
      </c>
      <c r="I144" s="4">
        <f t="shared" si="14"/>
        <v>3.4962559666378734E-2</v>
      </c>
      <c r="J144" s="4">
        <f t="shared" si="15"/>
        <v>7.9730455050505578E-2</v>
      </c>
      <c r="K144" s="4">
        <f t="shared" si="16"/>
        <v>9.3407483666867464E-3</v>
      </c>
    </row>
    <row r="145" spans="1:11" x14ac:dyDescent="0.2">
      <c r="A145" s="6">
        <v>40627</v>
      </c>
      <c r="B145">
        <v>13.040839200000001</v>
      </c>
      <c r="C145">
        <v>8.5489997859999995</v>
      </c>
      <c r="D145">
        <v>0.42719840999999997</v>
      </c>
      <c r="E145">
        <v>1313.8000489999999</v>
      </c>
      <c r="G145" s="6">
        <f t="shared" si="17"/>
        <v>40627</v>
      </c>
      <c r="H145" s="4">
        <f t="shared" si="18"/>
        <v>-4.5635868378384181E-3</v>
      </c>
      <c r="I145" s="4">
        <f t="shared" si="14"/>
        <v>-7.0140488440351145E-4</v>
      </c>
      <c r="J145" s="4">
        <f t="shared" si="15"/>
        <v>-3.1201221908356613E-2</v>
      </c>
      <c r="K145" s="4">
        <f t="shared" si="16"/>
        <v>3.1611371596607096E-3</v>
      </c>
    </row>
    <row r="146" spans="1:11" x14ac:dyDescent="0.2">
      <c r="A146" s="6">
        <v>40630</v>
      </c>
      <c r="B146">
        <v>13.000982280000001</v>
      </c>
      <c r="C146">
        <v>8.4674997330000004</v>
      </c>
      <c r="D146">
        <v>0.44302049300000002</v>
      </c>
      <c r="E146">
        <v>1310.1899410000001</v>
      </c>
      <c r="G146" s="6">
        <f t="shared" si="17"/>
        <v>40630</v>
      </c>
      <c r="H146" s="4">
        <f t="shared" si="18"/>
        <v>-3.0563155782182827E-3</v>
      </c>
      <c r="I146" s="4">
        <f t="shared" si="14"/>
        <v>-9.5332851842463429E-3</v>
      </c>
      <c r="J146" s="4">
        <f t="shared" si="15"/>
        <v>3.7036848990144922E-2</v>
      </c>
      <c r="K146" s="4">
        <f t="shared" si="16"/>
        <v>-2.7478367067710341E-3</v>
      </c>
    </row>
    <row r="147" spans="1:11" x14ac:dyDescent="0.2">
      <c r="A147" s="6">
        <v>40631</v>
      </c>
      <c r="B147">
        <v>13.018418309999999</v>
      </c>
      <c r="C147">
        <v>8.7309999470000008</v>
      </c>
      <c r="D147">
        <v>0.43958097699999998</v>
      </c>
      <c r="E147">
        <v>1319.4399410000001</v>
      </c>
      <c r="G147" s="6">
        <f t="shared" si="17"/>
        <v>40631</v>
      </c>
      <c r="H147" s="4">
        <f t="shared" si="18"/>
        <v>1.3411317410085832E-3</v>
      </c>
      <c r="I147" s="4">
        <f t="shared" si="14"/>
        <v>3.1119010606291964E-2</v>
      </c>
      <c r="J147" s="4">
        <f t="shared" si="15"/>
        <v>-7.7637853199716833E-3</v>
      </c>
      <c r="K147" s="4">
        <f t="shared" si="16"/>
        <v>7.0600450442628304E-3</v>
      </c>
    </row>
    <row r="148" spans="1:11" x14ac:dyDescent="0.2">
      <c r="A148" s="6">
        <v>40632</v>
      </c>
      <c r="B148">
        <v>13.04332638</v>
      </c>
      <c r="C148">
        <v>8.9709997179999998</v>
      </c>
      <c r="D148">
        <v>0.423070848</v>
      </c>
      <c r="E148">
        <v>1328.26001</v>
      </c>
      <c r="G148" s="6">
        <f t="shared" si="17"/>
        <v>40632</v>
      </c>
      <c r="H148" s="4">
        <f t="shared" si="18"/>
        <v>1.9132946420123975E-3</v>
      </c>
      <c r="I148" s="4">
        <f t="shared" ref="I148:I211" si="19">C148/C147-1</f>
        <v>2.7488234160677472E-2</v>
      </c>
      <c r="J148" s="4">
        <f t="shared" ref="J148:J211" si="20">D148/D147-1</f>
        <v>-3.7558788627925499E-2</v>
      </c>
      <c r="K148" s="4">
        <f t="shared" ref="K148:K211" si="21">E148/E147-1</f>
        <v>6.6847066895028284E-3</v>
      </c>
    </row>
    <row r="149" spans="1:11" x14ac:dyDescent="0.2">
      <c r="A149" s="6">
        <v>40633</v>
      </c>
      <c r="B149">
        <v>12.96610832</v>
      </c>
      <c r="C149">
        <v>9.0065002439999997</v>
      </c>
      <c r="D149">
        <v>0.42330014700000002</v>
      </c>
      <c r="E149">
        <v>1325.829956</v>
      </c>
      <c r="G149" s="6">
        <f t="shared" si="17"/>
        <v>40633</v>
      </c>
      <c r="H149" s="4">
        <f t="shared" si="18"/>
        <v>-5.9201202017302723E-3</v>
      </c>
      <c r="I149" s="4">
        <f t="shared" si="19"/>
        <v>3.9572541651928805E-3</v>
      </c>
      <c r="J149" s="4">
        <f t="shared" si="20"/>
        <v>5.4198723708798191E-4</v>
      </c>
      <c r="K149" s="4">
        <f t="shared" si="21"/>
        <v>-1.8295017404008629E-3</v>
      </c>
    </row>
    <row r="150" spans="1:11" x14ac:dyDescent="0.2">
      <c r="A150" s="6">
        <v>40634</v>
      </c>
      <c r="B150">
        <v>12.98603439</v>
      </c>
      <c r="C150">
        <v>9.0065002439999997</v>
      </c>
      <c r="D150">
        <v>0.41733825200000002</v>
      </c>
      <c r="E150">
        <v>1332.410034</v>
      </c>
      <c r="G150" s="6">
        <f t="shared" si="17"/>
        <v>40634</v>
      </c>
      <c r="H150" s="4">
        <f t="shared" si="18"/>
        <v>1.5367810840563045E-3</v>
      </c>
      <c r="I150" s="4">
        <f t="shared" si="19"/>
        <v>0</v>
      </c>
      <c r="J150" s="4">
        <f t="shared" si="20"/>
        <v>-1.4084320646361559E-2</v>
      </c>
      <c r="K150" s="4">
        <f t="shared" si="21"/>
        <v>4.9629878780623748E-3</v>
      </c>
    </row>
    <row r="151" spans="1:11" x14ac:dyDescent="0.2">
      <c r="A151" s="6">
        <v>40637</v>
      </c>
      <c r="B151">
        <v>13.115572930000001</v>
      </c>
      <c r="C151">
        <v>9.1470003129999995</v>
      </c>
      <c r="D151">
        <v>0.40243333599999997</v>
      </c>
      <c r="E151">
        <v>1332.869995</v>
      </c>
      <c r="G151" s="6">
        <f t="shared" si="17"/>
        <v>40637</v>
      </c>
      <c r="H151" s="4">
        <f t="shared" si="18"/>
        <v>9.9752192324202849E-3</v>
      </c>
      <c r="I151" s="4">
        <f t="shared" si="19"/>
        <v>1.55998517952185E-2</v>
      </c>
      <c r="J151" s="4">
        <f t="shared" si="20"/>
        <v>-3.5714234026168357E-2</v>
      </c>
      <c r="K151" s="4">
        <f t="shared" si="21"/>
        <v>3.4520979898289283E-4</v>
      </c>
    </row>
    <row r="152" spans="1:11" x14ac:dyDescent="0.2">
      <c r="A152" s="6">
        <v>40638</v>
      </c>
      <c r="B152">
        <v>13.137993809999999</v>
      </c>
      <c r="C152">
        <v>9.2644996640000006</v>
      </c>
      <c r="D152">
        <v>0.40312135199999999</v>
      </c>
      <c r="E152">
        <v>1332.630005</v>
      </c>
      <c r="G152" s="6">
        <f t="shared" si="17"/>
        <v>40638</v>
      </c>
      <c r="H152" s="4">
        <f t="shared" si="18"/>
        <v>1.7094853667212195E-3</v>
      </c>
      <c r="I152" s="4">
        <f t="shared" si="19"/>
        <v>1.2845670381470109E-2</v>
      </c>
      <c r="J152" s="4">
        <f t="shared" si="20"/>
        <v>1.7096396805458269E-3</v>
      </c>
      <c r="K152" s="4">
        <f t="shared" si="21"/>
        <v>-1.8005506981200181E-4</v>
      </c>
    </row>
    <row r="153" spans="1:11" x14ac:dyDescent="0.2">
      <c r="A153" s="6">
        <v>40639</v>
      </c>
      <c r="B153">
        <v>13.19777393</v>
      </c>
      <c r="C153">
        <v>9.1379995350000005</v>
      </c>
      <c r="D153">
        <v>0.40036946499999998</v>
      </c>
      <c r="E153">
        <v>1335.540039</v>
      </c>
      <c r="G153" s="6">
        <f t="shared" si="17"/>
        <v>40639</v>
      </c>
      <c r="H153" s="4">
        <f t="shared" si="18"/>
        <v>4.5501711193149941E-3</v>
      </c>
      <c r="I153" s="4">
        <f t="shared" si="19"/>
        <v>-1.3654286101553281E-2</v>
      </c>
      <c r="J153" s="4">
        <f t="shared" si="20"/>
        <v>-6.8264481311821612E-3</v>
      </c>
      <c r="K153" s="4">
        <f t="shared" si="21"/>
        <v>2.1836773816299448E-3</v>
      </c>
    </row>
    <row r="154" spans="1:11" x14ac:dyDescent="0.2">
      <c r="A154" s="6">
        <v>40640</v>
      </c>
      <c r="B154">
        <v>13.20275784</v>
      </c>
      <c r="C154">
        <v>9.2454996109999996</v>
      </c>
      <c r="D154">
        <v>0.415045202</v>
      </c>
      <c r="E154">
        <v>1333.51001</v>
      </c>
      <c r="G154" s="6">
        <f t="shared" si="17"/>
        <v>40640</v>
      </c>
      <c r="H154" s="4">
        <f t="shared" si="18"/>
        <v>3.7763262398904374E-4</v>
      </c>
      <c r="I154" s="4">
        <f t="shared" si="19"/>
        <v>1.1764071073571136E-2</v>
      </c>
      <c r="J154" s="4">
        <f t="shared" si="20"/>
        <v>3.6655485202898852E-2</v>
      </c>
      <c r="K154" s="4">
        <f t="shared" si="21"/>
        <v>-1.5200060954518868E-3</v>
      </c>
    </row>
    <row r="155" spans="1:11" x14ac:dyDescent="0.2">
      <c r="A155" s="6">
        <v>40641</v>
      </c>
      <c r="B155">
        <v>13.08816528</v>
      </c>
      <c r="C155">
        <v>9.2355003359999994</v>
      </c>
      <c r="D155">
        <v>0.40243333599999997</v>
      </c>
      <c r="E155">
        <v>1328.170044</v>
      </c>
      <c r="G155" s="6">
        <f t="shared" si="17"/>
        <v>40641</v>
      </c>
      <c r="H155" s="4">
        <f t="shared" si="18"/>
        <v>-8.6794411734814059E-3</v>
      </c>
      <c r="I155" s="4">
        <f t="shared" si="19"/>
        <v>-1.0815288973786696E-3</v>
      </c>
      <c r="J155" s="4">
        <f t="shared" si="20"/>
        <v>-3.0386728817069941E-2</v>
      </c>
      <c r="K155" s="4">
        <f t="shared" si="21"/>
        <v>-4.0044438811523975E-3</v>
      </c>
    </row>
    <row r="156" spans="1:11" x14ac:dyDescent="0.2">
      <c r="A156" s="6">
        <v>40644</v>
      </c>
      <c r="B156">
        <v>13.157917980000001</v>
      </c>
      <c r="C156">
        <v>9.2019996640000006</v>
      </c>
      <c r="D156">
        <v>0.39715924899999999</v>
      </c>
      <c r="E156">
        <v>1324.459961</v>
      </c>
      <c r="G156" s="6">
        <f t="shared" si="17"/>
        <v>40644</v>
      </c>
      <c r="H156" s="4">
        <f t="shared" si="18"/>
        <v>5.3294482845955837E-3</v>
      </c>
      <c r="I156" s="4">
        <f t="shared" si="19"/>
        <v>-3.6273803022249806E-3</v>
      </c>
      <c r="J156" s="4">
        <f t="shared" si="20"/>
        <v>-1.310549233426328E-2</v>
      </c>
      <c r="K156" s="4">
        <f t="shared" si="21"/>
        <v>-2.7933795200096867E-3</v>
      </c>
    </row>
    <row r="157" spans="1:11" x14ac:dyDescent="0.2">
      <c r="A157" s="6">
        <v>40645</v>
      </c>
      <c r="B157">
        <v>13.33229637</v>
      </c>
      <c r="C157">
        <v>9.0240001680000006</v>
      </c>
      <c r="D157">
        <v>0.39830571399999998</v>
      </c>
      <c r="E157">
        <v>1314.160034</v>
      </c>
      <c r="G157" s="6">
        <f t="shared" si="17"/>
        <v>40645</v>
      </c>
      <c r="H157" s="4">
        <f t="shared" si="18"/>
        <v>1.3252734229310059E-2</v>
      </c>
      <c r="I157" s="4">
        <f t="shared" si="19"/>
        <v>-1.9343566887572106E-2</v>
      </c>
      <c r="J157" s="4">
        <f t="shared" si="20"/>
        <v>2.8866632286335125E-3</v>
      </c>
      <c r="K157" s="4">
        <f t="shared" si="21"/>
        <v>-7.7766994120557209E-3</v>
      </c>
    </row>
    <row r="158" spans="1:11" x14ac:dyDescent="0.2">
      <c r="A158" s="6">
        <v>40646</v>
      </c>
      <c r="B158">
        <v>13.35969925</v>
      </c>
      <c r="C158">
        <v>9.1145000459999999</v>
      </c>
      <c r="D158">
        <v>0.40724870600000002</v>
      </c>
      <c r="E158">
        <v>1314.410034</v>
      </c>
      <c r="G158" s="6">
        <f t="shared" si="17"/>
        <v>40646</v>
      </c>
      <c r="H158" s="4">
        <f t="shared" si="18"/>
        <v>2.0553758512045217E-3</v>
      </c>
      <c r="I158" s="4">
        <f t="shared" si="19"/>
        <v>1.0028798350527612E-2</v>
      </c>
      <c r="J158" s="4">
        <f t="shared" si="20"/>
        <v>2.2452582741506966E-2</v>
      </c>
      <c r="K158" s="4">
        <f t="shared" si="21"/>
        <v>1.9023558283004505E-4</v>
      </c>
    </row>
    <row r="159" spans="1:11" x14ac:dyDescent="0.2">
      <c r="A159" s="6">
        <v>40647</v>
      </c>
      <c r="B159">
        <v>13.327312470000001</v>
      </c>
      <c r="C159">
        <v>9.0909996030000002</v>
      </c>
      <c r="D159">
        <v>0.42444673199999999</v>
      </c>
      <c r="E159">
        <v>1314.5200199999999</v>
      </c>
      <c r="G159" s="6">
        <f t="shared" si="17"/>
        <v>40647</v>
      </c>
      <c r="H159" s="4">
        <f t="shared" si="18"/>
        <v>-2.4242147516905233E-3</v>
      </c>
      <c r="I159" s="4">
        <f t="shared" si="19"/>
        <v>-2.5783578782594407E-3</v>
      </c>
      <c r="J159" s="4">
        <f t="shared" si="20"/>
        <v>4.2229786728898766E-2</v>
      </c>
      <c r="K159" s="4">
        <f t="shared" si="21"/>
        <v>8.3677084893540865E-5</v>
      </c>
    </row>
    <row r="160" spans="1:11" x14ac:dyDescent="0.2">
      <c r="A160" s="6">
        <v>40648</v>
      </c>
      <c r="B160">
        <v>13.33976936</v>
      </c>
      <c r="C160">
        <v>9.0004997249999992</v>
      </c>
      <c r="D160">
        <v>0.429032892</v>
      </c>
      <c r="E160">
        <v>1319.6800539999999</v>
      </c>
      <c r="G160" s="6">
        <f t="shared" si="17"/>
        <v>40648</v>
      </c>
      <c r="H160" s="4">
        <f t="shared" si="18"/>
        <v>9.3468882252434327E-4</v>
      </c>
      <c r="I160" s="4">
        <f t="shared" si="19"/>
        <v>-9.9548874658553776E-3</v>
      </c>
      <c r="J160" s="4">
        <f t="shared" si="20"/>
        <v>1.0805030771211088E-2</v>
      </c>
      <c r="K160" s="4">
        <f t="shared" si="21"/>
        <v>3.9254130188142167E-3</v>
      </c>
    </row>
    <row r="161" spans="1:11" x14ac:dyDescent="0.2">
      <c r="A161" s="6">
        <v>40651</v>
      </c>
      <c r="B161">
        <v>13.27998066</v>
      </c>
      <c r="C161">
        <v>8.9169998170000007</v>
      </c>
      <c r="D161">
        <v>0.414815873</v>
      </c>
      <c r="E161">
        <v>1305.1400149999999</v>
      </c>
      <c r="G161" s="6">
        <f t="shared" si="17"/>
        <v>40651</v>
      </c>
      <c r="H161" s="4">
        <f t="shared" si="18"/>
        <v>-4.4819890349289127E-3</v>
      </c>
      <c r="I161" s="4">
        <f t="shared" si="19"/>
        <v>-9.2772524361138808E-3</v>
      </c>
      <c r="J161" s="4">
        <f t="shared" si="20"/>
        <v>-3.3137363743197534E-2</v>
      </c>
      <c r="K161" s="4">
        <f t="shared" si="21"/>
        <v>-1.1017851604204099E-2</v>
      </c>
    </row>
    <row r="162" spans="1:11" x14ac:dyDescent="0.2">
      <c r="A162" s="6">
        <v>40652</v>
      </c>
      <c r="B162">
        <v>13.289946560000001</v>
      </c>
      <c r="C162">
        <v>8.9409999849999995</v>
      </c>
      <c r="D162">
        <v>0.41321066000000001</v>
      </c>
      <c r="E162">
        <v>1312.619995</v>
      </c>
      <c r="G162" s="6">
        <f t="shared" si="17"/>
        <v>40652</v>
      </c>
      <c r="H162" s="4">
        <f t="shared" si="18"/>
        <v>7.5044537000112932E-4</v>
      </c>
      <c r="I162" s="4">
        <f t="shared" si="19"/>
        <v>2.6915070643203087E-3</v>
      </c>
      <c r="J162" s="4">
        <f t="shared" si="20"/>
        <v>-3.8697000391785252E-3</v>
      </c>
      <c r="K162" s="4">
        <f t="shared" si="21"/>
        <v>5.7311705365190591E-3</v>
      </c>
    </row>
    <row r="163" spans="1:11" x14ac:dyDescent="0.2">
      <c r="A163" s="6">
        <v>40653</v>
      </c>
      <c r="B163">
        <v>13.37464523</v>
      </c>
      <c r="C163">
        <v>9.1934995649999998</v>
      </c>
      <c r="D163">
        <v>0.425822645</v>
      </c>
      <c r="E163">
        <v>1330.3599850000001</v>
      </c>
      <c r="G163" s="6">
        <f t="shared" si="17"/>
        <v>40653</v>
      </c>
      <c r="H163" s="4">
        <f t="shared" si="18"/>
        <v>6.3731384936434043E-3</v>
      </c>
      <c r="I163" s="4">
        <f t="shared" si="19"/>
        <v>2.8240642033733332E-2</v>
      </c>
      <c r="J163" s="4">
        <f t="shared" si="20"/>
        <v>3.0521925547613016E-2</v>
      </c>
      <c r="K163" s="4">
        <f t="shared" si="21"/>
        <v>1.3514947256307863E-2</v>
      </c>
    </row>
    <row r="164" spans="1:11" x14ac:dyDescent="0.2">
      <c r="A164" s="6">
        <v>40654</v>
      </c>
      <c r="B164">
        <v>13.3472414</v>
      </c>
      <c r="C164">
        <v>9.2945003509999999</v>
      </c>
      <c r="D164">
        <v>0.42467600100000003</v>
      </c>
      <c r="E164">
        <v>1337.380005</v>
      </c>
      <c r="G164" s="6">
        <f t="shared" si="17"/>
        <v>40654</v>
      </c>
      <c r="H164" s="4">
        <f t="shared" si="18"/>
        <v>-2.048938833796754E-3</v>
      </c>
      <c r="I164" s="4">
        <f t="shared" si="19"/>
        <v>1.0986108748459067E-2</v>
      </c>
      <c r="J164" s="4">
        <f t="shared" si="20"/>
        <v>-2.6927736546279446E-3</v>
      </c>
      <c r="K164" s="4">
        <f t="shared" si="21"/>
        <v>5.2767822838566403E-3</v>
      </c>
    </row>
    <row r="165" spans="1:11" x14ac:dyDescent="0.2">
      <c r="A165" s="6">
        <v>40658</v>
      </c>
      <c r="B165">
        <v>13.29493237</v>
      </c>
      <c r="C165">
        <v>9.2709999080000003</v>
      </c>
      <c r="D165">
        <v>0.43132600199999999</v>
      </c>
      <c r="E165">
        <v>1335.25</v>
      </c>
      <c r="G165" s="6">
        <f t="shared" si="17"/>
        <v>40658</v>
      </c>
      <c r="H165" s="4">
        <f t="shared" si="18"/>
        <v>-3.919089228430428E-3</v>
      </c>
      <c r="I165" s="4">
        <f t="shared" si="19"/>
        <v>-2.5284245642608338E-3</v>
      </c>
      <c r="J165" s="4">
        <f t="shared" si="20"/>
        <v>1.56589988234348E-2</v>
      </c>
      <c r="K165" s="4">
        <f t="shared" si="21"/>
        <v>-1.5926699906060326E-3</v>
      </c>
    </row>
    <row r="166" spans="1:11" x14ac:dyDescent="0.2">
      <c r="A166" s="6">
        <v>40659</v>
      </c>
      <c r="B166">
        <v>13.429448130000001</v>
      </c>
      <c r="C166">
        <v>9.1149997710000008</v>
      </c>
      <c r="D166">
        <v>0.44256195399999998</v>
      </c>
      <c r="E166">
        <v>1347.23999</v>
      </c>
      <c r="G166" s="6">
        <f t="shared" si="17"/>
        <v>40659</v>
      </c>
      <c r="H166" s="4">
        <f t="shared" si="18"/>
        <v>1.0117822058541392E-2</v>
      </c>
      <c r="I166" s="4">
        <f t="shared" si="19"/>
        <v>-1.6826678734554457E-2</v>
      </c>
      <c r="J166" s="4">
        <f t="shared" si="20"/>
        <v>2.6049790524801164E-2</v>
      </c>
      <c r="K166" s="4">
        <f t="shared" si="21"/>
        <v>8.9795843475004578E-3</v>
      </c>
    </row>
    <row r="167" spans="1:11" x14ac:dyDescent="0.2">
      <c r="A167" s="6">
        <v>40660</v>
      </c>
      <c r="B167">
        <v>13.556494710000001</v>
      </c>
      <c r="C167">
        <v>9.8315000529999992</v>
      </c>
      <c r="D167">
        <v>0.44256195399999998</v>
      </c>
      <c r="E167">
        <v>1355.660034</v>
      </c>
      <c r="G167" s="6">
        <f t="shared" si="17"/>
        <v>40660</v>
      </c>
      <c r="H167" s="4">
        <f t="shared" si="18"/>
        <v>9.460297904289261E-3</v>
      </c>
      <c r="I167" s="4">
        <f t="shared" si="19"/>
        <v>7.860672517838041E-2</v>
      </c>
      <c r="J167" s="4">
        <f t="shared" si="20"/>
        <v>0</v>
      </c>
      <c r="K167" s="4">
        <f t="shared" si="21"/>
        <v>6.2498471411911449E-3</v>
      </c>
    </row>
    <row r="168" spans="1:11" x14ac:dyDescent="0.2">
      <c r="A168" s="6">
        <v>40661</v>
      </c>
      <c r="B168">
        <v>13.62375355</v>
      </c>
      <c r="C168">
        <v>9.7534999849999995</v>
      </c>
      <c r="D168">
        <v>0.44737732400000002</v>
      </c>
      <c r="E168">
        <v>1360.4799800000001</v>
      </c>
      <c r="G168" s="6">
        <f t="shared" si="17"/>
        <v>40661</v>
      </c>
      <c r="H168" s="4">
        <f t="shared" si="18"/>
        <v>4.9613739715756999E-3</v>
      </c>
      <c r="I168" s="4">
        <f t="shared" si="19"/>
        <v>-7.9336894247585832E-3</v>
      </c>
      <c r="J168" s="4">
        <f t="shared" si="20"/>
        <v>1.0880668698421525E-2</v>
      </c>
      <c r="K168" s="4">
        <f t="shared" si="21"/>
        <v>3.5554238371831026E-3</v>
      </c>
    </row>
    <row r="169" spans="1:11" x14ac:dyDescent="0.2">
      <c r="A169" s="6">
        <v>40662</v>
      </c>
      <c r="B169">
        <v>13.69599915</v>
      </c>
      <c r="C169">
        <v>9.7904996870000005</v>
      </c>
      <c r="D169">
        <v>0.458613455</v>
      </c>
      <c r="E169">
        <v>1363.6099850000001</v>
      </c>
      <c r="G169" s="6">
        <f t="shared" si="17"/>
        <v>40662</v>
      </c>
      <c r="H169" s="4">
        <f t="shared" si="18"/>
        <v>5.3029144820371243E-3</v>
      </c>
      <c r="I169" s="4">
        <f t="shared" si="19"/>
        <v>3.7934794747427336E-3</v>
      </c>
      <c r="J169" s="4">
        <f t="shared" si="20"/>
        <v>2.5115557712084735E-2</v>
      </c>
      <c r="K169" s="4">
        <f t="shared" si="21"/>
        <v>2.3006623000803028E-3</v>
      </c>
    </row>
    <row r="170" spans="1:11" x14ac:dyDescent="0.2">
      <c r="A170" s="6">
        <v>40665</v>
      </c>
      <c r="B170">
        <v>13.710941310000001</v>
      </c>
      <c r="C170">
        <v>10.05949974</v>
      </c>
      <c r="D170">
        <v>0.45242217200000001</v>
      </c>
      <c r="E170">
        <v>1361.219971</v>
      </c>
      <c r="G170" s="6">
        <f t="shared" si="17"/>
        <v>40665</v>
      </c>
      <c r="H170" s="4">
        <f t="shared" si="18"/>
        <v>1.0909872172415458E-3</v>
      </c>
      <c r="I170" s="4">
        <f t="shared" si="19"/>
        <v>2.7475620407524382E-2</v>
      </c>
      <c r="J170" s="4">
        <f t="shared" si="20"/>
        <v>-1.3500002960009083E-2</v>
      </c>
      <c r="K170" s="4">
        <f t="shared" si="21"/>
        <v>-1.7527108383560419E-3</v>
      </c>
    </row>
    <row r="171" spans="1:11" x14ac:dyDescent="0.2">
      <c r="A171" s="6">
        <v>40666</v>
      </c>
      <c r="B171">
        <v>13.815564159999999</v>
      </c>
      <c r="C171">
        <v>9.9224996569999995</v>
      </c>
      <c r="D171">
        <v>0.43086728499999999</v>
      </c>
      <c r="E171">
        <v>1356.619995</v>
      </c>
      <c r="G171" s="6">
        <f t="shared" si="17"/>
        <v>40666</v>
      </c>
      <c r="H171" s="4">
        <f t="shared" si="18"/>
        <v>7.6306103012557802E-3</v>
      </c>
      <c r="I171" s="4">
        <f t="shared" si="19"/>
        <v>-1.3618975748390438E-2</v>
      </c>
      <c r="J171" s="4">
        <f t="shared" si="20"/>
        <v>-4.764330382994586E-2</v>
      </c>
      <c r="K171" s="4">
        <f t="shared" si="21"/>
        <v>-3.379303931766886E-3</v>
      </c>
    </row>
    <row r="172" spans="1:11" x14ac:dyDescent="0.2">
      <c r="A172" s="6">
        <v>40667</v>
      </c>
      <c r="B172">
        <v>13.79314613</v>
      </c>
      <c r="C172">
        <v>9.9984998699999998</v>
      </c>
      <c r="D172">
        <v>0.42765703799999999</v>
      </c>
      <c r="E172">
        <v>1347.3199460000001</v>
      </c>
      <c r="G172" s="6">
        <f t="shared" si="17"/>
        <v>40667</v>
      </c>
      <c r="H172" s="4">
        <f t="shared" si="18"/>
        <v>-1.6226648250026177E-3</v>
      </c>
      <c r="I172" s="4">
        <f t="shared" si="19"/>
        <v>7.6593817714454282E-3</v>
      </c>
      <c r="J172" s="4">
        <f t="shared" si="20"/>
        <v>-7.4506631432924575E-3</v>
      </c>
      <c r="K172" s="4">
        <f t="shared" si="21"/>
        <v>-6.8553088073863844E-3</v>
      </c>
    </row>
    <row r="173" spans="1:11" x14ac:dyDescent="0.2">
      <c r="A173" s="6">
        <v>40668</v>
      </c>
      <c r="B173">
        <v>13.71841431</v>
      </c>
      <c r="C173">
        <v>9.8555002209999998</v>
      </c>
      <c r="D173">
        <v>0.42788633700000001</v>
      </c>
      <c r="E173">
        <v>1335.099976</v>
      </c>
      <c r="G173" s="6">
        <f t="shared" si="17"/>
        <v>40668</v>
      </c>
      <c r="H173" s="4">
        <f t="shared" si="18"/>
        <v>-5.4180401842810477E-3</v>
      </c>
      <c r="I173" s="4">
        <f t="shared" si="19"/>
        <v>-1.4302110402487855E-2</v>
      </c>
      <c r="J173" s="4">
        <f t="shared" si="20"/>
        <v>5.3617497112257162E-4</v>
      </c>
      <c r="K173" s="4">
        <f t="shared" si="21"/>
        <v>-9.0698352950829841E-3</v>
      </c>
    </row>
    <row r="174" spans="1:11" x14ac:dyDescent="0.2">
      <c r="A174" s="6">
        <v>40669</v>
      </c>
      <c r="B174">
        <v>13.70596218</v>
      </c>
      <c r="C174">
        <v>9.8800001139999996</v>
      </c>
      <c r="D174">
        <v>0.44302049300000002</v>
      </c>
      <c r="E174">
        <v>1340.1999510000001</v>
      </c>
      <c r="G174" s="6">
        <f t="shared" si="17"/>
        <v>40669</v>
      </c>
      <c r="H174" s="4">
        <f t="shared" si="18"/>
        <v>-9.0769455701034119E-4</v>
      </c>
      <c r="I174" s="4">
        <f t="shared" si="19"/>
        <v>2.4859106540118248E-3</v>
      </c>
      <c r="J174" s="4">
        <f t="shared" si="20"/>
        <v>3.5369570587620913E-2</v>
      </c>
      <c r="K174" s="4">
        <f t="shared" si="21"/>
        <v>3.819919924858084E-3</v>
      </c>
    </row>
    <row r="175" spans="1:11" x14ac:dyDescent="0.2">
      <c r="A175" s="6">
        <v>40672</v>
      </c>
      <c r="B175">
        <v>13.725891109999999</v>
      </c>
      <c r="C175">
        <v>10.039999959999999</v>
      </c>
      <c r="D175">
        <v>0.45288076999999999</v>
      </c>
      <c r="E175">
        <v>1346.290039</v>
      </c>
      <c r="G175" s="6">
        <f t="shared" si="17"/>
        <v>40672</v>
      </c>
      <c r="H175" s="4">
        <f t="shared" si="18"/>
        <v>1.4540336342878657E-3</v>
      </c>
      <c r="I175" s="4">
        <f t="shared" si="19"/>
        <v>1.6194316209903636E-2</v>
      </c>
      <c r="J175" s="4">
        <f t="shared" si="20"/>
        <v>2.2256932028649867E-2</v>
      </c>
      <c r="K175" s="4">
        <f t="shared" si="21"/>
        <v>4.5441637238203825E-3</v>
      </c>
    </row>
    <row r="176" spans="1:11" x14ac:dyDescent="0.2">
      <c r="A176" s="6">
        <v>40673</v>
      </c>
      <c r="B176">
        <v>13.833004949999999</v>
      </c>
      <c r="C176">
        <v>10.196999549999999</v>
      </c>
      <c r="D176">
        <v>0.453568786</v>
      </c>
      <c r="E176">
        <v>1357.160034</v>
      </c>
      <c r="G176" s="6">
        <f t="shared" si="17"/>
        <v>40673</v>
      </c>
      <c r="H176" s="4">
        <f t="shared" si="18"/>
        <v>7.8037803987796028E-3</v>
      </c>
      <c r="I176" s="4">
        <f t="shared" si="19"/>
        <v>1.5637409424850146E-2</v>
      </c>
      <c r="J176" s="4">
        <f t="shared" si="20"/>
        <v>1.5191989715086507E-3</v>
      </c>
      <c r="K176" s="4">
        <f t="shared" si="21"/>
        <v>8.0740365635283418E-3</v>
      </c>
    </row>
    <row r="177" spans="1:11" x14ac:dyDescent="0.2">
      <c r="A177" s="6">
        <v>40674</v>
      </c>
      <c r="B177">
        <v>13.83425808</v>
      </c>
      <c r="C177">
        <v>10.21899986</v>
      </c>
      <c r="D177">
        <v>0.45563238900000003</v>
      </c>
      <c r="E177">
        <v>1342.079956</v>
      </c>
      <c r="G177" s="6">
        <f t="shared" si="17"/>
        <v>40674</v>
      </c>
      <c r="H177" s="4">
        <f t="shared" si="18"/>
        <v>9.0589861315715225E-5</v>
      </c>
      <c r="I177" s="4">
        <f t="shared" si="19"/>
        <v>2.1575277994398956E-3</v>
      </c>
      <c r="J177" s="4">
        <f t="shared" si="20"/>
        <v>4.5497024127230112E-3</v>
      </c>
      <c r="K177" s="4">
        <f t="shared" si="21"/>
        <v>-1.1111495786944148E-2</v>
      </c>
    </row>
    <row r="178" spans="1:11" x14ac:dyDescent="0.2">
      <c r="A178" s="6">
        <v>40675</v>
      </c>
      <c r="B178">
        <v>13.97217655</v>
      </c>
      <c r="C178">
        <v>10.30350018</v>
      </c>
      <c r="D178">
        <v>0.47007882600000001</v>
      </c>
      <c r="E178">
        <v>1348.650024</v>
      </c>
      <c r="G178" s="6">
        <f t="shared" si="17"/>
        <v>40675</v>
      </c>
      <c r="H178" s="4">
        <f t="shared" si="18"/>
        <v>9.9693434373171463E-3</v>
      </c>
      <c r="I178" s="4">
        <f t="shared" si="19"/>
        <v>8.2689422798367662E-3</v>
      </c>
      <c r="J178" s="4">
        <f t="shared" si="20"/>
        <v>3.1706343422394312E-2</v>
      </c>
      <c r="K178" s="4">
        <f t="shared" si="21"/>
        <v>4.8954370942113634E-3</v>
      </c>
    </row>
    <row r="179" spans="1:11" x14ac:dyDescent="0.2">
      <c r="A179" s="6">
        <v>40676</v>
      </c>
      <c r="B179">
        <v>13.97217655</v>
      </c>
      <c r="C179">
        <v>10.12800026</v>
      </c>
      <c r="D179">
        <v>0.41871407599999999</v>
      </c>
      <c r="E179">
        <v>1337.7700199999999</v>
      </c>
      <c r="G179" s="6">
        <f t="shared" si="17"/>
        <v>40676</v>
      </c>
      <c r="H179" s="4">
        <f t="shared" si="18"/>
        <v>0</v>
      </c>
      <c r="I179" s="4">
        <f t="shared" si="19"/>
        <v>-1.7033038960940772E-2</v>
      </c>
      <c r="J179" s="4">
        <f t="shared" si="20"/>
        <v>-0.10926837619357055</v>
      </c>
      <c r="K179" s="4">
        <f t="shared" si="21"/>
        <v>-8.0673294082113101E-3</v>
      </c>
    </row>
    <row r="180" spans="1:11" x14ac:dyDescent="0.2">
      <c r="A180" s="6">
        <v>40679</v>
      </c>
      <c r="B180">
        <v>14.05743313</v>
      </c>
      <c r="C180">
        <v>9.6254997249999992</v>
      </c>
      <c r="D180">
        <v>0.40587288100000002</v>
      </c>
      <c r="E180">
        <v>1329.469971</v>
      </c>
      <c r="G180" s="6">
        <f t="shared" si="17"/>
        <v>40679</v>
      </c>
      <c r="H180" s="4">
        <f t="shared" si="18"/>
        <v>6.1018825302490143E-3</v>
      </c>
      <c r="I180" s="4">
        <f t="shared" si="19"/>
        <v>-4.9614980460121028E-2</v>
      </c>
      <c r="J180" s="4">
        <f t="shared" si="20"/>
        <v>-3.0668171279725431E-2</v>
      </c>
      <c r="K180" s="4">
        <f t="shared" si="21"/>
        <v>-6.2043915440711528E-3</v>
      </c>
    </row>
    <row r="181" spans="1:11" x14ac:dyDescent="0.2">
      <c r="A181" s="6">
        <v>40680</v>
      </c>
      <c r="B181">
        <v>13.92703629</v>
      </c>
      <c r="C181">
        <v>9.7405004500000008</v>
      </c>
      <c r="D181">
        <v>0.40426775799999998</v>
      </c>
      <c r="E181">
        <v>1328.9799800000001</v>
      </c>
      <c r="G181" s="6">
        <f t="shared" si="17"/>
        <v>40680</v>
      </c>
      <c r="H181" s="4">
        <f t="shared" si="18"/>
        <v>-9.2760064226604655E-3</v>
      </c>
      <c r="I181" s="4">
        <f t="shared" si="19"/>
        <v>1.1947506964372412E-2</v>
      </c>
      <c r="J181" s="4">
        <f t="shared" si="20"/>
        <v>-3.9547431600881477E-3</v>
      </c>
      <c r="K181" s="4">
        <f t="shared" si="21"/>
        <v>-3.6856116398875649E-4</v>
      </c>
    </row>
    <row r="182" spans="1:11" x14ac:dyDescent="0.2">
      <c r="A182" s="6">
        <v>40681</v>
      </c>
      <c r="B182">
        <v>13.836765290000001</v>
      </c>
      <c r="C182">
        <v>9.8544998170000007</v>
      </c>
      <c r="D182">
        <v>0.41366925799999998</v>
      </c>
      <c r="E182">
        <v>1340.6800539999999</v>
      </c>
      <c r="G182" s="6">
        <f t="shared" si="17"/>
        <v>40681</v>
      </c>
      <c r="H182" s="4">
        <f t="shared" si="18"/>
        <v>-6.481709253878809E-3</v>
      </c>
      <c r="I182" s="4">
        <f t="shared" si="19"/>
        <v>1.1703645781362182E-2</v>
      </c>
      <c r="J182" s="4">
        <f t="shared" si="20"/>
        <v>2.3255626534530727E-2</v>
      </c>
      <c r="K182" s="4">
        <f t="shared" si="21"/>
        <v>8.8038000391847948E-3</v>
      </c>
    </row>
    <row r="183" spans="1:11" x14ac:dyDescent="0.2">
      <c r="A183" s="6">
        <v>40682</v>
      </c>
      <c r="B183">
        <v>13.911994930000001</v>
      </c>
      <c r="C183">
        <v>9.9399995800000003</v>
      </c>
      <c r="D183">
        <v>0.40770739299999997</v>
      </c>
      <c r="E183">
        <v>1343.599976</v>
      </c>
      <c r="G183" s="6">
        <f t="shared" si="17"/>
        <v>40682</v>
      </c>
      <c r="H183" s="4">
        <f t="shared" si="18"/>
        <v>5.4369383611911903E-3</v>
      </c>
      <c r="I183" s="4">
        <f t="shared" si="19"/>
        <v>8.6762153927391061E-3</v>
      </c>
      <c r="J183" s="4">
        <f t="shared" si="20"/>
        <v>-1.4412153875838718E-2</v>
      </c>
      <c r="K183" s="4">
        <f t="shared" si="21"/>
        <v>2.1779409571196506E-3</v>
      </c>
    </row>
    <row r="184" spans="1:11" x14ac:dyDescent="0.2">
      <c r="A184" s="6">
        <v>40683</v>
      </c>
      <c r="B184">
        <v>13.86435223</v>
      </c>
      <c r="C184">
        <v>9.9324998860000004</v>
      </c>
      <c r="D184">
        <v>0.414815873</v>
      </c>
      <c r="E184">
        <v>1333.2700199999999</v>
      </c>
      <c r="G184" s="6">
        <f t="shared" si="17"/>
        <v>40683</v>
      </c>
      <c r="H184" s="4">
        <f t="shared" si="18"/>
        <v>-3.4245771537239067E-3</v>
      </c>
      <c r="I184" s="4">
        <f t="shared" si="19"/>
        <v>-7.5449641014968538E-4</v>
      </c>
      <c r="J184" s="4">
        <f t="shared" si="20"/>
        <v>1.7435249205794978E-2</v>
      </c>
      <c r="K184" s="4">
        <f t="shared" si="21"/>
        <v>-7.6882674788020244E-3</v>
      </c>
    </row>
    <row r="185" spans="1:11" x14ac:dyDescent="0.2">
      <c r="A185" s="6">
        <v>40686</v>
      </c>
      <c r="B185">
        <v>13.84680176</v>
      </c>
      <c r="C185">
        <v>9.8109998699999998</v>
      </c>
      <c r="D185">
        <v>0.414357215</v>
      </c>
      <c r="E185">
        <v>1317.369995</v>
      </c>
      <c r="G185" s="6">
        <f t="shared" si="17"/>
        <v>40686</v>
      </c>
      <c r="H185" s="4">
        <f t="shared" si="18"/>
        <v>-1.2658701761791846E-3</v>
      </c>
      <c r="I185" s="4">
        <f t="shared" si="19"/>
        <v>-1.2232571597736053E-2</v>
      </c>
      <c r="J185" s="4">
        <f t="shared" si="20"/>
        <v>-1.1056905722602872E-3</v>
      </c>
      <c r="K185" s="4">
        <f t="shared" si="21"/>
        <v>-1.1925585036405395E-2</v>
      </c>
    </row>
    <row r="186" spans="1:11" x14ac:dyDescent="0.2">
      <c r="A186" s="6">
        <v>40687</v>
      </c>
      <c r="B186">
        <v>13.73646641</v>
      </c>
      <c r="C186">
        <v>9.6634998319999994</v>
      </c>
      <c r="D186">
        <v>0.41596233799999999</v>
      </c>
      <c r="E186">
        <v>1316.280029</v>
      </c>
      <c r="G186" s="6">
        <f t="shared" si="17"/>
        <v>40687</v>
      </c>
      <c r="H186" s="4">
        <f t="shared" si="18"/>
        <v>-7.9682913002142586E-3</v>
      </c>
      <c r="I186" s="4">
        <f t="shared" si="19"/>
        <v>-1.5034149419472009E-2</v>
      </c>
      <c r="J186" s="4">
        <f t="shared" si="20"/>
        <v>3.8737662622816416E-3</v>
      </c>
      <c r="K186" s="4">
        <f t="shared" si="21"/>
        <v>-8.2738031391094147E-4</v>
      </c>
    </row>
    <row r="187" spans="1:11" x14ac:dyDescent="0.2">
      <c r="A187" s="6">
        <v>40688</v>
      </c>
      <c r="B187">
        <v>13.68129444</v>
      </c>
      <c r="C187">
        <v>9.6129999159999997</v>
      </c>
      <c r="D187">
        <v>0.42100706700000001</v>
      </c>
      <c r="E187">
        <v>1320.469971</v>
      </c>
      <c r="G187" s="6">
        <f t="shared" si="17"/>
        <v>40688</v>
      </c>
      <c r="H187" s="4">
        <f t="shared" si="18"/>
        <v>-4.0164601545442657E-3</v>
      </c>
      <c r="I187" s="4">
        <f t="shared" si="19"/>
        <v>-5.2258412457123482E-3</v>
      </c>
      <c r="J187" s="4">
        <f t="shared" si="20"/>
        <v>1.2127850382454675E-2</v>
      </c>
      <c r="K187" s="4">
        <f t="shared" si="21"/>
        <v>3.183169164378441E-3</v>
      </c>
    </row>
    <row r="188" spans="1:11" x14ac:dyDescent="0.2">
      <c r="A188" s="6">
        <v>40689</v>
      </c>
      <c r="B188">
        <v>13.696339610000001</v>
      </c>
      <c r="C188">
        <v>9.75</v>
      </c>
      <c r="D188">
        <v>0.43155527100000002</v>
      </c>
      <c r="E188">
        <v>1325.6899410000001</v>
      </c>
      <c r="G188" s="6">
        <f t="shared" si="17"/>
        <v>40689</v>
      </c>
      <c r="H188" s="4">
        <f t="shared" si="18"/>
        <v>1.0996890729879638E-3</v>
      </c>
      <c r="I188" s="4">
        <f t="shared" si="19"/>
        <v>1.4251543243225751E-2</v>
      </c>
      <c r="J188" s="4">
        <f t="shared" si="20"/>
        <v>2.5054695815830641E-2</v>
      </c>
      <c r="K188" s="4">
        <f t="shared" si="21"/>
        <v>3.9531152655043478E-3</v>
      </c>
    </row>
    <row r="189" spans="1:11" x14ac:dyDescent="0.2">
      <c r="A189" s="6">
        <v>40690</v>
      </c>
      <c r="B189">
        <v>13.716401100000001</v>
      </c>
      <c r="C189">
        <v>9.7065000529999992</v>
      </c>
      <c r="D189">
        <v>0.44714808499999997</v>
      </c>
      <c r="E189">
        <v>1331.099976</v>
      </c>
      <c r="G189" s="6">
        <f t="shared" si="17"/>
        <v>40690</v>
      </c>
      <c r="H189" s="4">
        <f t="shared" si="18"/>
        <v>1.4647336858786275E-3</v>
      </c>
      <c r="I189" s="4">
        <f t="shared" si="19"/>
        <v>-4.4615330256411179E-3</v>
      </c>
      <c r="J189" s="4">
        <f t="shared" si="20"/>
        <v>3.6131673154792709E-2</v>
      </c>
      <c r="K189" s="4">
        <f t="shared" si="21"/>
        <v>4.080920306236191E-3</v>
      </c>
    </row>
    <row r="190" spans="1:11" x14ac:dyDescent="0.2">
      <c r="A190" s="6">
        <v>40694</v>
      </c>
      <c r="B190">
        <v>13.84680176</v>
      </c>
      <c r="C190">
        <v>9.8345003129999995</v>
      </c>
      <c r="D190">
        <v>0.45953071099999998</v>
      </c>
      <c r="E190">
        <v>1345.1999510000001</v>
      </c>
      <c r="G190" s="6">
        <f t="shared" si="17"/>
        <v>40694</v>
      </c>
      <c r="H190" s="4">
        <f t="shared" si="18"/>
        <v>9.5069150463964469E-3</v>
      </c>
      <c r="I190" s="4">
        <f t="shared" si="19"/>
        <v>1.3187066326800112E-2</v>
      </c>
      <c r="J190" s="4">
        <f t="shared" si="20"/>
        <v>2.7692450030284643E-2</v>
      </c>
      <c r="K190" s="4">
        <f t="shared" si="21"/>
        <v>1.0592724253794206E-2</v>
      </c>
    </row>
    <row r="191" spans="1:11" x14ac:dyDescent="0.2">
      <c r="A191" s="6">
        <v>40695</v>
      </c>
      <c r="B191">
        <v>13.616101260000001</v>
      </c>
      <c r="C191">
        <v>9.6199998860000004</v>
      </c>
      <c r="D191">
        <v>0.43889307999999999</v>
      </c>
      <c r="E191">
        <v>1314.5500489999999</v>
      </c>
      <c r="G191" s="6">
        <f t="shared" si="17"/>
        <v>40695</v>
      </c>
      <c r="H191" s="4">
        <f t="shared" si="18"/>
        <v>-1.6660923150242257E-2</v>
      </c>
      <c r="I191" s="4">
        <f t="shared" si="19"/>
        <v>-2.1811014304047194E-2</v>
      </c>
      <c r="J191" s="4">
        <f t="shared" si="20"/>
        <v>-4.4910232343535306E-2</v>
      </c>
      <c r="K191" s="4">
        <f t="shared" si="21"/>
        <v>-2.278464400568514E-2</v>
      </c>
    </row>
    <row r="192" spans="1:11" x14ac:dyDescent="0.2">
      <c r="A192" s="6">
        <v>40696</v>
      </c>
      <c r="B192">
        <v>13.42803288</v>
      </c>
      <c r="C192">
        <v>9.6824998860000004</v>
      </c>
      <c r="D192">
        <v>0.43682923899999998</v>
      </c>
      <c r="E192">
        <v>1312.9399410000001</v>
      </c>
      <c r="G192" s="6">
        <f t="shared" si="17"/>
        <v>40696</v>
      </c>
      <c r="H192" s="4">
        <f t="shared" si="18"/>
        <v>-1.3812204860174537E-2</v>
      </c>
      <c r="I192" s="4">
        <f t="shared" si="19"/>
        <v>6.4968815738715158E-3</v>
      </c>
      <c r="J192" s="4">
        <f t="shared" si="20"/>
        <v>-4.7023776269154993E-3</v>
      </c>
      <c r="K192" s="4">
        <f t="shared" si="21"/>
        <v>-1.2248358297386464E-3</v>
      </c>
    </row>
    <row r="193" spans="1:11" x14ac:dyDescent="0.2">
      <c r="A193" s="6">
        <v>40697</v>
      </c>
      <c r="B193">
        <v>13.45561504</v>
      </c>
      <c r="C193">
        <v>9.4160003660000005</v>
      </c>
      <c r="D193">
        <v>0.42330014700000002</v>
      </c>
      <c r="E193">
        <v>1300.160034</v>
      </c>
      <c r="G193" s="6">
        <f t="shared" si="17"/>
        <v>40697</v>
      </c>
      <c r="H193" s="4">
        <f t="shared" si="18"/>
        <v>2.0540730162406096E-3</v>
      </c>
      <c r="I193" s="4">
        <f t="shared" si="19"/>
        <v>-2.7523834044690609E-2</v>
      </c>
      <c r="J193" s="4">
        <f t="shared" si="20"/>
        <v>-3.0971122791530803E-2</v>
      </c>
      <c r="K193" s="4">
        <f t="shared" si="21"/>
        <v>-9.7338092938709098E-3</v>
      </c>
    </row>
    <row r="194" spans="1:11" x14ac:dyDescent="0.2">
      <c r="A194" s="6">
        <v>40700</v>
      </c>
      <c r="B194">
        <v>13.4806881</v>
      </c>
      <c r="C194">
        <v>9.2845001220000007</v>
      </c>
      <c r="D194">
        <v>0.414357215</v>
      </c>
      <c r="E194">
        <v>1286.170044</v>
      </c>
      <c r="G194" s="6">
        <f t="shared" ref="G194:G257" si="22">A194</f>
        <v>40700</v>
      </c>
      <c r="H194" s="4">
        <f t="shared" si="18"/>
        <v>1.8633901107800721E-3</v>
      </c>
      <c r="I194" s="4">
        <f t="shared" si="19"/>
        <v>-1.3965615854777402E-2</v>
      </c>
      <c r="J194" s="4">
        <f t="shared" si="20"/>
        <v>-2.1126692403440228E-2</v>
      </c>
      <c r="K194" s="4">
        <f t="shared" si="21"/>
        <v>-1.0760206154744822E-2</v>
      </c>
    </row>
    <row r="195" spans="1:11" x14ac:dyDescent="0.2">
      <c r="A195" s="6">
        <v>40701</v>
      </c>
      <c r="B195">
        <v>13.498243329999999</v>
      </c>
      <c r="C195">
        <v>9.3774995800000003</v>
      </c>
      <c r="D195">
        <v>0.414127886</v>
      </c>
      <c r="E195">
        <v>1284.9399410000001</v>
      </c>
      <c r="G195" s="6">
        <f t="shared" si="22"/>
        <v>40701</v>
      </c>
      <c r="H195" s="4">
        <f t="shared" si="18"/>
        <v>1.3022502909179057E-3</v>
      </c>
      <c r="I195" s="4">
        <f t="shared" si="19"/>
        <v>1.0016635982332822E-2</v>
      </c>
      <c r="J195" s="4">
        <f t="shared" si="20"/>
        <v>-5.5345723858091223E-4</v>
      </c>
      <c r="K195" s="4">
        <f t="shared" si="21"/>
        <v>-9.5640775163308156E-4</v>
      </c>
    </row>
    <row r="196" spans="1:11" x14ac:dyDescent="0.2">
      <c r="A196" s="6">
        <v>40702</v>
      </c>
      <c r="B196">
        <v>13.463139529999999</v>
      </c>
      <c r="C196">
        <v>9.4025001530000001</v>
      </c>
      <c r="D196">
        <v>0.40289187399999998</v>
      </c>
      <c r="E196">
        <v>1279.5600589999999</v>
      </c>
      <c r="G196" s="6">
        <f t="shared" si="22"/>
        <v>40702</v>
      </c>
      <c r="H196" s="4">
        <f t="shared" si="18"/>
        <v>-2.6006198837726924E-3</v>
      </c>
      <c r="I196" s="4">
        <f t="shared" si="19"/>
        <v>2.6660169682459767E-3</v>
      </c>
      <c r="J196" s="4">
        <f t="shared" si="20"/>
        <v>-2.7131744516233902E-2</v>
      </c>
      <c r="K196" s="4">
        <f t="shared" si="21"/>
        <v>-4.1868742875353915E-3</v>
      </c>
    </row>
    <row r="197" spans="1:11" x14ac:dyDescent="0.2">
      <c r="A197" s="6">
        <v>40703</v>
      </c>
      <c r="B197">
        <v>13.445583340000001</v>
      </c>
      <c r="C197">
        <v>9.4840002059999993</v>
      </c>
      <c r="D197">
        <v>0.39830571399999998</v>
      </c>
      <c r="E197">
        <v>1289</v>
      </c>
      <c r="G197" s="6">
        <f t="shared" si="22"/>
        <v>40703</v>
      </c>
      <c r="H197" s="4">
        <f t="shared" ref="H197:H260" si="23">B197/B196-1</f>
        <v>-1.304019018808944E-3</v>
      </c>
      <c r="I197" s="4">
        <f t="shared" si="19"/>
        <v>8.6679129671691779E-3</v>
      </c>
      <c r="J197" s="4">
        <f t="shared" si="20"/>
        <v>-1.1383103745597034E-2</v>
      </c>
      <c r="K197" s="4">
        <f t="shared" si="21"/>
        <v>7.3774895782363625E-3</v>
      </c>
    </row>
    <row r="198" spans="1:11" x14ac:dyDescent="0.2">
      <c r="A198" s="6">
        <v>40704</v>
      </c>
      <c r="B198">
        <v>13.2199049</v>
      </c>
      <c r="C198">
        <v>9.3264999389999996</v>
      </c>
      <c r="D198">
        <v>0.392573059</v>
      </c>
      <c r="E198">
        <v>1270.9799800000001</v>
      </c>
      <c r="G198" s="6">
        <f t="shared" si="22"/>
        <v>40704</v>
      </c>
      <c r="H198" s="4">
        <f t="shared" si="23"/>
        <v>-1.678457782702647E-2</v>
      </c>
      <c r="I198" s="4">
        <f t="shared" si="19"/>
        <v>-1.6606944704657178E-2</v>
      </c>
      <c r="J198" s="4">
        <f t="shared" si="20"/>
        <v>-1.4392600453630333E-2</v>
      </c>
      <c r="K198" s="4">
        <f t="shared" si="21"/>
        <v>-1.397984484096193E-2</v>
      </c>
    </row>
    <row r="199" spans="1:11" x14ac:dyDescent="0.2">
      <c r="A199" s="6">
        <v>40707</v>
      </c>
      <c r="B199">
        <v>13.19482994</v>
      </c>
      <c r="C199">
        <v>9.3144998549999993</v>
      </c>
      <c r="D199">
        <v>0.38982138</v>
      </c>
      <c r="E199">
        <v>1271.829956</v>
      </c>
      <c r="G199" s="6">
        <f t="shared" si="22"/>
        <v>40707</v>
      </c>
      <c r="H199" s="4">
        <f t="shared" si="23"/>
        <v>-1.8967579713830007E-3</v>
      </c>
      <c r="I199" s="4">
        <f t="shared" si="19"/>
        <v>-1.2866653169448794E-3</v>
      </c>
      <c r="J199" s="4">
        <f t="shared" si="20"/>
        <v>-7.0093424317230202E-3</v>
      </c>
      <c r="K199" s="4">
        <f t="shared" si="21"/>
        <v>6.687564032283877E-4</v>
      </c>
    </row>
    <row r="200" spans="1:11" x14ac:dyDescent="0.2">
      <c r="A200" s="6">
        <v>40708</v>
      </c>
      <c r="B200">
        <v>13.26754856</v>
      </c>
      <c r="C200">
        <v>9.4980001450000007</v>
      </c>
      <c r="D200">
        <v>0.39303180599999998</v>
      </c>
      <c r="E200">
        <v>1287.869995</v>
      </c>
      <c r="G200" s="6">
        <f t="shared" si="22"/>
        <v>40708</v>
      </c>
      <c r="H200" s="4">
        <f t="shared" si="23"/>
        <v>5.5111449204474638E-3</v>
      </c>
      <c r="I200" s="4">
        <f t="shared" si="19"/>
        <v>1.9700498454729098E-2</v>
      </c>
      <c r="J200" s="4">
        <f t="shared" si="20"/>
        <v>8.2356334585855784E-3</v>
      </c>
      <c r="K200" s="4">
        <f t="shared" si="21"/>
        <v>1.2611779526287448E-2</v>
      </c>
    </row>
    <row r="201" spans="1:11" x14ac:dyDescent="0.2">
      <c r="A201" s="6">
        <v>40709</v>
      </c>
      <c r="B201">
        <v>13.119601250000001</v>
      </c>
      <c r="C201">
        <v>9.2989997859999995</v>
      </c>
      <c r="D201">
        <v>0.38454741199999998</v>
      </c>
      <c r="E201">
        <v>1265.420044</v>
      </c>
      <c r="G201" s="6">
        <f t="shared" si="22"/>
        <v>40709</v>
      </c>
      <c r="H201" s="4">
        <f t="shared" si="23"/>
        <v>-1.1151066026322431E-2</v>
      </c>
      <c r="I201" s="4">
        <f t="shared" si="19"/>
        <v>-2.0951816799535394E-2</v>
      </c>
      <c r="J201" s="4">
        <f t="shared" si="20"/>
        <v>-2.1587041736769841E-2</v>
      </c>
      <c r="K201" s="4">
        <f t="shared" si="21"/>
        <v>-1.7431845673211765E-2</v>
      </c>
    </row>
    <row r="202" spans="1:11" x14ac:dyDescent="0.2">
      <c r="A202" s="6">
        <v>40710</v>
      </c>
      <c r="B202">
        <v>13.24748802</v>
      </c>
      <c r="C202">
        <v>9.1824998860000004</v>
      </c>
      <c r="D202">
        <v>0.37124752999999999</v>
      </c>
      <c r="E202">
        <v>1267.6400149999999</v>
      </c>
      <c r="G202" s="6">
        <f t="shared" si="22"/>
        <v>40710</v>
      </c>
      <c r="H202" s="4">
        <f t="shared" si="23"/>
        <v>9.7477634848086581E-3</v>
      </c>
      <c r="I202" s="4">
        <f t="shared" si="19"/>
        <v>-1.2528218376281042E-2</v>
      </c>
      <c r="J202" s="4">
        <f t="shared" si="20"/>
        <v>-3.4585805507904355E-2</v>
      </c>
      <c r="K202" s="4">
        <f t="shared" si="21"/>
        <v>1.7543352584985517E-3</v>
      </c>
    </row>
    <row r="203" spans="1:11" x14ac:dyDescent="0.2">
      <c r="A203" s="6">
        <v>40711</v>
      </c>
      <c r="B203">
        <v>13.244977</v>
      </c>
      <c r="C203">
        <v>9.3184995649999998</v>
      </c>
      <c r="D203">
        <v>0.362533838</v>
      </c>
      <c r="E203">
        <v>1271.5</v>
      </c>
      <c r="G203" s="6">
        <f t="shared" si="22"/>
        <v>40711</v>
      </c>
      <c r="H203" s="4">
        <f t="shared" si="23"/>
        <v>-1.8954687833716566E-4</v>
      </c>
      <c r="I203" s="4">
        <f t="shared" si="19"/>
        <v>1.4810746603694414E-2</v>
      </c>
      <c r="J203" s="4">
        <f t="shared" si="20"/>
        <v>-2.3471380402180664E-2</v>
      </c>
      <c r="K203" s="4">
        <f t="shared" si="21"/>
        <v>3.0450166879594232E-3</v>
      </c>
    </row>
    <row r="204" spans="1:11" x14ac:dyDescent="0.2">
      <c r="A204" s="6">
        <v>40714</v>
      </c>
      <c r="B204">
        <v>13.30014706</v>
      </c>
      <c r="C204">
        <v>9.3859996799999994</v>
      </c>
      <c r="D204">
        <v>0.358177036</v>
      </c>
      <c r="E204">
        <v>1278.3599850000001</v>
      </c>
      <c r="G204" s="6">
        <f t="shared" si="22"/>
        <v>40714</v>
      </c>
      <c r="H204" s="4">
        <f t="shared" si="23"/>
        <v>4.1653571765356556E-3</v>
      </c>
      <c r="I204" s="4">
        <f t="shared" si="19"/>
        <v>7.2436677738900723E-3</v>
      </c>
      <c r="J204" s="4">
        <f t="shared" si="20"/>
        <v>-1.2017642336603074E-2</v>
      </c>
      <c r="K204" s="4">
        <f t="shared" si="21"/>
        <v>5.3951907196225779E-3</v>
      </c>
    </row>
    <row r="205" spans="1:11" x14ac:dyDescent="0.2">
      <c r="A205" s="6">
        <v>40715</v>
      </c>
      <c r="B205">
        <v>13.36283398</v>
      </c>
      <c r="C205">
        <v>9.7115001680000006</v>
      </c>
      <c r="D205">
        <v>0.36597350200000001</v>
      </c>
      <c r="E205">
        <v>1295.5200199999999</v>
      </c>
      <c r="G205" s="6">
        <f t="shared" si="22"/>
        <v>40715</v>
      </c>
      <c r="H205" s="4">
        <f t="shared" si="23"/>
        <v>4.7132501405589E-3</v>
      </c>
      <c r="I205" s="4">
        <f t="shared" si="19"/>
        <v>3.4679362784721723E-2</v>
      </c>
      <c r="J205" s="4">
        <f t="shared" si="20"/>
        <v>2.1767073866790332E-2</v>
      </c>
      <c r="K205" s="4">
        <f t="shared" si="21"/>
        <v>1.3423476330104211E-2</v>
      </c>
    </row>
    <row r="206" spans="1:11" x14ac:dyDescent="0.2">
      <c r="A206" s="6">
        <v>40716</v>
      </c>
      <c r="B206">
        <v>13.29262638</v>
      </c>
      <c r="C206">
        <v>9.5815000529999992</v>
      </c>
      <c r="D206">
        <v>0.36092877400000001</v>
      </c>
      <c r="E206">
        <v>1287.1400149999999</v>
      </c>
      <c r="G206" s="6">
        <f t="shared" si="22"/>
        <v>40716</v>
      </c>
      <c r="H206" s="4">
        <f t="shared" si="23"/>
        <v>-5.2539453910059875E-3</v>
      </c>
      <c r="I206" s="4">
        <f t="shared" si="19"/>
        <v>-1.3386203238543892E-2</v>
      </c>
      <c r="J206" s="4">
        <f t="shared" si="20"/>
        <v>-1.3784407812126198E-2</v>
      </c>
      <c r="K206" s="4">
        <f t="shared" si="21"/>
        <v>-6.4684488627200221E-3</v>
      </c>
    </row>
    <row r="207" spans="1:11" x14ac:dyDescent="0.2">
      <c r="A207" s="6">
        <v>40717</v>
      </c>
      <c r="B207">
        <v>13.36283398</v>
      </c>
      <c r="C207">
        <v>9.7080001829999993</v>
      </c>
      <c r="D207">
        <v>0.37170621799999998</v>
      </c>
      <c r="E207">
        <v>1283.5</v>
      </c>
      <c r="G207" s="6">
        <f t="shared" si="22"/>
        <v>40717</v>
      </c>
      <c r="H207" s="4">
        <f t="shared" si="23"/>
        <v>5.2816951287846248E-3</v>
      </c>
      <c r="I207" s="4">
        <f t="shared" si="19"/>
        <v>1.3202539195352081E-2</v>
      </c>
      <c r="J207" s="4">
        <f t="shared" si="20"/>
        <v>2.9860307008938936E-2</v>
      </c>
      <c r="K207" s="4">
        <f t="shared" si="21"/>
        <v>-2.8279868216201098E-3</v>
      </c>
    </row>
    <row r="208" spans="1:11" x14ac:dyDescent="0.2">
      <c r="A208" s="6">
        <v>40718</v>
      </c>
      <c r="B208">
        <v>13.14217281</v>
      </c>
      <c r="C208">
        <v>9.6274995800000003</v>
      </c>
      <c r="D208">
        <v>0.36092877400000001</v>
      </c>
      <c r="E208">
        <v>1268.4499510000001</v>
      </c>
      <c r="G208" s="6">
        <f t="shared" si="22"/>
        <v>40718</v>
      </c>
      <c r="H208" s="4">
        <f t="shared" si="23"/>
        <v>-1.6513051821960834E-2</v>
      </c>
      <c r="I208" s="4">
        <f t="shared" si="19"/>
        <v>-8.2921921593044345E-3</v>
      </c>
      <c r="J208" s="4">
        <f t="shared" si="20"/>
        <v>-2.8994521689707065E-2</v>
      </c>
      <c r="K208" s="4">
        <f t="shared" si="21"/>
        <v>-1.1725788079470112E-2</v>
      </c>
    </row>
    <row r="209" spans="1:11" x14ac:dyDescent="0.2">
      <c r="A209" s="6">
        <v>40721</v>
      </c>
      <c r="B209">
        <v>13.112076760000001</v>
      </c>
      <c r="C209">
        <v>10.0625</v>
      </c>
      <c r="D209">
        <v>0.35336160700000002</v>
      </c>
      <c r="E209">
        <v>1280.099976</v>
      </c>
      <c r="G209" s="6">
        <f t="shared" si="22"/>
        <v>40721</v>
      </c>
      <c r="H209" s="4">
        <f t="shared" si="23"/>
        <v>-2.2900360872669667E-3</v>
      </c>
      <c r="I209" s="4">
        <f t="shared" si="19"/>
        <v>4.5183114928788237E-2</v>
      </c>
      <c r="J209" s="4">
        <f t="shared" si="20"/>
        <v>-2.096581803699582E-2</v>
      </c>
      <c r="K209" s="4">
        <f t="shared" si="21"/>
        <v>9.1844577634423441E-3</v>
      </c>
    </row>
    <row r="210" spans="1:11" x14ac:dyDescent="0.2">
      <c r="A210" s="6">
        <v>40722</v>
      </c>
      <c r="B210">
        <v>13.172258380000001</v>
      </c>
      <c r="C210">
        <v>10.11750031</v>
      </c>
      <c r="D210">
        <v>0.35542541700000002</v>
      </c>
      <c r="E210">
        <v>1296.670044</v>
      </c>
      <c r="G210" s="6">
        <f t="shared" si="22"/>
        <v>40722</v>
      </c>
      <c r="H210" s="4">
        <f t="shared" si="23"/>
        <v>4.5897855161731727E-3</v>
      </c>
      <c r="I210" s="4">
        <f t="shared" si="19"/>
        <v>5.4658693167701777E-3</v>
      </c>
      <c r="J210" s="4">
        <f t="shared" si="20"/>
        <v>5.8405043420577396E-3</v>
      </c>
      <c r="K210" s="4">
        <f t="shared" si="21"/>
        <v>1.2944354590004314E-2</v>
      </c>
    </row>
    <row r="211" spans="1:11" x14ac:dyDescent="0.2">
      <c r="A211" s="6">
        <v>40723</v>
      </c>
      <c r="B211">
        <v>13.19984341</v>
      </c>
      <c r="C211">
        <v>10.208999629999999</v>
      </c>
      <c r="D211">
        <v>0.36092877400000001</v>
      </c>
      <c r="E211">
        <v>1307.410034</v>
      </c>
      <c r="G211" s="6">
        <f t="shared" si="22"/>
        <v>40723</v>
      </c>
      <c r="H211" s="4">
        <f t="shared" si="23"/>
        <v>2.0941762000268316E-3</v>
      </c>
      <c r="I211" s="4">
        <f t="shared" si="19"/>
        <v>9.0436686134383049E-3</v>
      </c>
      <c r="J211" s="4">
        <f t="shared" si="20"/>
        <v>1.5483858882270107E-2</v>
      </c>
      <c r="K211" s="4">
        <f t="shared" si="21"/>
        <v>8.2827470640634004E-3</v>
      </c>
    </row>
    <row r="212" spans="1:11" x14ac:dyDescent="0.2">
      <c r="A212" s="6">
        <v>40724</v>
      </c>
      <c r="B212">
        <v>13.32522011</v>
      </c>
      <c r="C212">
        <v>10.224499700000001</v>
      </c>
      <c r="D212">
        <v>0.36551487399999999</v>
      </c>
      <c r="E212">
        <v>1320.6400149999999</v>
      </c>
      <c r="G212" s="6">
        <f t="shared" si="22"/>
        <v>40724</v>
      </c>
      <c r="H212" s="4">
        <f t="shared" si="23"/>
        <v>9.4983475262302441E-3</v>
      </c>
      <c r="I212" s="4">
        <f t="shared" ref="I212:I275" si="24">C212/C211-1</f>
        <v>1.5182751064515276E-3</v>
      </c>
      <c r="J212" s="4">
        <f t="shared" ref="J212:J275" si="25">D212/D211-1</f>
        <v>1.2706385110764273E-2</v>
      </c>
      <c r="K212" s="4">
        <f t="shared" ref="K212:K275" si="26">E212/E211-1</f>
        <v>1.0119228593896468E-2</v>
      </c>
    </row>
    <row r="213" spans="1:11" x14ac:dyDescent="0.2">
      <c r="A213" s="6">
        <v>40725</v>
      </c>
      <c r="B213">
        <v>13.41800213</v>
      </c>
      <c r="C213">
        <v>10.474499700000001</v>
      </c>
      <c r="D213">
        <v>0.37033033399999998</v>
      </c>
      <c r="E213">
        <v>1339.670044</v>
      </c>
      <c r="G213" s="6">
        <f t="shared" si="22"/>
        <v>40725</v>
      </c>
      <c r="H213" s="4">
        <f t="shared" si="23"/>
        <v>6.962888360123376E-3</v>
      </c>
      <c r="I213" s="4">
        <f t="shared" si="24"/>
        <v>2.4451074119548277E-2</v>
      </c>
      <c r="J213" s="4">
        <f t="shared" si="25"/>
        <v>1.3174457026337016E-2</v>
      </c>
      <c r="K213" s="4">
        <f t="shared" si="26"/>
        <v>1.4409701950459208E-2</v>
      </c>
    </row>
    <row r="214" spans="1:11" x14ac:dyDescent="0.2">
      <c r="A214" s="6">
        <v>40729</v>
      </c>
      <c r="B214">
        <v>13.387908940000001</v>
      </c>
      <c r="C214">
        <v>10.659500120000001</v>
      </c>
      <c r="D214">
        <v>0.36413908</v>
      </c>
      <c r="E214">
        <v>1337.880005</v>
      </c>
      <c r="G214" s="6">
        <f t="shared" si="22"/>
        <v>40729</v>
      </c>
      <c r="H214" s="4">
        <f t="shared" si="23"/>
        <v>-2.2427474454423946E-3</v>
      </c>
      <c r="I214" s="4">
        <f t="shared" si="24"/>
        <v>1.7661981507336222E-2</v>
      </c>
      <c r="J214" s="4">
        <f t="shared" si="25"/>
        <v>-1.671819300657118E-2</v>
      </c>
      <c r="K214" s="4">
        <f t="shared" si="26"/>
        <v>-1.3361790151366071E-3</v>
      </c>
    </row>
    <row r="215" spans="1:11" x14ac:dyDescent="0.2">
      <c r="A215" s="6">
        <v>40730</v>
      </c>
      <c r="B215">
        <v>13.47066021</v>
      </c>
      <c r="C215">
        <v>10.709500309999999</v>
      </c>
      <c r="D215">
        <v>0.35932365100000002</v>
      </c>
      <c r="E215">
        <v>1339.219971</v>
      </c>
      <c r="G215" s="6">
        <f t="shared" si="22"/>
        <v>40730</v>
      </c>
      <c r="H215" s="4">
        <f t="shared" si="23"/>
        <v>6.1810451782173814E-3</v>
      </c>
      <c r="I215" s="4">
        <f t="shared" si="24"/>
        <v>4.6906693031678603E-3</v>
      </c>
      <c r="J215" s="4">
        <f t="shared" si="25"/>
        <v>-1.3224147762442851E-2</v>
      </c>
      <c r="K215" s="4">
        <f t="shared" si="26"/>
        <v>1.0015591794423351E-3</v>
      </c>
    </row>
    <row r="216" spans="1:11" x14ac:dyDescent="0.2">
      <c r="A216" s="6">
        <v>40731</v>
      </c>
      <c r="B216">
        <v>13.66374111</v>
      </c>
      <c r="C216">
        <v>10.83699989</v>
      </c>
      <c r="D216">
        <v>0.36069947499999999</v>
      </c>
      <c r="E216">
        <v>1353.219971</v>
      </c>
      <c r="G216" s="6">
        <f t="shared" si="22"/>
        <v>40731</v>
      </c>
      <c r="H216" s="4">
        <f t="shared" si="23"/>
        <v>1.4333440008876819E-2</v>
      </c>
      <c r="I216" s="4">
        <f t="shared" si="24"/>
        <v>1.1905278146446152E-2</v>
      </c>
      <c r="J216" s="4">
        <f t="shared" si="25"/>
        <v>3.8289269191467135E-3</v>
      </c>
      <c r="K216" s="4">
        <f t="shared" si="26"/>
        <v>1.0453846495095398E-2</v>
      </c>
    </row>
    <row r="217" spans="1:11" x14ac:dyDescent="0.2">
      <c r="A217" s="6">
        <v>40732</v>
      </c>
      <c r="B217">
        <v>13.56093407</v>
      </c>
      <c r="C217">
        <v>10.913999560000001</v>
      </c>
      <c r="D217">
        <v>0.35382023499999998</v>
      </c>
      <c r="E217">
        <v>1343.8000489999999</v>
      </c>
      <c r="G217" s="6">
        <f t="shared" si="22"/>
        <v>40732</v>
      </c>
      <c r="H217" s="4">
        <f t="shared" si="23"/>
        <v>-7.5240769839205468E-3</v>
      </c>
      <c r="I217" s="4">
        <f t="shared" si="24"/>
        <v>7.1052570620633304E-3</v>
      </c>
      <c r="J217" s="4">
        <f t="shared" si="25"/>
        <v>-1.9071943478708997E-2</v>
      </c>
      <c r="K217" s="4">
        <f t="shared" si="26"/>
        <v>-6.9611165973547662E-3</v>
      </c>
    </row>
    <row r="218" spans="1:11" x14ac:dyDescent="0.2">
      <c r="A218" s="6">
        <v>40735</v>
      </c>
      <c r="B218">
        <v>13.50827503</v>
      </c>
      <c r="C218">
        <v>10.62749958</v>
      </c>
      <c r="D218">
        <v>0.34143757800000002</v>
      </c>
      <c r="E218">
        <v>1319.48999</v>
      </c>
      <c r="G218" s="6">
        <f t="shared" si="22"/>
        <v>40735</v>
      </c>
      <c r="H218" s="4">
        <f t="shared" si="23"/>
        <v>-3.8831425422599652E-3</v>
      </c>
      <c r="I218" s="4">
        <f t="shared" si="24"/>
        <v>-2.6250686416556923E-2</v>
      </c>
      <c r="J218" s="4">
        <f t="shared" si="25"/>
        <v>-3.4997028929111273E-2</v>
      </c>
      <c r="K218" s="4">
        <f t="shared" si="26"/>
        <v>-1.8090532901892997E-2</v>
      </c>
    </row>
    <row r="219" spans="1:11" x14ac:dyDescent="0.2">
      <c r="A219" s="6">
        <v>40736</v>
      </c>
      <c r="B219">
        <v>13.52583027</v>
      </c>
      <c r="C219">
        <v>10.561499599999999</v>
      </c>
      <c r="D219">
        <v>0.33685153699999998</v>
      </c>
      <c r="E219">
        <v>1313.6400149999999</v>
      </c>
      <c r="G219" s="6">
        <f t="shared" si="22"/>
        <v>40736</v>
      </c>
      <c r="H219" s="4">
        <f t="shared" si="23"/>
        <v>1.2995915437767902E-3</v>
      </c>
      <c r="I219" s="4">
        <f t="shared" si="24"/>
        <v>-6.2103018215317052E-3</v>
      </c>
      <c r="J219" s="4">
        <f t="shared" si="25"/>
        <v>-1.3431564934542894E-2</v>
      </c>
      <c r="K219" s="4">
        <f t="shared" si="26"/>
        <v>-4.4335122239161917E-3</v>
      </c>
    </row>
    <row r="220" spans="1:11" x14ac:dyDescent="0.2">
      <c r="A220" s="6">
        <v>40737</v>
      </c>
      <c r="B220">
        <v>13.5458889</v>
      </c>
      <c r="C220">
        <v>10.67500019</v>
      </c>
      <c r="D220">
        <v>0.33616352100000002</v>
      </c>
      <c r="E220">
        <v>1317.719971</v>
      </c>
      <c r="G220" s="6">
        <f t="shared" si="22"/>
        <v>40737</v>
      </c>
      <c r="H220" s="4">
        <f t="shared" si="23"/>
        <v>1.4829869663890438E-3</v>
      </c>
      <c r="I220" s="4">
        <f t="shared" si="24"/>
        <v>1.0746635828116746E-2</v>
      </c>
      <c r="J220" s="4">
        <f t="shared" si="25"/>
        <v>-2.0424903093138047E-3</v>
      </c>
      <c r="K220" s="4">
        <f t="shared" si="26"/>
        <v>3.1058402251853412E-3</v>
      </c>
    </row>
    <row r="221" spans="1:11" x14ac:dyDescent="0.2">
      <c r="A221" s="6">
        <v>40738</v>
      </c>
      <c r="B221">
        <v>13.44809246</v>
      </c>
      <c r="C221">
        <v>10.519000050000001</v>
      </c>
      <c r="D221">
        <v>0.32286378700000001</v>
      </c>
      <c r="E221">
        <v>1308.869995</v>
      </c>
      <c r="G221" s="6">
        <f t="shared" si="22"/>
        <v>40738</v>
      </c>
      <c r="H221" s="4">
        <f t="shared" si="23"/>
        <v>-7.2196399012248724E-3</v>
      </c>
      <c r="I221" s="4">
        <f t="shared" si="24"/>
        <v>-1.4613595992825856E-2</v>
      </c>
      <c r="J221" s="4">
        <f t="shared" si="25"/>
        <v>-3.9563287415709802E-2</v>
      </c>
      <c r="K221" s="4">
        <f t="shared" si="26"/>
        <v>-6.7161280050145322E-3</v>
      </c>
    </row>
    <row r="222" spans="1:11" x14ac:dyDescent="0.2">
      <c r="A222" s="6">
        <v>40739</v>
      </c>
      <c r="B222">
        <v>13.44809246</v>
      </c>
      <c r="C222">
        <v>10.64350033</v>
      </c>
      <c r="D222">
        <v>0.323322475</v>
      </c>
      <c r="E222">
        <v>1316.1400149999999</v>
      </c>
      <c r="G222" s="6">
        <f t="shared" si="22"/>
        <v>40739</v>
      </c>
      <c r="H222" s="4">
        <f t="shared" si="23"/>
        <v>0</v>
      </c>
      <c r="I222" s="4">
        <f t="shared" si="24"/>
        <v>1.1835752391692322E-2</v>
      </c>
      <c r="J222" s="4">
        <f t="shared" si="25"/>
        <v>1.4206858076653006E-3</v>
      </c>
      <c r="K222" s="4">
        <f t="shared" si="26"/>
        <v>5.5544248304049137E-3</v>
      </c>
    </row>
    <row r="223" spans="1:11" x14ac:dyDescent="0.2">
      <c r="A223" s="6">
        <v>40742</v>
      </c>
      <c r="B223">
        <v>13.370358469999999</v>
      </c>
      <c r="C223">
        <v>10.57649994</v>
      </c>
      <c r="D223">
        <v>0.31644323499999999</v>
      </c>
      <c r="E223">
        <v>1305.4399410000001</v>
      </c>
      <c r="G223" s="6">
        <f t="shared" si="22"/>
        <v>40742</v>
      </c>
      <c r="H223" s="4">
        <f t="shared" si="23"/>
        <v>-5.7802985985716537E-3</v>
      </c>
      <c r="I223" s="4">
        <f t="shared" si="24"/>
        <v>-6.2949582301559115E-3</v>
      </c>
      <c r="J223" s="4">
        <f t="shared" si="25"/>
        <v>-2.1276714524717133E-2</v>
      </c>
      <c r="K223" s="4">
        <f t="shared" si="26"/>
        <v>-8.1298903445313764E-3</v>
      </c>
    </row>
    <row r="224" spans="1:11" x14ac:dyDescent="0.2">
      <c r="A224" s="6">
        <v>40743</v>
      </c>
      <c r="B224">
        <v>13.533349039999999</v>
      </c>
      <c r="C224">
        <v>10.902999879999999</v>
      </c>
      <c r="D224">
        <v>0.32607412299999999</v>
      </c>
      <c r="E224">
        <v>1326.7299800000001</v>
      </c>
      <c r="G224" s="6">
        <f t="shared" si="22"/>
        <v>40743</v>
      </c>
      <c r="H224" s="4">
        <f t="shared" si="23"/>
        <v>1.2190441293381316E-2</v>
      </c>
      <c r="I224" s="4">
        <f t="shared" si="24"/>
        <v>3.0870320224291481E-2</v>
      </c>
      <c r="J224" s="4">
        <f t="shared" si="25"/>
        <v>3.0434804523471692E-2</v>
      </c>
      <c r="K224" s="4">
        <f t="shared" si="26"/>
        <v>1.6308708146076212E-2</v>
      </c>
    </row>
    <row r="225" spans="1:11" x14ac:dyDescent="0.2">
      <c r="A225" s="6">
        <v>40744</v>
      </c>
      <c r="B225">
        <v>13.5132885</v>
      </c>
      <c r="C225">
        <v>10.77750015</v>
      </c>
      <c r="D225">
        <v>0.321946591</v>
      </c>
      <c r="E225">
        <v>1325.839966</v>
      </c>
      <c r="G225" s="6">
        <f t="shared" si="22"/>
        <v>40744</v>
      </c>
      <c r="H225" s="4">
        <f t="shared" si="23"/>
        <v>-1.4823041909809431E-3</v>
      </c>
      <c r="I225" s="4">
        <f t="shared" si="24"/>
        <v>-1.1510568777516994E-2</v>
      </c>
      <c r="J225" s="4">
        <f t="shared" si="25"/>
        <v>-1.2658262980285606E-2</v>
      </c>
      <c r="K225" s="4">
        <f t="shared" si="26"/>
        <v>-6.7083280955182456E-4</v>
      </c>
    </row>
    <row r="226" spans="1:11" x14ac:dyDescent="0.2">
      <c r="A226" s="6">
        <v>40745</v>
      </c>
      <c r="B226">
        <v>13.65873051</v>
      </c>
      <c r="C226">
        <v>10.660499570000001</v>
      </c>
      <c r="D226">
        <v>0.33708086599999998</v>
      </c>
      <c r="E226">
        <v>1343.8000489999999</v>
      </c>
      <c r="G226" s="6">
        <f t="shared" si="22"/>
        <v>40745</v>
      </c>
      <c r="H226" s="4">
        <f t="shared" si="23"/>
        <v>1.0762887952847411E-2</v>
      </c>
      <c r="I226" s="4">
        <f t="shared" si="24"/>
        <v>-1.0856003560343219E-2</v>
      </c>
      <c r="J226" s="4">
        <f t="shared" si="25"/>
        <v>4.7008651195812767E-2</v>
      </c>
      <c r="K226" s="4">
        <f t="shared" si="26"/>
        <v>1.3546192195566853E-2</v>
      </c>
    </row>
    <row r="227" spans="1:11" x14ac:dyDescent="0.2">
      <c r="A227" s="6">
        <v>40746</v>
      </c>
      <c r="B227">
        <v>13.67126369</v>
      </c>
      <c r="C227">
        <v>10.82600021</v>
      </c>
      <c r="D227">
        <v>0.34396010599999999</v>
      </c>
      <c r="E227">
        <v>1345.0200199999999</v>
      </c>
      <c r="G227" s="6">
        <f t="shared" si="22"/>
        <v>40746</v>
      </c>
      <c r="H227" s="4">
        <f t="shared" si="23"/>
        <v>9.175947933686146E-4</v>
      </c>
      <c r="I227" s="4">
        <f t="shared" si="24"/>
        <v>1.5524660820374514E-2</v>
      </c>
      <c r="J227" s="4">
        <f t="shared" si="25"/>
        <v>2.04082779353012E-2</v>
      </c>
      <c r="K227" s="4">
        <f t="shared" si="26"/>
        <v>9.0785158172002056E-4</v>
      </c>
    </row>
    <row r="228" spans="1:11" x14ac:dyDescent="0.2">
      <c r="A228" s="6">
        <v>40749</v>
      </c>
      <c r="B228">
        <v>13.533349039999999</v>
      </c>
      <c r="C228">
        <v>10.67450047</v>
      </c>
      <c r="D228">
        <v>0.33845678000000001</v>
      </c>
      <c r="E228">
        <v>1337.4300539999999</v>
      </c>
      <c r="G228" s="6">
        <f t="shared" si="22"/>
        <v>40749</v>
      </c>
      <c r="H228" s="4">
        <f t="shared" si="23"/>
        <v>-1.0087922603737032E-2</v>
      </c>
      <c r="I228" s="4">
        <f t="shared" si="24"/>
        <v>-1.3994064018219676E-2</v>
      </c>
      <c r="J228" s="4">
        <f t="shared" si="25"/>
        <v>-1.5999896220522669E-2</v>
      </c>
      <c r="K228" s="4">
        <f t="shared" si="26"/>
        <v>-5.6430134028785384E-3</v>
      </c>
    </row>
    <row r="229" spans="1:11" x14ac:dyDescent="0.2">
      <c r="A229" s="6">
        <v>40750</v>
      </c>
      <c r="B229">
        <v>13.438064580000001</v>
      </c>
      <c r="C229">
        <v>10.708999629999999</v>
      </c>
      <c r="D229">
        <v>0.33020168500000002</v>
      </c>
      <c r="E229">
        <v>1331.9399410000001</v>
      </c>
      <c r="G229" s="6">
        <f t="shared" si="22"/>
        <v>40750</v>
      </c>
      <c r="H229" s="4">
        <f t="shared" si="23"/>
        <v>-7.0407154739281497E-3</v>
      </c>
      <c r="I229" s="4">
        <f t="shared" si="24"/>
        <v>3.231922664386655E-3</v>
      </c>
      <c r="J229" s="4">
        <f t="shared" si="25"/>
        <v>-2.4390396315890017E-2</v>
      </c>
      <c r="K229" s="4">
        <f t="shared" si="26"/>
        <v>-4.104972057103029E-3</v>
      </c>
    </row>
    <row r="230" spans="1:11" x14ac:dyDescent="0.2">
      <c r="A230" s="6">
        <v>40751</v>
      </c>
      <c r="B230">
        <v>13.352803229999999</v>
      </c>
      <c r="C230">
        <v>11.126000400000001</v>
      </c>
      <c r="D230">
        <v>0.31781905900000001</v>
      </c>
      <c r="E230">
        <v>1304.8900149999999</v>
      </c>
      <c r="G230" s="6">
        <f t="shared" si="22"/>
        <v>40751</v>
      </c>
      <c r="H230" s="4">
        <f t="shared" si="23"/>
        <v>-6.3447641207868832E-3</v>
      </c>
      <c r="I230" s="4">
        <f t="shared" si="24"/>
        <v>3.8939283257777291E-2</v>
      </c>
      <c r="J230" s="4">
        <f t="shared" si="25"/>
        <v>-3.7500190224650121E-2</v>
      </c>
      <c r="K230" s="4">
        <f t="shared" si="26"/>
        <v>-2.030866795667341E-2</v>
      </c>
    </row>
    <row r="231" spans="1:11" x14ac:dyDescent="0.2">
      <c r="A231" s="6">
        <v>40752</v>
      </c>
      <c r="B231">
        <v>13.28760529</v>
      </c>
      <c r="C231">
        <v>11.19499969</v>
      </c>
      <c r="D231">
        <v>0.31713122100000002</v>
      </c>
      <c r="E231">
        <v>1300.670044</v>
      </c>
      <c r="G231" s="6">
        <f t="shared" si="22"/>
        <v>40752</v>
      </c>
      <c r="H231" s="4">
        <f t="shared" si="23"/>
        <v>-4.8827155524554522E-3</v>
      </c>
      <c r="I231" s="4">
        <f t="shared" si="24"/>
        <v>6.201625698305735E-3</v>
      </c>
      <c r="J231" s="4">
        <f t="shared" si="25"/>
        <v>-2.1642440266617102E-3</v>
      </c>
      <c r="K231" s="4">
        <f t="shared" si="26"/>
        <v>-3.2339668106050601E-3</v>
      </c>
    </row>
    <row r="232" spans="1:11" x14ac:dyDescent="0.2">
      <c r="A232" s="6">
        <v>40753</v>
      </c>
      <c r="B232">
        <v>13.21739578</v>
      </c>
      <c r="C232">
        <v>11.126000400000001</v>
      </c>
      <c r="D232">
        <v>0.31713122100000002</v>
      </c>
      <c r="E232">
        <v>1292.280029</v>
      </c>
      <c r="G232" s="6">
        <f t="shared" si="22"/>
        <v>40753</v>
      </c>
      <c r="H232" s="4">
        <f t="shared" si="23"/>
        <v>-5.2838347066824776E-3</v>
      </c>
      <c r="I232" s="4">
        <f t="shared" si="24"/>
        <v>-6.1634025824612859E-3</v>
      </c>
      <c r="J232" s="4">
        <f t="shared" si="25"/>
        <v>0</v>
      </c>
      <c r="K232" s="4">
        <f t="shared" si="26"/>
        <v>-6.4505329685289325E-3</v>
      </c>
    </row>
    <row r="233" spans="1:11" x14ac:dyDescent="0.2">
      <c r="A233" s="6">
        <v>40756</v>
      </c>
      <c r="B233">
        <v>13.19482994</v>
      </c>
      <c r="C233">
        <v>11.065999980000001</v>
      </c>
      <c r="D233">
        <v>0.334099859</v>
      </c>
      <c r="E233">
        <v>1286.9399410000001</v>
      </c>
      <c r="G233" s="6">
        <f t="shared" si="22"/>
        <v>40756</v>
      </c>
      <c r="H233" s="4">
        <f t="shared" si="23"/>
        <v>-1.707283369250856E-3</v>
      </c>
      <c r="I233" s="4">
        <f t="shared" si="24"/>
        <v>-5.3928112387987559E-3</v>
      </c>
      <c r="J233" s="4">
        <f t="shared" si="25"/>
        <v>5.350667760333816E-2</v>
      </c>
      <c r="K233" s="4">
        <f t="shared" si="26"/>
        <v>-4.1322994089231235E-3</v>
      </c>
    </row>
    <row r="234" spans="1:11" x14ac:dyDescent="0.2">
      <c r="A234" s="6">
        <v>40757</v>
      </c>
      <c r="B234">
        <v>12.959121700000001</v>
      </c>
      <c r="C234">
        <v>10.585000040000001</v>
      </c>
      <c r="D234">
        <v>0.33066031299999998</v>
      </c>
      <c r="E234">
        <v>1254.0500489999999</v>
      </c>
      <c r="G234" s="6">
        <f t="shared" si="22"/>
        <v>40757</v>
      </c>
      <c r="H234" s="4">
        <f t="shared" si="23"/>
        <v>-1.786368153828588E-2</v>
      </c>
      <c r="I234" s="4">
        <f t="shared" si="24"/>
        <v>-4.3466468540514169E-2</v>
      </c>
      <c r="J234" s="4">
        <f t="shared" si="25"/>
        <v>-1.0294963937713009E-2</v>
      </c>
      <c r="K234" s="4">
        <f t="shared" si="26"/>
        <v>-2.5556664263946538E-2</v>
      </c>
    </row>
    <row r="235" spans="1:11" x14ac:dyDescent="0.2">
      <c r="A235" s="6">
        <v>40758</v>
      </c>
      <c r="B235">
        <v>12.858813290000001</v>
      </c>
      <c r="C235">
        <v>10.49800014</v>
      </c>
      <c r="D235">
        <v>0.33960333500000001</v>
      </c>
      <c r="E235">
        <v>1260.339966</v>
      </c>
      <c r="G235" s="6">
        <f t="shared" si="22"/>
        <v>40758</v>
      </c>
      <c r="H235" s="4">
        <f t="shared" si="23"/>
        <v>-7.7403710160388606E-3</v>
      </c>
      <c r="I235" s="4">
        <f t="shared" si="24"/>
        <v>-8.2191686038010081E-3</v>
      </c>
      <c r="J235" s="4">
        <f t="shared" si="25"/>
        <v>2.7045949115762191E-2</v>
      </c>
      <c r="K235" s="4">
        <f t="shared" si="26"/>
        <v>5.0156825917879733E-3</v>
      </c>
    </row>
    <row r="236" spans="1:11" x14ac:dyDescent="0.2">
      <c r="A236" s="6">
        <v>40759</v>
      </c>
      <c r="B236">
        <v>12.56292343</v>
      </c>
      <c r="C236">
        <v>10.074000359999999</v>
      </c>
      <c r="D236">
        <v>0.30727097399999997</v>
      </c>
      <c r="E236">
        <v>1200.0699460000001</v>
      </c>
      <c r="G236" s="6">
        <f t="shared" si="22"/>
        <v>40759</v>
      </c>
      <c r="H236" s="4">
        <f t="shared" si="23"/>
        <v>-2.301066617322356E-2</v>
      </c>
      <c r="I236" s="4">
        <f t="shared" si="24"/>
        <v>-4.0388623961287284E-2</v>
      </c>
      <c r="J236" s="4">
        <f t="shared" si="25"/>
        <v>-9.5206252906792077E-2</v>
      </c>
      <c r="K236" s="4">
        <f t="shared" si="26"/>
        <v>-4.7820446566716246E-2</v>
      </c>
    </row>
    <row r="237" spans="1:11" x14ac:dyDescent="0.2">
      <c r="A237" s="6">
        <v>40760</v>
      </c>
      <c r="B237">
        <v>12.750989909999999</v>
      </c>
      <c r="C237">
        <v>10.135000229999999</v>
      </c>
      <c r="D237">
        <v>0.29695218800000001</v>
      </c>
      <c r="E237">
        <v>1199.380005</v>
      </c>
      <c r="G237" s="6">
        <f t="shared" si="22"/>
        <v>40760</v>
      </c>
      <c r="H237" s="4">
        <f t="shared" si="23"/>
        <v>1.4969961494065931E-2</v>
      </c>
      <c r="I237" s="4">
        <f t="shared" si="24"/>
        <v>6.0551784613991355E-3</v>
      </c>
      <c r="J237" s="4">
        <f t="shared" si="25"/>
        <v>-3.3582039545329678E-2</v>
      </c>
      <c r="K237" s="4">
        <f t="shared" si="26"/>
        <v>-5.7491732236092385E-4</v>
      </c>
    </row>
    <row r="238" spans="1:11" x14ac:dyDescent="0.2">
      <c r="A238" s="6">
        <v>40763</v>
      </c>
      <c r="B238">
        <v>12.267028809999999</v>
      </c>
      <c r="C238">
        <v>9.6850004199999997</v>
      </c>
      <c r="D238">
        <v>0.273562998</v>
      </c>
      <c r="E238">
        <v>1119.459961</v>
      </c>
      <c r="G238" s="6">
        <f t="shared" si="22"/>
        <v>40763</v>
      </c>
      <c r="H238" s="4">
        <f t="shared" si="23"/>
        <v>-3.7954786523707651E-2</v>
      </c>
      <c r="I238" s="4">
        <f t="shared" si="24"/>
        <v>-4.4400572253366355E-2</v>
      </c>
      <c r="J238" s="4">
        <f t="shared" si="25"/>
        <v>-7.8764161185436388E-2</v>
      </c>
      <c r="K238" s="4">
        <f t="shared" si="26"/>
        <v>-6.6634464195524101E-2</v>
      </c>
    </row>
    <row r="239" spans="1:11" x14ac:dyDescent="0.2">
      <c r="A239" s="6">
        <v>40764</v>
      </c>
      <c r="B239">
        <v>12.74347115</v>
      </c>
      <c r="C239">
        <v>10.25450039</v>
      </c>
      <c r="D239">
        <v>0.29649350000000002</v>
      </c>
      <c r="E239">
        <v>1172.530029</v>
      </c>
      <c r="G239" s="6">
        <f t="shared" si="22"/>
        <v>40764</v>
      </c>
      <c r="H239" s="4">
        <f t="shared" si="23"/>
        <v>3.8839261517964907E-2</v>
      </c>
      <c r="I239" s="4">
        <f t="shared" si="24"/>
        <v>5.8802265906355178E-2</v>
      </c>
      <c r="J239" s="4">
        <f t="shared" si="25"/>
        <v>8.3821650470433884E-2</v>
      </c>
      <c r="K239" s="4">
        <f t="shared" si="26"/>
        <v>4.7406847809539521E-2</v>
      </c>
    </row>
    <row r="240" spans="1:11" x14ac:dyDescent="0.2">
      <c r="A240" s="6">
        <v>40765</v>
      </c>
      <c r="B240">
        <v>12.226960180000001</v>
      </c>
      <c r="C240">
        <v>9.7065000529999992</v>
      </c>
      <c r="D240">
        <v>0.28296437899999999</v>
      </c>
      <c r="E240">
        <v>1120.76001</v>
      </c>
      <c r="G240" s="6">
        <f t="shared" si="22"/>
        <v>40765</v>
      </c>
      <c r="H240" s="4">
        <f t="shared" si="23"/>
        <v>-4.0531419102400434E-2</v>
      </c>
      <c r="I240" s="4">
        <f t="shared" si="24"/>
        <v>-5.3439984022468967E-2</v>
      </c>
      <c r="J240" s="4">
        <f t="shared" si="25"/>
        <v>-4.5630413482926402E-2</v>
      </c>
      <c r="K240" s="4">
        <f t="shared" si="26"/>
        <v>-4.415240353729144E-2</v>
      </c>
    </row>
    <row r="241" spans="1:11" x14ac:dyDescent="0.2">
      <c r="A241" s="6">
        <v>40766</v>
      </c>
      <c r="B241">
        <v>12.560349459999999</v>
      </c>
      <c r="C241">
        <v>9.9180002209999998</v>
      </c>
      <c r="D241">
        <v>0.30750024300000001</v>
      </c>
      <c r="E241">
        <v>1172.6400149999999</v>
      </c>
      <c r="G241" s="6">
        <f t="shared" si="22"/>
        <v>40766</v>
      </c>
      <c r="H241" s="4">
        <f t="shared" si="23"/>
        <v>2.7266734747802168E-2</v>
      </c>
      <c r="I241" s="4">
        <f t="shared" si="24"/>
        <v>2.1789539673945812E-2</v>
      </c>
      <c r="J241" s="4">
        <f t="shared" si="25"/>
        <v>8.6710080211191531E-2</v>
      </c>
      <c r="K241" s="4">
        <f t="shared" si="26"/>
        <v>4.6290021536367965E-2</v>
      </c>
    </row>
    <row r="242" spans="1:11" x14ac:dyDescent="0.2">
      <c r="A242" s="6">
        <v>40767</v>
      </c>
      <c r="B242">
        <v>12.56540012</v>
      </c>
      <c r="C242">
        <v>10.114999770000001</v>
      </c>
      <c r="D242">
        <v>0.295347005</v>
      </c>
      <c r="E242">
        <v>1178.8100589999999</v>
      </c>
      <c r="G242" s="6">
        <f t="shared" si="22"/>
        <v>40767</v>
      </c>
      <c r="H242" s="4">
        <f t="shared" si="23"/>
        <v>4.0211142341894934E-4</v>
      </c>
      <c r="I242" s="4">
        <f t="shared" si="24"/>
        <v>1.9862829664278658E-2</v>
      </c>
      <c r="J242" s="4">
        <f t="shared" si="25"/>
        <v>-3.9522693970684197E-2</v>
      </c>
      <c r="K242" s="4">
        <f t="shared" si="26"/>
        <v>5.2616693282463434E-3</v>
      </c>
    </row>
    <row r="243" spans="1:11" x14ac:dyDescent="0.2">
      <c r="A243" s="6">
        <v>40770</v>
      </c>
      <c r="B243">
        <v>12.623492239999999</v>
      </c>
      <c r="C243">
        <v>10.147500040000001</v>
      </c>
      <c r="D243">
        <v>0.30658295800000002</v>
      </c>
      <c r="E243">
        <v>1204.48999</v>
      </c>
      <c r="G243" s="6">
        <f t="shared" si="22"/>
        <v>40770</v>
      </c>
      <c r="H243" s="4">
        <f t="shared" si="23"/>
        <v>4.623181072247462E-3</v>
      </c>
      <c r="I243" s="4">
        <f t="shared" si="24"/>
        <v>3.2130766919433729E-3</v>
      </c>
      <c r="J243" s="4">
        <f t="shared" si="25"/>
        <v>3.8043226475243941E-2</v>
      </c>
      <c r="K243" s="4">
        <f t="shared" si="26"/>
        <v>2.1784621537573878E-2</v>
      </c>
    </row>
    <row r="244" spans="1:11" x14ac:dyDescent="0.2">
      <c r="A244" s="6">
        <v>40771</v>
      </c>
      <c r="B244">
        <v>13.113479610000001</v>
      </c>
      <c r="C244">
        <v>9.8839998250000001</v>
      </c>
      <c r="D244">
        <v>0.29786944399999998</v>
      </c>
      <c r="E244">
        <v>1192.76001</v>
      </c>
      <c r="G244" s="6">
        <f t="shared" si="22"/>
        <v>40771</v>
      </c>
      <c r="H244" s="4">
        <f t="shared" si="23"/>
        <v>3.881551639469305E-2</v>
      </c>
      <c r="I244" s="4">
        <f t="shared" si="24"/>
        <v>-2.5967008027723115E-2</v>
      </c>
      <c r="J244" s="4">
        <f t="shared" si="25"/>
        <v>-2.8421390597973217E-2</v>
      </c>
      <c r="K244" s="4">
        <f t="shared" si="26"/>
        <v>-9.7385450251853412E-3</v>
      </c>
    </row>
    <row r="245" spans="1:11" x14ac:dyDescent="0.2">
      <c r="A245" s="6">
        <v>40772</v>
      </c>
      <c r="B245">
        <v>13.02003193</v>
      </c>
      <c r="C245">
        <v>9.7965002059999993</v>
      </c>
      <c r="D245">
        <v>0.29374194100000001</v>
      </c>
      <c r="E245">
        <v>1193.8900149999999</v>
      </c>
      <c r="G245" s="6">
        <f t="shared" si="22"/>
        <v>40772</v>
      </c>
      <c r="H245" s="4">
        <f t="shared" si="23"/>
        <v>-7.1260781104002247E-3</v>
      </c>
      <c r="I245" s="4">
        <f t="shared" si="24"/>
        <v>-8.8526528277230732E-3</v>
      </c>
      <c r="J245" s="4">
        <f t="shared" si="25"/>
        <v>-1.385675195338254E-2</v>
      </c>
      <c r="K245" s="4">
        <f t="shared" si="26"/>
        <v>9.4738672534799839E-4</v>
      </c>
    </row>
    <row r="246" spans="1:11" x14ac:dyDescent="0.2">
      <c r="A246" s="6">
        <v>40773</v>
      </c>
      <c r="B246">
        <v>13.08064461</v>
      </c>
      <c r="C246">
        <v>9.1260004039999991</v>
      </c>
      <c r="D246">
        <v>0.27379220700000001</v>
      </c>
      <c r="E246">
        <v>1140.650024</v>
      </c>
      <c r="G246" s="6">
        <f t="shared" si="22"/>
        <v>40773</v>
      </c>
      <c r="H246" s="4">
        <f t="shared" si="23"/>
        <v>4.6553403498450496E-3</v>
      </c>
      <c r="I246" s="4">
        <f t="shared" si="24"/>
        <v>-6.8442789557575212E-2</v>
      </c>
      <c r="J246" s="4">
        <f t="shared" si="25"/>
        <v>-6.7915851349263034E-2</v>
      </c>
      <c r="K246" s="4">
        <f t="shared" si="26"/>
        <v>-4.4593714941153828E-2</v>
      </c>
    </row>
    <row r="247" spans="1:11" x14ac:dyDescent="0.2">
      <c r="A247" s="6">
        <v>40774</v>
      </c>
      <c r="B247">
        <v>13.2094574</v>
      </c>
      <c r="C247">
        <v>8.9464998250000001</v>
      </c>
      <c r="D247">
        <v>0.26897668800000002</v>
      </c>
      <c r="E247">
        <v>1123.530029</v>
      </c>
      <c r="G247" s="6">
        <f t="shared" si="22"/>
        <v>40774</v>
      </c>
      <c r="H247" s="4">
        <f t="shared" si="23"/>
        <v>9.8475873200869479E-3</v>
      </c>
      <c r="I247" s="4">
        <f t="shared" si="24"/>
        <v>-1.9669139935751367E-2</v>
      </c>
      <c r="J247" s="4">
        <f t="shared" si="25"/>
        <v>-1.758822521928094E-2</v>
      </c>
      <c r="K247" s="4">
        <f t="shared" si="26"/>
        <v>-1.5008981405150057E-2</v>
      </c>
    </row>
    <row r="248" spans="1:11" x14ac:dyDescent="0.2">
      <c r="A248" s="6">
        <v>40777</v>
      </c>
      <c r="B248">
        <v>13.18167686</v>
      </c>
      <c r="C248">
        <v>8.8769998549999993</v>
      </c>
      <c r="D248">
        <v>0.27379220700000001</v>
      </c>
      <c r="E248">
        <v>1123.8199460000001</v>
      </c>
      <c r="G248" s="6">
        <f t="shared" si="22"/>
        <v>40777</v>
      </c>
      <c r="H248" s="4">
        <f t="shared" si="23"/>
        <v>-2.1030795708535388E-3</v>
      </c>
      <c r="I248" s="4">
        <f t="shared" si="24"/>
        <v>-7.768397849379105E-3</v>
      </c>
      <c r="J248" s="4">
        <f t="shared" si="25"/>
        <v>1.7903109134870476E-2</v>
      </c>
      <c r="K248" s="4">
        <f t="shared" si="26"/>
        <v>2.5804116714001069E-4</v>
      </c>
    </row>
    <row r="249" spans="1:11" x14ac:dyDescent="0.2">
      <c r="A249" s="6">
        <v>40778</v>
      </c>
      <c r="B249">
        <v>13.43929863</v>
      </c>
      <c r="C249">
        <v>9.6774997710000008</v>
      </c>
      <c r="D249">
        <v>0.30337268099999998</v>
      </c>
      <c r="E249">
        <v>1162.349976</v>
      </c>
      <c r="G249" s="6">
        <f t="shared" si="22"/>
        <v>40778</v>
      </c>
      <c r="H249" s="4">
        <f t="shared" si="23"/>
        <v>1.9543930012558386E-2</v>
      </c>
      <c r="I249" s="4">
        <f t="shared" si="24"/>
        <v>9.017685356265015E-2</v>
      </c>
      <c r="J249" s="4">
        <f t="shared" si="25"/>
        <v>0.10803986835169477</v>
      </c>
      <c r="K249" s="4">
        <f t="shared" si="26"/>
        <v>3.4284878229061011E-2</v>
      </c>
    </row>
    <row r="250" spans="1:11" x14ac:dyDescent="0.2">
      <c r="A250" s="6">
        <v>40779</v>
      </c>
      <c r="B250">
        <v>13.479713439999999</v>
      </c>
      <c r="C250">
        <v>9.6864995960000009</v>
      </c>
      <c r="D250">
        <v>0.29901588000000001</v>
      </c>
      <c r="E250">
        <v>1177.599976</v>
      </c>
      <c r="G250" s="6">
        <f t="shared" si="22"/>
        <v>40779</v>
      </c>
      <c r="H250" s="4">
        <f t="shared" si="23"/>
        <v>3.0072112476007273E-3</v>
      </c>
      <c r="I250" s="4">
        <f t="shared" si="24"/>
        <v>9.2997418888796091E-4</v>
      </c>
      <c r="J250" s="4">
        <f t="shared" si="25"/>
        <v>-1.4361217317389152E-2</v>
      </c>
      <c r="K250" s="4">
        <f t="shared" si="26"/>
        <v>1.3119972740464947E-2</v>
      </c>
    </row>
    <row r="251" spans="1:11" x14ac:dyDescent="0.2">
      <c r="A251" s="6">
        <v>40780</v>
      </c>
      <c r="B251">
        <v>13.31048489</v>
      </c>
      <c r="C251">
        <v>9.6014995570000004</v>
      </c>
      <c r="D251">
        <v>0.286174804</v>
      </c>
      <c r="E251">
        <v>1159.2700199999999</v>
      </c>
      <c r="G251" s="6">
        <f t="shared" si="22"/>
        <v>40780</v>
      </c>
      <c r="H251" s="4">
        <f t="shared" si="23"/>
        <v>-1.2554313617515578E-2</v>
      </c>
      <c r="I251" s="4">
        <f t="shared" si="24"/>
        <v>-8.7751037573057245E-3</v>
      </c>
      <c r="J251" s="4">
        <f t="shared" si="25"/>
        <v>-4.2944461678757651E-2</v>
      </c>
      <c r="K251" s="4">
        <f t="shared" si="26"/>
        <v>-1.5565520018319012E-2</v>
      </c>
    </row>
    <row r="252" spans="1:11" x14ac:dyDescent="0.2">
      <c r="A252" s="6">
        <v>40781</v>
      </c>
      <c r="B252">
        <v>13.361001010000001</v>
      </c>
      <c r="C252">
        <v>9.9635000229999999</v>
      </c>
      <c r="D252">
        <v>0.29832801199999998</v>
      </c>
      <c r="E252">
        <v>1176.8000489999999</v>
      </c>
      <c r="G252" s="6">
        <f t="shared" si="22"/>
        <v>40781</v>
      </c>
      <c r="H252" s="4">
        <f t="shared" si="23"/>
        <v>3.7952126025064814E-3</v>
      </c>
      <c r="I252" s="4">
        <f t="shared" si="24"/>
        <v>3.7702492600344195E-2</v>
      </c>
      <c r="J252" s="4">
        <f t="shared" si="25"/>
        <v>4.2467777841126653E-2</v>
      </c>
      <c r="K252" s="4">
        <f t="shared" si="26"/>
        <v>1.5121609890334176E-2</v>
      </c>
    </row>
    <row r="253" spans="1:11" x14ac:dyDescent="0.2">
      <c r="A253" s="6">
        <v>40784</v>
      </c>
      <c r="B253">
        <v>13.434247969999999</v>
      </c>
      <c r="C253">
        <v>10.32649994</v>
      </c>
      <c r="D253">
        <v>0.306353718</v>
      </c>
      <c r="E253">
        <v>1210.079956</v>
      </c>
      <c r="G253" s="6">
        <f t="shared" si="22"/>
        <v>40784</v>
      </c>
      <c r="H253" s="4">
        <f t="shared" si="23"/>
        <v>5.4821461315044395E-3</v>
      </c>
      <c r="I253" s="4">
        <f t="shared" si="24"/>
        <v>3.6432971963872296E-2</v>
      </c>
      <c r="J253" s="4">
        <f t="shared" si="25"/>
        <v>2.690228767387759E-2</v>
      </c>
      <c r="K253" s="4">
        <f t="shared" si="26"/>
        <v>2.8280001371753904E-2</v>
      </c>
    </row>
    <row r="254" spans="1:11" x14ac:dyDescent="0.2">
      <c r="A254" s="6">
        <v>40785</v>
      </c>
      <c r="B254">
        <v>13.340797419999999</v>
      </c>
      <c r="C254">
        <v>10.54599953</v>
      </c>
      <c r="D254">
        <v>0.31369161600000001</v>
      </c>
      <c r="E254">
        <v>1212.920044</v>
      </c>
      <c r="G254" s="6">
        <f t="shared" si="22"/>
        <v>40785</v>
      </c>
      <c r="H254" s="4">
        <f t="shared" si="23"/>
        <v>-6.9561430017284209E-3</v>
      </c>
      <c r="I254" s="4">
        <f t="shared" si="24"/>
        <v>2.1255952285416768E-2</v>
      </c>
      <c r="J254" s="4">
        <f t="shared" si="25"/>
        <v>2.3952371291279695E-2</v>
      </c>
      <c r="K254" s="4">
        <f t="shared" si="26"/>
        <v>2.3470250754240585E-3</v>
      </c>
    </row>
    <row r="255" spans="1:11" x14ac:dyDescent="0.2">
      <c r="A255" s="6">
        <v>40786</v>
      </c>
      <c r="B255">
        <v>13.434247969999999</v>
      </c>
      <c r="C255">
        <v>10.761500359999999</v>
      </c>
      <c r="D255">
        <v>0.30520725300000001</v>
      </c>
      <c r="E255">
        <v>1218.8900149999999</v>
      </c>
      <c r="G255" s="6">
        <f t="shared" si="22"/>
        <v>40786</v>
      </c>
      <c r="H255" s="4">
        <f t="shared" si="23"/>
        <v>7.0048698783105046E-3</v>
      </c>
      <c r="I255" s="4">
        <f t="shared" si="24"/>
        <v>2.0434367495178574E-2</v>
      </c>
      <c r="J255" s="4">
        <f t="shared" si="25"/>
        <v>-2.7046827416643437E-2</v>
      </c>
      <c r="K255" s="4">
        <f t="shared" si="26"/>
        <v>4.9219823099897475E-3</v>
      </c>
    </row>
    <row r="256" spans="1:11" x14ac:dyDescent="0.2">
      <c r="A256" s="6">
        <v>40787</v>
      </c>
      <c r="B256">
        <v>13.297863960000001</v>
      </c>
      <c r="C256">
        <v>10.62699986</v>
      </c>
      <c r="D256">
        <v>0.30451941500000002</v>
      </c>
      <c r="E256">
        <v>1204.420044</v>
      </c>
      <c r="G256" s="6">
        <f t="shared" si="22"/>
        <v>40787</v>
      </c>
      <c r="H256" s="4">
        <f t="shared" si="23"/>
        <v>-1.0151964613468345E-2</v>
      </c>
      <c r="I256" s="4">
        <f t="shared" si="24"/>
        <v>-1.2498303721656834E-2</v>
      </c>
      <c r="J256" s="4">
        <f t="shared" si="25"/>
        <v>-2.2536751444762748E-3</v>
      </c>
      <c r="K256" s="4">
        <f t="shared" si="26"/>
        <v>-1.1871432879036248E-2</v>
      </c>
    </row>
    <row r="257" spans="1:11" x14ac:dyDescent="0.2">
      <c r="A257" s="6">
        <v>40788</v>
      </c>
      <c r="B257">
        <v>13.14126205</v>
      </c>
      <c r="C257">
        <v>10.5</v>
      </c>
      <c r="D257">
        <v>0.296264321</v>
      </c>
      <c r="E257">
        <v>1173.969971</v>
      </c>
      <c r="G257" s="6">
        <f t="shared" si="22"/>
        <v>40788</v>
      </c>
      <c r="H257" s="4">
        <f t="shared" si="23"/>
        <v>-1.1776471053626336E-2</v>
      </c>
      <c r="I257" s="4">
        <f t="shared" si="24"/>
        <v>-1.1950678617963173E-2</v>
      </c>
      <c r="J257" s="4">
        <f t="shared" si="25"/>
        <v>-2.7108596671906793E-2</v>
      </c>
      <c r="K257" s="4">
        <f t="shared" si="26"/>
        <v>-2.528193810099022E-2</v>
      </c>
    </row>
    <row r="258" spans="1:11" x14ac:dyDescent="0.2">
      <c r="A258" s="6">
        <v>40792</v>
      </c>
      <c r="B258">
        <v>13.05287075</v>
      </c>
      <c r="C258">
        <v>10.809000019999999</v>
      </c>
      <c r="D258">
        <v>0.30222621599999999</v>
      </c>
      <c r="E258">
        <v>1165.23999</v>
      </c>
      <c r="G258" s="6">
        <f t="shared" ref="G258:G321" si="27">A258</f>
        <v>40792</v>
      </c>
      <c r="H258" s="4">
        <f t="shared" si="23"/>
        <v>-6.7262413353974537E-3</v>
      </c>
      <c r="I258" s="4">
        <f t="shared" si="24"/>
        <v>2.9428573333333263E-2</v>
      </c>
      <c r="J258" s="4">
        <f t="shared" si="25"/>
        <v>2.0123567292465117E-2</v>
      </c>
      <c r="K258" s="4">
        <f t="shared" si="26"/>
        <v>-7.4362898674177336E-3</v>
      </c>
    </row>
    <row r="259" spans="1:11" x14ac:dyDescent="0.2">
      <c r="A259" s="6">
        <v>40793</v>
      </c>
      <c r="B259">
        <v>13.23976326</v>
      </c>
      <c r="C259">
        <v>10.994999890000001</v>
      </c>
      <c r="D259">
        <v>0.32676205000000003</v>
      </c>
      <c r="E259">
        <v>1198.619995</v>
      </c>
      <c r="G259" s="6">
        <f t="shared" si="27"/>
        <v>40793</v>
      </c>
      <c r="H259" s="4">
        <f t="shared" si="23"/>
        <v>1.4318115422999877E-2</v>
      </c>
      <c r="I259" s="4">
        <f t="shared" si="24"/>
        <v>1.7207870261434444E-2</v>
      </c>
      <c r="J259" s="4">
        <f t="shared" si="25"/>
        <v>8.1183672034592869E-2</v>
      </c>
      <c r="K259" s="4">
        <f t="shared" si="26"/>
        <v>2.8646463635358055E-2</v>
      </c>
    </row>
    <row r="260" spans="1:11" x14ac:dyDescent="0.2">
      <c r="A260" s="6">
        <v>40794</v>
      </c>
      <c r="B260">
        <v>13.186726569999999</v>
      </c>
      <c r="C260">
        <v>10.86299992</v>
      </c>
      <c r="D260">
        <v>0.32515692699999998</v>
      </c>
      <c r="E260">
        <v>1185.900024</v>
      </c>
      <c r="G260" s="6">
        <f t="shared" si="27"/>
        <v>40794</v>
      </c>
      <c r="H260" s="4">
        <f t="shared" si="23"/>
        <v>-4.0058639235820426E-3</v>
      </c>
      <c r="I260" s="4">
        <f t="shared" si="24"/>
        <v>-1.2005454417517103E-2</v>
      </c>
      <c r="J260" s="4">
        <f t="shared" si="25"/>
        <v>-4.9122075222628458E-3</v>
      </c>
      <c r="K260" s="4">
        <f t="shared" si="26"/>
        <v>-1.0612179884417872E-2</v>
      </c>
    </row>
    <row r="261" spans="1:11" x14ac:dyDescent="0.2">
      <c r="A261" s="6">
        <v>40795</v>
      </c>
      <c r="B261">
        <v>12.97204208</v>
      </c>
      <c r="C261">
        <v>10.569499970000001</v>
      </c>
      <c r="D261">
        <v>0.31827783599999998</v>
      </c>
      <c r="E261">
        <v>1154.2299800000001</v>
      </c>
      <c r="G261" s="6">
        <f t="shared" si="27"/>
        <v>40795</v>
      </c>
      <c r="H261" s="4">
        <f t="shared" ref="H261:H324" si="28">B261/B260-1</f>
        <v>-1.6280347428179076E-2</v>
      </c>
      <c r="I261" s="4">
        <f t="shared" si="24"/>
        <v>-2.701831466090987E-2</v>
      </c>
      <c r="J261" s="4">
        <f t="shared" si="25"/>
        <v>-2.1156218517220826E-2</v>
      </c>
      <c r="K261" s="4">
        <f t="shared" si="26"/>
        <v>-2.6705492334149761E-2</v>
      </c>
    </row>
    <row r="262" spans="1:11" x14ac:dyDescent="0.2">
      <c r="A262" s="6">
        <v>40798</v>
      </c>
      <c r="B262">
        <v>13.088225359999999</v>
      </c>
      <c r="C262">
        <v>10.82800007</v>
      </c>
      <c r="D262">
        <v>0.325844884</v>
      </c>
      <c r="E262">
        <v>1162.2700199999999</v>
      </c>
      <c r="G262" s="6">
        <f t="shared" si="27"/>
        <v>40798</v>
      </c>
      <c r="H262" s="4">
        <f t="shared" si="28"/>
        <v>8.9564371810917365E-3</v>
      </c>
      <c r="I262" s="4">
        <f t="shared" si="24"/>
        <v>2.4457174013313265E-2</v>
      </c>
      <c r="J262" s="4">
        <f t="shared" si="25"/>
        <v>2.3774976275759307E-2</v>
      </c>
      <c r="K262" s="4">
        <f t="shared" si="26"/>
        <v>6.9657175253754477E-3</v>
      </c>
    </row>
    <row r="263" spans="1:11" x14ac:dyDescent="0.2">
      <c r="A263" s="6">
        <v>40799</v>
      </c>
      <c r="B263">
        <v>13.03013515</v>
      </c>
      <c r="C263">
        <v>10.976499560000001</v>
      </c>
      <c r="D263">
        <v>0.33318254400000002</v>
      </c>
      <c r="E263">
        <v>1172.869995</v>
      </c>
      <c r="G263" s="6">
        <f t="shared" si="27"/>
        <v>40799</v>
      </c>
      <c r="H263" s="4">
        <f t="shared" si="28"/>
        <v>-4.4383564923579089E-3</v>
      </c>
      <c r="I263" s="4">
        <f t="shared" si="24"/>
        <v>1.371439684521536E-2</v>
      </c>
      <c r="J263" s="4">
        <f t="shared" si="25"/>
        <v>2.2518874348814499E-2</v>
      </c>
      <c r="K263" s="4">
        <f t="shared" si="26"/>
        <v>9.1200623070359921E-3</v>
      </c>
    </row>
    <row r="264" spans="1:11" x14ac:dyDescent="0.2">
      <c r="A264" s="6">
        <v>40800</v>
      </c>
      <c r="B264">
        <v>13.18420315</v>
      </c>
      <c r="C264">
        <v>11.128499980000001</v>
      </c>
      <c r="D264">
        <v>0.35038057</v>
      </c>
      <c r="E264">
        <v>1188.6800539999999</v>
      </c>
      <c r="G264" s="6">
        <f t="shared" si="27"/>
        <v>40800</v>
      </c>
      <c r="H264" s="4">
        <f t="shared" si="28"/>
        <v>1.1823975593990621E-2</v>
      </c>
      <c r="I264" s="4">
        <f t="shared" si="24"/>
        <v>1.3847804499889316E-2</v>
      </c>
      <c r="J264" s="4">
        <f t="shared" si="25"/>
        <v>5.161742807270242E-2</v>
      </c>
      <c r="K264" s="4">
        <f t="shared" si="26"/>
        <v>1.3479805150953483E-2</v>
      </c>
    </row>
    <row r="265" spans="1:11" x14ac:dyDescent="0.2">
      <c r="A265" s="6">
        <v>40801</v>
      </c>
      <c r="B265">
        <v>13.262498859999999</v>
      </c>
      <c r="C265">
        <v>11.338999749999999</v>
      </c>
      <c r="D265">
        <v>0.35542541700000002</v>
      </c>
      <c r="E265">
        <v>1209.1099850000001</v>
      </c>
      <c r="G265" s="6">
        <f t="shared" si="27"/>
        <v>40801</v>
      </c>
      <c r="H265" s="4">
        <f t="shared" si="28"/>
        <v>5.9386000890011559E-3</v>
      </c>
      <c r="I265" s="4">
        <f t="shared" si="24"/>
        <v>1.8915376769403469E-2</v>
      </c>
      <c r="J265" s="4">
        <f t="shared" si="25"/>
        <v>1.439819279933241E-2</v>
      </c>
      <c r="K265" s="4">
        <f t="shared" si="26"/>
        <v>1.7187073116312401E-2</v>
      </c>
    </row>
    <row r="266" spans="1:11" x14ac:dyDescent="0.2">
      <c r="A266" s="6">
        <v>40802</v>
      </c>
      <c r="B266">
        <v>13.297863960000001</v>
      </c>
      <c r="C266">
        <v>11.96500015</v>
      </c>
      <c r="D266">
        <v>0.35450807200000001</v>
      </c>
      <c r="E266">
        <v>1216.01001</v>
      </c>
      <c r="G266" s="6">
        <f t="shared" si="27"/>
        <v>40802</v>
      </c>
      <c r="H266" s="4">
        <f t="shared" si="28"/>
        <v>2.6665487683217304E-3</v>
      </c>
      <c r="I266" s="4">
        <f t="shared" si="24"/>
        <v>5.5207726766199228E-2</v>
      </c>
      <c r="J266" s="4">
        <f t="shared" si="25"/>
        <v>-2.5809774881687675E-3</v>
      </c>
      <c r="K266" s="4">
        <f t="shared" si="26"/>
        <v>5.7066975590314151E-3</v>
      </c>
    </row>
    <row r="267" spans="1:11" x14ac:dyDescent="0.2">
      <c r="A267" s="6">
        <v>40805</v>
      </c>
      <c r="B267">
        <v>13.24734688</v>
      </c>
      <c r="C267">
        <v>12.084500309999999</v>
      </c>
      <c r="D267">
        <v>0.34717038300000003</v>
      </c>
      <c r="E267">
        <v>1204.089966</v>
      </c>
      <c r="G267" s="6">
        <f t="shared" si="27"/>
        <v>40805</v>
      </c>
      <c r="H267" s="4">
        <f t="shared" si="28"/>
        <v>-3.7988868100888862E-3</v>
      </c>
      <c r="I267" s="4">
        <f t="shared" si="24"/>
        <v>9.987476682146168E-3</v>
      </c>
      <c r="J267" s="4">
        <f t="shared" si="25"/>
        <v>-2.0698228276167407E-2</v>
      </c>
      <c r="K267" s="4">
        <f t="shared" si="26"/>
        <v>-9.8025870691639261E-3</v>
      </c>
    </row>
    <row r="268" spans="1:11" x14ac:dyDescent="0.2">
      <c r="A268" s="6">
        <v>40806</v>
      </c>
      <c r="B268">
        <v>13.206933019999999</v>
      </c>
      <c r="C268">
        <v>11.662500380000001</v>
      </c>
      <c r="D268">
        <v>0.33822739099999999</v>
      </c>
      <c r="E268">
        <v>1202.089966</v>
      </c>
      <c r="G268" s="6">
        <f t="shared" si="27"/>
        <v>40806</v>
      </c>
      <c r="H268" s="4">
        <f t="shared" si="28"/>
        <v>-3.0507135025666932E-3</v>
      </c>
      <c r="I268" s="4">
        <f t="shared" si="24"/>
        <v>-3.492075958248686E-2</v>
      </c>
      <c r="J268" s="4">
        <f t="shared" si="25"/>
        <v>-2.5759662799346716E-2</v>
      </c>
      <c r="K268" s="4">
        <f t="shared" si="26"/>
        <v>-1.6610054534745844E-3</v>
      </c>
    </row>
    <row r="269" spans="1:11" x14ac:dyDescent="0.2">
      <c r="A269" s="6">
        <v>40807</v>
      </c>
      <c r="B269">
        <v>12.96193886</v>
      </c>
      <c r="C269">
        <v>11.59350014</v>
      </c>
      <c r="D269">
        <v>0.33180680899999998</v>
      </c>
      <c r="E269">
        <v>1166.76001</v>
      </c>
      <c r="G269" s="6">
        <f t="shared" si="27"/>
        <v>40807</v>
      </c>
      <c r="H269" s="4">
        <f t="shared" si="28"/>
        <v>-1.8550420421530878E-2</v>
      </c>
      <c r="I269" s="4">
        <f t="shared" si="24"/>
        <v>-5.9164190998295396E-3</v>
      </c>
      <c r="J269" s="4">
        <f t="shared" si="25"/>
        <v>-1.8983033813485539E-2</v>
      </c>
      <c r="K269" s="4">
        <f t="shared" si="26"/>
        <v>-2.9390442478745449E-2</v>
      </c>
    </row>
    <row r="270" spans="1:11" x14ac:dyDescent="0.2">
      <c r="A270" s="6">
        <v>40808</v>
      </c>
      <c r="B270">
        <v>12.69926643</v>
      </c>
      <c r="C270">
        <v>11.16149998</v>
      </c>
      <c r="D270">
        <v>0.30979338299999998</v>
      </c>
      <c r="E270">
        <v>1129.5600589999999</v>
      </c>
      <c r="G270" s="6">
        <f t="shared" si="27"/>
        <v>40808</v>
      </c>
      <c r="H270" s="4">
        <f t="shared" si="28"/>
        <v>-2.0264902715333433E-2</v>
      </c>
      <c r="I270" s="4">
        <f t="shared" si="24"/>
        <v>-3.726227237532076E-2</v>
      </c>
      <c r="J270" s="4">
        <f t="shared" si="25"/>
        <v>-6.6344105675058662E-2</v>
      </c>
      <c r="K270" s="4">
        <f t="shared" si="26"/>
        <v>-3.1883121362721423E-2</v>
      </c>
    </row>
    <row r="271" spans="1:11" x14ac:dyDescent="0.2">
      <c r="A271" s="6">
        <v>40809</v>
      </c>
      <c r="B271">
        <v>12.83059883</v>
      </c>
      <c r="C271">
        <v>11.180500029999999</v>
      </c>
      <c r="D271">
        <v>0.31621393599999997</v>
      </c>
      <c r="E271">
        <v>1136.4300539999999</v>
      </c>
      <c r="G271" s="6">
        <f t="shared" si="27"/>
        <v>40809</v>
      </c>
      <c r="H271" s="4">
        <f t="shared" si="28"/>
        <v>1.0341731211320093E-2</v>
      </c>
      <c r="I271" s="4">
        <f t="shared" si="24"/>
        <v>1.7022846422116711E-3</v>
      </c>
      <c r="J271" s="4">
        <f t="shared" si="25"/>
        <v>2.0725274819701323E-2</v>
      </c>
      <c r="K271" s="4">
        <f t="shared" si="26"/>
        <v>6.082009491449325E-3</v>
      </c>
    </row>
    <row r="272" spans="1:11" x14ac:dyDescent="0.2">
      <c r="A272" s="6">
        <v>40812</v>
      </c>
      <c r="B272">
        <v>13.09075356</v>
      </c>
      <c r="C272">
        <v>11.49250031</v>
      </c>
      <c r="D272">
        <v>0.316901922</v>
      </c>
      <c r="E272">
        <v>1162.9499510000001</v>
      </c>
      <c r="G272" s="6">
        <f t="shared" si="27"/>
        <v>40812</v>
      </c>
      <c r="H272" s="4">
        <f t="shared" si="28"/>
        <v>2.0276117541117245E-2</v>
      </c>
      <c r="I272" s="4">
        <f t="shared" si="24"/>
        <v>2.7905753692842872E-2</v>
      </c>
      <c r="J272" s="4">
        <f t="shared" si="25"/>
        <v>2.1756979110498786E-3</v>
      </c>
      <c r="K272" s="4">
        <f t="shared" si="26"/>
        <v>2.3336145420173926E-2</v>
      </c>
    </row>
    <row r="273" spans="1:11" x14ac:dyDescent="0.2">
      <c r="A273" s="6">
        <v>40813</v>
      </c>
      <c r="B273">
        <v>13.14126205</v>
      </c>
      <c r="C273">
        <v>11.210499759999999</v>
      </c>
      <c r="D273">
        <v>0.31736049100000002</v>
      </c>
      <c r="E273">
        <v>1175.380005</v>
      </c>
      <c r="G273" s="6">
        <f t="shared" si="27"/>
        <v>40813</v>
      </c>
      <c r="H273" s="4">
        <f t="shared" si="28"/>
        <v>3.8583332707700091E-3</v>
      </c>
      <c r="I273" s="4">
        <f t="shared" si="24"/>
        <v>-2.4537789201069082E-2</v>
      </c>
      <c r="J273" s="4">
        <f t="shared" si="25"/>
        <v>1.4470376105828464E-3</v>
      </c>
      <c r="K273" s="4">
        <f t="shared" si="26"/>
        <v>1.068838258199456E-2</v>
      </c>
    </row>
    <row r="274" spans="1:11" x14ac:dyDescent="0.2">
      <c r="A274" s="6">
        <v>40814</v>
      </c>
      <c r="B274">
        <v>12.95941734</v>
      </c>
      <c r="C274">
        <v>11.48550034</v>
      </c>
      <c r="D274">
        <v>0.30772954200000002</v>
      </c>
      <c r="E274">
        <v>1151.0600589999999</v>
      </c>
      <c r="G274" s="6">
        <f t="shared" si="27"/>
        <v>40814</v>
      </c>
      <c r="H274" s="4">
        <f t="shared" si="28"/>
        <v>-1.3837689965249589E-2</v>
      </c>
      <c r="I274" s="4">
        <f t="shared" si="24"/>
        <v>2.4530626277806666E-2</v>
      </c>
      <c r="J274" s="4">
        <f t="shared" si="25"/>
        <v>-3.0347032075898839E-2</v>
      </c>
      <c r="K274" s="4">
        <f t="shared" si="26"/>
        <v>-2.0691134693924029E-2</v>
      </c>
    </row>
    <row r="275" spans="1:11" x14ac:dyDescent="0.2">
      <c r="A275" s="6">
        <v>40815</v>
      </c>
      <c r="B275">
        <v>13.1160078</v>
      </c>
      <c r="C275">
        <v>11.12199974</v>
      </c>
      <c r="D275">
        <v>0.300162494</v>
      </c>
      <c r="E275">
        <v>1160.400024</v>
      </c>
      <c r="G275" s="6">
        <f t="shared" si="27"/>
        <v>40815</v>
      </c>
      <c r="H275" s="4">
        <f t="shared" si="28"/>
        <v>1.2083140460078745E-2</v>
      </c>
      <c r="I275" s="4">
        <f t="shared" si="24"/>
        <v>-3.164865171211162E-2</v>
      </c>
      <c r="J275" s="4">
        <f t="shared" si="25"/>
        <v>-2.4589930335645271E-2</v>
      </c>
      <c r="K275" s="4">
        <f t="shared" si="26"/>
        <v>8.1142290769036229E-3</v>
      </c>
    </row>
    <row r="276" spans="1:11" x14ac:dyDescent="0.2">
      <c r="A276" s="6">
        <v>40816</v>
      </c>
      <c r="B276">
        <v>13.10842705</v>
      </c>
      <c r="C276">
        <v>10.811499599999999</v>
      </c>
      <c r="D276">
        <v>0.28686267100000001</v>
      </c>
      <c r="E276">
        <v>1131.420044</v>
      </c>
      <c r="G276" s="6">
        <f t="shared" si="27"/>
        <v>40816</v>
      </c>
      <c r="H276" s="4">
        <f t="shared" si="28"/>
        <v>-5.779769359393061E-4</v>
      </c>
      <c r="I276" s="4">
        <f t="shared" ref="I276:I339" si="29">C276/C275-1</f>
        <v>-2.7917653952399757E-2</v>
      </c>
      <c r="J276" s="4">
        <f t="shared" ref="J276:J339" si="30">D276/D275-1</f>
        <v>-4.4308743650031013E-2</v>
      </c>
      <c r="K276" s="4">
        <f t="shared" ref="K276:K339" si="31">E276/E275-1</f>
        <v>-2.4974129093951247E-2</v>
      </c>
    </row>
    <row r="277" spans="1:11" x14ac:dyDescent="0.2">
      <c r="A277" s="6">
        <v>40819</v>
      </c>
      <c r="B277">
        <v>13.1235857</v>
      </c>
      <c r="C277">
        <v>10.59899998</v>
      </c>
      <c r="D277">
        <v>0.27081116999999999</v>
      </c>
      <c r="E277">
        <v>1099.2299800000001</v>
      </c>
      <c r="G277" s="6">
        <f t="shared" si="27"/>
        <v>40819</v>
      </c>
      <c r="H277" s="4">
        <f t="shared" si="28"/>
        <v>1.1564049555434774E-3</v>
      </c>
      <c r="I277" s="4">
        <f t="shared" si="29"/>
        <v>-1.9654962573369517E-2</v>
      </c>
      <c r="J277" s="4">
        <f t="shared" si="30"/>
        <v>-5.5955349450120706E-2</v>
      </c>
      <c r="K277" s="4">
        <f t="shared" si="31"/>
        <v>-2.8451028573080461E-2</v>
      </c>
    </row>
    <row r="278" spans="1:11" x14ac:dyDescent="0.2">
      <c r="A278" s="6">
        <v>40820</v>
      </c>
      <c r="B278">
        <v>13.35594749</v>
      </c>
      <c r="C278">
        <v>10.625</v>
      </c>
      <c r="D278">
        <v>0.29580560299999997</v>
      </c>
      <c r="E278">
        <v>1123.9499510000001</v>
      </c>
      <c r="G278" s="6">
        <f t="shared" si="27"/>
        <v>40820</v>
      </c>
      <c r="H278" s="4">
        <f t="shared" si="28"/>
        <v>1.7705663323400955E-2</v>
      </c>
      <c r="I278" s="4">
        <f t="shared" si="29"/>
        <v>2.4530635011850155E-3</v>
      </c>
      <c r="J278" s="4">
        <f t="shared" si="30"/>
        <v>9.2294690060236384E-2</v>
      </c>
      <c r="K278" s="4">
        <f t="shared" si="31"/>
        <v>2.2488443228231514E-2</v>
      </c>
    </row>
    <row r="279" spans="1:11" x14ac:dyDescent="0.2">
      <c r="A279" s="6">
        <v>40821</v>
      </c>
      <c r="B279">
        <v>13.297863960000001</v>
      </c>
      <c r="C279">
        <v>10.975000380000001</v>
      </c>
      <c r="D279">
        <v>0.306353718</v>
      </c>
      <c r="E279">
        <v>1144.030029</v>
      </c>
      <c r="G279" s="6">
        <f t="shared" si="27"/>
        <v>40821</v>
      </c>
      <c r="H279" s="4">
        <f t="shared" si="28"/>
        <v>-4.3488887661087272E-3</v>
      </c>
      <c r="I279" s="4">
        <f t="shared" si="29"/>
        <v>3.2941212235294115E-2</v>
      </c>
      <c r="J279" s="4">
        <f t="shared" si="30"/>
        <v>3.5658942538691729E-2</v>
      </c>
      <c r="K279" s="4">
        <f t="shared" si="31"/>
        <v>1.7865633591721997E-2</v>
      </c>
    </row>
    <row r="280" spans="1:11" x14ac:dyDescent="0.2">
      <c r="A280" s="6">
        <v>40822</v>
      </c>
      <c r="B280">
        <v>13.323116300000001</v>
      </c>
      <c r="C280">
        <v>11.07549953</v>
      </c>
      <c r="D280">
        <v>0.31850695600000001</v>
      </c>
      <c r="E280">
        <v>1164.969971</v>
      </c>
      <c r="G280" s="6">
        <f t="shared" si="27"/>
        <v>40822</v>
      </c>
      <c r="H280" s="4">
        <f t="shared" si="28"/>
        <v>1.8989771647506259E-3</v>
      </c>
      <c r="I280" s="4">
        <f t="shared" si="29"/>
        <v>9.1570976328294584E-3</v>
      </c>
      <c r="J280" s="4">
        <f t="shared" si="30"/>
        <v>3.9670607163971194E-2</v>
      </c>
      <c r="K280" s="4">
        <f t="shared" si="31"/>
        <v>1.8303664649697682E-2</v>
      </c>
    </row>
    <row r="281" spans="1:11" x14ac:dyDescent="0.2">
      <c r="A281" s="6">
        <v>40823</v>
      </c>
      <c r="B281">
        <v>13.563064580000001</v>
      </c>
      <c r="C281">
        <v>11.23700047</v>
      </c>
      <c r="D281">
        <v>0.32446891100000003</v>
      </c>
      <c r="E281">
        <v>1155.459961</v>
      </c>
      <c r="G281" s="6">
        <f t="shared" si="27"/>
        <v>40823</v>
      </c>
      <c r="H281" s="4">
        <f t="shared" si="28"/>
        <v>1.8009921597696987E-2</v>
      </c>
      <c r="I281" s="4">
        <f t="shared" si="29"/>
        <v>1.458181994974983E-2</v>
      </c>
      <c r="J281" s="4">
        <f t="shared" si="30"/>
        <v>1.8718445194647604E-2</v>
      </c>
      <c r="K281" s="4">
        <f t="shared" si="31"/>
        <v>-8.1633091296221538E-3</v>
      </c>
    </row>
    <row r="282" spans="1:11" x14ac:dyDescent="0.2">
      <c r="A282" s="6">
        <v>40826</v>
      </c>
      <c r="B282">
        <v>13.84341145</v>
      </c>
      <c r="C282">
        <v>11.565999980000001</v>
      </c>
      <c r="D282">
        <v>0.33891537799999999</v>
      </c>
      <c r="E282">
        <v>1194.8900149999999</v>
      </c>
      <c r="G282" s="6">
        <f t="shared" si="27"/>
        <v>40826</v>
      </c>
      <c r="H282" s="4">
        <f t="shared" si="28"/>
        <v>2.0669876512524832E-2</v>
      </c>
      <c r="I282" s="4">
        <f t="shared" si="29"/>
        <v>2.9278232289688733E-2</v>
      </c>
      <c r="J282" s="4">
        <f t="shared" si="30"/>
        <v>4.4523424310441762E-2</v>
      </c>
      <c r="K282" s="4">
        <f t="shared" si="31"/>
        <v>3.4124985140874031E-2</v>
      </c>
    </row>
    <row r="283" spans="1:11" x14ac:dyDescent="0.2">
      <c r="A283" s="6">
        <v>40827</v>
      </c>
      <c r="B283">
        <v>13.820678709999999</v>
      </c>
      <c r="C283">
        <v>11.774000170000001</v>
      </c>
      <c r="D283">
        <v>0.33524644399999998</v>
      </c>
      <c r="E283">
        <v>1195.540039</v>
      </c>
      <c r="G283" s="6">
        <f t="shared" si="27"/>
        <v>40827</v>
      </c>
      <c r="H283" s="4">
        <f t="shared" si="28"/>
        <v>-1.6421342443014852E-3</v>
      </c>
      <c r="I283" s="4">
        <f t="shared" si="29"/>
        <v>1.7983761919390995E-2</v>
      </c>
      <c r="J283" s="4">
        <f t="shared" si="30"/>
        <v>-1.0825516450894135E-2</v>
      </c>
      <c r="K283" s="4">
        <f t="shared" si="31"/>
        <v>5.4400320685576986E-4</v>
      </c>
    </row>
    <row r="284" spans="1:11" x14ac:dyDescent="0.2">
      <c r="A284" s="6">
        <v>40828</v>
      </c>
      <c r="B284">
        <v>13.941916470000001</v>
      </c>
      <c r="C284">
        <v>11.840499879999999</v>
      </c>
      <c r="D284">
        <v>0.33501717399999997</v>
      </c>
      <c r="E284">
        <v>1207.25</v>
      </c>
      <c r="G284" s="6">
        <f t="shared" si="27"/>
        <v>40828</v>
      </c>
      <c r="H284" s="4">
        <f t="shared" si="28"/>
        <v>8.7722001606389544E-3</v>
      </c>
      <c r="I284" s="4">
        <f t="shared" si="29"/>
        <v>5.6480133378491448E-3</v>
      </c>
      <c r="J284" s="4">
        <f t="shared" si="30"/>
        <v>-6.8388495718096909E-4</v>
      </c>
      <c r="K284" s="4">
        <f t="shared" si="31"/>
        <v>9.7947041654871114E-3</v>
      </c>
    </row>
    <row r="285" spans="1:11" x14ac:dyDescent="0.2">
      <c r="A285" s="6">
        <v>40829</v>
      </c>
      <c r="B285">
        <v>13.896451000000001</v>
      </c>
      <c r="C285">
        <v>11.807499890000001</v>
      </c>
      <c r="D285">
        <v>0.35450807200000001</v>
      </c>
      <c r="E285">
        <v>1203.660034</v>
      </c>
      <c r="G285" s="6">
        <f t="shared" si="27"/>
        <v>40829</v>
      </c>
      <c r="H285" s="4">
        <f t="shared" si="28"/>
        <v>-3.261063147081078E-3</v>
      </c>
      <c r="I285" s="4">
        <f t="shared" si="29"/>
        <v>-2.7870436497144935E-3</v>
      </c>
      <c r="J285" s="4">
        <f t="shared" si="30"/>
        <v>5.8178802499241566E-2</v>
      </c>
      <c r="K285" s="4">
        <f t="shared" si="31"/>
        <v>-2.9736723959411515E-3</v>
      </c>
    </row>
    <row r="286" spans="1:11" x14ac:dyDescent="0.2">
      <c r="A286" s="6">
        <v>40830</v>
      </c>
      <c r="B286">
        <v>14.007584570000001</v>
      </c>
      <c r="C286">
        <v>12.335499759999999</v>
      </c>
      <c r="D286">
        <v>0.36047020600000002</v>
      </c>
      <c r="E286">
        <v>1224.579956</v>
      </c>
      <c r="G286" s="6">
        <f t="shared" si="27"/>
        <v>40830</v>
      </c>
      <c r="H286" s="4">
        <f t="shared" si="28"/>
        <v>7.9972627543536401E-3</v>
      </c>
      <c r="I286" s="4">
        <f t="shared" si="29"/>
        <v>4.4717330079941053E-2</v>
      </c>
      <c r="J286" s="4">
        <f t="shared" si="30"/>
        <v>1.6818048645165895E-2</v>
      </c>
      <c r="K286" s="4">
        <f t="shared" si="31"/>
        <v>1.7380258053828479E-2</v>
      </c>
    </row>
    <row r="287" spans="1:11" x14ac:dyDescent="0.2">
      <c r="A287" s="6">
        <v>40833</v>
      </c>
      <c r="B287">
        <v>13.83583546</v>
      </c>
      <c r="C287">
        <v>12.116499900000001</v>
      </c>
      <c r="D287">
        <v>0.34258425199999998</v>
      </c>
      <c r="E287">
        <v>1200.8599850000001</v>
      </c>
      <c r="G287" s="6">
        <f t="shared" si="27"/>
        <v>40833</v>
      </c>
      <c r="H287" s="4">
        <f t="shared" si="28"/>
        <v>-1.2261151031551454E-2</v>
      </c>
      <c r="I287" s="4">
        <f t="shared" si="29"/>
        <v>-1.7753626870485095E-2</v>
      </c>
      <c r="J287" s="4">
        <f t="shared" si="30"/>
        <v>-4.9618397588176877E-2</v>
      </c>
      <c r="K287" s="4">
        <f t="shared" si="31"/>
        <v>-1.9369883431278323E-2</v>
      </c>
    </row>
    <row r="288" spans="1:11" x14ac:dyDescent="0.2">
      <c r="A288" s="6">
        <v>40834</v>
      </c>
      <c r="B288">
        <v>14.11618614</v>
      </c>
      <c r="C288">
        <v>12.194000239999999</v>
      </c>
      <c r="D288">
        <v>0.35496666999999998</v>
      </c>
      <c r="E288">
        <v>1225.380005</v>
      </c>
      <c r="G288" s="6">
        <f t="shared" si="27"/>
        <v>40834</v>
      </c>
      <c r="H288" s="4">
        <f t="shared" si="28"/>
        <v>2.0262649177240188E-2</v>
      </c>
      <c r="I288" s="4">
        <f t="shared" si="29"/>
        <v>6.3962646506519061E-3</v>
      </c>
      <c r="J288" s="4">
        <f t="shared" si="30"/>
        <v>3.6144154110154592E-2</v>
      </c>
      <c r="K288" s="4">
        <f t="shared" si="31"/>
        <v>2.0418716841497542E-2</v>
      </c>
    </row>
    <row r="289" spans="1:11" x14ac:dyDescent="0.2">
      <c r="A289" s="6">
        <v>40835</v>
      </c>
      <c r="B289">
        <v>14.207116129999999</v>
      </c>
      <c r="C289">
        <v>11.57649994</v>
      </c>
      <c r="D289">
        <v>0.34785824999999998</v>
      </c>
      <c r="E289">
        <v>1209.880005</v>
      </c>
      <c r="G289" s="6">
        <f t="shared" si="27"/>
        <v>40835</v>
      </c>
      <c r="H289" s="4">
        <f t="shared" si="28"/>
        <v>6.4415408735889468E-3</v>
      </c>
      <c r="I289" s="4">
        <f t="shared" si="29"/>
        <v>-5.063968245419681E-2</v>
      </c>
      <c r="J289" s="4">
        <f t="shared" si="30"/>
        <v>-2.0025598459708971E-2</v>
      </c>
      <c r="K289" s="4">
        <f t="shared" si="31"/>
        <v>-1.2649137358822782E-2</v>
      </c>
    </row>
    <row r="290" spans="1:11" x14ac:dyDescent="0.2">
      <c r="A290" s="6">
        <v>40836</v>
      </c>
      <c r="B290">
        <v>14.23741817</v>
      </c>
      <c r="C290">
        <v>11.680500029999999</v>
      </c>
      <c r="D290">
        <v>0.33043098399999998</v>
      </c>
      <c r="E290">
        <v>1215.3900149999999</v>
      </c>
      <c r="G290" s="6">
        <f t="shared" si="27"/>
        <v>40836</v>
      </c>
      <c r="H290" s="4">
        <f t="shared" si="28"/>
        <v>2.1328776172959696E-3</v>
      </c>
      <c r="I290" s="4">
        <f t="shared" si="29"/>
        <v>8.9837248338464626E-3</v>
      </c>
      <c r="J290" s="4">
        <f t="shared" si="30"/>
        <v>-5.0098757180546905E-2</v>
      </c>
      <c r="K290" s="4">
        <f t="shared" si="31"/>
        <v>4.5541789080147943E-3</v>
      </c>
    </row>
    <row r="291" spans="1:11" x14ac:dyDescent="0.2">
      <c r="A291" s="6">
        <v>40837</v>
      </c>
      <c r="B291">
        <v>14.376330380000001</v>
      </c>
      <c r="C291">
        <v>11.739000320000001</v>
      </c>
      <c r="D291">
        <v>0.33203607800000001</v>
      </c>
      <c r="E291">
        <v>1238.25</v>
      </c>
      <c r="G291" s="6">
        <f t="shared" si="27"/>
        <v>40837</v>
      </c>
      <c r="H291" s="4">
        <f t="shared" si="28"/>
        <v>9.7568399228946667E-3</v>
      </c>
      <c r="I291" s="4">
        <f t="shared" si="29"/>
        <v>5.0083720602500659E-3</v>
      </c>
      <c r="J291" s="4">
        <f t="shared" si="30"/>
        <v>4.8575771574739246E-3</v>
      </c>
      <c r="K291" s="4">
        <f t="shared" si="31"/>
        <v>1.8808764855617222E-2</v>
      </c>
    </row>
    <row r="292" spans="1:11" x14ac:dyDescent="0.2">
      <c r="A292" s="6">
        <v>40840</v>
      </c>
      <c r="B292">
        <v>14.34097672</v>
      </c>
      <c r="C292">
        <v>11.880499840000001</v>
      </c>
      <c r="D292">
        <v>0.34441876399999999</v>
      </c>
      <c r="E292">
        <v>1254.1899410000001</v>
      </c>
      <c r="G292" s="6">
        <f t="shared" si="27"/>
        <v>40840</v>
      </c>
      <c r="H292" s="4">
        <f t="shared" si="28"/>
        <v>-2.4591574529466698E-3</v>
      </c>
      <c r="I292" s="4">
        <f t="shared" si="29"/>
        <v>1.2053796417308638E-2</v>
      </c>
      <c r="J292" s="4">
        <f t="shared" si="30"/>
        <v>3.7293194385942474E-2</v>
      </c>
      <c r="K292" s="4">
        <f t="shared" si="31"/>
        <v>1.2872958610942842E-2</v>
      </c>
    </row>
    <row r="293" spans="1:11" x14ac:dyDescent="0.2">
      <c r="A293" s="6">
        <v>40841</v>
      </c>
      <c r="B293">
        <v>14.323301320000001</v>
      </c>
      <c r="C293">
        <v>11.357500079999999</v>
      </c>
      <c r="D293">
        <v>0.33134827</v>
      </c>
      <c r="E293">
        <v>1229.0500489999999</v>
      </c>
      <c r="G293" s="6">
        <f t="shared" si="27"/>
        <v>40841</v>
      </c>
      <c r="H293" s="4">
        <f t="shared" si="28"/>
        <v>-1.2325101940476868E-3</v>
      </c>
      <c r="I293" s="4">
        <f t="shared" si="29"/>
        <v>-4.4021696649423236E-2</v>
      </c>
      <c r="J293" s="4">
        <f t="shared" si="30"/>
        <v>-3.7949424846086433E-2</v>
      </c>
      <c r="K293" s="4">
        <f t="shared" si="31"/>
        <v>-2.0044724629154187E-2</v>
      </c>
    </row>
    <row r="294" spans="1:11" x14ac:dyDescent="0.2">
      <c r="A294" s="6">
        <v>40842</v>
      </c>
      <c r="B294">
        <v>14.48999214</v>
      </c>
      <c r="C294">
        <v>9.9200000760000009</v>
      </c>
      <c r="D294">
        <v>0.33524644399999998</v>
      </c>
      <c r="E294">
        <v>1242</v>
      </c>
      <c r="G294" s="6">
        <f t="shared" si="27"/>
        <v>40842</v>
      </c>
      <c r="H294" s="4">
        <f t="shared" si="28"/>
        <v>1.1637737437474982E-2</v>
      </c>
      <c r="I294" s="4">
        <f t="shared" si="29"/>
        <v>-0.12656834636799741</v>
      </c>
      <c r="J294" s="4">
        <f t="shared" si="30"/>
        <v>1.1764582323004147E-2</v>
      </c>
      <c r="K294" s="4">
        <f t="shared" si="31"/>
        <v>1.0536553015507044E-2</v>
      </c>
    </row>
    <row r="295" spans="1:11" x14ac:dyDescent="0.2">
      <c r="A295" s="6">
        <v>40843</v>
      </c>
      <c r="B295">
        <v>14.60112762</v>
      </c>
      <c r="C295">
        <v>10.338999749999999</v>
      </c>
      <c r="D295">
        <v>0.34969276199999999</v>
      </c>
      <c r="E295">
        <v>1284.589966</v>
      </c>
      <c r="G295" s="6">
        <f t="shared" si="27"/>
        <v>40843</v>
      </c>
      <c r="H295" s="4">
        <f t="shared" si="28"/>
        <v>7.6698095434577507E-3</v>
      </c>
      <c r="I295" s="4">
        <f t="shared" si="29"/>
        <v>4.2237870039306458E-2</v>
      </c>
      <c r="J295" s="4">
        <f t="shared" si="30"/>
        <v>4.309163679003869E-2</v>
      </c>
      <c r="K295" s="4">
        <f t="shared" si="31"/>
        <v>3.4291438003220653E-2</v>
      </c>
    </row>
    <row r="296" spans="1:11" x14ac:dyDescent="0.2">
      <c r="A296" s="6">
        <v>40844</v>
      </c>
      <c r="B296">
        <v>14.43443012</v>
      </c>
      <c r="C296">
        <v>10.86600018</v>
      </c>
      <c r="D296">
        <v>0.35771846800000001</v>
      </c>
      <c r="E296">
        <v>1285.089966</v>
      </c>
      <c r="G296" s="6">
        <f t="shared" si="27"/>
        <v>40844</v>
      </c>
      <c r="H296" s="4">
        <f t="shared" si="28"/>
        <v>-1.1416755221813513E-2</v>
      </c>
      <c r="I296" s="4">
        <f t="shared" si="29"/>
        <v>5.0972090409422854E-2</v>
      </c>
      <c r="J296" s="4">
        <f t="shared" si="30"/>
        <v>2.2950735251420662E-2</v>
      </c>
      <c r="K296" s="4">
        <f t="shared" si="31"/>
        <v>3.8922925854456558E-4</v>
      </c>
    </row>
    <row r="297" spans="1:11" x14ac:dyDescent="0.2">
      <c r="A297" s="6">
        <v>40847</v>
      </c>
      <c r="B297">
        <v>14.3258276</v>
      </c>
      <c r="C297">
        <v>10.67549992</v>
      </c>
      <c r="D297">
        <v>0.339373857</v>
      </c>
      <c r="E297">
        <v>1253.3000489999999</v>
      </c>
      <c r="G297" s="6">
        <f t="shared" si="27"/>
        <v>40847</v>
      </c>
      <c r="H297" s="4">
        <f t="shared" si="28"/>
        <v>-7.5238522821571285E-3</v>
      </c>
      <c r="I297" s="4">
        <f t="shared" si="29"/>
        <v>-1.753177405156281E-2</v>
      </c>
      <c r="J297" s="4">
        <f t="shared" si="30"/>
        <v>-5.1282258650397705E-2</v>
      </c>
      <c r="K297" s="4">
        <f t="shared" si="31"/>
        <v>-2.4737503086223689E-2</v>
      </c>
    </row>
    <row r="298" spans="1:11" x14ac:dyDescent="0.2">
      <c r="A298" s="6">
        <v>40848</v>
      </c>
      <c r="B298">
        <v>14.202061649999999</v>
      </c>
      <c r="C298">
        <v>10.60499954</v>
      </c>
      <c r="D298">
        <v>0.32240521900000002</v>
      </c>
      <c r="E298">
        <v>1218.280029</v>
      </c>
      <c r="G298" s="6">
        <f t="shared" si="27"/>
        <v>40848</v>
      </c>
      <c r="H298" s="4">
        <f t="shared" si="28"/>
        <v>-8.6393577708557823E-3</v>
      </c>
      <c r="I298" s="4">
        <f t="shared" si="29"/>
        <v>-6.6039417852387094E-3</v>
      </c>
      <c r="J298" s="4">
        <f t="shared" si="30"/>
        <v>-4.9999838378829486E-2</v>
      </c>
      <c r="K298" s="4">
        <f t="shared" si="31"/>
        <v>-2.794224737160278E-2</v>
      </c>
    </row>
    <row r="299" spans="1:11" x14ac:dyDescent="0.2">
      <c r="A299" s="6">
        <v>40849</v>
      </c>
      <c r="B299">
        <v>14.36118031</v>
      </c>
      <c r="C299">
        <v>10.78100014</v>
      </c>
      <c r="D299">
        <v>0.316901922</v>
      </c>
      <c r="E299">
        <v>1237.900024</v>
      </c>
      <c r="G299" s="6">
        <f t="shared" si="27"/>
        <v>40849</v>
      </c>
      <c r="H299" s="4">
        <f t="shared" si="28"/>
        <v>1.120391277839583E-2</v>
      </c>
      <c r="I299" s="4">
        <f t="shared" si="29"/>
        <v>1.6596002605767213E-2</v>
      </c>
      <c r="J299" s="4">
        <f t="shared" si="30"/>
        <v>-1.7069503456145996E-2</v>
      </c>
      <c r="K299" s="4">
        <f t="shared" si="31"/>
        <v>1.6104667673248141E-2</v>
      </c>
    </row>
    <row r="300" spans="1:11" x14ac:dyDescent="0.2">
      <c r="A300" s="6">
        <v>40850</v>
      </c>
      <c r="B300">
        <v>14.502617839999999</v>
      </c>
      <c r="C300">
        <v>10.914500240000001</v>
      </c>
      <c r="D300">
        <v>0.33593431099999999</v>
      </c>
      <c r="E300">
        <v>1261.150024</v>
      </c>
      <c r="G300" s="6">
        <f t="shared" si="27"/>
        <v>40850</v>
      </c>
      <c r="H300" s="4">
        <f t="shared" si="28"/>
        <v>9.848600668394436E-3</v>
      </c>
      <c r="I300" s="4">
        <f t="shared" si="29"/>
        <v>1.238290495004124E-2</v>
      </c>
      <c r="J300" s="4">
        <f t="shared" si="30"/>
        <v>6.0057663518998661E-2</v>
      </c>
      <c r="K300" s="4">
        <f t="shared" si="31"/>
        <v>1.8781807536341066E-2</v>
      </c>
    </row>
    <row r="301" spans="1:11" x14ac:dyDescent="0.2">
      <c r="A301" s="6">
        <v>40851</v>
      </c>
      <c r="B301">
        <v>14.522829059999999</v>
      </c>
      <c r="C301">
        <v>10.824000359999999</v>
      </c>
      <c r="D301">
        <v>0.33983245499999998</v>
      </c>
      <c r="E301">
        <v>1253.2299800000001</v>
      </c>
      <c r="G301" s="6">
        <f t="shared" si="27"/>
        <v>40851</v>
      </c>
      <c r="H301" s="4">
        <f t="shared" si="28"/>
        <v>1.3936256352460319E-3</v>
      </c>
      <c r="I301" s="4">
        <f t="shared" si="29"/>
        <v>-8.2917108442888132E-3</v>
      </c>
      <c r="J301" s="4">
        <f t="shared" si="30"/>
        <v>1.1603887642188448E-2</v>
      </c>
      <c r="K301" s="4">
        <f t="shared" si="31"/>
        <v>-6.2800173248857005E-3</v>
      </c>
    </row>
    <row r="302" spans="1:11" x14ac:dyDescent="0.2">
      <c r="A302" s="6">
        <v>40854</v>
      </c>
      <c r="B302">
        <v>14.63395882</v>
      </c>
      <c r="C302">
        <v>10.850000380000001</v>
      </c>
      <c r="D302">
        <v>0.33799812200000001</v>
      </c>
      <c r="E302">
        <v>1261.119995</v>
      </c>
      <c r="G302" s="6">
        <f t="shared" si="27"/>
        <v>40854</v>
      </c>
      <c r="H302" s="4">
        <f t="shared" si="28"/>
        <v>7.6520738170831049E-3</v>
      </c>
      <c r="I302" s="4">
        <f t="shared" si="29"/>
        <v>2.4020712430945501E-3</v>
      </c>
      <c r="J302" s="4">
        <f t="shared" si="30"/>
        <v>-5.3977569623241406E-3</v>
      </c>
      <c r="K302" s="4">
        <f t="shared" si="31"/>
        <v>6.295743898498074E-3</v>
      </c>
    </row>
    <row r="303" spans="1:11" x14ac:dyDescent="0.2">
      <c r="A303" s="6">
        <v>40855</v>
      </c>
      <c r="B303">
        <v>14.982511519999999</v>
      </c>
      <c r="C303">
        <v>10.89949989</v>
      </c>
      <c r="D303">
        <v>0.34579458800000001</v>
      </c>
      <c r="E303">
        <v>1275.920044</v>
      </c>
      <c r="G303" s="6">
        <f t="shared" si="27"/>
        <v>40855</v>
      </c>
      <c r="H303" s="4">
        <f t="shared" si="28"/>
        <v>2.3818073037327192E-2</v>
      </c>
      <c r="I303" s="4">
        <f t="shared" si="29"/>
        <v>4.5621666604953592E-3</v>
      </c>
      <c r="J303" s="4">
        <f t="shared" si="30"/>
        <v>2.3066595618540076E-2</v>
      </c>
      <c r="K303" s="4">
        <f t="shared" si="31"/>
        <v>1.1735639002377285E-2</v>
      </c>
    </row>
    <row r="304" spans="1:11" x14ac:dyDescent="0.2">
      <c r="A304" s="6">
        <v>40856</v>
      </c>
      <c r="B304">
        <v>14.661738400000001</v>
      </c>
      <c r="C304">
        <v>10.56099987</v>
      </c>
      <c r="D304">
        <v>0.328367203</v>
      </c>
      <c r="E304">
        <v>1229.099976</v>
      </c>
      <c r="G304" s="6">
        <f t="shared" si="27"/>
        <v>40856</v>
      </c>
      <c r="H304" s="4">
        <f t="shared" si="28"/>
        <v>-2.1409836366339641E-2</v>
      </c>
      <c r="I304" s="4">
        <f t="shared" si="29"/>
        <v>-3.105647262867206E-2</v>
      </c>
      <c r="J304" s="4">
        <f t="shared" si="30"/>
        <v>-5.0398084888477301E-2</v>
      </c>
      <c r="K304" s="4">
        <f t="shared" si="31"/>
        <v>-3.6695142630739919E-2</v>
      </c>
    </row>
    <row r="305" spans="1:11" x14ac:dyDescent="0.2">
      <c r="A305" s="6">
        <v>40857</v>
      </c>
      <c r="B305">
        <v>14.681945799999999</v>
      </c>
      <c r="C305">
        <v>10.539500240000001</v>
      </c>
      <c r="D305">
        <v>0.33180680899999998</v>
      </c>
      <c r="E305">
        <v>1239.6999510000001</v>
      </c>
      <c r="G305" s="6">
        <f t="shared" si="27"/>
        <v>40857</v>
      </c>
      <c r="H305" s="4">
        <f t="shared" si="28"/>
        <v>1.3782403865558734E-3</v>
      </c>
      <c r="I305" s="4">
        <f t="shared" si="29"/>
        <v>-2.0357570556431837E-3</v>
      </c>
      <c r="J305" s="4">
        <f t="shared" si="30"/>
        <v>1.0474876810398159E-2</v>
      </c>
      <c r="K305" s="4">
        <f t="shared" si="31"/>
        <v>8.6241763949070904E-3</v>
      </c>
    </row>
    <row r="306" spans="1:11" x14ac:dyDescent="0.2">
      <c r="A306" s="6">
        <v>40858</v>
      </c>
      <c r="B306">
        <v>14.95219612</v>
      </c>
      <c r="C306">
        <v>10.869500159999999</v>
      </c>
      <c r="D306">
        <v>0.34350141899999997</v>
      </c>
      <c r="E306">
        <v>1263.849976</v>
      </c>
      <c r="G306" s="6">
        <f t="shared" si="27"/>
        <v>40858</v>
      </c>
      <c r="H306" s="4">
        <f t="shared" si="28"/>
        <v>1.8406982540420502E-2</v>
      </c>
      <c r="I306" s="4">
        <f t="shared" si="29"/>
        <v>3.1310774940501274E-2</v>
      </c>
      <c r="J306" s="4">
        <f t="shared" si="30"/>
        <v>3.5245238140968915E-2</v>
      </c>
      <c r="K306" s="4">
        <f t="shared" si="31"/>
        <v>1.9480540416670467E-2</v>
      </c>
    </row>
    <row r="307" spans="1:11" x14ac:dyDescent="0.2">
      <c r="A307" s="6">
        <v>40861</v>
      </c>
      <c r="B307">
        <v>14.87389851</v>
      </c>
      <c r="C307">
        <v>10.94649982</v>
      </c>
      <c r="D307">
        <v>0.33685153699999998</v>
      </c>
      <c r="E307">
        <v>1251.780029</v>
      </c>
      <c r="G307" s="6">
        <f t="shared" si="27"/>
        <v>40861</v>
      </c>
      <c r="H307" s="4">
        <f t="shared" si="28"/>
        <v>-5.2365290938947151E-3</v>
      </c>
      <c r="I307" s="4">
        <f t="shared" si="29"/>
        <v>7.0840111197900679E-3</v>
      </c>
      <c r="J307" s="4">
        <f t="shared" si="30"/>
        <v>-1.9359110711563043E-2</v>
      </c>
      <c r="K307" s="4">
        <f t="shared" si="31"/>
        <v>-9.5501422077013398E-3</v>
      </c>
    </row>
    <row r="308" spans="1:11" x14ac:dyDescent="0.2">
      <c r="A308" s="6">
        <v>40862</v>
      </c>
      <c r="B308">
        <v>14.512723919999999</v>
      </c>
      <c r="C308">
        <v>10.89150047</v>
      </c>
      <c r="D308">
        <v>0.34120839800000002</v>
      </c>
      <c r="E308">
        <v>1257.8100589999999</v>
      </c>
      <c r="G308" s="6">
        <f t="shared" si="27"/>
        <v>40862</v>
      </c>
      <c r="H308" s="4">
        <f t="shared" si="28"/>
        <v>-2.4282442814651195E-2</v>
      </c>
      <c r="I308" s="4">
        <f t="shared" si="29"/>
        <v>-5.0243777375770238E-3</v>
      </c>
      <c r="J308" s="4">
        <f t="shared" si="30"/>
        <v>1.2934068933757148E-2</v>
      </c>
      <c r="K308" s="4">
        <f t="shared" si="31"/>
        <v>4.8171642463548103E-3</v>
      </c>
    </row>
    <row r="309" spans="1:11" x14ac:dyDescent="0.2">
      <c r="A309" s="6">
        <v>40863</v>
      </c>
      <c r="B309">
        <v>14.315722470000001</v>
      </c>
      <c r="C309">
        <v>10.599499700000001</v>
      </c>
      <c r="D309">
        <v>0.33432909799999999</v>
      </c>
      <c r="E309">
        <v>1236.910034</v>
      </c>
      <c r="G309" s="6">
        <f t="shared" si="27"/>
        <v>40863</v>
      </c>
      <c r="H309" s="4">
        <f t="shared" si="28"/>
        <v>-1.3574395205610656E-2</v>
      </c>
      <c r="I309" s="4">
        <f t="shared" si="29"/>
        <v>-2.680996716699402E-2</v>
      </c>
      <c r="J309" s="4">
        <f t="shared" si="30"/>
        <v>-2.0161578789746115E-2</v>
      </c>
      <c r="K309" s="4">
        <f t="shared" si="31"/>
        <v>-1.6616201190675861E-2</v>
      </c>
    </row>
    <row r="310" spans="1:11" x14ac:dyDescent="0.2">
      <c r="A310" s="6">
        <v>40864</v>
      </c>
      <c r="B310">
        <v>14.328345300000001</v>
      </c>
      <c r="C310">
        <v>10.225999829999999</v>
      </c>
      <c r="D310">
        <v>0.32240521900000002</v>
      </c>
      <c r="E310">
        <v>1216.130005</v>
      </c>
      <c r="G310" s="6">
        <f t="shared" si="27"/>
        <v>40864</v>
      </c>
      <c r="H310" s="4">
        <f t="shared" si="28"/>
        <v>8.8174592839806998E-4</v>
      </c>
      <c r="I310" s="4">
        <f t="shared" si="29"/>
        <v>-3.5237499935964145E-2</v>
      </c>
      <c r="J310" s="4">
        <f t="shared" si="30"/>
        <v>-3.5665094876067172E-2</v>
      </c>
      <c r="K310" s="4">
        <f t="shared" si="31"/>
        <v>-1.6799951838696092E-2</v>
      </c>
    </row>
    <row r="311" spans="1:11" x14ac:dyDescent="0.2">
      <c r="A311" s="6">
        <v>40865</v>
      </c>
      <c r="B311">
        <v>14.4546299</v>
      </c>
      <c r="C311">
        <v>9.8570003509999999</v>
      </c>
      <c r="D311">
        <v>0.31942415200000002</v>
      </c>
      <c r="E311">
        <v>1215.650024</v>
      </c>
      <c r="G311" s="6">
        <f t="shared" si="27"/>
        <v>40865</v>
      </c>
      <c r="H311" s="4">
        <f t="shared" si="28"/>
        <v>8.8136206488547142E-3</v>
      </c>
      <c r="I311" s="4">
        <f t="shared" si="29"/>
        <v>-3.608444016569079E-2</v>
      </c>
      <c r="J311" s="4">
        <f t="shared" si="30"/>
        <v>-9.2463360526431337E-3</v>
      </c>
      <c r="K311" s="4">
        <f t="shared" si="31"/>
        <v>-3.9467902117906739E-4</v>
      </c>
    </row>
    <row r="312" spans="1:11" x14ac:dyDescent="0.2">
      <c r="A312" s="6">
        <v>40868</v>
      </c>
      <c r="B312">
        <v>14.31066895</v>
      </c>
      <c r="C312">
        <v>9.4624996190000008</v>
      </c>
      <c r="D312">
        <v>0.33547568300000002</v>
      </c>
      <c r="E312">
        <v>1192.9799800000001</v>
      </c>
      <c r="G312" s="6">
        <f t="shared" si="27"/>
        <v>40868</v>
      </c>
      <c r="H312" s="4">
        <f t="shared" si="28"/>
        <v>-9.9595043938136563E-3</v>
      </c>
      <c r="I312" s="4">
        <f t="shared" si="29"/>
        <v>-4.0022392000825802E-2</v>
      </c>
      <c r="J312" s="4">
        <f t="shared" si="30"/>
        <v>5.0251463139205699E-2</v>
      </c>
      <c r="K312" s="4">
        <f t="shared" si="31"/>
        <v>-1.8648495498240547E-2</v>
      </c>
    </row>
    <row r="313" spans="1:11" x14ac:dyDescent="0.2">
      <c r="A313" s="6">
        <v>40869</v>
      </c>
      <c r="B313">
        <v>14.35865688</v>
      </c>
      <c r="C313">
        <v>9.6169996260000001</v>
      </c>
      <c r="D313">
        <v>0.34579458800000001</v>
      </c>
      <c r="E313">
        <v>1188.040039</v>
      </c>
      <c r="G313" s="6">
        <f t="shared" si="27"/>
        <v>40869</v>
      </c>
      <c r="H313" s="4">
        <f t="shared" si="28"/>
        <v>3.3532974711150132E-3</v>
      </c>
      <c r="I313" s="4">
        <f t="shared" si="29"/>
        <v>1.6327610380007185E-2</v>
      </c>
      <c r="J313" s="4">
        <f t="shared" si="30"/>
        <v>3.0759025237605542E-2</v>
      </c>
      <c r="K313" s="4">
        <f t="shared" si="31"/>
        <v>-4.1408414917407654E-3</v>
      </c>
    </row>
    <row r="314" spans="1:11" x14ac:dyDescent="0.2">
      <c r="A314" s="6">
        <v>40870</v>
      </c>
      <c r="B314">
        <v>14.30561638</v>
      </c>
      <c r="C314">
        <v>9.4495000840000003</v>
      </c>
      <c r="D314">
        <v>0.331118882</v>
      </c>
      <c r="E314">
        <v>1161.790039</v>
      </c>
      <c r="G314" s="6">
        <f t="shared" si="27"/>
        <v>40870</v>
      </c>
      <c r="H314" s="4">
        <f t="shared" si="28"/>
        <v>-3.6939736385706023E-3</v>
      </c>
      <c r="I314" s="4">
        <f t="shared" si="29"/>
        <v>-1.7417026984919204E-2</v>
      </c>
      <c r="J314" s="4">
        <f t="shared" si="30"/>
        <v>-4.244053119767166E-2</v>
      </c>
      <c r="K314" s="4">
        <f t="shared" si="31"/>
        <v>-2.2095214923981144E-2</v>
      </c>
    </row>
    <row r="315" spans="1:11" x14ac:dyDescent="0.2">
      <c r="A315" s="6">
        <v>40872</v>
      </c>
      <c r="B315">
        <v>14.368762970000001</v>
      </c>
      <c r="C315">
        <v>9.1199998860000004</v>
      </c>
      <c r="D315">
        <v>0.321946591</v>
      </c>
      <c r="E315">
        <v>1158.670044</v>
      </c>
      <c r="G315" s="6">
        <f t="shared" si="27"/>
        <v>40872</v>
      </c>
      <c r="H315" s="4">
        <f t="shared" si="28"/>
        <v>4.4141117951606024E-3</v>
      </c>
      <c r="I315" s="4">
        <f t="shared" si="29"/>
        <v>-3.4869590462030198E-2</v>
      </c>
      <c r="J315" s="4">
        <f t="shared" si="30"/>
        <v>-2.7700899884048336E-2</v>
      </c>
      <c r="K315" s="4">
        <f t="shared" si="31"/>
        <v>-2.6855067570432656E-3</v>
      </c>
    </row>
    <row r="316" spans="1:11" x14ac:dyDescent="0.2">
      <c r="A316" s="6">
        <v>40875</v>
      </c>
      <c r="B316">
        <v>14.45968723</v>
      </c>
      <c r="C316">
        <v>9.7075004580000002</v>
      </c>
      <c r="D316">
        <v>0.34006184299999997</v>
      </c>
      <c r="E316">
        <v>1192.5500489999999</v>
      </c>
      <c r="G316" s="6">
        <f t="shared" si="27"/>
        <v>40875</v>
      </c>
      <c r="H316" s="4">
        <f t="shared" si="28"/>
        <v>6.3279114694727578E-3</v>
      </c>
      <c r="I316" s="4">
        <f t="shared" si="29"/>
        <v>6.4418923173657605E-2</v>
      </c>
      <c r="J316" s="4">
        <f t="shared" si="30"/>
        <v>5.626787953782042E-2</v>
      </c>
      <c r="K316" s="4">
        <f t="shared" si="31"/>
        <v>2.9240425413121329E-2</v>
      </c>
    </row>
    <row r="317" spans="1:11" x14ac:dyDescent="0.2">
      <c r="A317" s="6">
        <v>40876</v>
      </c>
      <c r="B317">
        <v>14.69204998</v>
      </c>
      <c r="C317">
        <v>9.4195003509999999</v>
      </c>
      <c r="D317">
        <v>0.341896266</v>
      </c>
      <c r="E317">
        <v>1195.1899410000001</v>
      </c>
      <c r="G317" s="6">
        <f t="shared" si="27"/>
        <v>40876</v>
      </c>
      <c r="H317" s="4">
        <f t="shared" si="28"/>
        <v>1.6069694060733886E-2</v>
      </c>
      <c r="I317" s="4">
        <f t="shared" si="29"/>
        <v>-2.9667792264965409E-2</v>
      </c>
      <c r="J317" s="4">
        <f t="shared" si="30"/>
        <v>5.3943805744769424E-3</v>
      </c>
      <c r="K317" s="4">
        <f t="shared" si="31"/>
        <v>2.213653005350924E-3</v>
      </c>
    </row>
    <row r="318" spans="1:11" x14ac:dyDescent="0.2">
      <c r="A318" s="6">
        <v>40877</v>
      </c>
      <c r="B318">
        <v>14.876428600000001</v>
      </c>
      <c r="C318">
        <v>9.6145000459999999</v>
      </c>
      <c r="D318">
        <v>0.35840645399999999</v>
      </c>
      <c r="E318">
        <v>1246.959961</v>
      </c>
      <c r="G318" s="6">
        <f t="shared" si="27"/>
        <v>40877</v>
      </c>
      <c r="H318" s="4">
        <f t="shared" si="28"/>
        <v>1.2549550284064681E-2</v>
      </c>
      <c r="I318" s="4">
        <f t="shared" si="29"/>
        <v>2.0701702609873474E-2</v>
      </c>
      <c r="J318" s="4">
        <f t="shared" si="30"/>
        <v>4.8290050643606586E-2</v>
      </c>
      <c r="K318" s="4">
        <f t="shared" si="31"/>
        <v>4.3315307654517854E-2</v>
      </c>
    </row>
    <row r="319" spans="1:11" x14ac:dyDescent="0.2">
      <c r="A319" s="6">
        <v>40878</v>
      </c>
      <c r="B319">
        <v>14.803177829999999</v>
      </c>
      <c r="C319">
        <v>9.856499672</v>
      </c>
      <c r="D319">
        <v>0.36276325599999998</v>
      </c>
      <c r="E319">
        <v>1244.579956</v>
      </c>
      <c r="G319" s="6">
        <f t="shared" si="27"/>
        <v>40878</v>
      </c>
      <c r="H319" s="4">
        <f t="shared" si="28"/>
        <v>-4.9239486149250666E-3</v>
      </c>
      <c r="I319" s="4">
        <f t="shared" si="29"/>
        <v>2.5170276649037149E-2</v>
      </c>
      <c r="J319" s="4">
        <f t="shared" si="30"/>
        <v>1.2156036676727933E-2</v>
      </c>
      <c r="K319" s="4">
        <f t="shared" si="31"/>
        <v>-1.9086458863453171E-3</v>
      </c>
    </row>
    <row r="320" spans="1:11" x14ac:dyDescent="0.2">
      <c r="A320" s="6">
        <v>40879</v>
      </c>
      <c r="B320">
        <v>14.67184258</v>
      </c>
      <c r="C320">
        <v>9.8015003200000006</v>
      </c>
      <c r="D320">
        <v>0.36047020600000002</v>
      </c>
      <c r="E320">
        <v>1244.280029</v>
      </c>
      <c r="G320" s="6">
        <f t="shared" si="27"/>
        <v>40879</v>
      </c>
      <c r="H320" s="4">
        <f t="shared" si="28"/>
        <v>-8.8720983770009809E-3</v>
      </c>
      <c r="I320" s="4">
        <f t="shared" si="29"/>
        <v>-5.5800085050720094E-3</v>
      </c>
      <c r="J320" s="4">
        <f t="shared" si="30"/>
        <v>-6.3210646670344151E-3</v>
      </c>
      <c r="K320" s="4">
        <f t="shared" si="31"/>
        <v>-2.4098652605974991E-4</v>
      </c>
    </row>
    <row r="321" spans="1:11" x14ac:dyDescent="0.2">
      <c r="A321" s="6">
        <v>40882</v>
      </c>
      <c r="B321">
        <v>14.73498917</v>
      </c>
      <c r="C321">
        <v>9.8120002750000008</v>
      </c>
      <c r="D321">
        <v>0.35496666999999998</v>
      </c>
      <c r="E321">
        <v>1257.079956</v>
      </c>
      <c r="G321" s="6">
        <f t="shared" si="27"/>
        <v>40882</v>
      </c>
      <c r="H321" s="4">
        <f t="shared" si="28"/>
        <v>4.3039304474326023E-3</v>
      </c>
      <c r="I321" s="4">
        <f t="shared" si="29"/>
        <v>1.071259976248129E-3</v>
      </c>
      <c r="J321" s="4">
        <f t="shared" si="30"/>
        <v>-1.5267658487148394E-2</v>
      </c>
      <c r="K321" s="4">
        <f t="shared" si="31"/>
        <v>1.0287014740795186E-2</v>
      </c>
    </row>
    <row r="322" spans="1:11" x14ac:dyDescent="0.2">
      <c r="A322" s="6">
        <v>40883</v>
      </c>
      <c r="B322">
        <v>14.846116070000001</v>
      </c>
      <c r="C322">
        <v>9.5994997019999992</v>
      </c>
      <c r="D322">
        <v>0.34992197200000003</v>
      </c>
      <c r="E322">
        <v>1258.469971</v>
      </c>
      <c r="G322" s="6">
        <f t="shared" ref="G322:G385" si="32">A322</f>
        <v>40883</v>
      </c>
      <c r="H322" s="4">
        <f t="shared" si="28"/>
        <v>7.5417021836874376E-3</v>
      </c>
      <c r="I322" s="4">
        <f t="shared" si="29"/>
        <v>-2.1657212295583816E-2</v>
      </c>
      <c r="J322" s="4">
        <f t="shared" si="30"/>
        <v>-1.4211751204697531E-2</v>
      </c>
      <c r="K322" s="4">
        <f t="shared" si="31"/>
        <v>1.1057490761550159E-3</v>
      </c>
    </row>
    <row r="323" spans="1:11" x14ac:dyDescent="0.2">
      <c r="A323" s="6">
        <v>40884</v>
      </c>
      <c r="B323">
        <v>14.870263100000001</v>
      </c>
      <c r="C323">
        <v>9.7659997940000007</v>
      </c>
      <c r="D323">
        <v>0.34785824999999998</v>
      </c>
      <c r="E323">
        <v>1261.01001</v>
      </c>
      <c r="G323" s="6">
        <f t="shared" si="32"/>
        <v>40884</v>
      </c>
      <c r="H323" s="4">
        <f t="shared" si="28"/>
        <v>1.6264880246217306E-3</v>
      </c>
      <c r="I323" s="4">
        <f t="shared" si="29"/>
        <v>1.7344663489630818E-2</v>
      </c>
      <c r="J323" s="4">
        <f t="shared" si="30"/>
        <v>-5.8976633796521405E-3</v>
      </c>
      <c r="K323" s="4">
        <f t="shared" si="31"/>
        <v>2.0183548741983248E-3</v>
      </c>
    </row>
    <row r="324" spans="1:11" x14ac:dyDescent="0.2">
      <c r="A324" s="6">
        <v>40885</v>
      </c>
      <c r="B324">
        <v>14.73556709</v>
      </c>
      <c r="C324">
        <v>9.5240001680000006</v>
      </c>
      <c r="D324">
        <v>0.33685153699999998</v>
      </c>
      <c r="E324">
        <v>1234.349976</v>
      </c>
      <c r="G324" s="6">
        <f t="shared" si="32"/>
        <v>40885</v>
      </c>
      <c r="H324" s="4">
        <f t="shared" si="28"/>
        <v>-9.0580784680266424E-3</v>
      </c>
      <c r="I324" s="4">
        <f t="shared" si="29"/>
        <v>-2.477981068038515E-2</v>
      </c>
      <c r="J324" s="4">
        <f t="shared" si="30"/>
        <v>-3.1641374036694536E-2</v>
      </c>
      <c r="K324" s="4">
        <f t="shared" si="31"/>
        <v>-2.1141809968661551E-2</v>
      </c>
    </row>
    <row r="325" spans="1:11" x14ac:dyDescent="0.2">
      <c r="A325" s="6">
        <v>40886</v>
      </c>
      <c r="B325">
        <v>14.82197571</v>
      </c>
      <c r="C325">
        <v>9.6514997480000009</v>
      </c>
      <c r="D325">
        <v>0.34166696699999999</v>
      </c>
      <c r="E325">
        <v>1255.1899410000001</v>
      </c>
      <c r="G325" s="6">
        <f t="shared" si="32"/>
        <v>40886</v>
      </c>
      <c r="H325" s="4">
        <f t="shared" ref="H325:H388" si="33">B325/B324-1</f>
        <v>5.8639494138397197E-3</v>
      </c>
      <c r="I325" s="4">
        <f t="shared" si="29"/>
        <v>1.3387187920091526E-2</v>
      </c>
      <c r="J325" s="4">
        <f t="shared" si="30"/>
        <v>1.4295407534388183E-2</v>
      </c>
      <c r="K325" s="4">
        <f t="shared" si="31"/>
        <v>1.6883351889821041E-2</v>
      </c>
    </row>
    <row r="326" spans="1:11" x14ac:dyDescent="0.2">
      <c r="A326" s="6">
        <v>40889</v>
      </c>
      <c r="B326">
        <v>14.763521190000001</v>
      </c>
      <c r="C326">
        <v>9.4759998319999994</v>
      </c>
      <c r="D326">
        <v>0.33318254400000002</v>
      </c>
      <c r="E326">
        <v>1236.469971</v>
      </c>
      <c r="G326" s="6">
        <f t="shared" si="32"/>
        <v>40889</v>
      </c>
      <c r="H326" s="4">
        <f t="shared" si="33"/>
        <v>-3.9437738358025776E-3</v>
      </c>
      <c r="I326" s="4">
        <f t="shared" si="29"/>
        <v>-1.8183693786695598E-2</v>
      </c>
      <c r="J326" s="4">
        <f t="shared" si="30"/>
        <v>-2.4832435732658809E-2</v>
      </c>
      <c r="K326" s="4">
        <f t="shared" si="31"/>
        <v>-1.491405355358888E-2</v>
      </c>
    </row>
    <row r="327" spans="1:11" x14ac:dyDescent="0.2">
      <c r="A327" s="6">
        <v>40890</v>
      </c>
      <c r="B327">
        <v>14.63898659</v>
      </c>
      <c r="C327">
        <v>9.0255002980000008</v>
      </c>
      <c r="D327">
        <v>0.32401040199999998</v>
      </c>
      <c r="E327">
        <v>1225.7299800000001</v>
      </c>
      <c r="G327" s="6">
        <f t="shared" si="32"/>
        <v>40890</v>
      </c>
      <c r="H327" s="4">
        <f t="shared" si="33"/>
        <v>-8.4352911745981807E-3</v>
      </c>
      <c r="I327" s="4">
        <f t="shared" si="29"/>
        <v>-4.7541108272151189E-2</v>
      </c>
      <c r="J327" s="4">
        <f t="shared" si="30"/>
        <v>-2.7528879184018917E-2</v>
      </c>
      <c r="K327" s="4">
        <f t="shared" si="31"/>
        <v>-8.6860103778452213E-3</v>
      </c>
    </row>
    <row r="328" spans="1:11" x14ac:dyDescent="0.2">
      <c r="A328" s="6">
        <v>40891</v>
      </c>
      <c r="B328">
        <v>14.65170479</v>
      </c>
      <c r="C328">
        <v>9.0104999540000001</v>
      </c>
      <c r="D328">
        <v>0.31139859600000003</v>
      </c>
      <c r="E328">
        <v>1211.8199460000001</v>
      </c>
      <c r="G328" s="6">
        <f t="shared" si="32"/>
        <v>40891</v>
      </c>
      <c r="H328" s="4">
        <f t="shared" si="33"/>
        <v>8.6878964754899535E-4</v>
      </c>
      <c r="I328" s="4">
        <f t="shared" si="29"/>
        <v>-1.661995845629094E-3</v>
      </c>
      <c r="J328" s="4">
        <f t="shared" si="30"/>
        <v>-3.8924077505388066E-2</v>
      </c>
      <c r="K328" s="4">
        <f t="shared" si="31"/>
        <v>-1.1348367280695881E-2</v>
      </c>
    </row>
    <row r="329" spans="1:11" x14ac:dyDescent="0.2">
      <c r="A329" s="6">
        <v>40892</v>
      </c>
      <c r="B329">
        <v>14.72793865</v>
      </c>
      <c r="C329">
        <v>9.0629997249999992</v>
      </c>
      <c r="D329">
        <v>0.30864670900000002</v>
      </c>
      <c r="E329">
        <v>1215.75</v>
      </c>
      <c r="G329" s="6">
        <f t="shared" si="32"/>
        <v>40892</v>
      </c>
      <c r="H329" s="4">
        <f t="shared" si="33"/>
        <v>5.2030709799744113E-3</v>
      </c>
      <c r="I329" s="4">
        <f t="shared" si="29"/>
        <v>5.8265103232915116E-3</v>
      </c>
      <c r="J329" s="4">
        <f t="shared" si="30"/>
        <v>-8.8371849948867265E-3</v>
      </c>
      <c r="K329" s="4">
        <f t="shared" si="31"/>
        <v>3.2431006049804534E-3</v>
      </c>
    </row>
    <row r="330" spans="1:11" x14ac:dyDescent="0.2">
      <c r="A330" s="6">
        <v>40893</v>
      </c>
      <c r="B330">
        <v>14.809269909999999</v>
      </c>
      <c r="C330">
        <v>9.0629997249999992</v>
      </c>
      <c r="D330">
        <v>0.30979338299999998</v>
      </c>
      <c r="E330">
        <v>1219.660034</v>
      </c>
      <c r="G330" s="6">
        <f t="shared" si="32"/>
        <v>40893</v>
      </c>
      <c r="H330" s="4">
        <f t="shared" si="33"/>
        <v>5.5222432638255547E-3</v>
      </c>
      <c r="I330" s="4">
        <f t="shared" si="29"/>
        <v>0</v>
      </c>
      <c r="J330" s="4">
        <f t="shared" si="30"/>
        <v>3.7151667798924759E-3</v>
      </c>
      <c r="K330" s="4">
        <f t="shared" si="31"/>
        <v>3.216149701830151E-3</v>
      </c>
    </row>
    <row r="331" spans="1:11" x14ac:dyDescent="0.2">
      <c r="A331" s="6">
        <v>40896</v>
      </c>
      <c r="B331">
        <v>14.68473148</v>
      </c>
      <c r="C331">
        <v>8.9665002820000002</v>
      </c>
      <c r="D331">
        <v>0.30176758799999998</v>
      </c>
      <c r="E331">
        <v>1205.349976</v>
      </c>
      <c r="G331" s="6">
        <f t="shared" si="32"/>
        <v>40896</v>
      </c>
      <c r="H331" s="4">
        <f t="shared" si="33"/>
        <v>-8.4094915385332092E-3</v>
      </c>
      <c r="I331" s="4">
        <f t="shared" si="29"/>
        <v>-1.0647627267802773E-2</v>
      </c>
      <c r="J331" s="4">
        <f t="shared" si="30"/>
        <v>-2.5906928425259546E-2</v>
      </c>
      <c r="K331" s="4">
        <f t="shared" si="31"/>
        <v>-1.1732825214472831E-2</v>
      </c>
    </row>
    <row r="332" spans="1:11" x14ac:dyDescent="0.2">
      <c r="A332" s="6">
        <v>40897</v>
      </c>
      <c r="B332">
        <v>15.04308224</v>
      </c>
      <c r="C332">
        <v>9.1260004039999991</v>
      </c>
      <c r="D332">
        <v>0.31873634499999998</v>
      </c>
      <c r="E332">
        <v>1241.3000489999999</v>
      </c>
      <c r="G332" s="6">
        <f t="shared" si="32"/>
        <v>40897</v>
      </c>
      <c r="H332" s="4">
        <f t="shared" si="33"/>
        <v>2.4402949450458733E-2</v>
      </c>
      <c r="I332" s="4">
        <f t="shared" si="29"/>
        <v>1.7788447776017069E-2</v>
      </c>
      <c r="J332" s="4">
        <f t="shared" si="30"/>
        <v>5.6231211285686422E-2</v>
      </c>
      <c r="K332" s="4">
        <f t="shared" si="31"/>
        <v>2.9825423085253266E-2</v>
      </c>
    </row>
    <row r="333" spans="1:11" x14ac:dyDescent="0.2">
      <c r="A333" s="6">
        <v>40898</v>
      </c>
      <c r="B333">
        <v>15.09391499</v>
      </c>
      <c r="C333">
        <v>8.7174997330000004</v>
      </c>
      <c r="D333">
        <v>0.314608842</v>
      </c>
      <c r="E333">
        <v>1243.719971</v>
      </c>
      <c r="G333" s="6">
        <f t="shared" si="32"/>
        <v>40898</v>
      </c>
      <c r="H333" s="4">
        <f t="shared" si="33"/>
        <v>3.3791445921125263E-3</v>
      </c>
      <c r="I333" s="4">
        <f t="shared" si="29"/>
        <v>-4.4762289383742493E-2</v>
      </c>
      <c r="J333" s="4">
        <f t="shared" si="30"/>
        <v>-1.2949583769619966E-2</v>
      </c>
      <c r="K333" s="4">
        <f t="shared" si="31"/>
        <v>1.9495060859375801E-3</v>
      </c>
    </row>
    <row r="334" spans="1:11" x14ac:dyDescent="0.2">
      <c r="A334" s="6">
        <v>40899</v>
      </c>
      <c r="B334">
        <v>15.04308224</v>
      </c>
      <c r="C334">
        <v>8.9514999389999996</v>
      </c>
      <c r="D334">
        <v>0.32813787500000002</v>
      </c>
      <c r="E334">
        <v>1254</v>
      </c>
      <c r="G334" s="6">
        <f t="shared" si="32"/>
        <v>40899</v>
      </c>
      <c r="H334" s="4">
        <f t="shared" si="33"/>
        <v>-3.3677644291542075E-3</v>
      </c>
      <c r="I334" s="4">
        <f t="shared" si="29"/>
        <v>2.6842582525605785E-2</v>
      </c>
      <c r="J334" s="4">
        <f t="shared" si="30"/>
        <v>4.3002710648545772E-2</v>
      </c>
      <c r="K334" s="4">
        <f t="shared" si="31"/>
        <v>8.2655495125116829E-3</v>
      </c>
    </row>
    <row r="335" spans="1:11" x14ac:dyDescent="0.2">
      <c r="A335" s="6">
        <v>40900</v>
      </c>
      <c r="B335">
        <v>15.24641323</v>
      </c>
      <c r="C335">
        <v>8.8640003200000006</v>
      </c>
      <c r="D335">
        <v>0.324927509</v>
      </c>
      <c r="E335">
        <v>1265.329956</v>
      </c>
      <c r="G335" s="6">
        <f t="shared" si="32"/>
        <v>40900</v>
      </c>
      <c r="H335" s="4">
        <f t="shared" si="33"/>
        <v>1.3516577703692745E-2</v>
      </c>
      <c r="I335" s="4">
        <f t="shared" si="29"/>
        <v>-9.7748555656890224E-3</v>
      </c>
      <c r="J335" s="4">
        <f t="shared" si="30"/>
        <v>-9.7835886820442086E-3</v>
      </c>
      <c r="K335" s="4">
        <f t="shared" si="31"/>
        <v>9.0350526315789992E-3</v>
      </c>
    </row>
    <row r="336" spans="1:11" x14ac:dyDescent="0.2">
      <c r="A336" s="6">
        <v>40904</v>
      </c>
      <c r="B336">
        <v>15.20573997</v>
      </c>
      <c r="C336">
        <v>8.8135004039999991</v>
      </c>
      <c r="D336">
        <v>0.32240521900000002</v>
      </c>
      <c r="E336">
        <v>1265.4300539999999</v>
      </c>
      <c r="G336" s="6">
        <f t="shared" si="32"/>
        <v>40904</v>
      </c>
      <c r="H336" s="4">
        <f t="shared" si="33"/>
        <v>-2.6677264604089146E-3</v>
      </c>
      <c r="I336" s="4">
        <f t="shared" si="29"/>
        <v>-5.6971924838560284E-3</v>
      </c>
      <c r="J336" s="4">
        <f t="shared" si="30"/>
        <v>-7.7626237549495158E-3</v>
      </c>
      <c r="K336" s="4">
        <f t="shared" si="31"/>
        <v>7.9108219579682171E-5</v>
      </c>
    </row>
    <row r="337" spans="1:11" x14ac:dyDescent="0.2">
      <c r="A337" s="6">
        <v>40905</v>
      </c>
      <c r="B337">
        <v>15.18032169</v>
      </c>
      <c r="C337">
        <v>8.6944999690000007</v>
      </c>
      <c r="D337">
        <v>0.31437960300000001</v>
      </c>
      <c r="E337">
        <v>1249.6400149999999</v>
      </c>
      <c r="G337" s="6">
        <f t="shared" si="32"/>
        <v>40905</v>
      </c>
      <c r="H337" s="4">
        <f t="shared" si="33"/>
        <v>-1.6716240084434508E-3</v>
      </c>
      <c r="I337" s="4">
        <f t="shared" si="29"/>
        <v>-1.3502062693046435E-2</v>
      </c>
      <c r="J337" s="4">
        <f t="shared" si="30"/>
        <v>-2.489294690977073E-2</v>
      </c>
      <c r="K337" s="4">
        <f t="shared" si="31"/>
        <v>-1.2478002201771643E-2</v>
      </c>
    </row>
    <row r="338" spans="1:11" x14ac:dyDescent="0.2">
      <c r="A338" s="6">
        <v>40906</v>
      </c>
      <c r="B338">
        <v>15.24641323</v>
      </c>
      <c r="C338">
        <v>8.6929998400000006</v>
      </c>
      <c r="D338">
        <v>0.32034152700000001</v>
      </c>
      <c r="E338">
        <v>1263.0200199999999</v>
      </c>
      <c r="G338" s="6">
        <f t="shared" si="32"/>
        <v>40906</v>
      </c>
      <c r="H338" s="4">
        <f t="shared" si="33"/>
        <v>4.3537641263253768E-3</v>
      </c>
      <c r="I338" s="4">
        <f t="shared" si="29"/>
        <v>-1.7253769685998677E-4</v>
      </c>
      <c r="J338" s="4">
        <f t="shared" si="30"/>
        <v>1.8964092909042884E-2</v>
      </c>
      <c r="K338" s="4">
        <f t="shared" si="31"/>
        <v>1.0707087512718649E-2</v>
      </c>
    </row>
    <row r="339" spans="1:11" x14ac:dyDescent="0.2">
      <c r="A339" s="6">
        <v>40907</v>
      </c>
      <c r="B339">
        <v>15.18794918</v>
      </c>
      <c r="C339">
        <v>8.6549997330000004</v>
      </c>
      <c r="D339">
        <v>0.31781905900000001</v>
      </c>
      <c r="E339">
        <v>1257.599976</v>
      </c>
      <c r="G339" s="6">
        <f t="shared" si="32"/>
        <v>40907</v>
      </c>
      <c r="H339" s="4">
        <f t="shared" si="33"/>
        <v>-3.8346100894708357E-3</v>
      </c>
      <c r="I339" s="4">
        <f t="shared" si="29"/>
        <v>-4.3713456458547295E-3</v>
      </c>
      <c r="J339" s="4">
        <f t="shared" si="30"/>
        <v>-7.8743084720327428E-3</v>
      </c>
      <c r="K339" s="4">
        <f t="shared" si="31"/>
        <v>-4.2913365696293226E-3</v>
      </c>
    </row>
    <row r="340" spans="1:11" x14ac:dyDescent="0.2">
      <c r="A340" s="6">
        <v>40911</v>
      </c>
      <c r="B340">
        <v>15.33281326</v>
      </c>
      <c r="C340">
        <v>8.9514999389999996</v>
      </c>
      <c r="D340">
        <v>0.321946591</v>
      </c>
      <c r="E340">
        <v>1277.0600589999999</v>
      </c>
      <c r="G340" s="6">
        <f t="shared" si="32"/>
        <v>40911</v>
      </c>
      <c r="H340" s="4">
        <f t="shared" si="33"/>
        <v>9.5380935426596647E-3</v>
      </c>
      <c r="I340" s="4">
        <f t="shared" ref="I340:I403" si="34">C340/C339-1</f>
        <v>3.4257679393044471E-2</v>
      </c>
      <c r="J340" s="4">
        <f t="shared" ref="J340:J403" si="35">D340/D339-1</f>
        <v>1.2987049967950526E-2</v>
      </c>
      <c r="K340" s="4">
        <f t="shared" ref="K340:K403" si="36">E340/E339-1</f>
        <v>1.5473984869096347E-2</v>
      </c>
    </row>
    <row r="341" spans="1:11" x14ac:dyDescent="0.2">
      <c r="A341" s="6">
        <v>40912</v>
      </c>
      <c r="B341">
        <v>15.17523956</v>
      </c>
      <c r="C341">
        <v>8.8754997249999992</v>
      </c>
      <c r="D341">
        <v>0.32561552500000002</v>
      </c>
      <c r="E341">
        <v>1277.3000489999999</v>
      </c>
      <c r="G341" s="6">
        <f t="shared" si="32"/>
        <v>40912</v>
      </c>
      <c r="H341" s="4">
        <f t="shared" si="33"/>
        <v>-1.0276894222084887E-2</v>
      </c>
      <c r="I341" s="4">
        <f t="shared" si="34"/>
        <v>-8.4902211381225889E-3</v>
      </c>
      <c r="J341" s="4">
        <f t="shared" si="35"/>
        <v>1.1396095198908274E-2</v>
      </c>
      <c r="K341" s="4">
        <f t="shared" si="36"/>
        <v>1.8792381635357458E-4</v>
      </c>
    </row>
    <row r="342" spans="1:11" x14ac:dyDescent="0.2">
      <c r="A342" s="6">
        <v>40913</v>
      </c>
      <c r="B342">
        <v>15.101534839999999</v>
      </c>
      <c r="C342">
        <v>8.8804998400000006</v>
      </c>
      <c r="D342">
        <v>0.33731019499999998</v>
      </c>
      <c r="E342">
        <v>1281.0600589999999</v>
      </c>
      <c r="G342" s="6">
        <f t="shared" si="32"/>
        <v>40913</v>
      </c>
      <c r="H342" s="4">
        <f t="shared" si="33"/>
        <v>-4.8569065225353425E-3</v>
      </c>
      <c r="I342" s="4">
        <f t="shared" si="34"/>
        <v>5.6336151821589908E-4</v>
      </c>
      <c r="J342" s="4">
        <f t="shared" si="35"/>
        <v>3.5915578656760871E-2</v>
      </c>
      <c r="K342" s="4">
        <f t="shared" si="36"/>
        <v>2.9437171030750608E-3</v>
      </c>
    </row>
    <row r="343" spans="1:11" x14ac:dyDescent="0.2">
      <c r="A343" s="6">
        <v>40914</v>
      </c>
      <c r="B343">
        <v>14.994803429999999</v>
      </c>
      <c r="C343">
        <v>9.1304998400000006</v>
      </c>
      <c r="D343">
        <v>0.33341199199999999</v>
      </c>
      <c r="E343">
        <v>1277.8100589999999</v>
      </c>
      <c r="G343" s="6">
        <f t="shared" si="32"/>
        <v>40914</v>
      </c>
      <c r="H343" s="4">
        <f t="shared" si="33"/>
        <v>-7.0675869129074309E-3</v>
      </c>
      <c r="I343" s="4">
        <f t="shared" si="34"/>
        <v>2.8151568549546813E-2</v>
      </c>
      <c r="J343" s="4">
        <f t="shared" si="35"/>
        <v>-1.1556730445102636E-2</v>
      </c>
      <c r="K343" s="4">
        <f t="shared" si="36"/>
        <v>-2.5369614618513392E-3</v>
      </c>
    </row>
    <row r="344" spans="1:11" x14ac:dyDescent="0.2">
      <c r="A344" s="6">
        <v>40917</v>
      </c>
      <c r="B344">
        <v>15.04054356</v>
      </c>
      <c r="C344">
        <v>8.9280004500000008</v>
      </c>
      <c r="D344">
        <v>0.33341199199999999</v>
      </c>
      <c r="E344">
        <v>1280.6999510000001</v>
      </c>
      <c r="G344" s="6">
        <f t="shared" si="32"/>
        <v>40917</v>
      </c>
      <c r="H344" s="4">
        <f t="shared" si="33"/>
        <v>3.0503987740504446E-3</v>
      </c>
      <c r="I344" s="4">
        <f t="shared" si="34"/>
        <v>-2.2178346590935316E-2</v>
      </c>
      <c r="J344" s="4">
        <f t="shared" si="35"/>
        <v>0</v>
      </c>
      <c r="K344" s="4">
        <f t="shared" si="36"/>
        <v>2.2615974726805099E-3</v>
      </c>
    </row>
    <row r="345" spans="1:11" x14ac:dyDescent="0.2">
      <c r="A345" s="6">
        <v>40918</v>
      </c>
      <c r="B345">
        <v>15.004963869999999</v>
      </c>
      <c r="C345">
        <v>8.9670000079999994</v>
      </c>
      <c r="D345">
        <v>0.33203607800000001</v>
      </c>
      <c r="E345">
        <v>1292.079956</v>
      </c>
      <c r="G345" s="6">
        <f t="shared" si="32"/>
        <v>40918</v>
      </c>
      <c r="H345" s="4">
        <f t="shared" si="33"/>
        <v>-2.3655853831389129E-3</v>
      </c>
      <c r="I345" s="4">
        <f t="shared" si="34"/>
        <v>4.3682298425509192E-3</v>
      </c>
      <c r="J345" s="4">
        <f t="shared" si="35"/>
        <v>-4.1267681817515056E-3</v>
      </c>
      <c r="K345" s="4">
        <f t="shared" si="36"/>
        <v>8.885769841026514E-3</v>
      </c>
    </row>
    <row r="346" spans="1:11" x14ac:dyDescent="0.2">
      <c r="A346" s="6">
        <v>40919</v>
      </c>
      <c r="B346">
        <v>15.096456529999999</v>
      </c>
      <c r="C346">
        <v>8.9449996949999999</v>
      </c>
      <c r="D346">
        <v>0.32538625599999998</v>
      </c>
      <c r="E346">
        <v>1292.4799800000001</v>
      </c>
      <c r="G346" s="6">
        <f t="shared" si="32"/>
        <v>40919</v>
      </c>
      <c r="H346" s="4">
        <f t="shared" si="33"/>
        <v>6.0974928558759078E-3</v>
      </c>
      <c r="I346" s="4">
        <f t="shared" si="34"/>
        <v>-2.4534752961270501E-3</v>
      </c>
      <c r="J346" s="4">
        <f t="shared" si="35"/>
        <v>-2.0027407985466095E-2</v>
      </c>
      <c r="K346" s="4">
        <f t="shared" si="36"/>
        <v>3.0959693952570255E-4</v>
      </c>
    </row>
    <row r="347" spans="1:11" x14ac:dyDescent="0.2">
      <c r="A347" s="6">
        <v>40920</v>
      </c>
      <c r="B347">
        <v>15.121870039999999</v>
      </c>
      <c r="C347">
        <v>8.7965002059999993</v>
      </c>
      <c r="D347">
        <v>0.323322475</v>
      </c>
      <c r="E347">
        <v>1295.5</v>
      </c>
      <c r="G347" s="6">
        <f t="shared" si="32"/>
        <v>40920</v>
      </c>
      <c r="H347" s="4">
        <f t="shared" si="33"/>
        <v>1.6834089476227554E-3</v>
      </c>
      <c r="I347" s="4">
        <f t="shared" si="34"/>
        <v>-1.660139676505612E-2</v>
      </c>
      <c r="J347" s="4">
        <f t="shared" si="35"/>
        <v>-6.3425573820179437E-3</v>
      </c>
      <c r="K347" s="4">
        <f t="shared" si="36"/>
        <v>2.3366087264267144E-3</v>
      </c>
    </row>
    <row r="348" spans="1:11" x14ac:dyDescent="0.2">
      <c r="A348" s="6">
        <v>40921</v>
      </c>
      <c r="B348">
        <v>15.132040979999999</v>
      </c>
      <c r="C348">
        <v>8.9209995269999993</v>
      </c>
      <c r="D348">
        <v>0.31483814100000002</v>
      </c>
      <c r="E348">
        <v>1289.089966</v>
      </c>
      <c r="G348" s="6">
        <f t="shared" si="32"/>
        <v>40921</v>
      </c>
      <c r="H348" s="4">
        <f t="shared" si="33"/>
        <v>6.725980300781309E-4</v>
      </c>
      <c r="I348" s="4">
        <f t="shared" si="34"/>
        <v>1.4153278927348856E-2</v>
      </c>
      <c r="J348" s="4">
        <f t="shared" si="35"/>
        <v>-2.6241089488134084E-2</v>
      </c>
      <c r="K348" s="4">
        <f t="shared" si="36"/>
        <v>-4.947922809726002E-3</v>
      </c>
    </row>
    <row r="349" spans="1:11" x14ac:dyDescent="0.2">
      <c r="A349" s="6">
        <v>40925</v>
      </c>
      <c r="B349">
        <v>15.210823059999999</v>
      </c>
      <c r="C349">
        <v>9.0830001829999993</v>
      </c>
      <c r="D349">
        <v>0.31002274200000002</v>
      </c>
      <c r="E349">
        <v>1293.670044</v>
      </c>
      <c r="G349" s="6">
        <f t="shared" si="32"/>
        <v>40925</v>
      </c>
      <c r="H349" s="4">
        <f t="shared" si="33"/>
        <v>5.2063089244951399E-3</v>
      </c>
      <c r="I349" s="4">
        <f t="shared" si="34"/>
        <v>1.8159473667686443E-2</v>
      </c>
      <c r="J349" s="4">
        <f t="shared" si="35"/>
        <v>-1.5294840023845735E-2</v>
      </c>
      <c r="K349" s="4">
        <f t="shared" si="36"/>
        <v>3.5529545034096444E-3</v>
      </c>
    </row>
    <row r="350" spans="1:11" x14ac:dyDescent="0.2">
      <c r="A350" s="6">
        <v>40926</v>
      </c>
      <c r="B350">
        <v>15.25148869</v>
      </c>
      <c r="C350">
        <v>9.4720001220000007</v>
      </c>
      <c r="D350">
        <v>0.32057070700000001</v>
      </c>
      <c r="E350">
        <v>1308.040039</v>
      </c>
      <c r="G350" s="6">
        <f t="shared" si="32"/>
        <v>40926</v>
      </c>
      <c r="H350" s="4">
        <f t="shared" si="33"/>
        <v>2.673466770311661E-3</v>
      </c>
      <c r="I350" s="4">
        <f t="shared" si="34"/>
        <v>4.2827252137247029E-2</v>
      </c>
      <c r="J350" s="4">
        <f t="shared" si="35"/>
        <v>3.4023197562712992E-2</v>
      </c>
      <c r="K350" s="4">
        <f t="shared" si="36"/>
        <v>1.1107929001407779E-2</v>
      </c>
    </row>
    <row r="351" spans="1:11" x14ac:dyDescent="0.2">
      <c r="A351" s="6">
        <v>40927</v>
      </c>
      <c r="B351">
        <v>15.403971670000001</v>
      </c>
      <c r="C351">
        <v>9.7224998469999999</v>
      </c>
      <c r="D351">
        <v>0.32905519</v>
      </c>
      <c r="E351">
        <v>1314.5</v>
      </c>
      <c r="G351" s="6">
        <f t="shared" si="32"/>
        <v>40927</v>
      </c>
      <c r="H351" s="4">
        <f t="shared" si="33"/>
        <v>9.9979079484864286E-3</v>
      </c>
      <c r="I351" s="4">
        <f t="shared" si="34"/>
        <v>2.6446338869673403E-2</v>
      </c>
      <c r="J351" s="4">
        <f t="shared" si="35"/>
        <v>2.646680690010772E-2</v>
      </c>
      <c r="K351" s="4">
        <f t="shared" si="36"/>
        <v>4.938656927458096E-3</v>
      </c>
    </row>
    <row r="352" spans="1:11" x14ac:dyDescent="0.2">
      <c r="A352" s="6">
        <v>40928</v>
      </c>
      <c r="B352">
        <v>15.50563717</v>
      </c>
      <c r="C352">
        <v>9.5465002059999993</v>
      </c>
      <c r="D352">
        <v>0.32607412299999999</v>
      </c>
      <c r="E352">
        <v>1315.380005</v>
      </c>
      <c r="G352" s="6">
        <f t="shared" si="32"/>
        <v>40928</v>
      </c>
      <c r="H352" s="4">
        <f t="shared" si="33"/>
        <v>6.5999537118077711E-3</v>
      </c>
      <c r="I352" s="4">
        <f t="shared" si="34"/>
        <v>-1.8102303293355937E-2</v>
      </c>
      <c r="J352" s="4">
        <f t="shared" si="35"/>
        <v>-9.0594741872936924E-3</v>
      </c>
      <c r="K352" s="4">
        <f t="shared" si="36"/>
        <v>6.6945987067335011E-4</v>
      </c>
    </row>
    <row r="353" spans="1:11" x14ac:dyDescent="0.2">
      <c r="A353" s="6">
        <v>40931</v>
      </c>
      <c r="B353">
        <v>15.480225559999999</v>
      </c>
      <c r="C353">
        <v>9.3044996260000001</v>
      </c>
      <c r="D353">
        <v>0.33501717399999997</v>
      </c>
      <c r="E353">
        <v>1316</v>
      </c>
      <c r="G353" s="6">
        <f t="shared" si="32"/>
        <v>40931</v>
      </c>
      <c r="H353" s="4">
        <f t="shared" si="33"/>
        <v>-1.6388626743547574E-3</v>
      </c>
      <c r="I353" s="4">
        <f t="shared" si="34"/>
        <v>-2.5349664775359382E-2</v>
      </c>
      <c r="J353" s="4">
        <f t="shared" si="35"/>
        <v>2.7426435798464155E-2</v>
      </c>
      <c r="K353" s="4">
        <f t="shared" si="36"/>
        <v>4.7134288011330128E-4</v>
      </c>
    </row>
    <row r="354" spans="1:11" x14ac:dyDescent="0.2">
      <c r="A354" s="6">
        <v>40932</v>
      </c>
      <c r="B354">
        <v>15.602209090000001</v>
      </c>
      <c r="C354">
        <v>9.3500003809999992</v>
      </c>
      <c r="D354">
        <v>0.34258425199999998</v>
      </c>
      <c r="E354">
        <v>1314.650024</v>
      </c>
      <c r="G354" s="6">
        <f t="shared" si="32"/>
        <v>40932</v>
      </c>
      <c r="H354" s="4">
        <f t="shared" si="33"/>
        <v>7.8799581780770733E-3</v>
      </c>
      <c r="I354" s="4">
        <f t="shared" si="34"/>
        <v>4.8901882776000161E-3</v>
      </c>
      <c r="J354" s="4">
        <f t="shared" si="35"/>
        <v>2.2587134592688018E-2</v>
      </c>
      <c r="K354" s="4">
        <f t="shared" si="36"/>
        <v>-1.0258176291793042E-3</v>
      </c>
    </row>
    <row r="355" spans="1:11" x14ac:dyDescent="0.2">
      <c r="A355" s="6">
        <v>40933</v>
      </c>
      <c r="B355">
        <v>15.622545240000001</v>
      </c>
      <c r="C355">
        <v>9.3900003430000005</v>
      </c>
      <c r="D355">
        <v>0.34052053100000002</v>
      </c>
      <c r="E355">
        <v>1326.0600589999999</v>
      </c>
      <c r="G355" s="6">
        <f t="shared" si="32"/>
        <v>40933</v>
      </c>
      <c r="H355" s="4">
        <f t="shared" si="33"/>
        <v>1.3034147845791821E-3</v>
      </c>
      <c r="I355" s="4">
        <f t="shared" si="34"/>
        <v>4.2780706278136016E-3</v>
      </c>
      <c r="J355" s="4">
        <f t="shared" si="35"/>
        <v>-6.0239809271792621E-3</v>
      </c>
      <c r="K355" s="4">
        <f t="shared" si="36"/>
        <v>8.6791425791659105E-3</v>
      </c>
    </row>
    <row r="356" spans="1:11" x14ac:dyDescent="0.2">
      <c r="A356" s="6">
        <v>40934</v>
      </c>
      <c r="B356">
        <v>15.49547482</v>
      </c>
      <c r="C356">
        <v>9.6660003660000005</v>
      </c>
      <c r="D356">
        <v>0.33731019499999998</v>
      </c>
      <c r="E356">
        <v>1318.4300539999999</v>
      </c>
      <c r="G356" s="6">
        <f t="shared" si="32"/>
        <v>40934</v>
      </c>
      <c r="H356" s="4">
        <f t="shared" si="33"/>
        <v>-8.1337847353227799E-3</v>
      </c>
      <c r="I356" s="4">
        <f t="shared" si="34"/>
        <v>2.9392972621747671E-2</v>
      </c>
      <c r="J356" s="4">
        <f t="shared" si="35"/>
        <v>-9.4277310991273122E-3</v>
      </c>
      <c r="K356" s="4">
        <f t="shared" si="36"/>
        <v>-5.7538909706351671E-3</v>
      </c>
    </row>
    <row r="357" spans="1:11" x14ac:dyDescent="0.2">
      <c r="A357" s="6">
        <v>40935</v>
      </c>
      <c r="B357">
        <v>15.42939281</v>
      </c>
      <c r="C357">
        <v>9.768500328</v>
      </c>
      <c r="D357">
        <v>0.341896266</v>
      </c>
      <c r="E357">
        <v>1316.329956</v>
      </c>
      <c r="G357" s="6">
        <f t="shared" si="32"/>
        <v>40935</v>
      </c>
      <c r="H357" s="4">
        <f t="shared" si="33"/>
        <v>-4.2646005216121496E-3</v>
      </c>
      <c r="I357" s="4">
        <f t="shared" si="34"/>
        <v>1.0604175265763738E-2</v>
      </c>
      <c r="J357" s="4">
        <f t="shared" si="35"/>
        <v>1.3596004710145326E-2</v>
      </c>
      <c r="K357" s="4">
        <f t="shared" si="36"/>
        <v>-1.5928778274041377E-3</v>
      </c>
    </row>
    <row r="358" spans="1:11" x14ac:dyDescent="0.2">
      <c r="A358" s="6">
        <v>40938</v>
      </c>
      <c r="B358">
        <v>15.579336169999999</v>
      </c>
      <c r="C358">
        <v>9.6075000760000009</v>
      </c>
      <c r="D358">
        <v>0.339373857</v>
      </c>
      <c r="E358">
        <v>1313.01001</v>
      </c>
      <c r="G358" s="6">
        <f t="shared" si="32"/>
        <v>40938</v>
      </c>
      <c r="H358" s="4">
        <f t="shared" si="33"/>
        <v>9.7180337454898513E-3</v>
      </c>
      <c r="I358" s="4">
        <f t="shared" si="34"/>
        <v>-1.6481573076116418E-2</v>
      </c>
      <c r="J358" s="4">
        <f t="shared" si="35"/>
        <v>-7.3777026859954686E-3</v>
      </c>
      <c r="K358" s="4">
        <f t="shared" si="36"/>
        <v>-2.5221229562294445E-3</v>
      </c>
    </row>
    <row r="359" spans="1:11" x14ac:dyDescent="0.2">
      <c r="A359" s="6">
        <v>40939</v>
      </c>
      <c r="B359">
        <v>15.59459114</v>
      </c>
      <c r="C359">
        <v>9.7220001220000007</v>
      </c>
      <c r="D359">
        <v>0.33868596000000001</v>
      </c>
      <c r="E359">
        <v>1312.410034</v>
      </c>
      <c r="G359" s="6">
        <f t="shared" si="32"/>
        <v>40939</v>
      </c>
      <c r="H359" s="4">
        <f t="shared" si="33"/>
        <v>9.7917971815619786E-4</v>
      </c>
      <c r="I359" s="4">
        <f t="shared" si="34"/>
        <v>1.1917777267161034E-2</v>
      </c>
      <c r="J359" s="4">
        <f t="shared" si="35"/>
        <v>-2.026959312897203E-3</v>
      </c>
      <c r="K359" s="4">
        <f t="shared" si="36"/>
        <v>-4.5694701139409322E-4</v>
      </c>
    </row>
    <row r="360" spans="1:11" x14ac:dyDescent="0.2">
      <c r="A360" s="6">
        <v>40940</v>
      </c>
      <c r="B360">
        <v>15.802986150000001</v>
      </c>
      <c r="C360">
        <v>8.9729995729999992</v>
      </c>
      <c r="D360">
        <v>0.34235492299999998</v>
      </c>
      <c r="E360">
        <v>1324.089966</v>
      </c>
      <c r="G360" s="6">
        <f t="shared" si="32"/>
        <v>40940</v>
      </c>
      <c r="H360" s="4">
        <f t="shared" si="33"/>
        <v>1.3363287830321369E-2</v>
      </c>
      <c r="I360" s="4">
        <f t="shared" si="34"/>
        <v>-7.7041816457611545E-2</v>
      </c>
      <c r="J360" s="4">
        <f t="shared" si="35"/>
        <v>1.0832935029252422E-2</v>
      </c>
      <c r="K360" s="4">
        <f t="shared" si="36"/>
        <v>8.8996058376675791E-3</v>
      </c>
    </row>
    <row r="361" spans="1:11" x14ac:dyDescent="0.2">
      <c r="A361" s="6">
        <v>40941</v>
      </c>
      <c r="B361">
        <v>15.741992</v>
      </c>
      <c r="C361">
        <v>9.0860004429999996</v>
      </c>
      <c r="D361">
        <v>0.35519599899999998</v>
      </c>
      <c r="E361">
        <v>1325.540039</v>
      </c>
      <c r="G361" s="6">
        <f t="shared" si="32"/>
        <v>40941</v>
      </c>
      <c r="H361" s="4">
        <f t="shared" si="33"/>
        <v>-3.8596597770226282E-3</v>
      </c>
      <c r="I361" s="4">
        <f t="shared" si="34"/>
        <v>1.259343311906802E-2</v>
      </c>
      <c r="J361" s="4">
        <f t="shared" si="35"/>
        <v>3.750808046653975E-2</v>
      </c>
      <c r="K361" s="4">
        <f t="shared" si="36"/>
        <v>1.0951468836974954E-3</v>
      </c>
    </row>
    <row r="362" spans="1:11" x14ac:dyDescent="0.2">
      <c r="A362" s="6">
        <v>40942</v>
      </c>
      <c r="B362">
        <v>15.764866830000001</v>
      </c>
      <c r="C362">
        <v>9.3839998250000001</v>
      </c>
      <c r="D362">
        <v>0.36276325599999998</v>
      </c>
      <c r="E362">
        <v>1344.900024</v>
      </c>
      <c r="G362" s="6">
        <f t="shared" si="32"/>
        <v>40942</v>
      </c>
      <c r="H362" s="4">
        <f t="shared" si="33"/>
        <v>1.4531089839202593E-3</v>
      </c>
      <c r="I362" s="4">
        <f t="shared" si="34"/>
        <v>3.2797641147990886E-2</v>
      </c>
      <c r="J362" s="4">
        <f t="shared" si="35"/>
        <v>2.1304454502033998E-2</v>
      </c>
      <c r="K362" s="4">
        <f t="shared" si="36"/>
        <v>1.4605356632309219E-2</v>
      </c>
    </row>
    <row r="363" spans="1:11" x14ac:dyDescent="0.2">
      <c r="A363" s="6">
        <v>40945</v>
      </c>
      <c r="B363">
        <v>15.72674561</v>
      </c>
      <c r="C363">
        <v>9.1569995879999997</v>
      </c>
      <c r="D363">
        <v>0.360011578</v>
      </c>
      <c r="E363">
        <v>1344.329956</v>
      </c>
      <c r="G363" s="6">
        <f t="shared" si="32"/>
        <v>40945</v>
      </c>
      <c r="H363" s="4">
        <f t="shared" si="33"/>
        <v>-2.418112402158501E-3</v>
      </c>
      <c r="I363" s="4">
        <f t="shared" si="34"/>
        <v>-2.419013653381008E-2</v>
      </c>
      <c r="J363" s="4">
        <f t="shared" si="35"/>
        <v>-7.5853272195791632E-3</v>
      </c>
      <c r="K363" s="4">
        <f t="shared" si="36"/>
        <v>-4.2387388640574564E-4</v>
      </c>
    </row>
    <row r="364" spans="1:11" x14ac:dyDescent="0.2">
      <c r="A364" s="6">
        <v>40946</v>
      </c>
      <c r="B364">
        <v>15.67845249</v>
      </c>
      <c r="C364">
        <v>9.2095003129999995</v>
      </c>
      <c r="D364">
        <v>0.36092877400000001</v>
      </c>
      <c r="E364">
        <v>1347.0500489999999</v>
      </c>
      <c r="G364" s="6">
        <f t="shared" si="32"/>
        <v>40946</v>
      </c>
      <c r="H364" s="4">
        <f t="shared" si="33"/>
        <v>-3.0707637293562184E-3</v>
      </c>
      <c r="I364" s="4">
        <f t="shared" si="34"/>
        <v>5.7333982048879406E-3</v>
      </c>
      <c r="J364" s="4">
        <f t="shared" si="35"/>
        <v>2.5476847302949857E-3</v>
      </c>
      <c r="K364" s="4">
        <f t="shared" si="36"/>
        <v>2.0233819739414738E-3</v>
      </c>
    </row>
    <row r="365" spans="1:11" x14ac:dyDescent="0.2">
      <c r="A365" s="6">
        <v>40947</v>
      </c>
      <c r="B365">
        <v>15.660665509999999</v>
      </c>
      <c r="C365">
        <v>9.2740001680000006</v>
      </c>
      <c r="D365">
        <v>0.37399929799999998</v>
      </c>
      <c r="E365">
        <v>1349.959961</v>
      </c>
      <c r="G365" s="6">
        <f t="shared" si="32"/>
        <v>40947</v>
      </c>
      <c r="H365" s="4">
        <f t="shared" si="33"/>
        <v>-1.1344856905580736E-3</v>
      </c>
      <c r="I365" s="4">
        <f t="shared" si="34"/>
        <v>7.0036215655429057E-3</v>
      </c>
      <c r="J365" s="4">
        <f t="shared" si="35"/>
        <v>3.621358268321373E-2</v>
      </c>
      <c r="K365" s="4">
        <f t="shared" si="36"/>
        <v>2.1602107524960612E-3</v>
      </c>
    </row>
    <row r="366" spans="1:11" x14ac:dyDescent="0.2">
      <c r="A366" s="6">
        <v>40948</v>
      </c>
      <c r="B366">
        <v>15.7470789</v>
      </c>
      <c r="C366">
        <v>9.2489995960000009</v>
      </c>
      <c r="D366">
        <v>0.37377002799999998</v>
      </c>
      <c r="E366">
        <v>1351.9499510000001</v>
      </c>
      <c r="G366" s="6">
        <f t="shared" si="32"/>
        <v>40948</v>
      </c>
      <c r="H366" s="4">
        <f t="shared" si="33"/>
        <v>5.5178619289724118E-3</v>
      </c>
      <c r="I366" s="4">
        <f t="shared" si="34"/>
        <v>-2.6957700611505153E-3</v>
      </c>
      <c r="J366" s="4">
        <f t="shared" si="35"/>
        <v>-6.1302254102091336E-4</v>
      </c>
      <c r="K366" s="4">
        <f t="shared" si="36"/>
        <v>1.4741103865969496E-3</v>
      </c>
    </row>
    <row r="367" spans="1:11" x14ac:dyDescent="0.2">
      <c r="A367" s="6">
        <v>40949</v>
      </c>
      <c r="B367">
        <v>15.73182774</v>
      </c>
      <c r="C367">
        <v>9.2770004270000008</v>
      </c>
      <c r="D367">
        <v>0.364597738</v>
      </c>
      <c r="E367">
        <v>1342.6400149999999</v>
      </c>
      <c r="G367" s="6">
        <f t="shared" si="32"/>
        <v>40949</v>
      </c>
      <c r="H367" s="4">
        <f t="shared" si="33"/>
        <v>-9.6850724485797457E-4</v>
      </c>
      <c r="I367" s="4">
        <f t="shared" si="34"/>
        <v>3.0274442883648778E-3</v>
      </c>
      <c r="J367" s="4">
        <f t="shared" si="35"/>
        <v>-2.4539929135248828E-2</v>
      </c>
      <c r="K367" s="4">
        <f t="shared" si="36"/>
        <v>-6.8863022577971833E-3</v>
      </c>
    </row>
    <row r="368" spans="1:11" x14ac:dyDescent="0.2">
      <c r="A368" s="6">
        <v>40952</v>
      </c>
      <c r="B368">
        <v>15.70387268</v>
      </c>
      <c r="C368">
        <v>9.5795001979999999</v>
      </c>
      <c r="D368">
        <v>0.37033033399999998</v>
      </c>
      <c r="E368">
        <v>1351.7700199999999</v>
      </c>
      <c r="G368" s="6">
        <f t="shared" si="32"/>
        <v>40952</v>
      </c>
      <c r="H368" s="4">
        <f t="shared" si="33"/>
        <v>-1.7769747077081011E-3</v>
      </c>
      <c r="I368" s="4">
        <f t="shared" si="34"/>
        <v>3.2607497798490703E-2</v>
      </c>
      <c r="J368" s="4">
        <f t="shared" si="35"/>
        <v>1.5723070668090644E-2</v>
      </c>
      <c r="K368" s="4">
        <f t="shared" si="36"/>
        <v>6.8000393984979368E-3</v>
      </c>
    </row>
    <row r="369" spans="1:11" x14ac:dyDescent="0.2">
      <c r="A369" s="6">
        <v>40953</v>
      </c>
      <c r="B369">
        <v>15.81315899</v>
      </c>
      <c r="C369">
        <v>9.5649995800000003</v>
      </c>
      <c r="D369">
        <v>0.37239414500000001</v>
      </c>
      <c r="E369">
        <v>1350.5</v>
      </c>
      <c r="G369" s="6">
        <f t="shared" si="32"/>
        <v>40953</v>
      </c>
      <c r="H369" s="4">
        <f t="shared" si="33"/>
        <v>6.9591948576597229E-3</v>
      </c>
      <c r="I369" s="4">
        <f t="shared" si="34"/>
        <v>-1.5137134193103918E-3</v>
      </c>
      <c r="J369" s="4">
        <f t="shared" si="35"/>
        <v>5.5728921196069869E-3</v>
      </c>
      <c r="K369" s="4">
        <f t="shared" si="36"/>
        <v>-9.3952372164607389E-4</v>
      </c>
    </row>
    <row r="370" spans="1:11" x14ac:dyDescent="0.2">
      <c r="A370" s="6">
        <v>40954</v>
      </c>
      <c r="B370">
        <v>15.696245190000001</v>
      </c>
      <c r="C370">
        <v>9.2235002519999991</v>
      </c>
      <c r="D370">
        <v>0.37078893200000002</v>
      </c>
      <c r="E370">
        <v>1343.2299800000001</v>
      </c>
      <c r="G370" s="6">
        <f t="shared" si="32"/>
        <v>40954</v>
      </c>
      <c r="H370" s="4">
        <f t="shared" si="33"/>
        <v>-7.3934499788393948E-3</v>
      </c>
      <c r="I370" s="4">
        <f t="shared" si="34"/>
        <v>-3.5703015472584143E-2</v>
      </c>
      <c r="J370" s="4">
        <f t="shared" si="35"/>
        <v>-4.3105215845968825E-3</v>
      </c>
      <c r="K370" s="4">
        <f t="shared" si="36"/>
        <v>-5.3832062199185016E-3</v>
      </c>
    </row>
    <row r="371" spans="1:11" x14ac:dyDescent="0.2">
      <c r="A371" s="6">
        <v>40955</v>
      </c>
      <c r="B371">
        <v>15.767417910000001</v>
      </c>
      <c r="C371">
        <v>8.9965000150000005</v>
      </c>
      <c r="D371">
        <v>0.37720942499999999</v>
      </c>
      <c r="E371">
        <v>1358.040039</v>
      </c>
      <c r="G371" s="6">
        <f t="shared" si="32"/>
        <v>40955</v>
      </c>
      <c r="H371" s="4">
        <f t="shared" si="33"/>
        <v>4.5343787089502374E-3</v>
      </c>
      <c r="I371" s="4">
        <f t="shared" si="34"/>
        <v>-2.4611072889684893E-2</v>
      </c>
      <c r="J371" s="4">
        <f t="shared" si="35"/>
        <v>1.7315762273076629E-2</v>
      </c>
      <c r="K371" s="4">
        <f t="shared" si="36"/>
        <v>1.1025706111770894E-2</v>
      </c>
    </row>
    <row r="372" spans="1:11" x14ac:dyDescent="0.2">
      <c r="A372" s="6">
        <v>40956</v>
      </c>
      <c r="B372">
        <v>15.8792305</v>
      </c>
      <c r="C372">
        <v>9.125</v>
      </c>
      <c r="D372">
        <v>0.36345115300000003</v>
      </c>
      <c r="E372">
        <v>1361.2299800000001</v>
      </c>
      <c r="G372" s="6">
        <f t="shared" si="32"/>
        <v>40956</v>
      </c>
      <c r="H372" s="4">
        <f t="shared" si="33"/>
        <v>7.0913697244674445E-3</v>
      </c>
      <c r="I372" s="4">
        <f t="shared" si="34"/>
        <v>1.4283330715917142E-2</v>
      </c>
      <c r="J372" s="4">
        <f t="shared" si="35"/>
        <v>-3.6473828828640698E-2</v>
      </c>
      <c r="K372" s="4">
        <f t="shared" si="36"/>
        <v>2.3489300082411013E-3</v>
      </c>
    </row>
    <row r="373" spans="1:11" x14ac:dyDescent="0.2">
      <c r="A373" s="6">
        <v>40960</v>
      </c>
      <c r="B373">
        <v>15.26673508</v>
      </c>
      <c r="C373">
        <v>9.1129999159999997</v>
      </c>
      <c r="D373">
        <v>0.36528557499999997</v>
      </c>
      <c r="E373">
        <v>1362.209961</v>
      </c>
      <c r="G373" s="6">
        <f t="shared" si="32"/>
        <v>40960</v>
      </c>
      <c r="H373" s="4">
        <f t="shared" si="33"/>
        <v>-3.8572109649771757E-2</v>
      </c>
      <c r="I373" s="4">
        <f t="shared" si="34"/>
        <v>-1.3150776986301516E-3</v>
      </c>
      <c r="J373" s="4">
        <f t="shared" si="35"/>
        <v>5.0472312024827382E-3</v>
      </c>
      <c r="K373" s="4">
        <f t="shared" si="36"/>
        <v>7.1992316830993275E-4</v>
      </c>
    </row>
    <row r="374" spans="1:11" x14ac:dyDescent="0.2">
      <c r="A374" s="6">
        <v>40961</v>
      </c>
      <c r="B374">
        <v>14.89313793</v>
      </c>
      <c r="C374">
        <v>9.0290002820000002</v>
      </c>
      <c r="D374">
        <v>0.36276325599999998</v>
      </c>
      <c r="E374">
        <v>1357.660034</v>
      </c>
      <c r="G374" s="6">
        <f t="shared" si="32"/>
        <v>40961</v>
      </c>
      <c r="H374" s="4">
        <f t="shared" si="33"/>
        <v>-2.4471319377869283E-2</v>
      </c>
      <c r="I374" s="4">
        <f t="shared" si="34"/>
        <v>-9.2175611515719069E-3</v>
      </c>
      <c r="J374" s="4">
        <f t="shared" si="35"/>
        <v>-6.9050605132709997E-3</v>
      </c>
      <c r="K374" s="4">
        <f t="shared" si="36"/>
        <v>-3.3401069807622585E-3</v>
      </c>
    </row>
    <row r="375" spans="1:11" x14ac:dyDescent="0.2">
      <c r="A375" s="6">
        <v>40962</v>
      </c>
      <c r="B375">
        <v>14.87788391</v>
      </c>
      <c r="C375">
        <v>8.9444999690000007</v>
      </c>
      <c r="D375">
        <v>0.36482700699999998</v>
      </c>
      <c r="E375">
        <v>1363.459961</v>
      </c>
      <c r="G375" s="6">
        <f t="shared" si="32"/>
        <v>40962</v>
      </c>
      <c r="H375" s="4">
        <f t="shared" si="33"/>
        <v>-1.0242314327374435E-3</v>
      </c>
      <c r="I375" s="4">
        <f t="shared" si="34"/>
        <v>-9.3587673453126019E-3</v>
      </c>
      <c r="J375" s="4">
        <f t="shared" si="35"/>
        <v>5.6889747400437063E-3</v>
      </c>
      <c r="K375" s="4">
        <f t="shared" si="36"/>
        <v>4.2720024562497017E-3</v>
      </c>
    </row>
    <row r="376" spans="1:11" x14ac:dyDescent="0.2">
      <c r="A376" s="6">
        <v>40963</v>
      </c>
      <c r="B376">
        <v>14.94142246</v>
      </c>
      <c r="C376">
        <v>8.9565000529999992</v>
      </c>
      <c r="D376">
        <v>0.36207518</v>
      </c>
      <c r="E376">
        <v>1365.73999</v>
      </c>
      <c r="G376" s="6">
        <f t="shared" si="32"/>
        <v>40963</v>
      </c>
      <c r="H376" s="4">
        <f t="shared" si="33"/>
        <v>4.2706711777267259E-3</v>
      </c>
      <c r="I376" s="4">
        <f t="shared" si="34"/>
        <v>1.3416159697678953E-3</v>
      </c>
      <c r="J376" s="4">
        <f t="shared" si="35"/>
        <v>-7.5428270034844092E-3</v>
      </c>
      <c r="K376" s="4">
        <f t="shared" si="36"/>
        <v>1.6722375905544595E-3</v>
      </c>
    </row>
    <row r="377" spans="1:11" x14ac:dyDescent="0.2">
      <c r="A377" s="6">
        <v>40966</v>
      </c>
      <c r="B377">
        <v>14.857554439999999</v>
      </c>
      <c r="C377">
        <v>8.9265003200000006</v>
      </c>
      <c r="D377">
        <v>0.35473751999999997</v>
      </c>
      <c r="E377">
        <v>1367.589966</v>
      </c>
      <c r="G377" s="6">
        <f t="shared" si="32"/>
        <v>40966</v>
      </c>
      <c r="H377" s="4">
        <f t="shared" si="33"/>
        <v>-5.6131215233706788E-3</v>
      </c>
      <c r="I377" s="4">
        <f t="shared" si="34"/>
        <v>-3.3494928624435705E-3</v>
      </c>
      <c r="J377" s="4">
        <f t="shared" si="35"/>
        <v>-2.0265570260850296E-2</v>
      </c>
      <c r="K377" s="4">
        <f t="shared" si="36"/>
        <v>1.3545594428994168E-3</v>
      </c>
    </row>
    <row r="378" spans="1:11" x14ac:dyDescent="0.2">
      <c r="A378" s="6">
        <v>40967</v>
      </c>
      <c r="B378">
        <v>14.977005</v>
      </c>
      <c r="C378">
        <v>9.1899995800000003</v>
      </c>
      <c r="D378">
        <v>0.35152724400000002</v>
      </c>
      <c r="E378">
        <v>1372.1800539999999</v>
      </c>
      <c r="G378" s="6">
        <f t="shared" si="32"/>
        <v>40967</v>
      </c>
      <c r="H378" s="4">
        <f t="shared" si="33"/>
        <v>8.0397188166050348E-3</v>
      </c>
      <c r="I378" s="4">
        <f t="shared" si="34"/>
        <v>2.9518764415391807E-2</v>
      </c>
      <c r="J378" s="4">
        <f t="shared" si="35"/>
        <v>-9.049722172044139E-3</v>
      </c>
      <c r="K378" s="4">
        <f t="shared" si="36"/>
        <v>3.3563334874597839E-3</v>
      </c>
    </row>
    <row r="379" spans="1:11" x14ac:dyDescent="0.2">
      <c r="A379" s="6">
        <v>40968</v>
      </c>
      <c r="B379">
        <v>15.01512623</v>
      </c>
      <c r="C379">
        <v>8.9844999310000002</v>
      </c>
      <c r="D379">
        <v>0.34739968199999999</v>
      </c>
      <c r="E379">
        <v>1365.6800539999999</v>
      </c>
      <c r="G379" s="6">
        <f t="shared" si="32"/>
        <v>40968</v>
      </c>
      <c r="H379" s="4">
        <f t="shared" si="33"/>
        <v>2.5453173047615962E-3</v>
      </c>
      <c r="I379" s="4">
        <f t="shared" si="34"/>
        <v>-2.2361225069827517E-2</v>
      </c>
      <c r="J379" s="4">
        <f t="shared" si="35"/>
        <v>-1.1741798311370788E-2</v>
      </c>
      <c r="K379" s="4">
        <f t="shared" si="36"/>
        <v>-4.7369876723190041E-3</v>
      </c>
    </row>
    <row r="380" spans="1:11" x14ac:dyDescent="0.2">
      <c r="A380" s="6">
        <v>40969</v>
      </c>
      <c r="B380">
        <v>14.949047090000001</v>
      </c>
      <c r="C380">
        <v>9.0019998549999993</v>
      </c>
      <c r="D380">
        <v>0.34969276199999999</v>
      </c>
      <c r="E380">
        <v>1374.089966</v>
      </c>
      <c r="G380" s="6">
        <f t="shared" si="32"/>
        <v>40969</v>
      </c>
      <c r="H380" s="4">
        <f t="shared" si="33"/>
        <v>-4.400838127352813E-3</v>
      </c>
      <c r="I380" s="4">
        <f t="shared" si="34"/>
        <v>1.9477905430904663E-3</v>
      </c>
      <c r="J380" s="4">
        <f t="shared" si="35"/>
        <v>6.6006968883753903E-3</v>
      </c>
      <c r="K380" s="4">
        <f t="shared" si="36"/>
        <v>6.1580397073004445E-3</v>
      </c>
    </row>
    <row r="381" spans="1:11" x14ac:dyDescent="0.2">
      <c r="A381" s="6">
        <v>40970</v>
      </c>
      <c r="B381">
        <v>14.99733734</v>
      </c>
      <c r="C381">
        <v>8.9650001530000001</v>
      </c>
      <c r="D381">
        <v>0.352673709</v>
      </c>
      <c r="E381">
        <v>1369.630005</v>
      </c>
      <c r="G381" s="6">
        <f t="shared" si="32"/>
        <v>40970</v>
      </c>
      <c r="H381" s="4">
        <f t="shared" si="33"/>
        <v>3.2303229569932146E-3</v>
      </c>
      <c r="I381" s="4">
        <f t="shared" si="34"/>
        <v>-4.1101646962867777E-3</v>
      </c>
      <c r="J381" s="4">
        <f t="shared" si="35"/>
        <v>8.5244744070511747E-3</v>
      </c>
      <c r="K381" s="4">
        <f t="shared" si="36"/>
        <v>-3.2457561807128776E-3</v>
      </c>
    </row>
    <row r="382" spans="1:11" x14ac:dyDescent="0.2">
      <c r="A382" s="6">
        <v>40973</v>
      </c>
      <c r="B382">
        <v>15.096456529999999</v>
      </c>
      <c r="C382">
        <v>9.0129995350000005</v>
      </c>
      <c r="D382">
        <v>0.34074977000000001</v>
      </c>
      <c r="E382">
        <v>1364.329956</v>
      </c>
      <c r="G382" s="6">
        <f t="shared" si="32"/>
        <v>40973</v>
      </c>
      <c r="H382" s="4">
        <f t="shared" si="33"/>
        <v>6.6091191891533008E-3</v>
      </c>
      <c r="I382" s="4">
        <f t="shared" si="34"/>
        <v>5.354086021285509E-3</v>
      </c>
      <c r="J382" s="4">
        <f t="shared" si="35"/>
        <v>-3.3810115967561338E-2</v>
      </c>
      <c r="K382" s="4">
        <f t="shared" si="36"/>
        <v>-3.8696939908233752E-3</v>
      </c>
    </row>
    <row r="383" spans="1:11" x14ac:dyDescent="0.2">
      <c r="A383" s="6">
        <v>40974</v>
      </c>
      <c r="B383">
        <v>14.98717785</v>
      </c>
      <c r="C383">
        <v>9.0544996260000001</v>
      </c>
      <c r="D383">
        <v>0.337539494</v>
      </c>
      <c r="E383">
        <v>1343.3599850000001</v>
      </c>
      <c r="G383" s="6">
        <f t="shared" si="32"/>
        <v>40974</v>
      </c>
      <c r="H383" s="4">
        <f t="shared" si="33"/>
        <v>-7.2386973580745861E-3</v>
      </c>
      <c r="I383" s="4">
        <f t="shared" si="34"/>
        <v>4.6044705582024559E-3</v>
      </c>
      <c r="J383" s="4">
        <f t="shared" si="35"/>
        <v>-9.4212125220216603E-3</v>
      </c>
      <c r="K383" s="4">
        <f t="shared" si="36"/>
        <v>-1.5370160940745281E-2</v>
      </c>
    </row>
    <row r="384" spans="1:11" x14ac:dyDescent="0.2">
      <c r="A384" s="6">
        <v>40975</v>
      </c>
      <c r="B384">
        <v>15.213365550000001</v>
      </c>
      <c r="C384">
        <v>9.1885004039999991</v>
      </c>
      <c r="D384">
        <v>0.33960333500000001</v>
      </c>
      <c r="E384">
        <v>1352.630005</v>
      </c>
      <c r="G384" s="6">
        <f t="shared" si="32"/>
        <v>40975</v>
      </c>
      <c r="H384" s="4">
        <f t="shared" si="33"/>
        <v>1.5092080861641266E-2</v>
      </c>
      <c r="I384" s="4">
        <f t="shared" si="34"/>
        <v>1.4799357616097852E-2</v>
      </c>
      <c r="J384" s="4">
        <f t="shared" si="35"/>
        <v>6.1143689455196437E-3</v>
      </c>
      <c r="K384" s="4">
        <f t="shared" si="36"/>
        <v>6.900622397205014E-3</v>
      </c>
    </row>
    <row r="385" spans="1:11" x14ac:dyDescent="0.2">
      <c r="A385" s="6">
        <v>40976</v>
      </c>
      <c r="B385">
        <v>15.29216671</v>
      </c>
      <c r="C385">
        <v>9.3819999690000007</v>
      </c>
      <c r="D385">
        <v>0.34074977000000001</v>
      </c>
      <c r="E385">
        <v>1365.910034</v>
      </c>
      <c r="G385" s="6">
        <f t="shared" si="32"/>
        <v>40976</v>
      </c>
      <c r="H385" s="4">
        <f t="shared" si="33"/>
        <v>5.1797322388009714E-3</v>
      </c>
      <c r="I385" s="4">
        <f t="shared" si="34"/>
        <v>2.1058884093400732E-2</v>
      </c>
      <c r="J385" s="4">
        <f t="shared" si="35"/>
        <v>3.3758060709268012E-3</v>
      </c>
      <c r="K385" s="4">
        <f t="shared" si="36"/>
        <v>9.8179316967021979E-3</v>
      </c>
    </row>
    <row r="386" spans="1:11" x14ac:dyDescent="0.2">
      <c r="A386" s="6">
        <v>40977</v>
      </c>
      <c r="B386">
        <v>15.37148476</v>
      </c>
      <c r="C386">
        <v>9.2159996030000002</v>
      </c>
      <c r="D386">
        <v>0.33983245499999998</v>
      </c>
      <c r="E386">
        <v>1370.869995</v>
      </c>
      <c r="G386" s="6">
        <f t="shared" ref="G386:G449" si="37">A386</f>
        <v>40977</v>
      </c>
      <c r="H386" s="4">
        <f t="shared" si="33"/>
        <v>5.1868418324350074E-3</v>
      </c>
      <c r="I386" s="4">
        <f t="shared" si="34"/>
        <v>-1.7693494622521677E-2</v>
      </c>
      <c r="J386" s="4">
        <f t="shared" si="35"/>
        <v>-2.6920487723294251E-3</v>
      </c>
      <c r="K386" s="4">
        <f t="shared" si="36"/>
        <v>3.6312501383968243E-3</v>
      </c>
    </row>
    <row r="387" spans="1:11" x14ac:dyDescent="0.2">
      <c r="A387" s="6">
        <v>40980</v>
      </c>
      <c r="B387">
        <v>15.52499008</v>
      </c>
      <c r="C387">
        <v>9.1695003509999999</v>
      </c>
      <c r="D387">
        <v>0.33455854699999998</v>
      </c>
      <c r="E387">
        <v>1371.089966</v>
      </c>
      <c r="G387" s="6">
        <f t="shared" si="37"/>
        <v>40980</v>
      </c>
      <c r="H387" s="4">
        <f t="shared" si="33"/>
        <v>9.9863690721313514E-3</v>
      </c>
      <c r="I387" s="4">
        <f t="shared" si="34"/>
        <v>-5.0454919708181611E-3</v>
      </c>
      <c r="J387" s="4">
        <f t="shared" si="35"/>
        <v>-1.5519141631131106E-2</v>
      </c>
      <c r="K387" s="4">
        <f t="shared" si="36"/>
        <v>1.6046087579590917E-4</v>
      </c>
    </row>
    <row r="388" spans="1:11" x14ac:dyDescent="0.2">
      <c r="A388" s="6">
        <v>40981</v>
      </c>
      <c r="B388">
        <v>15.606865880000001</v>
      </c>
      <c r="C388">
        <v>9.2294998170000007</v>
      </c>
      <c r="D388">
        <v>0.339144528</v>
      </c>
      <c r="E388">
        <v>1395.9499510000001</v>
      </c>
      <c r="G388" s="6">
        <f t="shared" si="37"/>
        <v>40981</v>
      </c>
      <c r="H388" s="4">
        <f t="shared" si="33"/>
        <v>5.2738069124744769E-3</v>
      </c>
      <c r="I388" s="4">
        <f t="shared" si="34"/>
        <v>6.543373543080433E-3</v>
      </c>
      <c r="J388" s="4">
        <f t="shared" si="35"/>
        <v>1.3707558934370923E-2</v>
      </c>
      <c r="K388" s="4">
        <f t="shared" si="36"/>
        <v>1.8131549071521702E-2</v>
      </c>
    </row>
    <row r="389" spans="1:11" x14ac:dyDescent="0.2">
      <c r="A389" s="6">
        <v>40982</v>
      </c>
      <c r="B389">
        <v>15.627326010000001</v>
      </c>
      <c r="C389">
        <v>9.1129999159999997</v>
      </c>
      <c r="D389">
        <v>0.329513848</v>
      </c>
      <c r="E389">
        <v>1394.280029</v>
      </c>
      <c r="G389" s="6">
        <f t="shared" si="37"/>
        <v>40982</v>
      </c>
      <c r="H389" s="4">
        <f t="shared" ref="H389:H452" si="38">B389/B388-1</f>
        <v>1.3109698101667622E-3</v>
      </c>
      <c r="I389" s="4">
        <f t="shared" si="34"/>
        <v>-1.2622558460363975E-2</v>
      </c>
      <c r="J389" s="4">
        <f t="shared" si="35"/>
        <v>-2.8396978883291957E-2</v>
      </c>
      <c r="K389" s="4">
        <f t="shared" si="36"/>
        <v>-1.1962620857601802E-3</v>
      </c>
    </row>
    <row r="390" spans="1:11" x14ac:dyDescent="0.2">
      <c r="A390" s="6">
        <v>40983</v>
      </c>
      <c r="B390">
        <v>15.66570473</v>
      </c>
      <c r="C390">
        <v>9.2215003969999998</v>
      </c>
      <c r="D390">
        <v>0.33432909799999999</v>
      </c>
      <c r="E390">
        <v>1402.599976</v>
      </c>
      <c r="G390" s="6">
        <f t="shared" si="37"/>
        <v>40983</v>
      </c>
      <c r="H390" s="4">
        <f t="shared" si="38"/>
        <v>2.4558724874261806E-3</v>
      </c>
      <c r="I390" s="4">
        <f t="shared" si="34"/>
        <v>1.1906121145628612E-2</v>
      </c>
      <c r="J390" s="4">
        <f t="shared" si="35"/>
        <v>1.4613194647892236E-2</v>
      </c>
      <c r="K390" s="4">
        <f t="shared" si="36"/>
        <v>5.9671994340815271E-3</v>
      </c>
    </row>
    <row r="391" spans="1:11" x14ac:dyDescent="0.2">
      <c r="A391" s="6">
        <v>40984</v>
      </c>
      <c r="B391">
        <v>15.56592655</v>
      </c>
      <c r="C391">
        <v>9.2524995800000003</v>
      </c>
      <c r="D391">
        <v>0.33478766700000001</v>
      </c>
      <c r="E391">
        <v>1404.170044</v>
      </c>
      <c r="G391" s="6">
        <f t="shared" si="37"/>
        <v>40984</v>
      </c>
      <c r="H391" s="4">
        <f t="shared" si="38"/>
        <v>-6.3692110709149263E-3</v>
      </c>
      <c r="I391" s="4">
        <f t="shared" si="34"/>
        <v>3.3616203074811057E-3</v>
      </c>
      <c r="J391" s="4">
        <f t="shared" si="35"/>
        <v>1.3716095988749455E-3</v>
      </c>
      <c r="K391" s="4">
        <f t="shared" si="36"/>
        <v>1.1193982795276725E-3</v>
      </c>
    </row>
    <row r="392" spans="1:11" x14ac:dyDescent="0.2">
      <c r="A392" s="6">
        <v>40987</v>
      </c>
      <c r="B392">
        <v>15.540334700000001</v>
      </c>
      <c r="C392">
        <v>9.2760000229999999</v>
      </c>
      <c r="D392">
        <v>0.33570498199999999</v>
      </c>
      <c r="E392">
        <v>1409.75</v>
      </c>
      <c r="G392" s="6">
        <f t="shared" si="37"/>
        <v>40987</v>
      </c>
      <c r="H392" s="4">
        <f t="shared" si="38"/>
        <v>-1.6440942283644233E-3</v>
      </c>
      <c r="I392" s="4">
        <f t="shared" si="34"/>
        <v>2.539902087733914E-3</v>
      </c>
      <c r="J392" s="4">
        <f t="shared" si="35"/>
        <v>2.7399904190614777E-3</v>
      </c>
      <c r="K392" s="4">
        <f t="shared" si="36"/>
        <v>3.9738463470597729E-3</v>
      </c>
    </row>
    <row r="393" spans="1:11" x14ac:dyDescent="0.2">
      <c r="A393" s="6">
        <v>40988</v>
      </c>
      <c r="B393">
        <v>15.50452518</v>
      </c>
      <c r="C393">
        <v>9.6164999009999992</v>
      </c>
      <c r="D393">
        <v>0.33020168500000002</v>
      </c>
      <c r="E393">
        <v>1405.5200199999999</v>
      </c>
      <c r="G393" s="6">
        <f t="shared" si="37"/>
        <v>40988</v>
      </c>
      <c r="H393" s="4">
        <f t="shared" si="38"/>
        <v>-2.3042952865102162E-3</v>
      </c>
      <c r="I393" s="4">
        <f t="shared" si="34"/>
        <v>3.6707619357020604E-2</v>
      </c>
      <c r="J393" s="4">
        <f t="shared" si="35"/>
        <v>-1.6393253883852044E-2</v>
      </c>
      <c r="K393" s="4">
        <f t="shared" si="36"/>
        <v>-3.0005178223089235E-3</v>
      </c>
    </row>
    <row r="394" spans="1:11" x14ac:dyDescent="0.2">
      <c r="A394" s="6">
        <v>40989</v>
      </c>
      <c r="B394">
        <v>15.494284629999999</v>
      </c>
      <c r="C394">
        <v>9.5865001680000006</v>
      </c>
      <c r="D394">
        <v>0.33157756900000002</v>
      </c>
      <c r="E394">
        <v>1402.8900149999999</v>
      </c>
      <c r="G394" s="6">
        <f t="shared" si="37"/>
        <v>40989</v>
      </c>
      <c r="H394" s="4">
        <f t="shared" si="38"/>
        <v>-6.6048781766048226E-4</v>
      </c>
      <c r="I394" s="4">
        <f t="shared" si="34"/>
        <v>-3.1196103893141869E-3</v>
      </c>
      <c r="J394" s="4">
        <f t="shared" si="35"/>
        <v>4.1667988459841432E-3</v>
      </c>
      <c r="K394" s="4">
        <f t="shared" si="36"/>
        <v>-1.8711971103763103E-3</v>
      </c>
    </row>
    <row r="395" spans="1:11" x14ac:dyDescent="0.2">
      <c r="A395" s="6">
        <v>40990</v>
      </c>
      <c r="B395">
        <v>15.51731968</v>
      </c>
      <c r="C395">
        <v>9.6199998860000004</v>
      </c>
      <c r="D395">
        <v>0.331118882</v>
      </c>
      <c r="E395">
        <v>1392.780029</v>
      </c>
      <c r="G395" s="6">
        <f t="shared" si="37"/>
        <v>40990</v>
      </c>
      <c r="H395" s="4">
        <f t="shared" si="38"/>
        <v>1.4866804470210493E-3</v>
      </c>
      <c r="I395" s="4">
        <f t="shared" si="34"/>
        <v>3.4944679927950695E-3</v>
      </c>
      <c r="J395" s="4">
        <f t="shared" si="35"/>
        <v>-1.3833474965854187E-3</v>
      </c>
      <c r="K395" s="4">
        <f t="shared" si="36"/>
        <v>-7.2065421322425882E-3</v>
      </c>
    </row>
    <row r="396" spans="1:11" x14ac:dyDescent="0.2">
      <c r="A396" s="6">
        <v>40991</v>
      </c>
      <c r="B396">
        <v>15.54289722</v>
      </c>
      <c r="C396">
        <v>9.7519998549999993</v>
      </c>
      <c r="D396">
        <v>0.333641201</v>
      </c>
      <c r="E396">
        <v>1397.1099850000001</v>
      </c>
      <c r="G396" s="6">
        <f t="shared" si="37"/>
        <v>40991</v>
      </c>
      <c r="H396" s="4">
        <f t="shared" si="38"/>
        <v>1.6483220380494323E-3</v>
      </c>
      <c r="I396" s="4">
        <f t="shared" si="34"/>
        <v>1.3721410661563294E-2</v>
      </c>
      <c r="J396" s="4">
        <f t="shared" si="35"/>
        <v>7.6175631687473988E-3</v>
      </c>
      <c r="K396" s="4">
        <f t="shared" si="36"/>
        <v>3.1088584771774563E-3</v>
      </c>
    </row>
    <row r="397" spans="1:11" x14ac:dyDescent="0.2">
      <c r="A397" s="6">
        <v>40994</v>
      </c>
      <c r="B397">
        <v>15.658027649999999</v>
      </c>
      <c r="C397">
        <v>10.14350033</v>
      </c>
      <c r="D397">
        <v>0.337539494</v>
      </c>
      <c r="E397">
        <v>1416.51001</v>
      </c>
      <c r="G397" s="6">
        <f t="shared" si="37"/>
        <v>40994</v>
      </c>
      <c r="H397" s="4">
        <f t="shared" si="38"/>
        <v>7.4072695952627221E-3</v>
      </c>
      <c r="I397" s="4">
        <f t="shared" si="34"/>
        <v>4.0145660461558874E-2</v>
      </c>
      <c r="J397" s="4">
        <f t="shared" si="35"/>
        <v>1.1684087541694144E-2</v>
      </c>
      <c r="K397" s="4">
        <f t="shared" si="36"/>
        <v>1.3885825173599375E-2</v>
      </c>
    </row>
    <row r="398" spans="1:11" x14ac:dyDescent="0.2">
      <c r="A398" s="6">
        <v>40995</v>
      </c>
      <c r="B398">
        <v>15.62988472</v>
      </c>
      <c r="C398">
        <v>10.272000309999999</v>
      </c>
      <c r="D398">
        <v>0.33983245499999998</v>
      </c>
      <c r="E398">
        <v>1412.5200199999999</v>
      </c>
      <c r="G398" s="6">
        <f t="shared" si="37"/>
        <v>40995</v>
      </c>
      <c r="H398" s="4">
        <f t="shared" si="38"/>
        <v>-1.7973483397188961E-3</v>
      </c>
      <c r="I398" s="4">
        <f t="shared" si="34"/>
        <v>1.2668208785871826E-2</v>
      </c>
      <c r="J398" s="4">
        <f t="shared" si="35"/>
        <v>6.7931635875473351E-3</v>
      </c>
      <c r="K398" s="4">
        <f t="shared" si="36"/>
        <v>-2.8167750117064072E-3</v>
      </c>
    </row>
    <row r="399" spans="1:11" x14ac:dyDescent="0.2">
      <c r="A399" s="6">
        <v>40996</v>
      </c>
      <c r="B399">
        <v>15.65547085</v>
      </c>
      <c r="C399">
        <v>10.05799961</v>
      </c>
      <c r="D399">
        <v>0.34762906999999998</v>
      </c>
      <c r="E399">
        <v>1405.540039</v>
      </c>
      <c r="G399" s="6">
        <f t="shared" si="37"/>
        <v>40996</v>
      </c>
      <c r="H399" s="4">
        <f t="shared" si="38"/>
        <v>1.6370005574808388E-3</v>
      </c>
      <c r="I399" s="4">
        <f t="shared" si="34"/>
        <v>-2.0833400851016926E-2</v>
      </c>
      <c r="J399" s="4">
        <f t="shared" si="35"/>
        <v>2.2942526192796908E-2</v>
      </c>
      <c r="K399" s="4">
        <f t="shared" si="36"/>
        <v>-4.9415094307830865E-3</v>
      </c>
    </row>
    <row r="400" spans="1:11" x14ac:dyDescent="0.2">
      <c r="A400" s="6">
        <v>40997</v>
      </c>
      <c r="B400">
        <v>15.56080341</v>
      </c>
      <c r="C400">
        <v>10.23050022</v>
      </c>
      <c r="D400">
        <v>0.34923416400000001</v>
      </c>
      <c r="E400">
        <v>1403.280029</v>
      </c>
      <c r="G400" s="6">
        <f t="shared" si="37"/>
        <v>40997</v>
      </c>
      <c r="H400" s="4">
        <f t="shared" si="38"/>
        <v>-6.0469238457941943E-3</v>
      </c>
      <c r="I400" s="4">
        <f t="shared" si="34"/>
        <v>1.7150588256982457E-2</v>
      </c>
      <c r="J400" s="4">
        <f t="shared" si="35"/>
        <v>4.617260576050386E-3</v>
      </c>
      <c r="K400" s="4">
        <f t="shared" si="36"/>
        <v>-1.6079300036219157E-3</v>
      </c>
    </row>
    <row r="401" spans="1:11" x14ac:dyDescent="0.2">
      <c r="A401" s="6">
        <v>40998</v>
      </c>
      <c r="B401">
        <v>15.658027649999999</v>
      </c>
      <c r="C401">
        <v>10.12549973</v>
      </c>
      <c r="D401">
        <v>0.35313230800000001</v>
      </c>
      <c r="E401">
        <v>1408.469971</v>
      </c>
      <c r="G401" s="6">
        <f t="shared" si="37"/>
        <v>40998</v>
      </c>
      <c r="H401" s="4">
        <f t="shared" si="38"/>
        <v>6.2480218686857825E-3</v>
      </c>
      <c r="I401" s="4">
        <f t="shared" si="34"/>
        <v>-1.0263475660235111E-2</v>
      </c>
      <c r="J401" s="4">
        <f t="shared" si="35"/>
        <v>1.1161977841320114E-2</v>
      </c>
      <c r="K401" s="4">
        <f t="shared" si="36"/>
        <v>3.6984364437213646E-3</v>
      </c>
    </row>
    <row r="402" spans="1:11" x14ac:dyDescent="0.2">
      <c r="A402" s="6">
        <v>41001</v>
      </c>
      <c r="B402">
        <v>15.69897175</v>
      </c>
      <c r="C402">
        <v>9.9025001530000001</v>
      </c>
      <c r="D402">
        <v>0.35152724400000002</v>
      </c>
      <c r="E402">
        <v>1419.040039</v>
      </c>
      <c r="G402" s="6">
        <f t="shared" si="37"/>
        <v>41001</v>
      </c>
      <c r="H402" s="4">
        <f t="shared" si="38"/>
        <v>2.6148951142004329E-3</v>
      </c>
      <c r="I402" s="4">
        <f t="shared" si="34"/>
        <v>-2.2023562584204348E-2</v>
      </c>
      <c r="J402" s="4">
        <f t="shared" si="35"/>
        <v>-4.5452199179690789E-3</v>
      </c>
      <c r="K402" s="4">
        <f t="shared" si="36"/>
        <v>7.5046456208756052E-3</v>
      </c>
    </row>
    <row r="403" spans="1:11" x14ac:dyDescent="0.2">
      <c r="A403" s="6">
        <v>41002</v>
      </c>
      <c r="B403">
        <v>15.51731968</v>
      </c>
      <c r="C403">
        <v>9.9829998020000001</v>
      </c>
      <c r="D403">
        <v>0.34579458800000001</v>
      </c>
      <c r="E403">
        <v>1413.380005</v>
      </c>
      <c r="G403" s="6">
        <f t="shared" si="37"/>
        <v>41002</v>
      </c>
      <c r="H403" s="4">
        <f t="shared" si="38"/>
        <v>-1.1570953365146353E-2</v>
      </c>
      <c r="I403" s="4">
        <f t="shared" si="34"/>
        <v>8.1292247166098175E-3</v>
      </c>
      <c r="J403" s="4">
        <f t="shared" si="35"/>
        <v>-1.6307856923886144E-2</v>
      </c>
      <c r="K403" s="4">
        <f t="shared" si="36"/>
        <v>-3.9886358696323843E-3</v>
      </c>
    </row>
    <row r="404" spans="1:11" x14ac:dyDescent="0.2">
      <c r="A404" s="6">
        <v>41003</v>
      </c>
      <c r="B404">
        <v>15.417531970000001</v>
      </c>
      <c r="C404">
        <v>9.6995000840000003</v>
      </c>
      <c r="D404">
        <v>0.33593431099999999</v>
      </c>
      <c r="E404">
        <v>1398.959961</v>
      </c>
      <c r="G404" s="6">
        <f t="shared" si="37"/>
        <v>41003</v>
      </c>
      <c r="H404" s="4">
        <f t="shared" si="38"/>
        <v>-6.4307310835783893E-3</v>
      </c>
      <c r="I404" s="4">
        <f t="shared" ref="I404:I467" si="39">C404/C403-1</f>
        <v>-2.8398249386241914E-2</v>
      </c>
      <c r="J404" s="4">
        <f t="shared" ref="J404:J467" si="40">D404/D403-1</f>
        <v>-2.8514838988746738E-2</v>
      </c>
      <c r="K404" s="4">
        <f t="shared" ref="K404:K467" si="41">E404/E403-1</f>
        <v>-1.020252440885494E-2</v>
      </c>
    </row>
    <row r="405" spans="1:11" x14ac:dyDescent="0.2">
      <c r="A405" s="6">
        <v>41004</v>
      </c>
      <c r="B405">
        <v>15.52243137</v>
      </c>
      <c r="C405">
        <v>9.7194995879999997</v>
      </c>
      <c r="D405">
        <v>0.33547568300000002</v>
      </c>
      <c r="E405">
        <v>1398.079956</v>
      </c>
      <c r="G405" s="6">
        <f t="shared" si="37"/>
        <v>41004</v>
      </c>
      <c r="H405" s="4">
        <f t="shared" si="38"/>
        <v>6.8039035173799167E-3</v>
      </c>
      <c r="I405" s="4">
        <f t="shared" si="39"/>
        <v>2.061910802288569E-3</v>
      </c>
      <c r="J405" s="4">
        <f t="shared" si="40"/>
        <v>-1.3652311924754468E-3</v>
      </c>
      <c r="K405" s="4">
        <f t="shared" si="41"/>
        <v>-6.2904230609350797E-4</v>
      </c>
    </row>
    <row r="406" spans="1:11" x14ac:dyDescent="0.2">
      <c r="A406" s="6">
        <v>41008</v>
      </c>
      <c r="B406">
        <v>15.38427162</v>
      </c>
      <c r="C406">
        <v>9.5935001369999995</v>
      </c>
      <c r="D406">
        <v>0.331118882</v>
      </c>
      <c r="E406">
        <v>1382.1999510000001</v>
      </c>
      <c r="G406" s="6">
        <f t="shared" si="37"/>
        <v>41008</v>
      </c>
      <c r="H406" s="4">
        <f t="shared" si="38"/>
        <v>-8.9006513674796395E-3</v>
      </c>
      <c r="I406" s="4">
        <f t="shared" si="39"/>
        <v>-1.2963573881474622E-2</v>
      </c>
      <c r="J406" s="4">
        <f t="shared" si="40"/>
        <v>-1.298693533027262E-2</v>
      </c>
      <c r="K406" s="4">
        <f t="shared" si="41"/>
        <v>-1.135843835815642E-2</v>
      </c>
    </row>
    <row r="407" spans="1:11" x14ac:dyDescent="0.2">
      <c r="A407" s="6">
        <v>41009</v>
      </c>
      <c r="B407">
        <v>15.33309841</v>
      </c>
      <c r="C407">
        <v>9.3489999770000001</v>
      </c>
      <c r="D407">
        <v>0.32469829900000002</v>
      </c>
      <c r="E407">
        <v>1358.589966</v>
      </c>
      <c r="G407" s="6">
        <f t="shared" si="37"/>
        <v>41009</v>
      </c>
      <c r="H407" s="4">
        <f t="shared" si="38"/>
        <v>-3.3263329759124494E-3</v>
      </c>
      <c r="I407" s="4">
        <f t="shared" si="39"/>
        <v>-2.5486022464003111E-2</v>
      </c>
      <c r="J407" s="4">
        <f t="shared" si="40"/>
        <v>-1.9390567403522407E-2</v>
      </c>
      <c r="K407" s="4">
        <f t="shared" si="41"/>
        <v>-1.708145408550954E-2</v>
      </c>
    </row>
    <row r="408" spans="1:11" x14ac:dyDescent="0.2">
      <c r="A408" s="6">
        <v>41010</v>
      </c>
      <c r="B408">
        <v>15.299842829999999</v>
      </c>
      <c r="C408">
        <v>9.3985004429999996</v>
      </c>
      <c r="D408">
        <v>0.32882583100000001</v>
      </c>
      <c r="E408">
        <v>1368.709961</v>
      </c>
      <c r="G408" s="6">
        <f t="shared" si="37"/>
        <v>41010</v>
      </c>
      <c r="H408" s="4">
        <f t="shared" si="38"/>
        <v>-2.1688754034416835E-3</v>
      </c>
      <c r="I408" s="4">
        <f t="shared" si="39"/>
        <v>5.2947337813433748E-3</v>
      </c>
      <c r="J408" s="4">
        <f t="shared" si="40"/>
        <v>1.2711899054328013E-2</v>
      </c>
      <c r="K408" s="4">
        <f t="shared" si="41"/>
        <v>7.4488957325333782E-3</v>
      </c>
    </row>
    <row r="409" spans="1:11" x14ac:dyDescent="0.2">
      <c r="A409" s="6">
        <v>41011</v>
      </c>
      <c r="B409">
        <v>15.386835100000001</v>
      </c>
      <c r="C409">
        <v>9.5345001220000007</v>
      </c>
      <c r="D409">
        <v>0.33662238700000002</v>
      </c>
      <c r="E409">
        <v>1387.5699460000001</v>
      </c>
      <c r="G409" s="6">
        <f t="shared" si="37"/>
        <v>41011</v>
      </c>
      <c r="H409" s="4">
        <f t="shared" si="38"/>
        <v>5.6858276889895087E-3</v>
      </c>
      <c r="I409" s="4">
        <f t="shared" si="39"/>
        <v>1.4470359375392983E-2</v>
      </c>
      <c r="J409" s="4">
        <f t="shared" si="40"/>
        <v>2.3710290570207793E-2</v>
      </c>
      <c r="K409" s="4">
        <f t="shared" si="41"/>
        <v>1.3779387552802502E-2</v>
      </c>
    </row>
    <row r="410" spans="1:11" x14ac:dyDescent="0.2">
      <c r="A410" s="6">
        <v>41012</v>
      </c>
      <c r="B410">
        <v>15.29216671</v>
      </c>
      <c r="C410">
        <v>9.4230003359999994</v>
      </c>
      <c r="D410">
        <v>0.32469829900000002</v>
      </c>
      <c r="E410">
        <v>1370.26001</v>
      </c>
      <c r="G410" s="6">
        <f t="shared" si="37"/>
        <v>41012</v>
      </c>
      <c r="H410" s="4">
        <f t="shared" si="38"/>
        <v>-6.1525576497535317E-3</v>
      </c>
      <c r="I410" s="4">
        <f t="shared" si="39"/>
        <v>-1.1694350471790904E-2</v>
      </c>
      <c r="J410" s="4">
        <f t="shared" si="40"/>
        <v>-3.5422742100631566E-2</v>
      </c>
      <c r="K410" s="4">
        <f t="shared" si="41"/>
        <v>-1.2475000665660207E-2</v>
      </c>
    </row>
    <row r="411" spans="1:11" x14ac:dyDescent="0.2">
      <c r="A411" s="6">
        <v>41015</v>
      </c>
      <c r="B411">
        <v>15.49940395</v>
      </c>
      <c r="C411">
        <v>9.2749996190000008</v>
      </c>
      <c r="D411">
        <v>0.32080012600000002</v>
      </c>
      <c r="E411">
        <v>1369.5699460000001</v>
      </c>
      <c r="G411" s="6">
        <f t="shared" si="37"/>
        <v>41015</v>
      </c>
      <c r="H411" s="4">
        <f t="shared" si="38"/>
        <v>1.3551855922711242E-2</v>
      </c>
      <c r="I411" s="4">
        <f t="shared" si="39"/>
        <v>-1.5706326193640319E-2</v>
      </c>
      <c r="J411" s="4">
        <f t="shared" si="40"/>
        <v>-1.2005523318124989E-2</v>
      </c>
      <c r="K411" s="4">
        <f t="shared" si="41"/>
        <v>-5.0360077281963456E-4</v>
      </c>
    </row>
    <row r="412" spans="1:11" x14ac:dyDescent="0.2">
      <c r="A412" s="6">
        <v>41016</v>
      </c>
      <c r="B412">
        <v>15.829452509999999</v>
      </c>
      <c r="C412">
        <v>9.4195003509999999</v>
      </c>
      <c r="D412">
        <v>0.32148811199999999</v>
      </c>
      <c r="E412">
        <v>1390.780029</v>
      </c>
      <c r="G412" s="6">
        <f t="shared" si="37"/>
        <v>41016</v>
      </c>
      <c r="H412" s="4">
        <f t="shared" si="38"/>
        <v>2.129427435175657E-2</v>
      </c>
      <c r="I412" s="4">
        <f t="shared" si="39"/>
        <v>1.5579594386611717E-2</v>
      </c>
      <c r="J412" s="4">
        <f t="shared" si="40"/>
        <v>2.1445939207640485E-3</v>
      </c>
      <c r="K412" s="4">
        <f t="shared" si="41"/>
        <v>1.5486673800010564E-2</v>
      </c>
    </row>
    <row r="413" spans="1:11" x14ac:dyDescent="0.2">
      <c r="A413" s="6">
        <v>41017</v>
      </c>
      <c r="B413">
        <v>15.87806988</v>
      </c>
      <c r="C413">
        <v>9.5535001749999999</v>
      </c>
      <c r="D413">
        <v>0.31804835799999998</v>
      </c>
      <c r="E413">
        <v>1385.1400149999999</v>
      </c>
      <c r="G413" s="6">
        <f t="shared" si="37"/>
        <v>41017</v>
      </c>
      <c r="H413" s="4">
        <f t="shared" si="38"/>
        <v>3.0713235324650867E-3</v>
      </c>
      <c r="I413" s="4">
        <f t="shared" si="39"/>
        <v>1.4225788949174367E-2</v>
      </c>
      <c r="J413" s="4">
        <f t="shared" si="40"/>
        <v>-1.0699474946681775E-2</v>
      </c>
      <c r="K413" s="4">
        <f t="shared" si="41"/>
        <v>-4.0552883147562113E-3</v>
      </c>
    </row>
    <row r="414" spans="1:11" x14ac:dyDescent="0.2">
      <c r="A414" s="6">
        <v>41018</v>
      </c>
      <c r="B414">
        <v>15.79874897</v>
      </c>
      <c r="C414">
        <v>9.5550003050000001</v>
      </c>
      <c r="D414">
        <v>0.31323292899999999</v>
      </c>
      <c r="E414">
        <v>1376.920044</v>
      </c>
      <c r="G414" s="6">
        <f t="shared" si="37"/>
        <v>41018</v>
      </c>
      <c r="H414" s="4">
        <f t="shared" si="38"/>
        <v>-4.9956267102660989E-3</v>
      </c>
      <c r="I414" s="4">
        <f t="shared" si="39"/>
        <v>1.570241244068793E-4</v>
      </c>
      <c r="J414" s="4">
        <f t="shared" si="40"/>
        <v>-1.5140556078582224E-2</v>
      </c>
      <c r="K414" s="4">
        <f t="shared" si="41"/>
        <v>-5.9343971807788165E-3</v>
      </c>
    </row>
    <row r="415" spans="1:11" x14ac:dyDescent="0.2">
      <c r="A415" s="6">
        <v>41019</v>
      </c>
      <c r="B415">
        <v>15.9778471</v>
      </c>
      <c r="C415">
        <v>9.4989995960000009</v>
      </c>
      <c r="D415">
        <v>0.30704167500000001</v>
      </c>
      <c r="E415">
        <v>1378.530029</v>
      </c>
      <c r="G415" s="6">
        <f t="shared" si="37"/>
        <v>41019</v>
      </c>
      <c r="H415" s="4">
        <f t="shared" si="38"/>
        <v>1.1336222275579289E-2</v>
      </c>
      <c r="I415" s="4">
        <f t="shared" si="39"/>
        <v>-5.860879875712266E-3</v>
      </c>
      <c r="J415" s="4">
        <f t="shared" si="40"/>
        <v>-1.9765654970458013E-2</v>
      </c>
      <c r="K415" s="4">
        <f t="shared" si="41"/>
        <v>1.1692654246815426E-3</v>
      </c>
    </row>
    <row r="416" spans="1:11" x14ac:dyDescent="0.2">
      <c r="A416" s="6">
        <v>41022</v>
      </c>
      <c r="B416">
        <v>15.233325000000001</v>
      </c>
      <c r="C416">
        <v>9.4119997019999992</v>
      </c>
      <c r="D416">
        <v>0.30337268099999998</v>
      </c>
      <c r="E416">
        <v>1366.9399410000001</v>
      </c>
      <c r="G416" s="6">
        <f t="shared" si="37"/>
        <v>41022</v>
      </c>
      <c r="H416" s="4">
        <f t="shared" si="38"/>
        <v>-4.659714762197209E-2</v>
      </c>
      <c r="I416" s="4">
        <f t="shared" si="39"/>
        <v>-9.1588480577088349E-3</v>
      </c>
      <c r="J416" s="4">
        <f t="shared" si="40"/>
        <v>-1.1949498386497615E-2</v>
      </c>
      <c r="K416" s="4">
        <f t="shared" si="41"/>
        <v>-8.4075702060748547E-3</v>
      </c>
    </row>
    <row r="417" spans="1:11" x14ac:dyDescent="0.2">
      <c r="A417" s="6">
        <v>41023</v>
      </c>
      <c r="B417">
        <v>14.780471800000001</v>
      </c>
      <c r="C417">
        <v>9.5165004730000007</v>
      </c>
      <c r="D417">
        <v>0.29397121100000001</v>
      </c>
      <c r="E417">
        <v>1371.969971</v>
      </c>
      <c r="G417" s="6">
        <f t="shared" si="37"/>
        <v>41023</v>
      </c>
      <c r="H417" s="4">
        <f t="shared" si="38"/>
        <v>-2.9727797444090487E-2</v>
      </c>
      <c r="I417" s="4">
        <f t="shared" si="39"/>
        <v>1.1102929697054176E-2</v>
      </c>
      <c r="J417" s="4">
        <f t="shared" si="40"/>
        <v>-3.098983721609383E-2</v>
      </c>
      <c r="K417" s="4">
        <f t="shared" si="41"/>
        <v>3.6797739601639456E-3</v>
      </c>
    </row>
    <row r="418" spans="1:11" x14ac:dyDescent="0.2">
      <c r="A418" s="6">
        <v>41024</v>
      </c>
      <c r="B418">
        <v>14.67556858</v>
      </c>
      <c r="C418">
        <v>9.7209997179999998</v>
      </c>
      <c r="D418">
        <v>0.29993307600000002</v>
      </c>
      <c r="E418">
        <v>1390.6899410000001</v>
      </c>
      <c r="G418" s="6">
        <f t="shared" si="37"/>
        <v>41024</v>
      </c>
      <c r="H418" s="4">
        <f t="shared" si="38"/>
        <v>-7.0974202596157943E-3</v>
      </c>
      <c r="I418" s="4">
        <f t="shared" si="39"/>
        <v>2.1488912398018645E-2</v>
      </c>
      <c r="J418" s="4">
        <f t="shared" si="40"/>
        <v>2.0280438277338719E-2</v>
      </c>
      <c r="K418" s="4">
        <f t="shared" si="41"/>
        <v>1.3644591642450798E-2</v>
      </c>
    </row>
    <row r="419" spans="1:11" x14ac:dyDescent="0.2">
      <c r="A419" s="6">
        <v>41025</v>
      </c>
      <c r="B419">
        <v>15.082365039999999</v>
      </c>
      <c r="C419">
        <v>9.7995004649999995</v>
      </c>
      <c r="D419">
        <v>0.300162494</v>
      </c>
      <c r="E419">
        <v>1399.9799800000001</v>
      </c>
      <c r="G419" s="6">
        <f t="shared" si="37"/>
        <v>41025</v>
      </c>
      <c r="H419" s="4">
        <f t="shared" si="38"/>
        <v>2.7719298082555133E-2</v>
      </c>
      <c r="I419" s="4">
        <f t="shared" si="39"/>
        <v>8.0753779731772557E-3</v>
      </c>
      <c r="J419" s="4">
        <f t="shared" si="40"/>
        <v>7.6489729995632416E-4</v>
      </c>
      <c r="K419" s="4">
        <f t="shared" si="41"/>
        <v>6.6801655251205183E-3</v>
      </c>
    </row>
    <row r="420" spans="1:11" x14ac:dyDescent="0.2">
      <c r="A420" s="6">
        <v>41026</v>
      </c>
      <c r="B420">
        <v>15.102832790000001</v>
      </c>
      <c r="C420">
        <v>11.34249973</v>
      </c>
      <c r="D420">
        <v>0.29764011499999998</v>
      </c>
      <c r="E420">
        <v>1403.3599850000001</v>
      </c>
      <c r="G420" s="6">
        <f t="shared" si="37"/>
        <v>41026</v>
      </c>
      <c r="H420" s="4">
        <f t="shared" si="38"/>
        <v>1.3570650190284361E-3</v>
      </c>
      <c r="I420" s="4">
        <f t="shared" si="39"/>
        <v>0.1574569306375353</v>
      </c>
      <c r="J420" s="4">
        <f t="shared" si="40"/>
        <v>-8.4033783381344263E-3</v>
      </c>
      <c r="K420" s="4">
        <f t="shared" si="41"/>
        <v>2.4143238105447384E-3</v>
      </c>
    </row>
    <row r="421" spans="1:11" x14ac:dyDescent="0.2">
      <c r="A421" s="6">
        <v>41029</v>
      </c>
      <c r="B421">
        <v>15.07213593</v>
      </c>
      <c r="C421">
        <v>11.59500027</v>
      </c>
      <c r="D421">
        <v>0.29809865400000002</v>
      </c>
      <c r="E421">
        <v>1397.910034</v>
      </c>
      <c r="G421" s="6">
        <f t="shared" si="37"/>
        <v>41029</v>
      </c>
      <c r="H421" s="4">
        <f t="shared" si="38"/>
        <v>-2.0325233303467583E-3</v>
      </c>
      <c r="I421" s="4">
        <f t="shared" si="39"/>
        <v>2.2261454354030707E-2</v>
      </c>
      <c r="J421" s="4">
        <f t="shared" si="40"/>
        <v>1.5405819877472027E-3</v>
      </c>
      <c r="K421" s="4">
        <f t="shared" si="41"/>
        <v>-3.8835017801936988E-3</v>
      </c>
    </row>
    <row r="422" spans="1:11" x14ac:dyDescent="0.2">
      <c r="A422" s="6">
        <v>41030</v>
      </c>
      <c r="B422">
        <v>15.113073350000001</v>
      </c>
      <c r="C422">
        <v>11.50199986</v>
      </c>
      <c r="D422">
        <v>0.30337268099999998</v>
      </c>
      <c r="E422">
        <v>1405.8199460000001</v>
      </c>
      <c r="G422" s="6">
        <f t="shared" si="37"/>
        <v>41030</v>
      </c>
      <c r="H422" s="4">
        <f t="shared" si="38"/>
        <v>2.7160994427151142E-3</v>
      </c>
      <c r="I422" s="4">
        <f t="shared" si="39"/>
        <v>-8.0207337502717913E-3</v>
      </c>
      <c r="J422" s="4">
        <f t="shared" si="40"/>
        <v>1.7692220106434897E-2</v>
      </c>
      <c r="K422" s="4">
        <f t="shared" si="41"/>
        <v>5.6583841646564714E-3</v>
      </c>
    </row>
    <row r="423" spans="1:11" x14ac:dyDescent="0.2">
      <c r="A423" s="6">
        <v>41031</v>
      </c>
      <c r="B423">
        <v>15.097720150000001</v>
      </c>
      <c r="C423">
        <v>11.51249981</v>
      </c>
      <c r="D423">
        <v>0.29465907800000002</v>
      </c>
      <c r="E423">
        <v>1402.3100589999999</v>
      </c>
      <c r="G423" s="6">
        <f t="shared" si="37"/>
        <v>41031</v>
      </c>
      <c r="H423" s="4">
        <f t="shared" si="38"/>
        <v>-1.0158886709830117E-3</v>
      </c>
      <c r="I423" s="4">
        <f t="shared" si="39"/>
        <v>9.1288037974290859E-4</v>
      </c>
      <c r="J423" s="4">
        <f t="shared" si="40"/>
        <v>-2.8722437931054001E-2</v>
      </c>
      <c r="K423" s="4">
        <f t="shared" si="41"/>
        <v>-2.4966831705488524E-3</v>
      </c>
    </row>
    <row r="424" spans="1:11" x14ac:dyDescent="0.2">
      <c r="A424" s="6">
        <v>41032</v>
      </c>
      <c r="B424">
        <v>15.092602729999999</v>
      </c>
      <c r="C424">
        <v>11.47249985</v>
      </c>
      <c r="D424">
        <v>0.28961431999999998</v>
      </c>
      <c r="E424">
        <v>1391.5699460000001</v>
      </c>
      <c r="G424" s="6">
        <f t="shared" si="37"/>
        <v>41032</v>
      </c>
      <c r="H424" s="4">
        <f t="shared" si="38"/>
        <v>-3.3895316307086532E-4</v>
      </c>
      <c r="I424" s="4">
        <f t="shared" si="39"/>
        <v>-3.4744808391010684E-3</v>
      </c>
      <c r="J424" s="4">
        <f t="shared" si="40"/>
        <v>-1.7120660372120122E-2</v>
      </c>
      <c r="K424" s="4">
        <f t="shared" si="41"/>
        <v>-7.6588718244371412E-3</v>
      </c>
    </row>
    <row r="425" spans="1:11" x14ac:dyDescent="0.2">
      <c r="A425" s="6">
        <v>41033</v>
      </c>
      <c r="B425">
        <v>15.01840496</v>
      </c>
      <c r="C425">
        <v>11.19950008</v>
      </c>
      <c r="D425">
        <v>0.28113004600000002</v>
      </c>
      <c r="E425">
        <v>1369.099976</v>
      </c>
      <c r="G425" s="6">
        <f t="shared" si="37"/>
        <v>41033</v>
      </c>
      <c r="H425" s="4">
        <f t="shared" si="38"/>
        <v>-4.9161679617071297E-3</v>
      </c>
      <c r="I425" s="4">
        <f t="shared" si="39"/>
        <v>-2.3796014257520315E-2</v>
      </c>
      <c r="J425" s="4">
        <f t="shared" si="40"/>
        <v>-2.9295077674335812E-2</v>
      </c>
      <c r="K425" s="4">
        <f t="shared" si="41"/>
        <v>-1.6147208456598894E-2</v>
      </c>
    </row>
    <row r="426" spans="1:11" x14ac:dyDescent="0.2">
      <c r="A426" s="6">
        <v>41036</v>
      </c>
      <c r="B426">
        <v>15.14376736</v>
      </c>
      <c r="C426">
        <v>11.25800037</v>
      </c>
      <c r="D426">
        <v>0.28594544500000002</v>
      </c>
      <c r="E426">
        <v>1369.579956</v>
      </c>
      <c r="G426" s="6">
        <f t="shared" si="37"/>
        <v>41036</v>
      </c>
      <c r="H426" s="4">
        <f t="shared" si="38"/>
        <v>8.3472512782742925E-3</v>
      </c>
      <c r="I426" s="4">
        <f t="shared" si="39"/>
        <v>5.223473332034656E-3</v>
      </c>
      <c r="J426" s="4">
        <f t="shared" si="40"/>
        <v>1.7128724120793581E-2</v>
      </c>
      <c r="K426" s="4">
        <f t="shared" si="41"/>
        <v>3.5058067958071426E-4</v>
      </c>
    </row>
    <row r="427" spans="1:11" x14ac:dyDescent="0.2">
      <c r="A427" s="6">
        <v>41037</v>
      </c>
      <c r="B427">
        <v>15.10794926</v>
      </c>
      <c r="C427">
        <v>11.19499969</v>
      </c>
      <c r="D427">
        <v>0.28571623600000001</v>
      </c>
      <c r="E427">
        <v>1363.719971</v>
      </c>
      <c r="G427" s="6">
        <f t="shared" si="37"/>
        <v>41037</v>
      </c>
      <c r="H427" s="4">
        <f t="shared" si="38"/>
        <v>-2.3652040571230382E-3</v>
      </c>
      <c r="I427" s="4">
        <f t="shared" si="39"/>
        <v>-5.5960808251421801E-3</v>
      </c>
      <c r="J427" s="4">
        <f t="shared" si="40"/>
        <v>-8.0158297328358774E-4</v>
      </c>
      <c r="K427" s="4">
        <f t="shared" si="41"/>
        <v>-4.2786731613061457E-3</v>
      </c>
    </row>
    <row r="428" spans="1:11" x14ac:dyDescent="0.2">
      <c r="A428" s="6">
        <v>41038</v>
      </c>
      <c r="B428">
        <v>15.2053194</v>
      </c>
      <c r="C428">
        <v>11.149000170000001</v>
      </c>
      <c r="D428">
        <v>0.28686267100000001</v>
      </c>
      <c r="E428">
        <v>1354.579956</v>
      </c>
      <c r="G428" s="6">
        <f t="shared" si="37"/>
        <v>41038</v>
      </c>
      <c r="H428" s="4">
        <f t="shared" si="38"/>
        <v>6.444960750417561E-3</v>
      </c>
      <c r="I428" s="4">
        <f t="shared" si="39"/>
        <v>-4.1089344594701371E-3</v>
      </c>
      <c r="J428" s="4">
        <f t="shared" si="40"/>
        <v>4.0124951107083362E-3</v>
      </c>
      <c r="K428" s="4">
        <f t="shared" si="41"/>
        <v>-6.7022667368416E-3</v>
      </c>
    </row>
    <row r="429" spans="1:11" x14ac:dyDescent="0.2">
      <c r="A429" s="6">
        <v>41039</v>
      </c>
      <c r="B429">
        <v>15.24653721</v>
      </c>
      <c r="C429">
        <v>11.334500309999999</v>
      </c>
      <c r="D429">
        <v>0.28479897999999998</v>
      </c>
      <c r="E429">
        <v>1357.98999</v>
      </c>
      <c r="G429" s="6">
        <f t="shared" si="37"/>
        <v>41039</v>
      </c>
      <c r="H429" s="4">
        <f t="shared" si="38"/>
        <v>2.7107493710392117E-3</v>
      </c>
      <c r="I429" s="4">
        <f t="shared" si="39"/>
        <v>1.663827582487154E-2</v>
      </c>
      <c r="J429" s="4">
        <f t="shared" si="40"/>
        <v>-7.1940032936528286E-3</v>
      </c>
      <c r="K429" s="4">
        <f t="shared" si="41"/>
        <v>2.5174106444552091E-3</v>
      </c>
    </row>
    <row r="430" spans="1:11" x14ac:dyDescent="0.2">
      <c r="A430" s="6">
        <v>41040</v>
      </c>
      <c r="B430">
        <v>15.30578232</v>
      </c>
      <c r="C430">
        <v>11.38399982</v>
      </c>
      <c r="D430">
        <v>0.30291411299999998</v>
      </c>
      <c r="E430">
        <v>1353.3900149999999</v>
      </c>
      <c r="G430" s="6">
        <f t="shared" si="37"/>
        <v>41040</v>
      </c>
      <c r="H430" s="4">
        <f t="shared" si="38"/>
        <v>3.8858075892238553E-3</v>
      </c>
      <c r="I430" s="4">
        <f t="shared" si="39"/>
        <v>4.3671541440895023E-3</v>
      </c>
      <c r="J430" s="4">
        <f t="shared" si="40"/>
        <v>6.3606734125241537E-2</v>
      </c>
      <c r="K430" s="4">
        <f t="shared" si="41"/>
        <v>-3.3873408742873812E-3</v>
      </c>
    </row>
    <row r="431" spans="1:11" x14ac:dyDescent="0.2">
      <c r="A431" s="6">
        <v>41043</v>
      </c>
      <c r="B431">
        <v>15.21562767</v>
      </c>
      <c r="C431">
        <v>11.146499629999999</v>
      </c>
      <c r="D431">
        <v>0.301079661</v>
      </c>
      <c r="E431">
        <v>1338.349976</v>
      </c>
      <c r="G431" s="6">
        <f t="shared" si="37"/>
        <v>41043</v>
      </c>
      <c r="H431" s="4">
        <f t="shared" si="38"/>
        <v>-5.8902346913817238E-3</v>
      </c>
      <c r="I431" s="4">
        <f t="shared" si="39"/>
        <v>-2.0862631215326277E-2</v>
      </c>
      <c r="J431" s="4">
        <f t="shared" si="40"/>
        <v>-6.0560136397473929E-3</v>
      </c>
      <c r="K431" s="4">
        <f t="shared" si="41"/>
        <v>-1.1112863870212597E-2</v>
      </c>
    </row>
    <row r="432" spans="1:11" x14ac:dyDescent="0.2">
      <c r="A432" s="6">
        <v>41044</v>
      </c>
      <c r="B432">
        <v>15.28774643</v>
      </c>
      <c r="C432">
        <v>11.21949959</v>
      </c>
      <c r="D432">
        <v>0.29809865400000002</v>
      </c>
      <c r="E432">
        <v>1330.660034</v>
      </c>
      <c r="G432" s="6">
        <f t="shared" si="37"/>
        <v>41044</v>
      </c>
      <c r="H432" s="4">
        <f t="shared" si="38"/>
        <v>4.7397821216532687E-3</v>
      </c>
      <c r="I432" s="4">
        <f t="shared" si="39"/>
        <v>6.5491376147832625E-3</v>
      </c>
      <c r="J432" s="4">
        <f t="shared" si="40"/>
        <v>-9.901057381620948E-3</v>
      </c>
      <c r="K432" s="4">
        <f t="shared" si="41"/>
        <v>-5.7458378883700201E-3</v>
      </c>
    </row>
    <row r="433" spans="1:11" x14ac:dyDescent="0.2">
      <c r="A433" s="6">
        <v>41045</v>
      </c>
      <c r="B433">
        <v>15.24653721</v>
      </c>
      <c r="C433">
        <v>11.20300007</v>
      </c>
      <c r="D433">
        <v>0.29213681800000002</v>
      </c>
      <c r="E433">
        <v>1324.8000489999999</v>
      </c>
      <c r="G433" s="6">
        <f t="shared" si="37"/>
        <v>41045</v>
      </c>
      <c r="H433" s="4">
        <f t="shared" si="38"/>
        <v>-2.6955719202100825E-3</v>
      </c>
      <c r="I433" s="4">
        <f t="shared" si="39"/>
        <v>-1.4706110435358521E-3</v>
      </c>
      <c r="J433" s="4">
        <f t="shared" si="40"/>
        <v>-1.9999540152234263E-2</v>
      </c>
      <c r="K433" s="4">
        <f t="shared" si="41"/>
        <v>-4.4038182933808789E-3</v>
      </c>
    </row>
    <row r="434" spans="1:11" x14ac:dyDescent="0.2">
      <c r="A434" s="6">
        <v>41046</v>
      </c>
      <c r="B434">
        <v>15.887921329999999</v>
      </c>
      <c r="C434">
        <v>10.91800022</v>
      </c>
      <c r="D434">
        <v>0.29007297799999998</v>
      </c>
      <c r="E434">
        <v>1304.8599850000001</v>
      </c>
      <c r="G434" s="6">
        <f t="shared" si="37"/>
        <v>41046</v>
      </c>
      <c r="H434" s="4">
        <f t="shared" si="38"/>
        <v>4.2067527279527006E-2</v>
      </c>
      <c r="I434" s="4">
        <f t="shared" si="39"/>
        <v>-2.5439600840777343E-2</v>
      </c>
      <c r="J434" s="4">
        <f t="shared" si="40"/>
        <v>-7.0646350368614996E-3</v>
      </c>
      <c r="K434" s="4">
        <f t="shared" si="41"/>
        <v>-1.5051376254893167E-2</v>
      </c>
    </row>
    <row r="435" spans="1:11" x14ac:dyDescent="0.2">
      <c r="A435" s="6">
        <v>41047</v>
      </c>
      <c r="B435">
        <v>16.081109999999999</v>
      </c>
      <c r="C435">
        <v>10.692500109999999</v>
      </c>
      <c r="D435">
        <v>0.27700254299999999</v>
      </c>
      <c r="E435">
        <v>1295.219971</v>
      </c>
      <c r="G435" s="6">
        <f t="shared" si="37"/>
        <v>41047</v>
      </c>
      <c r="H435" s="4">
        <f t="shared" si="38"/>
        <v>1.2159467937143953E-2</v>
      </c>
      <c r="I435" s="4">
        <f t="shared" si="39"/>
        <v>-2.0653975586748974E-2</v>
      </c>
      <c r="J435" s="4">
        <f t="shared" si="40"/>
        <v>-4.5059126465754384E-2</v>
      </c>
      <c r="K435" s="4">
        <f t="shared" si="41"/>
        <v>-7.3877765513670202E-3</v>
      </c>
    </row>
    <row r="436" spans="1:11" x14ac:dyDescent="0.2">
      <c r="A436" s="6">
        <v>41050</v>
      </c>
      <c r="B436">
        <v>16.238235469999999</v>
      </c>
      <c r="C436">
        <v>10.90550041</v>
      </c>
      <c r="D436">
        <v>0.28181794300000002</v>
      </c>
      <c r="E436">
        <v>1315.98999</v>
      </c>
      <c r="G436" s="6">
        <f t="shared" si="37"/>
        <v>41050</v>
      </c>
      <c r="H436" s="4">
        <f t="shared" si="38"/>
        <v>9.7708099751820932E-3</v>
      </c>
      <c r="I436" s="4">
        <f t="shared" si="39"/>
        <v>1.9920532879003305E-2</v>
      </c>
      <c r="J436" s="4">
        <f t="shared" si="40"/>
        <v>1.7383955929964223E-2</v>
      </c>
      <c r="K436" s="4">
        <f t="shared" si="41"/>
        <v>1.6035900823829996E-2</v>
      </c>
    </row>
    <row r="437" spans="1:11" x14ac:dyDescent="0.2">
      <c r="A437" s="6">
        <v>41051</v>
      </c>
      <c r="B437">
        <v>16.415983199999999</v>
      </c>
      <c r="C437">
        <v>10.76650047</v>
      </c>
      <c r="D437">
        <v>0.27837830800000002</v>
      </c>
      <c r="E437">
        <v>1316.630005</v>
      </c>
      <c r="G437" s="6">
        <f t="shared" si="37"/>
        <v>41051</v>
      </c>
      <c r="H437" s="4">
        <f t="shared" si="38"/>
        <v>1.0946246612101973E-2</v>
      </c>
      <c r="I437" s="4">
        <f t="shared" si="39"/>
        <v>-1.2745856198633554E-2</v>
      </c>
      <c r="J437" s="4">
        <f t="shared" si="40"/>
        <v>-1.2205166794507449E-2</v>
      </c>
      <c r="K437" s="4">
        <f t="shared" si="41"/>
        <v>4.8633728589364544E-4</v>
      </c>
    </row>
    <row r="438" spans="1:11" x14ac:dyDescent="0.2">
      <c r="A438" s="6">
        <v>41052</v>
      </c>
      <c r="B438">
        <v>16.634922029999998</v>
      </c>
      <c r="C438">
        <v>10.864000320000001</v>
      </c>
      <c r="D438">
        <v>0.28525742900000001</v>
      </c>
      <c r="E438">
        <v>1318.8599850000001</v>
      </c>
      <c r="G438" s="6">
        <f t="shared" si="37"/>
        <v>41052</v>
      </c>
      <c r="H438" s="4">
        <f t="shared" si="38"/>
        <v>1.3336930681069337E-2</v>
      </c>
      <c r="I438" s="4">
        <f t="shared" si="39"/>
        <v>9.0558534104629995E-3</v>
      </c>
      <c r="J438" s="4">
        <f t="shared" si="40"/>
        <v>2.4711411781409343E-2</v>
      </c>
      <c r="K438" s="4">
        <f t="shared" si="41"/>
        <v>1.6937028561794243E-3</v>
      </c>
    </row>
    <row r="439" spans="1:11" x14ac:dyDescent="0.2">
      <c r="A439" s="6">
        <v>41053</v>
      </c>
      <c r="B439">
        <v>16.76115227</v>
      </c>
      <c r="C439">
        <v>10.76200008</v>
      </c>
      <c r="D439">
        <v>0.27769032100000002</v>
      </c>
      <c r="E439">
        <v>1320.6800539999999</v>
      </c>
      <c r="G439" s="6">
        <f t="shared" si="37"/>
        <v>41053</v>
      </c>
      <c r="H439" s="4">
        <f t="shared" si="38"/>
        <v>7.5882676078886657E-3</v>
      </c>
      <c r="I439" s="4">
        <f t="shared" si="39"/>
        <v>-9.3888288839815148E-3</v>
      </c>
      <c r="J439" s="4">
        <f t="shared" si="40"/>
        <v>-2.6527295105082005E-2</v>
      </c>
      <c r="K439" s="4">
        <f t="shared" si="41"/>
        <v>1.3800320130266108E-3</v>
      </c>
    </row>
    <row r="440" spans="1:11" x14ac:dyDescent="0.2">
      <c r="A440" s="6">
        <v>41054</v>
      </c>
      <c r="B440">
        <v>16.82296753</v>
      </c>
      <c r="C440">
        <v>10.64449978</v>
      </c>
      <c r="D440">
        <v>0.284340441</v>
      </c>
      <c r="E440">
        <v>1317.8199460000001</v>
      </c>
      <c r="G440" s="6">
        <f t="shared" si="37"/>
        <v>41054</v>
      </c>
      <c r="H440" s="4">
        <f t="shared" si="38"/>
        <v>3.6880077815795165E-3</v>
      </c>
      <c r="I440" s="4">
        <f t="shared" si="39"/>
        <v>-1.0918072767752585E-2</v>
      </c>
      <c r="J440" s="4">
        <f t="shared" si="40"/>
        <v>2.3947971884839214E-2</v>
      </c>
      <c r="K440" s="4">
        <f t="shared" si="41"/>
        <v>-2.1656327672530118E-3</v>
      </c>
    </row>
    <row r="441" spans="1:11" x14ac:dyDescent="0.2">
      <c r="A441" s="6">
        <v>41058</v>
      </c>
      <c r="B441">
        <v>16.91827202</v>
      </c>
      <c r="C441">
        <v>10.73750019</v>
      </c>
      <c r="D441">
        <v>0.29167801100000001</v>
      </c>
      <c r="E441">
        <v>1332.420044</v>
      </c>
      <c r="G441" s="6">
        <f t="shared" si="37"/>
        <v>41058</v>
      </c>
      <c r="H441" s="4">
        <f t="shared" si="38"/>
        <v>5.6651414103989772E-3</v>
      </c>
      <c r="I441" s="4">
        <f t="shared" si="39"/>
        <v>8.7369450816974226E-3</v>
      </c>
      <c r="J441" s="4">
        <f t="shared" si="40"/>
        <v>2.5805580008930296E-2</v>
      </c>
      <c r="K441" s="4">
        <f t="shared" si="41"/>
        <v>1.1078977856053607E-2</v>
      </c>
    </row>
    <row r="442" spans="1:11" x14ac:dyDescent="0.2">
      <c r="A442" s="6">
        <v>41059</v>
      </c>
      <c r="B442">
        <v>16.85645294</v>
      </c>
      <c r="C442">
        <v>10.461500170000001</v>
      </c>
      <c r="D442">
        <v>0.28823861499999998</v>
      </c>
      <c r="E442">
        <v>1313.3199460000001</v>
      </c>
      <c r="G442" s="6">
        <f t="shared" si="37"/>
        <v>41059</v>
      </c>
      <c r="H442" s="4">
        <f t="shared" si="38"/>
        <v>-3.653983097500757E-3</v>
      </c>
      <c r="I442" s="4">
        <f t="shared" si="39"/>
        <v>-2.570430874190277E-2</v>
      </c>
      <c r="J442" s="4">
        <f t="shared" si="40"/>
        <v>-1.1791756218469396E-2</v>
      </c>
      <c r="K442" s="4">
        <f t="shared" si="41"/>
        <v>-1.4334892428261803E-2</v>
      </c>
    </row>
    <row r="443" spans="1:11" x14ac:dyDescent="0.2">
      <c r="A443" s="6">
        <v>41060</v>
      </c>
      <c r="B443">
        <v>16.954338069999999</v>
      </c>
      <c r="C443">
        <v>10.645500180000001</v>
      </c>
      <c r="D443">
        <v>0.28502821900000003</v>
      </c>
      <c r="E443">
        <v>1310.329956</v>
      </c>
      <c r="G443" s="6">
        <f t="shared" si="37"/>
        <v>41060</v>
      </c>
      <c r="H443" s="4">
        <f t="shared" si="38"/>
        <v>5.8069826640525513E-3</v>
      </c>
      <c r="I443" s="4">
        <f t="shared" si="39"/>
        <v>1.7588300627060072E-2</v>
      </c>
      <c r="J443" s="4">
        <f t="shared" si="40"/>
        <v>-1.1137980245984558E-2</v>
      </c>
      <c r="K443" s="4">
        <f t="shared" si="41"/>
        <v>-2.2766653389425517E-3</v>
      </c>
    </row>
    <row r="444" spans="1:11" x14ac:dyDescent="0.2">
      <c r="A444" s="6">
        <v>41061</v>
      </c>
      <c r="B444">
        <v>16.884796139999999</v>
      </c>
      <c r="C444">
        <v>10.411000250000001</v>
      </c>
      <c r="D444">
        <v>0.27470934400000002</v>
      </c>
      <c r="E444">
        <v>1278.040039</v>
      </c>
      <c r="G444" s="6">
        <f t="shared" si="37"/>
        <v>41061</v>
      </c>
      <c r="H444" s="4">
        <f t="shared" si="38"/>
        <v>-4.101718964956258E-3</v>
      </c>
      <c r="I444" s="4">
        <f t="shared" si="39"/>
        <v>-2.2028080037099773E-2</v>
      </c>
      <c r="J444" s="4">
        <f t="shared" si="40"/>
        <v>-3.6202994342816264E-2</v>
      </c>
      <c r="K444" s="4">
        <f t="shared" si="41"/>
        <v>-2.4642584756720654E-2</v>
      </c>
    </row>
    <row r="445" spans="1:11" x14ac:dyDescent="0.2">
      <c r="A445" s="6">
        <v>41064</v>
      </c>
      <c r="B445">
        <v>16.998117449999999</v>
      </c>
      <c r="C445">
        <v>10.728500370000001</v>
      </c>
      <c r="D445">
        <v>0.26897668800000002</v>
      </c>
      <c r="E445">
        <v>1278.1800539999999</v>
      </c>
      <c r="G445" s="6">
        <f t="shared" si="37"/>
        <v>41064</v>
      </c>
      <c r="H445" s="4">
        <f t="shared" si="38"/>
        <v>6.7114408169572926E-3</v>
      </c>
      <c r="I445" s="4">
        <f t="shared" si="39"/>
        <v>3.0496600938992424E-2</v>
      </c>
      <c r="J445" s="4">
        <f t="shared" si="40"/>
        <v>-2.0868077934764417E-2</v>
      </c>
      <c r="K445" s="4">
        <f t="shared" si="41"/>
        <v>1.0955447069527224E-4</v>
      </c>
    </row>
    <row r="446" spans="1:11" x14ac:dyDescent="0.2">
      <c r="A446" s="6">
        <v>41065</v>
      </c>
      <c r="B446">
        <v>16.871906280000001</v>
      </c>
      <c r="C446">
        <v>10.660499570000001</v>
      </c>
      <c r="D446">
        <v>0.27677321399999999</v>
      </c>
      <c r="E446">
        <v>1285.5</v>
      </c>
      <c r="G446" s="6">
        <f t="shared" si="37"/>
        <v>41065</v>
      </c>
      <c r="H446" s="4">
        <f t="shared" si="38"/>
        <v>-7.425008702948932E-3</v>
      </c>
      <c r="I446" s="4">
        <f t="shared" si="39"/>
        <v>-6.3383322603175474E-3</v>
      </c>
      <c r="J446" s="4">
        <f t="shared" si="40"/>
        <v>2.8985879995667041E-2</v>
      </c>
      <c r="K446" s="4">
        <f t="shared" si="41"/>
        <v>5.7268504363627848E-3</v>
      </c>
    </row>
    <row r="447" spans="1:11" x14ac:dyDescent="0.2">
      <c r="A447" s="6">
        <v>41066</v>
      </c>
      <c r="B447">
        <v>16.98266602</v>
      </c>
      <c r="C447">
        <v>10.881999970000001</v>
      </c>
      <c r="D447">
        <v>0.284111053</v>
      </c>
      <c r="E447">
        <v>1315.130005</v>
      </c>
      <c r="G447" s="6">
        <f t="shared" si="37"/>
        <v>41066</v>
      </c>
      <c r="H447" s="4">
        <f t="shared" si="38"/>
        <v>6.5647436728173414E-3</v>
      </c>
      <c r="I447" s="4">
        <f t="shared" si="39"/>
        <v>2.0777675431208786E-2</v>
      </c>
      <c r="J447" s="4">
        <f t="shared" si="40"/>
        <v>2.6512099541540213E-2</v>
      </c>
      <c r="K447" s="4">
        <f t="shared" si="41"/>
        <v>2.3049401011279613E-2</v>
      </c>
    </row>
    <row r="448" spans="1:11" x14ac:dyDescent="0.2">
      <c r="A448" s="6">
        <v>41067</v>
      </c>
      <c r="B448">
        <v>16.967212679999999</v>
      </c>
      <c r="C448">
        <v>10.93999958</v>
      </c>
      <c r="D448">
        <v>0.272645682</v>
      </c>
      <c r="E448">
        <v>1314.98999</v>
      </c>
      <c r="G448" s="6">
        <f t="shared" si="37"/>
        <v>41067</v>
      </c>
      <c r="H448" s="4">
        <f t="shared" si="38"/>
        <v>-9.0994782455244838E-4</v>
      </c>
      <c r="I448" s="4">
        <f t="shared" si="39"/>
        <v>5.3298667671288769E-3</v>
      </c>
      <c r="J448" s="4">
        <f t="shared" si="40"/>
        <v>-4.0355244468436746E-2</v>
      </c>
      <c r="K448" s="4">
        <f t="shared" si="41"/>
        <v>-1.0646475973297154E-4</v>
      </c>
    </row>
    <row r="449" spans="1:11" x14ac:dyDescent="0.2">
      <c r="A449" s="6">
        <v>41068</v>
      </c>
      <c r="B449">
        <v>17.572544100000002</v>
      </c>
      <c r="C449">
        <v>10.92399979</v>
      </c>
      <c r="D449">
        <v>0.27791970999999999</v>
      </c>
      <c r="E449">
        <v>1325.660034</v>
      </c>
      <c r="G449" s="6">
        <f t="shared" si="37"/>
        <v>41068</v>
      </c>
      <c r="H449" s="4">
        <f t="shared" si="38"/>
        <v>3.5676538711248318E-2</v>
      </c>
      <c r="I449" s="4">
        <f t="shared" si="39"/>
        <v>-1.4625037124544882E-3</v>
      </c>
      <c r="J449" s="4">
        <f t="shared" si="40"/>
        <v>1.9343889700772943E-2</v>
      </c>
      <c r="K449" s="4">
        <f t="shared" si="41"/>
        <v>8.1141636675119422E-3</v>
      </c>
    </row>
    <row r="450" spans="1:11" x14ac:dyDescent="0.2">
      <c r="A450" s="6">
        <v>41071</v>
      </c>
      <c r="B450">
        <v>17.394805909999999</v>
      </c>
      <c r="C450">
        <v>10.82499981</v>
      </c>
      <c r="D450">
        <v>0.28113004600000002</v>
      </c>
      <c r="E450">
        <v>1308.9300539999999</v>
      </c>
      <c r="G450" s="6">
        <f t="shared" ref="G450:G513" si="42">A450</f>
        <v>41071</v>
      </c>
      <c r="H450" s="4">
        <f t="shared" si="38"/>
        <v>-1.0114539419480151E-2</v>
      </c>
      <c r="I450" s="4">
        <f t="shared" si="39"/>
        <v>-9.0626127703358206E-3</v>
      </c>
      <c r="J450" s="4">
        <f t="shared" si="40"/>
        <v>1.1551307390181176E-2</v>
      </c>
      <c r="K450" s="4">
        <f t="shared" si="41"/>
        <v>-1.262011343098246E-2</v>
      </c>
    </row>
    <row r="451" spans="1:11" x14ac:dyDescent="0.2">
      <c r="A451" s="6">
        <v>41072</v>
      </c>
      <c r="B451">
        <v>17.443746569999998</v>
      </c>
      <c r="C451">
        <v>10.821000099999999</v>
      </c>
      <c r="D451">
        <v>0.28686267100000001</v>
      </c>
      <c r="E451">
        <v>1324.1800539999999</v>
      </c>
      <c r="G451" s="6">
        <f t="shared" si="42"/>
        <v>41072</v>
      </c>
      <c r="H451" s="4">
        <f t="shared" si="38"/>
        <v>2.8135214760782734E-3</v>
      </c>
      <c r="I451" s="4">
        <f t="shared" si="39"/>
        <v>-3.6948822819427019E-4</v>
      </c>
      <c r="J451" s="4">
        <f t="shared" si="40"/>
        <v>2.0391363646701688E-2</v>
      </c>
      <c r="K451" s="4">
        <f t="shared" si="41"/>
        <v>1.1650737144736745E-2</v>
      </c>
    </row>
    <row r="452" spans="1:11" x14ac:dyDescent="0.2">
      <c r="A452" s="6">
        <v>41073</v>
      </c>
      <c r="B452">
        <v>17.2763195</v>
      </c>
      <c r="C452">
        <v>10.73649979</v>
      </c>
      <c r="D452">
        <v>0.27929553400000001</v>
      </c>
      <c r="E452">
        <v>1314.880005</v>
      </c>
      <c r="G452" s="6">
        <f t="shared" si="42"/>
        <v>41073</v>
      </c>
      <c r="H452" s="4">
        <f t="shared" si="38"/>
        <v>-9.5981141051396657E-3</v>
      </c>
      <c r="I452" s="4">
        <f t="shared" si="39"/>
        <v>-7.8089186968955948E-3</v>
      </c>
      <c r="J452" s="4">
        <f t="shared" si="40"/>
        <v>-2.6378953293647589E-2</v>
      </c>
      <c r="K452" s="4">
        <f t="shared" si="41"/>
        <v>-7.0232510842517248E-3</v>
      </c>
    </row>
    <row r="453" spans="1:11" x14ac:dyDescent="0.2">
      <c r="A453" s="6">
        <v>41074</v>
      </c>
      <c r="B453">
        <v>17.420566560000001</v>
      </c>
      <c r="C453">
        <v>10.72249985</v>
      </c>
      <c r="D453">
        <v>0.27585589900000002</v>
      </c>
      <c r="E453">
        <v>1329.099976</v>
      </c>
      <c r="G453" s="6">
        <f t="shared" si="42"/>
        <v>41074</v>
      </c>
      <c r="H453" s="4">
        <f t="shared" ref="H453:H516" si="43">B453/B452-1</f>
        <v>8.3494091435389883E-3</v>
      </c>
      <c r="I453" s="4">
        <f t="shared" si="39"/>
        <v>-1.303957553563162E-3</v>
      </c>
      <c r="J453" s="4">
        <f t="shared" si="40"/>
        <v>-1.2315395633930915E-2</v>
      </c>
      <c r="K453" s="4">
        <f t="shared" si="41"/>
        <v>1.0814653007062747E-2</v>
      </c>
    </row>
    <row r="454" spans="1:11" x14ac:dyDescent="0.2">
      <c r="A454" s="6">
        <v>41075</v>
      </c>
      <c r="B454">
        <v>17.451473239999999</v>
      </c>
      <c r="C454">
        <v>10.91749954</v>
      </c>
      <c r="D454">
        <v>0.28181794300000002</v>
      </c>
      <c r="E454">
        <v>1342.839966</v>
      </c>
      <c r="G454" s="6">
        <f t="shared" si="42"/>
        <v>41075</v>
      </c>
      <c r="H454" s="4">
        <f t="shared" si="43"/>
        <v>1.7741489574147895E-3</v>
      </c>
      <c r="I454" s="4">
        <f t="shared" si="39"/>
        <v>1.8186028699268331E-2</v>
      </c>
      <c r="J454" s="4">
        <f t="shared" si="40"/>
        <v>2.1612892896664126E-2</v>
      </c>
      <c r="K454" s="4">
        <f t="shared" si="41"/>
        <v>1.033781524949795E-2</v>
      </c>
    </row>
    <row r="455" spans="1:11" x14ac:dyDescent="0.2">
      <c r="A455" s="6">
        <v>41078</v>
      </c>
      <c r="B455">
        <v>17.54678345</v>
      </c>
      <c r="C455">
        <v>11.13300037</v>
      </c>
      <c r="D455">
        <v>0.284340441</v>
      </c>
      <c r="E455">
        <v>1344.780029</v>
      </c>
      <c r="G455" s="6">
        <f t="shared" si="42"/>
        <v>41078</v>
      </c>
      <c r="H455" s="4">
        <f t="shared" si="43"/>
        <v>5.4614420621832416E-3</v>
      </c>
      <c r="I455" s="4">
        <f t="shared" si="39"/>
        <v>1.9739028081516174E-2</v>
      </c>
      <c r="J455" s="4">
        <f t="shared" si="40"/>
        <v>8.9508069399257817E-3</v>
      </c>
      <c r="K455" s="4">
        <f t="shared" si="41"/>
        <v>1.4447462461062432E-3</v>
      </c>
    </row>
    <row r="456" spans="1:11" x14ac:dyDescent="0.2">
      <c r="A456" s="6">
        <v>41079</v>
      </c>
      <c r="B456">
        <v>17.466930390000002</v>
      </c>
      <c r="C456">
        <v>11.20149994</v>
      </c>
      <c r="D456">
        <v>0.303602129</v>
      </c>
      <c r="E456">
        <v>1357.9799800000001</v>
      </c>
      <c r="G456" s="6">
        <f t="shared" si="42"/>
        <v>41079</v>
      </c>
      <c r="H456" s="4">
        <f t="shared" si="43"/>
        <v>-4.550865987919761E-3</v>
      </c>
      <c r="I456" s="4">
        <f t="shared" si="39"/>
        <v>6.1528400003099115E-3</v>
      </c>
      <c r="J456" s="4">
        <f t="shared" si="40"/>
        <v>6.7741640732701836E-2</v>
      </c>
      <c r="K456" s="4">
        <f t="shared" si="41"/>
        <v>9.815695292423321E-3</v>
      </c>
    </row>
    <row r="457" spans="1:11" x14ac:dyDescent="0.2">
      <c r="A457" s="6">
        <v>41080</v>
      </c>
      <c r="B457">
        <v>17.64981461</v>
      </c>
      <c r="C457">
        <v>11.15100002</v>
      </c>
      <c r="D457">
        <v>0.30841749899999998</v>
      </c>
      <c r="E457">
        <v>1355.6899410000001</v>
      </c>
      <c r="G457" s="6">
        <f t="shared" si="42"/>
        <v>41080</v>
      </c>
      <c r="H457" s="4">
        <f t="shared" si="43"/>
        <v>1.0470312522954828E-2</v>
      </c>
      <c r="I457" s="4">
        <f t="shared" si="39"/>
        <v>-4.5083176601793395E-3</v>
      </c>
      <c r="J457" s="4">
        <f t="shared" si="40"/>
        <v>1.5860791279233677E-2</v>
      </c>
      <c r="K457" s="4">
        <f t="shared" si="41"/>
        <v>-1.6863569667646683E-3</v>
      </c>
    </row>
    <row r="458" spans="1:11" x14ac:dyDescent="0.2">
      <c r="A458" s="6">
        <v>41081</v>
      </c>
      <c r="B458">
        <v>17.43859673</v>
      </c>
      <c r="C458">
        <v>11.0284996</v>
      </c>
      <c r="D458">
        <v>0.29442974900000002</v>
      </c>
      <c r="E458">
        <v>1325.51001</v>
      </c>
      <c r="G458" s="6">
        <f t="shared" si="42"/>
        <v>41081</v>
      </c>
      <c r="H458" s="4">
        <f t="shared" si="43"/>
        <v>-1.1967144395971574E-2</v>
      </c>
      <c r="I458" s="4">
        <f t="shared" si="39"/>
        <v>-1.0985599478099517E-2</v>
      </c>
      <c r="J458" s="4">
        <f t="shared" si="40"/>
        <v>-4.535329559883361E-2</v>
      </c>
      <c r="K458" s="4">
        <f t="shared" si="41"/>
        <v>-2.2261676573139155E-2</v>
      </c>
    </row>
    <row r="459" spans="1:11" x14ac:dyDescent="0.2">
      <c r="A459" s="6">
        <v>41082</v>
      </c>
      <c r="B459">
        <v>17.335559839999998</v>
      </c>
      <c r="C459">
        <v>11.1079998</v>
      </c>
      <c r="D459">
        <v>0.29809865400000002</v>
      </c>
      <c r="E459">
        <v>1335.0200199999999</v>
      </c>
      <c r="G459" s="6">
        <f t="shared" si="42"/>
        <v>41082</v>
      </c>
      <c r="H459" s="4">
        <f t="shared" si="43"/>
        <v>-5.9085539734252679E-3</v>
      </c>
      <c r="I459" s="4">
        <f t="shared" si="39"/>
        <v>7.2086143068816888E-3</v>
      </c>
      <c r="J459" s="4">
        <f t="shared" si="40"/>
        <v>1.2461053994920812E-2</v>
      </c>
      <c r="K459" s="4">
        <f t="shared" si="41"/>
        <v>7.174604437728771E-3</v>
      </c>
    </row>
    <row r="460" spans="1:11" x14ac:dyDescent="0.2">
      <c r="A460" s="6">
        <v>41085</v>
      </c>
      <c r="B460">
        <v>17.562238690000001</v>
      </c>
      <c r="C460">
        <v>11.003499980000001</v>
      </c>
      <c r="D460">
        <v>0.28869718300000002</v>
      </c>
      <c r="E460">
        <v>1313.719971</v>
      </c>
      <c r="G460" s="6">
        <f t="shared" si="42"/>
        <v>41085</v>
      </c>
      <c r="H460" s="4">
        <f t="shared" si="43"/>
        <v>1.3075946326057686E-2</v>
      </c>
      <c r="I460" s="4">
        <f t="shared" si="39"/>
        <v>-9.407618102405757E-3</v>
      </c>
      <c r="J460" s="4">
        <f t="shared" si="40"/>
        <v>-3.1538119591777769E-2</v>
      </c>
      <c r="K460" s="4">
        <f t="shared" si="41"/>
        <v>-1.5954853620846809E-2</v>
      </c>
    </row>
    <row r="461" spans="1:11" x14ac:dyDescent="0.2">
      <c r="A461" s="6">
        <v>41086</v>
      </c>
      <c r="B461">
        <v>17.66527748</v>
      </c>
      <c r="C461">
        <v>11.28050041</v>
      </c>
      <c r="D461">
        <v>0.29190737</v>
      </c>
      <c r="E461">
        <v>1319.98999</v>
      </c>
      <c r="G461" s="6">
        <f t="shared" si="42"/>
        <v>41086</v>
      </c>
      <c r="H461" s="4">
        <f t="shared" si="43"/>
        <v>5.8670646617888789E-3</v>
      </c>
      <c r="I461" s="4">
        <f t="shared" si="39"/>
        <v>2.5173847457943044E-2</v>
      </c>
      <c r="J461" s="4">
        <f t="shared" si="40"/>
        <v>1.1119564682416705E-2</v>
      </c>
      <c r="K461" s="4">
        <f t="shared" si="41"/>
        <v>4.7727210809067611E-3</v>
      </c>
    </row>
    <row r="462" spans="1:11" x14ac:dyDescent="0.2">
      <c r="A462" s="6">
        <v>41087</v>
      </c>
      <c r="B462">
        <v>17.66784668</v>
      </c>
      <c r="C462">
        <v>11.28100014</v>
      </c>
      <c r="D462">
        <v>0.301309049</v>
      </c>
      <c r="E462">
        <v>1331.849976</v>
      </c>
      <c r="G462" s="6">
        <f t="shared" si="42"/>
        <v>41087</v>
      </c>
      <c r="H462" s="4">
        <f t="shared" si="43"/>
        <v>1.4543785133902531E-4</v>
      </c>
      <c r="I462" s="4">
        <f t="shared" si="39"/>
        <v>4.4300339686831336E-5</v>
      </c>
      <c r="J462" s="4">
        <f t="shared" si="40"/>
        <v>3.2207747957853972E-2</v>
      </c>
      <c r="K462" s="4">
        <f t="shared" si="41"/>
        <v>8.9849060143250004E-3</v>
      </c>
    </row>
    <row r="463" spans="1:11" x14ac:dyDescent="0.2">
      <c r="A463" s="6">
        <v>41088</v>
      </c>
      <c r="B463">
        <v>17.593145369999998</v>
      </c>
      <c r="C463">
        <v>11.06550026</v>
      </c>
      <c r="D463">
        <v>0.303602129</v>
      </c>
      <c r="E463">
        <v>1329.040039</v>
      </c>
      <c r="G463" s="6">
        <f t="shared" si="42"/>
        <v>41088</v>
      </c>
      <c r="H463" s="4">
        <f t="shared" si="43"/>
        <v>-4.2280936298005889E-3</v>
      </c>
      <c r="I463" s="4">
        <f t="shared" si="39"/>
        <v>-1.9102905533693204E-2</v>
      </c>
      <c r="J463" s="4">
        <f t="shared" si="40"/>
        <v>7.6103920795289604E-3</v>
      </c>
      <c r="K463" s="4">
        <f t="shared" si="41"/>
        <v>-2.1097999404100509E-3</v>
      </c>
    </row>
    <row r="464" spans="1:11" x14ac:dyDescent="0.2">
      <c r="A464" s="6">
        <v>41089</v>
      </c>
      <c r="B464">
        <v>17.95892525</v>
      </c>
      <c r="C464">
        <v>11.41749954</v>
      </c>
      <c r="D464">
        <v>0.316901922</v>
      </c>
      <c r="E464">
        <v>1362.160034</v>
      </c>
      <c r="G464" s="6">
        <f t="shared" si="42"/>
        <v>41089</v>
      </c>
      <c r="H464" s="4">
        <f t="shared" si="43"/>
        <v>2.0791045166018707E-2</v>
      </c>
      <c r="I464" s="4">
        <f t="shared" si="39"/>
        <v>3.1810516626385121E-2</v>
      </c>
      <c r="J464" s="4">
        <f t="shared" si="40"/>
        <v>4.3806652620673736E-2</v>
      </c>
      <c r="K464" s="4">
        <f t="shared" si="41"/>
        <v>2.4920238689663643E-2</v>
      </c>
    </row>
    <row r="465" spans="1:11" x14ac:dyDescent="0.2">
      <c r="A465" s="6">
        <v>41092</v>
      </c>
      <c r="B465">
        <v>17.863615039999999</v>
      </c>
      <c r="C465">
        <v>11.4659996</v>
      </c>
      <c r="D465">
        <v>0.30841749899999998</v>
      </c>
      <c r="E465">
        <v>1365.51001</v>
      </c>
      <c r="G465" s="6">
        <f t="shared" si="42"/>
        <v>41092</v>
      </c>
      <c r="H465" s="4">
        <f t="shared" si="43"/>
        <v>-5.3071221508648181E-3</v>
      </c>
      <c r="I465" s="4">
        <f t="shared" si="39"/>
        <v>4.2478705455677446E-3</v>
      </c>
      <c r="J465" s="4">
        <f t="shared" si="40"/>
        <v>-2.6773024746754359E-2</v>
      </c>
      <c r="K465" s="4">
        <f t="shared" si="41"/>
        <v>2.4593116200617438E-3</v>
      </c>
    </row>
    <row r="466" spans="1:11" x14ac:dyDescent="0.2">
      <c r="A466" s="6">
        <v>41093</v>
      </c>
      <c r="B466">
        <v>18.22423744</v>
      </c>
      <c r="C466">
        <v>11.476499560000001</v>
      </c>
      <c r="D466">
        <v>0.31644323499999999</v>
      </c>
      <c r="E466">
        <v>1374.0200199999999</v>
      </c>
      <c r="G466" s="6">
        <f t="shared" si="42"/>
        <v>41093</v>
      </c>
      <c r="H466" s="4">
        <f t="shared" si="43"/>
        <v>2.018753758365821E-2</v>
      </c>
      <c r="I466" s="4">
        <f t="shared" si="39"/>
        <v>9.1574745912259559E-4</v>
      </c>
      <c r="J466" s="4">
        <f t="shared" si="40"/>
        <v>2.6022310750921429E-2</v>
      </c>
      <c r="K466" s="4">
        <f t="shared" si="41"/>
        <v>6.2321110337375529E-3</v>
      </c>
    </row>
    <row r="467" spans="1:11" x14ac:dyDescent="0.2">
      <c r="A467" s="6">
        <v>41095</v>
      </c>
      <c r="B467">
        <v>18.30923653</v>
      </c>
      <c r="C467">
        <v>11.352999690000001</v>
      </c>
      <c r="D467">
        <v>0.31323292899999999</v>
      </c>
      <c r="E467">
        <v>1367.579956</v>
      </c>
      <c r="G467" s="6">
        <f t="shared" si="42"/>
        <v>41095</v>
      </c>
      <c r="H467" s="4">
        <f t="shared" si="43"/>
        <v>4.6640684023044887E-3</v>
      </c>
      <c r="I467" s="4">
        <f t="shared" si="39"/>
        <v>-1.0761109635767707E-2</v>
      </c>
      <c r="J467" s="4">
        <f t="shared" si="40"/>
        <v>-1.0144966442401593E-2</v>
      </c>
      <c r="K467" s="4">
        <f t="shared" si="41"/>
        <v>-4.6870234103284503E-3</v>
      </c>
    </row>
    <row r="468" spans="1:11" x14ac:dyDescent="0.2">
      <c r="A468" s="6">
        <v>41096</v>
      </c>
      <c r="B468">
        <v>18.381357189999999</v>
      </c>
      <c r="C468">
        <v>11.25249958</v>
      </c>
      <c r="D468">
        <v>0.30727097399999997</v>
      </c>
      <c r="E468">
        <v>1354.6800539999999</v>
      </c>
      <c r="G468" s="6">
        <f t="shared" si="42"/>
        <v>41096</v>
      </c>
      <c r="H468" s="4">
        <f t="shared" si="43"/>
        <v>3.9390315309886237E-3</v>
      </c>
      <c r="I468" s="4">
        <f t="shared" ref="I468:I531" si="44">C468/C467-1</f>
        <v>-8.8522956702380418E-3</v>
      </c>
      <c r="J468" s="4">
        <f t="shared" ref="J468:J531" si="45">D468/D467-1</f>
        <v>-1.9033615076913035E-2</v>
      </c>
      <c r="K468" s="4">
        <f t="shared" ref="K468:K531" si="46">E468/E467-1</f>
        <v>-9.4326492161603825E-3</v>
      </c>
    </row>
    <row r="469" spans="1:11" x14ac:dyDescent="0.2">
      <c r="A469" s="6">
        <v>41099</v>
      </c>
      <c r="B469">
        <v>18.48439789</v>
      </c>
      <c r="C469">
        <v>11.25249958</v>
      </c>
      <c r="D469">
        <v>0.30314356100000001</v>
      </c>
      <c r="E469">
        <v>1352.459961</v>
      </c>
      <c r="G469" s="6">
        <f t="shared" si="42"/>
        <v>41099</v>
      </c>
      <c r="H469" s="4">
        <f t="shared" si="43"/>
        <v>5.6057177353616705E-3</v>
      </c>
      <c r="I469" s="4">
        <f t="shared" si="44"/>
        <v>0</v>
      </c>
      <c r="J469" s="4">
        <f t="shared" si="45"/>
        <v>-1.3432485816248896E-2</v>
      </c>
      <c r="K469" s="4">
        <f t="shared" si="46"/>
        <v>-1.638831983570288E-3</v>
      </c>
    </row>
    <row r="470" spans="1:11" x14ac:dyDescent="0.2">
      <c r="A470" s="6">
        <v>41100</v>
      </c>
      <c r="B470">
        <v>18.574546810000001</v>
      </c>
      <c r="C470">
        <v>10.975000380000001</v>
      </c>
      <c r="D470">
        <v>0.29397121100000001</v>
      </c>
      <c r="E470">
        <v>1341.469971</v>
      </c>
      <c r="G470" s="6">
        <f t="shared" si="42"/>
        <v>41100</v>
      </c>
      <c r="H470" s="4">
        <f t="shared" si="43"/>
        <v>4.8770276714704686E-3</v>
      </c>
      <c r="I470" s="4">
        <f t="shared" si="44"/>
        <v>-2.4661116228186453E-2</v>
      </c>
      <c r="J470" s="4">
        <f t="shared" si="45"/>
        <v>-3.0257446240133046E-2</v>
      </c>
      <c r="K470" s="4">
        <f t="shared" si="46"/>
        <v>-8.125926324557553E-3</v>
      </c>
    </row>
    <row r="471" spans="1:11" x14ac:dyDescent="0.2">
      <c r="A471" s="6">
        <v>41101</v>
      </c>
      <c r="B471">
        <v>18.6131897</v>
      </c>
      <c r="C471">
        <v>10.918499949999999</v>
      </c>
      <c r="D471">
        <v>0.289155781</v>
      </c>
      <c r="E471">
        <v>1341.4499510000001</v>
      </c>
      <c r="G471" s="6">
        <f t="shared" si="42"/>
        <v>41101</v>
      </c>
      <c r="H471" s="4">
        <f t="shared" si="43"/>
        <v>2.0804216864764857E-3</v>
      </c>
      <c r="I471" s="4">
        <f t="shared" si="44"/>
        <v>-5.1481027830271309E-3</v>
      </c>
      <c r="J471" s="4">
        <f t="shared" si="45"/>
        <v>-1.6380617624492499E-2</v>
      </c>
      <c r="K471" s="4">
        <f t="shared" si="46"/>
        <v>-1.4923927059706799E-5</v>
      </c>
    </row>
    <row r="472" spans="1:11" x14ac:dyDescent="0.2">
      <c r="A472" s="6">
        <v>41102</v>
      </c>
      <c r="B472">
        <v>18.626071929999998</v>
      </c>
      <c r="C472">
        <v>10.76799965</v>
      </c>
      <c r="D472">
        <v>0.284340441</v>
      </c>
      <c r="E472">
        <v>1334.76001</v>
      </c>
      <c r="G472" s="6">
        <f t="shared" si="42"/>
        <v>41102</v>
      </c>
      <c r="H472" s="4">
        <f t="shared" si="43"/>
        <v>6.9210222469284766E-4</v>
      </c>
      <c r="I472" s="4">
        <f t="shared" si="44"/>
        <v>-1.3783972220469676E-2</v>
      </c>
      <c r="J472" s="4">
        <f t="shared" si="45"/>
        <v>-1.6653099527690229E-2</v>
      </c>
      <c r="K472" s="4">
        <f t="shared" si="46"/>
        <v>-4.9870969804076681E-3</v>
      </c>
    </row>
    <row r="473" spans="1:11" x14ac:dyDescent="0.2">
      <c r="A473" s="6">
        <v>41103</v>
      </c>
      <c r="B473">
        <v>18.85017204</v>
      </c>
      <c r="C473">
        <v>10.91950035</v>
      </c>
      <c r="D473">
        <v>0.28800925599999999</v>
      </c>
      <c r="E473">
        <v>1356.780029</v>
      </c>
      <c r="G473" s="6">
        <f t="shared" si="42"/>
        <v>41103</v>
      </c>
      <c r="H473" s="4">
        <f t="shared" si="43"/>
        <v>1.2031528217125276E-2</v>
      </c>
      <c r="I473" s="4">
        <f t="shared" si="44"/>
        <v>1.4069530546465092E-2</v>
      </c>
      <c r="J473" s="4">
        <f t="shared" si="45"/>
        <v>1.2902895511792467E-2</v>
      </c>
      <c r="K473" s="4">
        <f t="shared" si="46"/>
        <v>1.6497361948984324E-2</v>
      </c>
    </row>
    <row r="474" spans="1:11" x14ac:dyDescent="0.2">
      <c r="A474" s="6">
        <v>41106</v>
      </c>
      <c r="B474">
        <v>18.798648830000001</v>
      </c>
      <c r="C474">
        <v>10.80049992</v>
      </c>
      <c r="D474">
        <v>0.288926452</v>
      </c>
      <c r="E474">
        <v>1353.6400149999999</v>
      </c>
      <c r="G474" s="6">
        <f t="shared" si="42"/>
        <v>41106</v>
      </c>
      <c r="H474" s="4">
        <f t="shared" si="43"/>
        <v>-2.733301844177749E-3</v>
      </c>
      <c r="I474" s="4">
        <f t="shared" si="44"/>
        <v>-1.0897973916910941E-2</v>
      </c>
      <c r="J474" s="4">
        <f t="shared" si="45"/>
        <v>3.1846059836355689E-3</v>
      </c>
      <c r="K474" s="4">
        <f t="shared" si="46"/>
        <v>-2.3143132511423969E-3</v>
      </c>
    </row>
    <row r="475" spans="1:11" x14ac:dyDescent="0.2">
      <c r="A475" s="6">
        <v>41107</v>
      </c>
      <c r="B475">
        <v>18.829561229999999</v>
      </c>
      <c r="C475">
        <v>10.8465004</v>
      </c>
      <c r="D475">
        <v>0.28365236500000002</v>
      </c>
      <c r="E475">
        <v>1363.670044</v>
      </c>
      <c r="G475" s="6">
        <f t="shared" si="42"/>
        <v>41107</v>
      </c>
      <c r="H475" s="4">
        <f t="shared" si="43"/>
        <v>1.6443947796218605E-3</v>
      </c>
      <c r="I475" s="4">
        <f t="shared" si="44"/>
        <v>4.2591065543935436E-3</v>
      </c>
      <c r="J475" s="4">
        <f t="shared" si="45"/>
        <v>-1.8254081491991592E-2</v>
      </c>
      <c r="K475" s="4">
        <f t="shared" si="46"/>
        <v>7.409672356649466E-3</v>
      </c>
    </row>
    <row r="476" spans="1:11" x14ac:dyDescent="0.2">
      <c r="A476" s="6">
        <v>41108</v>
      </c>
      <c r="B476">
        <v>18.765165329999999</v>
      </c>
      <c r="C476">
        <v>10.87349987</v>
      </c>
      <c r="D476">
        <v>0.29947462699999999</v>
      </c>
      <c r="E476">
        <v>1372.780029</v>
      </c>
      <c r="G476" s="6">
        <f t="shared" si="42"/>
        <v>41108</v>
      </c>
      <c r="H476" s="4">
        <f t="shared" si="43"/>
        <v>-3.419936301935822E-3</v>
      </c>
      <c r="I476" s="4">
        <f t="shared" si="44"/>
        <v>2.4892333014618906E-3</v>
      </c>
      <c r="J476" s="4">
        <f t="shared" si="45"/>
        <v>5.5780469166897273E-2</v>
      </c>
      <c r="K476" s="4">
        <f t="shared" si="46"/>
        <v>6.6804906656732221E-3</v>
      </c>
    </row>
    <row r="477" spans="1:11" x14ac:dyDescent="0.2">
      <c r="A477" s="6">
        <v>41109</v>
      </c>
      <c r="B477">
        <v>18.42515182</v>
      </c>
      <c r="C477">
        <v>11.30850029</v>
      </c>
      <c r="D477">
        <v>0.30245563399999997</v>
      </c>
      <c r="E477">
        <v>1376.51001</v>
      </c>
      <c r="G477" s="6">
        <f t="shared" si="42"/>
        <v>41109</v>
      </c>
      <c r="H477" s="4">
        <f t="shared" si="43"/>
        <v>-1.8119398578195112E-2</v>
      </c>
      <c r="I477" s="4">
        <f t="shared" si="44"/>
        <v>4.0005557106793876E-2</v>
      </c>
      <c r="J477" s="4">
        <f t="shared" si="45"/>
        <v>9.9541220899490579E-3</v>
      </c>
      <c r="K477" s="4">
        <f t="shared" si="46"/>
        <v>2.7171002791446242E-3</v>
      </c>
    </row>
    <row r="478" spans="1:11" x14ac:dyDescent="0.2">
      <c r="A478" s="6">
        <v>41110</v>
      </c>
      <c r="B478">
        <v>18.610612870000001</v>
      </c>
      <c r="C478">
        <v>11.414500240000001</v>
      </c>
      <c r="D478">
        <v>0.29374194100000001</v>
      </c>
      <c r="E478">
        <v>1362.660034</v>
      </c>
      <c r="G478" s="6">
        <f t="shared" si="42"/>
        <v>41110</v>
      </c>
      <c r="H478" s="4">
        <f t="shared" si="43"/>
        <v>1.0065645689751435E-2</v>
      </c>
      <c r="I478" s="4">
        <f t="shared" si="44"/>
        <v>9.3734754637391227E-3</v>
      </c>
      <c r="J478" s="4">
        <f t="shared" si="45"/>
        <v>-2.8809822071292457E-2</v>
      </c>
      <c r="K478" s="4">
        <f t="shared" si="46"/>
        <v>-1.006166021269983E-2</v>
      </c>
    </row>
    <row r="479" spans="1:11" x14ac:dyDescent="0.2">
      <c r="A479" s="6">
        <v>41113</v>
      </c>
      <c r="B479">
        <v>18.507575989999999</v>
      </c>
      <c r="C479">
        <v>11.30049992</v>
      </c>
      <c r="D479">
        <v>0.29764011499999998</v>
      </c>
      <c r="E479">
        <v>1350.5200199999999</v>
      </c>
      <c r="G479" s="6">
        <f t="shared" si="42"/>
        <v>41113</v>
      </c>
      <c r="H479" s="4">
        <f t="shared" si="43"/>
        <v>-5.5364581875804175E-3</v>
      </c>
      <c r="I479" s="4">
        <f t="shared" si="44"/>
        <v>-9.9873246837831609E-3</v>
      </c>
      <c r="J479" s="4">
        <f t="shared" si="45"/>
        <v>1.3270743655908523E-2</v>
      </c>
      <c r="K479" s="4">
        <f t="shared" si="46"/>
        <v>-8.9090555950069872E-3</v>
      </c>
    </row>
    <row r="480" spans="1:11" x14ac:dyDescent="0.2">
      <c r="A480" s="6">
        <v>41114</v>
      </c>
      <c r="B480">
        <v>18.582279209999999</v>
      </c>
      <c r="C480">
        <v>11.152000429999999</v>
      </c>
      <c r="D480">
        <v>0.29442974900000002</v>
      </c>
      <c r="E480">
        <v>1338.3100589999999</v>
      </c>
      <c r="G480" s="6">
        <f t="shared" si="42"/>
        <v>41114</v>
      </c>
      <c r="H480" s="4">
        <f t="shared" si="43"/>
        <v>4.0363589505381103E-3</v>
      </c>
      <c r="I480" s="4">
        <f t="shared" si="44"/>
        <v>-1.3140966421952838E-2</v>
      </c>
      <c r="J480" s="4">
        <f t="shared" si="45"/>
        <v>-1.0786066253199666E-2</v>
      </c>
      <c r="K480" s="4">
        <f t="shared" si="46"/>
        <v>-9.0409329881685485E-3</v>
      </c>
    </row>
    <row r="481" spans="1:11" x14ac:dyDescent="0.2">
      <c r="A481" s="6">
        <v>41115</v>
      </c>
      <c r="B481">
        <v>18.566822049999999</v>
      </c>
      <c r="C481">
        <v>10.852499959999999</v>
      </c>
      <c r="D481">
        <v>0.300162494</v>
      </c>
      <c r="E481">
        <v>1337.8900149999999</v>
      </c>
      <c r="G481" s="6">
        <f t="shared" si="42"/>
        <v>41115</v>
      </c>
      <c r="H481" s="4">
        <f t="shared" si="43"/>
        <v>-8.3182261041914174E-4</v>
      </c>
      <c r="I481" s="4">
        <f t="shared" si="44"/>
        <v>-2.6856210406369208E-2</v>
      </c>
      <c r="J481" s="4">
        <f t="shared" si="45"/>
        <v>1.9470671762858993E-2</v>
      </c>
      <c r="K481" s="4">
        <f t="shared" si="46"/>
        <v>-3.1386149807000052E-4</v>
      </c>
    </row>
    <row r="482" spans="1:11" x14ac:dyDescent="0.2">
      <c r="A482" s="6">
        <v>41116</v>
      </c>
      <c r="B482">
        <v>18.97638512</v>
      </c>
      <c r="C482">
        <v>11.00049973</v>
      </c>
      <c r="D482">
        <v>0.30153831800000003</v>
      </c>
      <c r="E482">
        <v>1360.0200199999999</v>
      </c>
      <c r="G482" s="6">
        <f t="shared" si="42"/>
        <v>41116</v>
      </c>
      <c r="H482" s="4">
        <f t="shared" si="43"/>
        <v>2.2058867634808799E-2</v>
      </c>
      <c r="I482" s="4">
        <f t="shared" si="44"/>
        <v>1.3637389591844906E-2</v>
      </c>
      <c r="J482" s="4">
        <f t="shared" si="45"/>
        <v>4.5835973097958504E-3</v>
      </c>
      <c r="K482" s="4">
        <f t="shared" si="46"/>
        <v>1.654097478259442E-2</v>
      </c>
    </row>
    <row r="483" spans="1:11" x14ac:dyDescent="0.2">
      <c r="A483" s="6">
        <v>41117</v>
      </c>
      <c r="B483">
        <v>19.195341110000001</v>
      </c>
      <c r="C483">
        <v>11.86600018</v>
      </c>
      <c r="D483">
        <v>0.30910542600000002</v>
      </c>
      <c r="E483">
        <v>1385.969971</v>
      </c>
      <c r="G483" s="6">
        <f t="shared" si="42"/>
        <v>41117</v>
      </c>
      <c r="H483" s="4">
        <f t="shared" si="43"/>
        <v>1.153834034329515E-2</v>
      </c>
      <c r="I483" s="4">
        <f t="shared" si="44"/>
        <v>7.8678284736433568E-2</v>
      </c>
      <c r="J483" s="4">
        <f t="shared" si="45"/>
        <v>2.5095012966146468E-2</v>
      </c>
      <c r="K483" s="4">
        <f t="shared" si="46"/>
        <v>1.9080565446382147E-2</v>
      </c>
    </row>
    <row r="484" spans="1:11" x14ac:dyDescent="0.2">
      <c r="A484" s="6">
        <v>41120</v>
      </c>
      <c r="B484">
        <v>19.313821789999999</v>
      </c>
      <c r="C484">
        <v>11.80449963</v>
      </c>
      <c r="D484">
        <v>0.30566585099999999</v>
      </c>
      <c r="E484">
        <v>1385.3000489999999</v>
      </c>
      <c r="G484" s="6">
        <f t="shared" si="42"/>
        <v>41120</v>
      </c>
      <c r="H484" s="4">
        <f t="shared" si="43"/>
        <v>6.1723664779405052E-3</v>
      </c>
      <c r="I484" s="4">
        <f t="shared" si="44"/>
        <v>-5.1829217147374429E-3</v>
      </c>
      <c r="J484" s="4">
        <f t="shared" si="45"/>
        <v>-1.1127514144640194E-2</v>
      </c>
      <c r="K484" s="4">
        <f t="shared" si="46"/>
        <v>-4.8335967879353792E-4</v>
      </c>
    </row>
    <row r="485" spans="1:11" x14ac:dyDescent="0.2">
      <c r="A485" s="6">
        <v>41121</v>
      </c>
      <c r="B485">
        <v>19.17215538</v>
      </c>
      <c r="C485">
        <v>11.664999959999999</v>
      </c>
      <c r="D485">
        <v>0.31048128000000003</v>
      </c>
      <c r="E485">
        <v>1379.3199460000001</v>
      </c>
      <c r="G485" s="6">
        <f t="shared" si="42"/>
        <v>41121</v>
      </c>
      <c r="H485" s="4">
        <f t="shared" si="43"/>
        <v>-7.3349755185868615E-3</v>
      </c>
      <c r="I485" s="4">
        <f t="shared" si="44"/>
        <v>-1.1817499629164785E-2</v>
      </c>
      <c r="J485" s="4">
        <f t="shared" si="45"/>
        <v>1.5753899181888187E-2</v>
      </c>
      <c r="K485" s="4">
        <f t="shared" si="46"/>
        <v>-4.3168286930450606E-3</v>
      </c>
    </row>
    <row r="486" spans="1:11" x14ac:dyDescent="0.2">
      <c r="A486" s="6">
        <v>41122</v>
      </c>
      <c r="B486">
        <v>18.96350288</v>
      </c>
      <c r="C486">
        <v>11.604499819999999</v>
      </c>
      <c r="D486">
        <v>0.30704167500000001</v>
      </c>
      <c r="E486">
        <v>1375.3199460000001</v>
      </c>
      <c r="G486" s="6">
        <f t="shared" si="42"/>
        <v>41122</v>
      </c>
      <c r="H486" s="4">
        <f t="shared" si="43"/>
        <v>-1.0883100823273151E-2</v>
      </c>
      <c r="I486" s="4">
        <f t="shared" si="44"/>
        <v>-5.1864672273861379E-3</v>
      </c>
      <c r="J486" s="4">
        <f t="shared" si="45"/>
        <v>-1.107830075938887E-2</v>
      </c>
      <c r="K486" s="4">
        <f t="shared" si="46"/>
        <v>-2.8999798136755128E-3</v>
      </c>
    </row>
    <row r="487" spans="1:11" x14ac:dyDescent="0.2">
      <c r="A487" s="6">
        <v>41123</v>
      </c>
      <c r="B487">
        <v>19.074266430000002</v>
      </c>
      <c r="C487">
        <v>11.540499690000001</v>
      </c>
      <c r="D487">
        <v>0.30818814</v>
      </c>
      <c r="E487">
        <v>1365</v>
      </c>
      <c r="G487" s="6">
        <f t="shared" si="42"/>
        <v>41123</v>
      </c>
      <c r="H487" s="4">
        <f t="shared" si="43"/>
        <v>5.8408802793927794E-3</v>
      </c>
      <c r="I487" s="4">
        <f t="shared" si="44"/>
        <v>-5.5151131882217319E-3</v>
      </c>
      <c r="J487" s="4">
        <f t="shared" si="45"/>
        <v>3.7339068059734082E-3</v>
      </c>
      <c r="K487" s="4">
        <f t="shared" si="46"/>
        <v>-7.5036692589347531E-3</v>
      </c>
    </row>
    <row r="488" spans="1:11" x14ac:dyDescent="0.2">
      <c r="A488" s="6">
        <v>41124</v>
      </c>
      <c r="B488">
        <v>19.203062060000001</v>
      </c>
      <c r="C488">
        <v>11.74849987</v>
      </c>
      <c r="D488">
        <v>0.314608842</v>
      </c>
      <c r="E488">
        <v>1390.98999</v>
      </c>
      <c r="G488" s="6">
        <f t="shared" si="42"/>
        <v>41124</v>
      </c>
      <c r="H488" s="4">
        <f t="shared" si="43"/>
        <v>6.752324157401457E-3</v>
      </c>
      <c r="I488" s="4">
        <f t="shared" si="44"/>
        <v>1.8023498599478716E-2</v>
      </c>
      <c r="J488" s="4">
        <f t="shared" si="45"/>
        <v>2.0833708915599436E-2</v>
      </c>
      <c r="K488" s="4">
        <f t="shared" si="46"/>
        <v>1.9040285714285732E-2</v>
      </c>
    </row>
    <row r="489" spans="1:11" x14ac:dyDescent="0.2">
      <c r="A489" s="6">
        <v>41127</v>
      </c>
      <c r="B489">
        <v>19.133522030000002</v>
      </c>
      <c r="C489">
        <v>11.69950008</v>
      </c>
      <c r="D489">
        <v>0.32125866400000003</v>
      </c>
      <c r="E489">
        <v>1394.2299800000001</v>
      </c>
      <c r="G489" s="6">
        <f t="shared" si="42"/>
        <v>41127</v>
      </c>
      <c r="H489" s="4">
        <f t="shared" si="43"/>
        <v>-3.6212990294318681E-3</v>
      </c>
      <c r="I489" s="4">
        <f t="shared" si="44"/>
        <v>-4.1707273730429151E-3</v>
      </c>
      <c r="J489" s="4">
        <f t="shared" si="45"/>
        <v>2.1136793097506157E-2</v>
      </c>
      <c r="K489" s="4">
        <f t="shared" si="46"/>
        <v>2.3292690984786368E-3</v>
      </c>
    </row>
    <row r="490" spans="1:11" x14ac:dyDescent="0.2">
      <c r="A490" s="6">
        <v>41128</v>
      </c>
      <c r="B490">
        <v>19.05881119</v>
      </c>
      <c r="C490">
        <v>11.82800007</v>
      </c>
      <c r="D490">
        <v>0.32446891100000003</v>
      </c>
      <c r="E490">
        <v>1401.349976</v>
      </c>
      <c r="G490" s="6">
        <f t="shared" si="42"/>
        <v>41128</v>
      </c>
      <c r="H490" s="4">
        <f t="shared" si="43"/>
        <v>-3.9047092261874639E-3</v>
      </c>
      <c r="I490" s="4">
        <f t="shared" si="44"/>
        <v>1.0983374428080728E-2</v>
      </c>
      <c r="J490" s="4">
        <f t="shared" si="45"/>
        <v>9.992717270342677E-3</v>
      </c>
      <c r="K490" s="4">
        <f t="shared" si="46"/>
        <v>5.106758642501541E-3</v>
      </c>
    </row>
    <row r="491" spans="1:11" x14ac:dyDescent="0.2">
      <c r="A491" s="6">
        <v>41129</v>
      </c>
      <c r="B491">
        <v>19.244750979999999</v>
      </c>
      <c r="C491">
        <v>11.71899986</v>
      </c>
      <c r="D491">
        <v>0.326303393</v>
      </c>
      <c r="E491">
        <v>1402.219971</v>
      </c>
      <c r="G491" s="6">
        <f t="shared" si="42"/>
        <v>41129</v>
      </c>
      <c r="H491" s="4">
        <f t="shared" si="43"/>
        <v>9.7561064090692096E-3</v>
      </c>
      <c r="I491" s="4">
        <f t="shared" si="44"/>
        <v>-9.2154387347750388E-3</v>
      </c>
      <c r="J491" s="4">
        <f t="shared" si="45"/>
        <v>5.6537989859988258E-3</v>
      </c>
      <c r="K491" s="4">
        <f t="shared" si="46"/>
        <v>6.2082635665605679E-4</v>
      </c>
    </row>
    <row r="492" spans="1:11" x14ac:dyDescent="0.2">
      <c r="A492" s="6">
        <v>41130</v>
      </c>
      <c r="B492">
        <v>19.12562943</v>
      </c>
      <c r="C492">
        <v>11.70300007</v>
      </c>
      <c r="D492">
        <v>0.33731019499999998</v>
      </c>
      <c r="E492">
        <v>1402.8000489999999</v>
      </c>
      <c r="G492" s="6">
        <f t="shared" si="42"/>
        <v>41130</v>
      </c>
      <c r="H492" s="4">
        <f t="shared" si="43"/>
        <v>-6.1898202852193052E-3</v>
      </c>
      <c r="I492" s="4">
        <f t="shared" si="44"/>
        <v>-1.3652863035361618E-3</v>
      </c>
      <c r="J492" s="4">
        <f t="shared" si="45"/>
        <v>3.3731803702083951E-2</v>
      </c>
      <c r="K492" s="4">
        <f t="shared" si="46"/>
        <v>4.1368545021236436E-4</v>
      </c>
    </row>
    <row r="493" spans="1:11" x14ac:dyDescent="0.2">
      <c r="A493" s="6">
        <v>41131</v>
      </c>
      <c r="B493">
        <v>19.081611630000001</v>
      </c>
      <c r="C493">
        <v>11.63749981</v>
      </c>
      <c r="D493">
        <v>0.33524644399999998</v>
      </c>
      <c r="E493">
        <v>1405.869995</v>
      </c>
      <c r="G493" s="6">
        <f t="shared" si="42"/>
        <v>41131</v>
      </c>
      <c r="H493" s="4">
        <f t="shared" si="43"/>
        <v>-2.3015085679195524E-3</v>
      </c>
      <c r="I493" s="4">
        <f t="shared" si="44"/>
        <v>-5.5968776901835771E-3</v>
      </c>
      <c r="J493" s="4">
        <f t="shared" si="45"/>
        <v>-6.1182585957711977E-3</v>
      </c>
      <c r="K493" s="4">
        <f t="shared" si="46"/>
        <v>2.1884416116100258E-3</v>
      </c>
    </row>
    <row r="494" spans="1:11" x14ac:dyDescent="0.2">
      <c r="A494" s="6">
        <v>41134</v>
      </c>
      <c r="B494">
        <v>19.009092330000001</v>
      </c>
      <c r="C494">
        <v>11.62199974</v>
      </c>
      <c r="D494">
        <v>0.33960333500000001</v>
      </c>
      <c r="E494">
        <v>1404.1099850000001</v>
      </c>
      <c r="G494" s="6">
        <f t="shared" si="42"/>
        <v>41134</v>
      </c>
      <c r="H494" s="4">
        <f t="shared" si="43"/>
        <v>-3.8004808716463057E-3</v>
      </c>
      <c r="I494" s="4">
        <f t="shared" si="44"/>
        <v>-1.3319072183082259E-3</v>
      </c>
      <c r="J494" s="4">
        <f t="shared" si="45"/>
        <v>1.2996084158315657E-2</v>
      </c>
      <c r="K494" s="4">
        <f t="shared" si="46"/>
        <v>-1.2519009625779898E-3</v>
      </c>
    </row>
    <row r="495" spans="1:11" x14ac:dyDescent="0.2">
      <c r="A495" s="6">
        <v>41135</v>
      </c>
      <c r="B495">
        <v>19.167068480000001</v>
      </c>
      <c r="C495">
        <v>11.659500120000001</v>
      </c>
      <c r="D495">
        <v>0.33455854699999998</v>
      </c>
      <c r="E495">
        <v>1403.9300539999999</v>
      </c>
      <c r="G495" s="6">
        <f t="shared" si="42"/>
        <v>41135</v>
      </c>
      <c r="H495" s="4">
        <f t="shared" si="43"/>
        <v>8.3105572458439525E-3</v>
      </c>
      <c r="I495" s="4">
        <f t="shared" si="44"/>
        <v>3.2266719014744094E-3</v>
      </c>
      <c r="J495" s="4">
        <f t="shared" si="45"/>
        <v>-1.4854942458088716E-2</v>
      </c>
      <c r="K495" s="4">
        <f t="shared" si="46"/>
        <v>-1.2814594435073268E-4</v>
      </c>
    </row>
    <row r="496" spans="1:11" x14ac:dyDescent="0.2">
      <c r="A496" s="6">
        <v>41136</v>
      </c>
      <c r="B496">
        <v>19.281021119999998</v>
      </c>
      <c r="C496">
        <v>11.87100029</v>
      </c>
      <c r="D496">
        <v>0.33203607800000001</v>
      </c>
      <c r="E496">
        <v>1405.530029</v>
      </c>
      <c r="G496" s="6">
        <f t="shared" si="42"/>
        <v>41136</v>
      </c>
      <c r="H496" s="4">
        <f t="shared" si="43"/>
        <v>5.945230493588527E-3</v>
      </c>
      <c r="I496" s="4">
        <f t="shared" si="44"/>
        <v>1.813972878967629E-2</v>
      </c>
      <c r="J496" s="4">
        <f t="shared" si="45"/>
        <v>-7.5396937923691842E-3</v>
      </c>
      <c r="K496" s="4">
        <f t="shared" si="46"/>
        <v>1.1396401091645636E-3</v>
      </c>
    </row>
    <row r="497" spans="1:11" x14ac:dyDescent="0.2">
      <c r="A497" s="6">
        <v>41137</v>
      </c>
      <c r="B497">
        <v>18.685367580000001</v>
      </c>
      <c r="C497">
        <v>12.07750034</v>
      </c>
      <c r="D497">
        <v>0.33891537799999999</v>
      </c>
      <c r="E497">
        <v>1415.51001</v>
      </c>
      <c r="G497" s="6">
        <f t="shared" si="42"/>
        <v>41137</v>
      </c>
      <c r="H497" s="4">
        <f t="shared" si="43"/>
        <v>-3.0893256964597771E-2</v>
      </c>
      <c r="I497" s="4">
        <f t="shared" si="44"/>
        <v>1.7395336951845142E-2</v>
      </c>
      <c r="J497" s="4">
        <f t="shared" si="45"/>
        <v>2.0718531677150986E-2</v>
      </c>
      <c r="K497" s="4">
        <f t="shared" si="46"/>
        <v>7.1005106928241357E-3</v>
      </c>
    </row>
    <row r="498" spans="1:11" x14ac:dyDescent="0.2">
      <c r="A498" s="6">
        <v>41138</v>
      </c>
      <c r="B498">
        <v>18.643932339999999</v>
      </c>
      <c r="C498">
        <v>12.05850029</v>
      </c>
      <c r="D498">
        <v>0.33593431099999999</v>
      </c>
      <c r="E498">
        <v>1418.160034</v>
      </c>
      <c r="G498" s="6">
        <f t="shared" si="42"/>
        <v>41138</v>
      </c>
      <c r="H498" s="4">
        <f t="shared" si="43"/>
        <v>-2.2175234082284501E-3</v>
      </c>
      <c r="I498" s="4">
        <f t="shared" si="44"/>
        <v>-1.5731773516970415E-3</v>
      </c>
      <c r="J498" s="4">
        <f t="shared" si="45"/>
        <v>-8.7959036193394624E-3</v>
      </c>
      <c r="K498" s="4">
        <f t="shared" si="46"/>
        <v>1.8721337053633214E-3</v>
      </c>
    </row>
    <row r="499" spans="1:11" x14ac:dyDescent="0.2">
      <c r="A499" s="6">
        <v>41141</v>
      </c>
      <c r="B499">
        <v>18.724220280000001</v>
      </c>
      <c r="C499">
        <v>12.017499920000001</v>
      </c>
      <c r="D499">
        <v>0.33593431099999999</v>
      </c>
      <c r="E499">
        <v>1418.130005</v>
      </c>
      <c r="G499" s="6">
        <f t="shared" si="42"/>
        <v>41141</v>
      </c>
      <c r="H499" s="4">
        <f t="shared" si="43"/>
        <v>4.3063844330601952E-3</v>
      </c>
      <c r="I499" s="4">
        <f t="shared" si="44"/>
        <v>-3.4001218239385622E-3</v>
      </c>
      <c r="J499" s="4">
        <f t="shared" si="45"/>
        <v>0</v>
      </c>
      <c r="K499" s="4">
        <f t="shared" si="46"/>
        <v>-2.1174620127517585E-5</v>
      </c>
    </row>
    <row r="500" spans="1:11" x14ac:dyDescent="0.2">
      <c r="A500" s="6">
        <v>41142</v>
      </c>
      <c r="B500">
        <v>18.49890327</v>
      </c>
      <c r="C500">
        <v>11.97249985</v>
      </c>
      <c r="D500">
        <v>0.33501717399999997</v>
      </c>
      <c r="E500">
        <v>1413.170044</v>
      </c>
      <c r="G500" s="6">
        <f t="shared" si="42"/>
        <v>41142</v>
      </c>
      <c r="H500" s="4">
        <f t="shared" si="43"/>
        <v>-1.2033452214865847E-2</v>
      </c>
      <c r="I500" s="4">
        <f t="shared" si="44"/>
        <v>-3.7445450634128186E-3</v>
      </c>
      <c r="J500" s="4">
        <f t="shared" si="45"/>
        <v>-2.730108149030408E-3</v>
      </c>
      <c r="K500" s="4">
        <f t="shared" si="46"/>
        <v>-3.4975361796960591E-3</v>
      </c>
    </row>
    <row r="501" spans="1:11" x14ac:dyDescent="0.2">
      <c r="A501" s="6">
        <v>41143</v>
      </c>
      <c r="B501">
        <v>18.58695221</v>
      </c>
      <c r="C501">
        <v>12.15499973</v>
      </c>
      <c r="D501">
        <v>0.33570498199999999</v>
      </c>
      <c r="E501">
        <v>1413.48999</v>
      </c>
      <c r="G501" s="6">
        <f t="shared" si="42"/>
        <v>41143</v>
      </c>
      <c r="H501" s="4">
        <f t="shared" si="43"/>
        <v>4.7596843291131119E-3</v>
      </c>
      <c r="I501" s="4">
        <f t="shared" si="44"/>
        <v>1.5243255985507576E-2</v>
      </c>
      <c r="J501" s="4">
        <f t="shared" si="45"/>
        <v>2.0530529578164369E-3</v>
      </c>
      <c r="K501" s="4">
        <f t="shared" si="46"/>
        <v>2.2640304424692559E-4</v>
      </c>
    </row>
    <row r="502" spans="1:11" x14ac:dyDescent="0.2">
      <c r="A502" s="6">
        <v>41144</v>
      </c>
      <c r="B502">
        <v>18.532569890000001</v>
      </c>
      <c r="C502">
        <v>12.06000042</v>
      </c>
      <c r="D502">
        <v>0.32813787500000002</v>
      </c>
      <c r="E502">
        <v>1402.079956</v>
      </c>
      <c r="G502" s="6">
        <f t="shared" si="42"/>
        <v>41144</v>
      </c>
      <c r="H502" s="4">
        <f t="shared" si="43"/>
        <v>-2.9258330997773419E-3</v>
      </c>
      <c r="I502" s="4">
        <f t="shared" si="44"/>
        <v>-7.8156571049138313E-3</v>
      </c>
      <c r="J502" s="4">
        <f t="shared" si="45"/>
        <v>-2.2540943404885105E-2</v>
      </c>
      <c r="K502" s="4">
        <f t="shared" si="46"/>
        <v>-8.0722425207977455E-3</v>
      </c>
    </row>
    <row r="503" spans="1:11" x14ac:dyDescent="0.2">
      <c r="A503" s="6">
        <v>41145</v>
      </c>
      <c r="B503">
        <v>18.675001139999999</v>
      </c>
      <c r="C503">
        <v>12.286999700000001</v>
      </c>
      <c r="D503">
        <v>0.33478766700000001</v>
      </c>
      <c r="E503">
        <v>1411.130005</v>
      </c>
      <c r="G503" s="6">
        <f t="shared" si="42"/>
        <v>41145</v>
      </c>
      <c r="H503" s="4">
        <f t="shared" si="43"/>
        <v>7.6854559753665175E-3</v>
      </c>
      <c r="I503" s="4">
        <f t="shared" si="44"/>
        <v>1.882249354017862E-2</v>
      </c>
      <c r="J503" s="4">
        <f t="shared" si="45"/>
        <v>2.0265237592582031E-2</v>
      </c>
      <c r="K503" s="4">
        <f t="shared" si="46"/>
        <v>6.4547310310454353E-3</v>
      </c>
    </row>
    <row r="504" spans="1:11" x14ac:dyDescent="0.2">
      <c r="A504" s="6">
        <v>41148</v>
      </c>
      <c r="B504">
        <v>18.776004790000002</v>
      </c>
      <c r="C504">
        <v>12.196000099999999</v>
      </c>
      <c r="D504">
        <v>0.32905519</v>
      </c>
      <c r="E504">
        <v>1410.4399410000001</v>
      </c>
      <c r="G504" s="6">
        <f t="shared" si="42"/>
        <v>41148</v>
      </c>
      <c r="H504" s="4">
        <f t="shared" si="43"/>
        <v>5.4084949844346308E-3</v>
      </c>
      <c r="I504" s="4">
        <f t="shared" si="44"/>
        <v>-7.4061693026655773E-3</v>
      </c>
      <c r="J504" s="4">
        <f t="shared" si="45"/>
        <v>-1.712272453572794E-2</v>
      </c>
      <c r="K504" s="4">
        <f t="shared" si="46"/>
        <v>-4.890151846781432E-4</v>
      </c>
    </row>
    <row r="505" spans="1:11" x14ac:dyDescent="0.2">
      <c r="A505" s="6">
        <v>41149</v>
      </c>
      <c r="B505">
        <v>18.752702710000001</v>
      </c>
      <c r="C505">
        <v>12.305500029999999</v>
      </c>
      <c r="D505">
        <v>0.32767927600000002</v>
      </c>
      <c r="E505">
        <v>1409.3000489999999</v>
      </c>
      <c r="G505" s="6">
        <f t="shared" si="42"/>
        <v>41149</v>
      </c>
      <c r="H505" s="4">
        <f t="shared" si="43"/>
        <v>-1.2410563514774209E-3</v>
      </c>
      <c r="I505" s="4">
        <f t="shared" si="44"/>
        <v>8.9783477453397875E-3</v>
      </c>
      <c r="J505" s="4">
        <f t="shared" si="45"/>
        <v>-4.1814079881249411E-3</v>
      </c>
      <c r="K505" s="4">
        <f t="shared" si="46"/>
        <v>-8.0818187777065287E-4</v>
      </c>
    </row>
    <row r="506" spans="1:11" x14ac:dyDescent="0.2">
      <c r="A506" s="6">
        <v>41150</v>
      </c>
      <c r="B506">
        <v>18.845937729999999</v>
      </c>
      <c r="C506">
        <v>12.355999949999999</v>
      </c>
      <c r="D506">
        <v>0.328367203</v>
      </c>
      <c r="E506">
        <v>1410.48999</v>
      </c>
      <c r="G506" s="6">
        <f t="shared" si="42"/>
        <v>41150</v>
      </c>
      <c r="H506" s="4">
        <f t="shared" si="43"/>
        <v>4.9718177396520513E-3</v>
      </c>
      <c r="I506" s="4">
        <f t="shared" si="44"/>
        <v>4.1038494881868726E-3</v>
      </c>
      <c r="J506" s="4">
        <f t="shared" si="45"/>
        <v>2.0993912352271771E-3</v>
      </c>
      <c r="K506" s="4">
        <f t="shared" si="46"/>
        <v>8.4434893821550006E-4</v>
      </c>
    </row>
    <row r="507" spans="1:11" x14ac:dyDescent="0.2">
      <c r="A507" s="6">
        <v>41151</v>
      </c>
      <c r="B507">
        <v>18.711261749999998</v>
      </c>
      <c r="C507">
        <v>12.31099987</v>
      </c>
      <c r="D507">
        <v>0.32217592</v>
      </c>
      <c r="E507">
        <v>1399.4799800000001</v>
      </c>
      <c r="G507" s="6">
        <f t="shared" si="42"/>
        <v>41151</v>
      </c>
      <c r="H507" s="4">
        <f t="shared" si="43"/>
        <v>-7.1461543558862806E-3</v>
      </c>
      <c r="I507" s="4">
        <f t="shared" si="44"/>
        <v>-3.6419618146728006E-3</v>
      </c>
      <c r="J507" s="4">
        <f t="shared" si="45"/>
        <v>-1.8854754504821769E-2</v>
      </c>
      <c r="K507" s="4">
        <f t="shared" si="46"/>
        <v>-7.8058051301732601E-3</v>
      </c>
    </row>
    <row r="508" spans="1:11" x14ac:dyDescent="0.2">
      <c r="A508" s="6">
        <v>41152</v>
      </c>
      <c r="B508">
        <v>18.801908489999999</v>
      </c>
      <c r="C508">
        <v>12.413499829999999</v>
      </c>
      <c r="D508">
        <v>0.32171729199999999</v>
      </c>
      <c r="E508">
        <v>1406.579956</v>
      </c>
      <c r="G508" s="6">
        <f t="shared" si="42"/>
        <v>41152</v>
      </c>
      <c r="H508" s="4">
        <f t="shared" si="43"/>
        <v>4.8445017343632379E-3</v>
      </c>
      <c r="I508" s="4">
        <f t="shared" si="44"/>
        <v>8.3258842565481217E-3</v>
      </c>
      <c r="J508" s="4">
        <f t="shared" si="45"/>
        <v>-1.4235328326214214E-3</v>
      </c>
      <c r="K508" s="4">
        <f t="shared" si="46"/>
        <v>5.0732958680836937E-3</v>
      </c>
    </row>
    <row r="509" spans="1:11" x14ac:dyDescent="0.2">
      <c r="A509" s="6">
        <v>41156</v>
      </c>
      <c r="B509">
        <v>19.037578580000002</v>
      </c>
      <c r="C509">
        <v>12.394000050000001</v>
      </c>
      <c r="D509">
        <v>0.30451941500000002</v>
      </c>
      <c r="E509">
        <v>1404.9399410000001</v>
      </c>
      <c r="G509" s="6">
        <f t="shared" si="42"/>
        <v>41156</v>
      </c>
      <c r="H509" s="4">
        <f t="shared" si="43"/>
        <v>1.2534370653136007E-2</v>
      </c>
      <c r="I509" s="4">
        <f t="shared" si="44"/>
        <v>-1.5708527222011437E-3</v>
      </c>
      <c r="J509" s="4">
        <f t="shared" si="45"/>
        <v>-5.3456489370176552E-2</v>
      </c>
      <c r="K509" s="4">
        <f t="shared" si="46"/>
        <v>-1.1659593135848745E-3</v>
      </c>
    </row>
    <row r="510" spans="1:11" x14ac:dyDescent="0.2">
      <c r="A510" s="6">
        <v>41157</v>
      </c>
      <c r="B510">
        <v>19.047939299999999</v>
      </c>
      <c r="C510">
        <v>12.31099987</v>
      </c>
      <c r="D510">
        <v>0.30543655199999997</v>
      </c>
      <c r="E510">
        <v>1403.4399410000001</v>
      </c>
      <c r="G510" s="6">
        <f t="shared" si="42"/>
        <v>41157</v>
      </c>
      <c r="H510" s="4">
        <f t="shared" si="43"/>
        <v>5.4422467418646647E-4</v>
      </c>
      <c r="I510" s="4">
        <f t="shared" si="44"/>
        <v>-6.6968032648991871E-3</v>
      </c>
      <c r="J510" s="4">
        <f t="shared" si="45"/>
        <v>3.0117521406638481E-3</v>
      </c>
      <c r="K510" s="4">
        <f t="shared" si="46"/>
        <v>-1.0676612972738697E-3</v>
      </c>
    </row>
    <row r="511" spans="1:11" x14ac:dyDescent="0.2">
      <c r="A511" s="6">
        <v>41158</v>
      </c>
      <c r="B511">
        <v>19.374254229999998</v>
      </c>
      <c r="C511">
        <v>12.569000239999999</v>
      </c>
      <c r="D511">
        <v>0.31483814100000002</v>
      </c>
      <c r="E511">
        <v>1432.119995</v>
      </c>
      <c r="G511" s="6">
        <f t="shared" si="42"/>
        <v>41158</v>
      </c>
      <c r="H511" s="4">
        <f t="shared" si="43"/>
        <v>1.7131245793081673E-2</v>
      </c>
      <c r="I511" s="4">
        <f t="shared" si="44"/>
        <v>2.0956898117488132E-2</v>
      </c>
      <c r="J511" s="4">
        <f t="shared" si="45"/>
        <v>3.0780824817587815E-2</v>
      </c>
      <c r="K511" s="4">
        <f t="shared" si="46"/>
        <v>2.0435540675552089E-2</v>
      </c>
    </row>
    <row r="512" spans="1:11" x14ac:dyDescent="0.2">
      <c r="A512" s="6">
        <v>41159</v>
      </c>
      <c r="B512">
        <v>19.117860790000002</v>
      </c>
      <c r="C512">
        <v>12.95699978</v>
      </c>
      <c r="D512">
        <v>0.30727097399999997</v>
      </c>
      <c r="E512">
        <v>1437.920044</v>
      </c>
      <c r="G512" s="6">
        <f t="shared" si="42"/>
        <v>41159</v>
      </c>
      <c r="H512" s="4">
        <f t="shared" si="43"/>
        <v>-1.323371919023264E-2</v>
      </c>
      <c r="I512" s="4">
        <f t="shared" si="44"/>
        <v>3.0869562621633095E-2</v>
      </c>
      <c r="J512" s="4">
        <f t="shared" si="45"/>
        <v>-2.4035102532256492E-2</v>
      </c>
      <c r="K512" s="4">
        <f t="shared" si="46"/>
        <v>4.0499741783159848E-3</v>
      </c>
    </row>
    <row r="513" spans="1:11" x14ac:dyDescent="0.2">
      <c r="A513" s="6">
        <v>41162</v>
      </c>
      <c r="B513">
        <v>19.037578580000002</v>
      </c>
      <c r="C513">
        <v>12.854499819999999</v>
      </c>
      <c r="D513">
        <v>0.30451941500000002</v>
      </c>
      <c r="E513">
        <v>1429.079956</v>
      </c>
      <c r="G513" s="6">
        <f t="shared" si="42"/>
        <v>41162</v>
      </c>
      <c r="H513" s="4">
        <f t="shared" si="43"/>
        <v>-4.1993301908545E-3</v>
      </c>
      <c r="I513" s="4">
        <f t="shared" si="44"/>
        <v>-7.910778863963297E-3</v>
      </c>
      <c r="J513" s="4">
        <f t="shared" si="45"/>
        <v>-8.9548289061627262E-3</v>
      </c>
      <c r="K513" s="4">
        <f t="shared" si="46"/>
        <v>-6.1478300110544559E-3</v>
      </c>
    </row>
    <row r="514" spans="1:11" x14ac:dyDescent="0.2">
      <c r="A514" s="6">
        <v>41163</v>
      </c>
      <c r="B514">
        <v>19.18002319</v>
      </c>
      <c r="C514">
        <v>12.78349972</v>
      </c>
      <c r="D514">
        <v>0.30818814</v>
      </c>
      <c r="E514">
        <v>1433.5600589999999</v>
      </c>
      <c r="G514" s="6">
        <f t="shared" ref="G514:G577" si="47">A514</f>
        <v>41163</v>
      </c>
      <c r="H514" s="4">
        <f t="shared" si="43"/>
        <v>7.482286121704762E-3</v>
      </c>
      <c r="I514" s="4">
        <f t="shared" si="44"/>
        <v>-5.523365435777694E-3</v>
      </c>
      <c r="J514" s="4">
        <f t="shared" si="45"/>
        <v>1.2047589806383874E-2</v>
      </c>
      <c r="K514" s="4">
        <f t="shared" si="46"/>
        <v>3.1349561521663016E-3</v>
      </c>
    </row>
    <row r="515" spans="1:11" x14ac:dyDescent="0.2">
      <c r="A515" s="6">
        <v>41164</v>
      </c>
      <c r="B515">
        <v>19.182603839999999</v>
      </c>
      <c r="C515">
        <v>12.78149986</v>
      </c>
      <c r="D515">
        <v>0.31162780499999998</v>
      </c>
      <c r="E515">
        <v>1436.5600589999999</v>
      </c>
      <c r="G515" s="6">
        <f t="shared" si="47"/>
        <v>41164</v>
      </c>
      <c r="H515" s="4">
        <f t="shared" si="43"/>
        <v>1.3454884670549561E-4</v>
      </c>
      <c r="I515" s="4">
        <f t="shared" si="44"/>
        <v>-1.5644072779774643E-4</v>
      </c>
      <c r="J515" s="4">
        <f t="shared" si="45"/>
        <v>1.1160925920121301E-2</v>
      </c>
      <c r="K515" s="4">
        <f t="shared" si="46"/>
        <v>2.092692232296578E-3</v>
      </c>
    </row>
    <row r="516" spans="1:11" x14ac:dyDescent="0.2">
      <c r="A516" s="6">
        <v>41165</v>
      </c>
      <c r="B516">
        <v>19.459714890000001</v>
      </c>
      <c r="C516">
        <v>13.01200008</v>
      </c>
      <c r="D516">
        <v>0.31369161600000001</v>
      </c>
      <c r="E516">
        <v>1459.98999</v>
      </c>
      <c r="G516" s="6">
        <f t="shared" si="47"/>
        <v>41165</v>
      </c>
      <c r="H516" s="4">
        <f t="shared" si="43"/>
        <v>1.4445955945884936E-2</v>
      </c>
      <c r="I516" s="4">
        <f t="shared" si="44"/>
        <v>1.8033894497887282E-2</v>
      </c>
      <c r="J516" s="4">
        <f t="shared" si="45"/>
        <v>6.6226792567500858E-3</v>
      </c>
      <c r="K516" s="4">
        <f t="shared" si="46"/>
        <v>1.6309746921621793E-2</v>
      </c>
    </row>
    <row r="517" spans="1:11" x14ac:dyDescent="0.2">
      <c r="A517" s="6">
        <v>41166</v>
      </c>
      <c r="B517">
        <v>19.29396629</v>
      </c>
      <c r="C517">
        <v>13.063500400000001</v>
      </c>
      <c r="D517">
        <v>0.31736049100000002</v>
      </c>
      <c r="E517">
        <v>1465.7700199999999</v>
      </c>
      <c r="G517" s="6">
        <f t="shared" si="47"/>
        <v>41166</v>
      </c>
      <c r="H517" s="4">
        <f t="shared" ref="H517:H580" si="48">B517/B516-1</f>
        <v>-8.5175245853769121E-3</v>
      </c>
      <c r="I517" s="4">
        <f t="shared" si="44"/>
        <v>3.9579095975537104E-3</v>
      </c>
      <c r="J517" s="4">
        <f t="shared" si="45"/>
        <v>1.1695801905014847E-2</v>
      </c>
      <c r="K517" s="4">
        <f t="shared" si="46"/>
        <v>3.9589518007585589E-3</v>
      </c>
    </row>
    <row r="518" spans="1:11" x14ac:dyDescent="0.2">
      <c r="A518" s="6">
        <v>41169</v>
      </c>
      <c r="B518">
        <v>19.161884310000001</v>
      </c>
      <c r="C518">
        <v>12.899999619999999</v>
      </c>
      <c r="D518">
        <v>0.30864670900000002</v>
      </c>
      <c r="E518">
        <v>1461.1899410000001</v>
      </c>
      <c r="G518" s="6">
        <f t="shared" si="47"/>
        <v>41169</v>
      </c>
      <c r="H518" s="4">
        <f t="shared" si="48"/>
        <v>-6.8457660812052401E-3</v>
      </c>
      <c r="I518" s="4">
        <f t="shared" si="44"/>
        <v>-1.2515847590129914E-2</v>
      </c>
      <c r="J518" s="4">
        <f t="shared" si="45"/>
        <v>-2.745704726049214E-2</v>
      </c>
      <c r="K518" s="4">
        <f t="shared" si="46"/>
        <v>-3.1246914164609896E-3</v>
      </c>
    </row>
    <row r="519" spans="1:11" x14ac:dyDescent="0.2">
      <c r="A519" s="6">
        <v>41170</v>
      </c>
      <c r="B519">
        <v>19.151529310000001</v>
      </c>
      <c r="C519">
        <v>12.9375</v>
      </c>
      <c r="D519">
        <v>0.310710549</v>
      </c>
      <c r="E519">
        <v>1459.3199460000001</v>
      </c>
      <c r="G519" s="6">
        <f t="shared" si="47"/>
        <v>41170</v>
      </c>
      <c r="H519" s="4">
        <f t="shared" si="48"/>
        <v>-5.403957060003961E-4</v>
      </c>
      <c r="I519" s="4">
        <f t="shared" si="44"/>
        <v>2.9070062871832114E-3</v>
      </c>
      <c r="J519" s="4">
        <f t="shared" si="45"/>
        <v>6.6867390444134145E-3</v>
      </c>
      <c r="K519" s="4">
        <f t="shared" si="46"/>
        <v>-1.2797754402280592E-3</v>
      </c>
    </row>
    <row r="520" spans="1:11" x14ac:dyDescent="0.2">
      <c r="A520" s="6">
        <v>41171</v>
      </c>
      <c r="B520">
        <v>19.260297779999998</v>
      </c>
      <c r="C520">
        <v>13.083999629999999</v>
      </c>
      <c r="D520">
        <v>0.31437960300000001</v>
      </c>
      <c r="E520">
        <v>1461.0500489999999</v>
      </c>
      <c r="G520" s="6">
        <f t="shared" si="47"/>
        <v>41171</v>
      </c>
      <c r="H520" s="4">
        <f t="shared" si="48"/>
        <v>5.6793621146069562E-3</v>
      </c>
      <c r="I520" s="4">
        <f t="shared" si="44"/>
        <v>1.132364289855059E-2</v>
      </c>
      <c r="J520" s="4">
        <f t="shared" si="45"/>
        <v>1.1808591667739066E-2</v>
      </c>
      <c r="K520" s="4">
        <f t="shared" si="46"/>
        <v>1.1855542746073144E-3</v>
      </c>
    </row>
    <row r="521" spans="1:11" x14ac:dyDescent="0.2">
      <c r="A521" s="6">
        <v>41172</v>
      </c>
      <c r="B521">
        <v>19.35871315</v>
      </c>
      <c r="C521">
        <v>13.040499690000001</v>
      </c>
      <c r="D521">
        <v>0.31208640300000001</v>
      </c>
      <c r="E521">
        <v>1460.26001</v>
      </c>
      <c r="G521" s="6">
        <f t="shared" si="47"/>
        <v>41172</v>
      </c>
      <c r="H521" s="4">
        <f t="shared" si="48"/>
        <v>5.1097532927137923E-3</v>
      </c>
      <c r="I521" s="4">
        <f t="shared" si="44"/>
        <v>-3.324666862589809E-3</v>
      </c>
      <c r="J521" s="4">
        <f t="shared" si="45"/>
        <v>-7.294366358748805E-3</v>
      </c>
      <c r="K521" s="4">
        <f t="shared" si="46"/>
        <v>-5.4073370076590521E-4</v>
      </c>
    </row>
    <row r="522" spans="1:11" x14ac:dyDescent="0.2">
      <c r="A522" s="6">
        <v>41173</v>
      </c>
      <c r="B522">
        <v>19.281021119999998</v>
      </c>
      <c r="C522">
        <v>12.87349987</v>
      </c>
      <c r="D522">
        <v>0.31346216799999999</v>
      </c>
      <c r="E522">
        <v>1460.150024</v>
      </c>
      <c r="G522" s="6">
        <f t="shared" si="47"/>
        <v>41173</v>
      </c>
      <c r="H522" s="4">
        <f t="shared" si="48"/>
        <v>-4.0132848396485787E-3</v>
      </c>
      <c r="I522" s="4">
        <f t="shared" si="44"/>
        <v>-1.2806243930059136E-2</v>
      </c>
      <c r="J522" s="4">
        <f t="shared" si="45"/>
        <v>4.4082824076125959E-3</v>
      </c>
      <c r="K522" s="4">
        <f t="shared" si="46"/>
        <v>-7.5319463141321208E-5</v>
      </c>
    </row>
    <row r="523" spans="1:11" x14ac:dyDescent="0.2">
      <c r="A523" s="6">
        <v>41176</v>
      </c>
      <c r="B523">
        <v>19.356128689999998</v>
      </c>
      <c r="C523">
        <v>12.739999770000001</v>
      </c>
      <c r="D523">
        <v>0.31323292899999999</v>
      </c>
      <c r="E523">
        <v>1456.8900149999999</v>
      </c>
      <c r="G523" s="6">
        <f t="shared" si="47"/>
        <v>41176</v>
      </c>
      <c r="H523" s="4">
        <f t="shared" si="48"/>
        <v>3.8954145391236761E-3</v>
      </c>
      <c r="I523" s="4">
        <f t="shared" si="44"/>
        <v>-1.0370148083125641E-2</v>
      </c>
      <c r="J523" s="4">
        <f t="shared" si="45"/>
        <v>-7.3131313249896746E-4</v>
      </c>
      <c r="K523" s="4">
        <f t="shared" si="46"/>
        <v>-2.2326534578066548E-3</v>
      </c>
    </row>
    <row r="524" spans="1:11" x14ac:dyDescent="0.2">
      <c r="A524" s="6">
        <v>41177</v>
      </c>
      <c r="B524">
        <v>19.2318058</v>
      </c>
      <c r="C524">
        <v>12.62300014</v>
      </c>
      <c r="D524">
        <v>0.30750024300000001</v>
      </c>
      <c r="E524">
        <v>1441.589966</v>
      </c>
      <c r="G524" s="6">
        <f t="shared" si="47"/>
        <v>41177</v>
      </c>
      <c r="H524" s="4">
        <f t="shared" si="48"/>
        <v>-6.4229212354962595E-3</v>
      </c>
      <c r="I524" s="4">
        <f t="shared" si="44"/>
        <v>-9.1836445927974131E-3</v>
      </c>
      <c r="J524" s="4">
        <f t="shared" si="45"/>
        <v>-1.8301670958738803E-2</v>
      </c>
      <c r="K524" s="4">
        <f t="shared" si="46"/>
        <v>-1.0501855900220458E-2</v>
      </c>
    </row>
    <row r="525" spans="1:11" x14ac:dyDescent="0.2">
      <c r="A525" s="6">
        <v>41178</v>
      </c>
      <c r="B525">
        <v>19.213678359999999</v>
      </c>
      <c r="C525">
        <v>12.48349953</v>
      </c>
      <c r="D525">
        <v>0.30222621599999999</v>
      </c>
      <c r="E525">
        <v>1433.3199460000001</v>
      </c>
      <c r="G525" s="6">
        <f t="shared" si="47"/>
        <v>41178</v>
      </c>
      <c r="H525" s="4">
        <f t="shared" si="48"/>
        <v>-9.4257607364156559E-4</v>
      </c>
      <c r="I525" s="4">
        <f t="shared" si="44"/>
        <v>-1.1051303846377092E-2</v>
      </c>
      <c r="J525" s="4">
        <f t="shared" si="45"/>
        <v>-1.7151293763367881E-2</v>
      </c>
      <c r="K525" s="4">
        <f t="shared" si="46"/>
        <v>-5.7367352680366412E-3</v>
      </c>
    </row>
    <row r="526" spans="1:11" x14ac:dyDescent="0.2">
      <c r="A526" s="6">
        <v>41179</v>
      </c>
      <c r="B526">
        <v>19.15929985</v>
      </c>
      <c r="C526">
        <v>12.8295002</v>
      </c>
      <c r="D526">
        <v>0.30451941500000002</v>
      </c>
      <c r="E526">
        <v>1447.150024</v>
      </c>
      <c r="G526" s="6">
        <f t="shared" si="47"/>
        <v>41179</v>
      </c>
      <c r="H526" s="4">
        <f t="shared" si="48"/>
        <v>-2.830197788321831E-3</v>
      </c>
      <c r="I526" s="4">
        <f t="shared" si="44"/>
        <v>2.7716640607748033E-2</v>
      </c>
      <c r="J526" s="4">
        <f t="shared" si="45"/>
        <v>7.5876905397247452E-3</v>
      </c>
      <c r="K526" s="4">
        <f t="shared" si="46"/>
        <v>9.6489817493965457E-3</v>
      </c>
    </row>
    <row r="527" spans="1:11" x14ac:dyDescent="0.2">
      <c r="A527" s="6">
        <v>41180</v>
      </c>
      <c r="B527">
        <v>19.112680439999998</v>
      </c>
      <c r="C527">
        <v>12.7159996</v>
      </c>
      <c r="D527">
        <v>0.30589508999999998</v>
      </c>
      <c r="E527">
        <v>1440.670044</v>
      </c>
      <c r="G527" s="6">
        <f t="shared" si="47"/>
        <v>41180</v>
      </c>
      <c r="H527" s="4">
        <f t="shared" si="48"/>
        <v>-2.4332522777444909E-3</v>
      </c>
      <c r="I527" s="4">
        <f t="shared" si="44"/>
        <v>-8.8468450236276475E-3</v>
      </c>
      <c r="J527" s="4">
        <f t="shared" si="45"/>
        <v>4.517528053178399E-3</v>
      </c>
      <c r="K527" s="4">
        <f t="shared" si="46"/>
        <v>-4.4777527502567471E-3</v>
      </c>
    </row>
    <row r="528" spans="1:11" x14ac:dyDescent="0.2">
      <c r="A528" s="6">
        <v>41183</v>
      </c>
      <c r="B528">
        <v>19.177423480000002</v>
      </c>
      <c r="C528">
        <v>12.60050011</v>
      </c>
      <c r="D528">
        <v>0.30085051099999999</v>
      </c>
      <c r="E528">
        <v>1444.48999</v>
      </c>
      <c r="G528" s="6">
        <f t="shared" si="47"/>
        <v>41183</v>
      </c>
      <c r="H528" s="4">
        <f t="shared" si="48"/>
        <v>3.3874390462003134E-3</v>
      </c>
      <c r="I528" s="4">
        <f t="shared" si="44"/>
        <v>-9.0830051614659846E-3</v>
      </c>
      <c r="J528" s="4">
        <f t="shared" si="45"/>
        <v>-1.6491206184447105E-2</v>
      </c>
      <c r="K528" s="4">
        <f t="shared" si="46"/>
        <v>2.6515065097030277E-3</v>
      </c>
    </row>
    <row r="529" spans="1:11" x14ac:dyDescent="0.2">
      <c r="A529" s="6">
        <v>41184</v>
      </c>
      <c r="B529">
        <v>19.099733350000001</v>
      </c>
      <c r="C529">
        <v>12.52999973</v>
      </c>
      <c r="D529">
        <v>0.30199697599999997</v>
      </c>
      <c r="E529">
        <v>1445.75</v>
      </c>
      <c r="G529" s="6">
        <f t="shared" si="47"/>
        <v>41184</v>
      </c>
      <c r="H529" s="4">
        <f t="shared" si="48"/>
        <v>-4.0511244944360092E-3</v>
      </c>
      <c r="I529" s="4">
        <f t="shared" si="44"/>
        <v>-5.5950461794805895E-3</v>
      </c>
      <c r="J529" s="4">
        <f t="shared" si="45"/>
        <v>3.810746394244946E-3</v>
      </c>
      <c r="K529" s="4">
        <f t="shared" si="46"/>
        <v>8.7228711082998345E-4</v>
      </c>
    </row>
    <row r="530" spans="1:11" x14ac:dyDescent="0.2">
      <c r="A530" s="6">
        <v>41185</v>
      </c>
      <c r="B530">
        <v>19.216272350000001</v>
      </c>
      <c r="C530">
        <v>12.79599953</v>
      </c>
      <c r="D530">
        <v>0.29901588000000001</v>
      </c>
      <c r="E530">
        <v>1450.98999</v>
      </c>
      <c r="G530" s="6">
        <f t="shared" si="47"/>
        <v>41185</v>
      </c>
      <c r="H530" s="4">
        <f t="shared" si="48"/>
        <v>6.1016035074645814E-3</v>
      </c>
      <c r="I530" s="4">
        <f t="shared" si="44"/>
        <v>2.1229034775086975E-2</v>
      </c>
      <c r="J530" s="4">
        <f t="shared" si="45"/>
        <v>-9.8712776514687794E-3</v>
      </c>
      <c r="K530" s="4">
        <f t="shared" si="46"/>
        <v>3.6244094760504719E-3</v>
      </c>
    </row>
    <row r="531" spans="1:11" x14ac:dyDescent="0.2">
      <c r="A531" s="6">
        <v>41186</v>
      </c>
      <c r="B531">
        <v>19.350944519999999</v>
      </c>
      <c r="C531">
        <v>13.023500439999999</v>
      </c>
      <c r="D531">
        <v>0.31231573200000001</v>
      </c>
      <c r="E531">
        <v>1461.400024</v>
      </c>
      <c r="G531" s="6">
        <f t="shared" si="47"/>
        <v>41186</v>
      </c>
      <c r="H531" s="4">
        <f t="shared" si="48"/>
        <v>7.0082359131424798E-3</v>
      </c>
      <c r="I531" s="4">
        <f t="shared" si="44"/>
        <v>1.7779065204451383E-2</v>
      </c>
      <c r="J531" s="4">
        <f t="shared" si="45"/>
        <v>4.4478748085218678E-2</v>
      </c>
      <c r="K531" s="4">
        <f t="shared" si="46"/>
        <v>7.1744354349405626E-3</v>
      </c>
    </row>
    <row r="532" spans="1:11" x14ac:dyDescent="0.2">
      <c r="A532" s="6">
        <v>41187</v>
      </c>
      <c r="B532">
        <v>19.457124709999999</v>
      </c>
      <c r="C532">
        <v>12.92549992</v>
      </c>
      <c r="D532">
        <v>0.30497789400000003</v>
      </c>
      <c r="E532">
        <v>1460.9300539999999</v>
      </c>
      <c r="G532" s="6">
        <f t="shared" si="47"/>
        <v>41187</v>
      </c>
      <c r="H532" s="4">
        <f t="shared" si="48"/>
        <v>5.4870804828290876E-3</v>
      </c>
      <c r="I532" s="4">
        <f t="shared" ref="I532:I595" si="49">C532/C531-1</f>
        <v>-7.524898582488837E-3</v>
      </c>
      <c r="J532" s="4">
        <f t="shared" ref="J532:J595" si="50">D532/D531-1</f>
        <v>-2.3494935567318742E-2</v>
      </c>
      <c r="K532" s="4">
        <f t="shared" ref="K532:K595" si="51">E532/E531-1</f>
        <v>-3.2158888208699832E-4</v>
      </c>
    </row>
    <row r="533" spans="1:11" x14ac:dyDescent="0.2">
      <c r="A533" s="6">
        <v>41190</v>
      </c>
      <c r="B533">
        <v>19.48820877</v>
      </c>
      <c r="C533">
        <v>12.95300007</v>
      </c>
      <c r="D533">
        <v>0.30199697599999997</v>
      </c>
      <c r="E533">
        <v>1455.880005</v>
      </c>
      <c r="G533" s="6">
        <f t="shared" si="47"/>
        <v>41190</v>
      </c>
      <c r="H533" s="4">
        <f t="shared" si="48"/>
        <v>1.5975669819305871E-3</v>
      </c>
      <c r="I533" s="4">
        <f t="shared" si="49"/>
        <v>2.127588887873344E-3</v>
      </c>
      <c r="J533" s="4">
        <f t="shared" si="50"/>
        <v>-9.7742100612709937E-3</v>
      </c>
      <c r="K533" s="4">
        <f t="shared" si="51"/>
        <v>-3.4567356501243873E-3</v>
      </c>
    </row>
    <row r="534" spans="1:11" x14ac:dyDescent="0.2">
      <c r="A534" s="6">
        <v>41191</v>
      </c>
      <c r="B534">
        <v>19.200737</v>
      </c>
      <c r="C534">
        <v>12.54800034</v>
      </c>
      <c r="D534">
        <v>0.29557639400000002</v>
      </c>
      <c r="E534">
        <v>1441.4799800000001</v>
      </c>
      <c r="G534" s="6">
        <f t="shared" si="47"/>
        <v>41191</v>
      </c>
      <c r="H534" s="4">
        <f t="shared" si="48"/>
        <v>-1.4751061700577162E-2</v>
      </c>
      <c r="I534" s="4">
        <f t="shared" si="49"/>
        <v>-3.126686696605574E-2</v>
      </c>
      <c r="J534" s="4">
        <f t="shared" si="50"/>
        <v>-2.1260418183789875E-2</v>
      </c>
      <c r="K534" s="4">
        <f t="shared" si="51"/>
        <v>-9.8909422140184278E-3</v>
      </c>
    </row>
    <row r="535" spans="1:11" x14ac:dyDescent="0.2">
      <c r="A535" s="6">
        <v>41192</v>
      </c>
      <c r="B535">
        <v>19.532232279999999</v>
      </c>
      <c r="C535">
        <v>12.24950027</v>
      </c>
      <c r="D535">
        <v>0.29053154599999997</v>
      </c>
      <c r="E535">
        <v>1432.5600589999999</v>
      </c>
      <c r="G535" s="6">
        <f t="shared" si="47"/>
        <v>41192</v>
      </c>
      <c r="H535" s="4">
        <f t="shared" si="48"/>
        <v>1.7264716453331941E-2</v>
      </c>
      <c r="I535" s="4">
        <f t="shared" si="49"/>
        <v>-2.3788656511942619E-2</v>
      </c>
      <c r="J535" s="4">
        <f t="shared" si="50"/>
        <v>-1.7067831201702965E-2</v>
      </c>
      <c r="K535" s="4">
        <f t="shared" si="51"/>
        <v>-6.1880297498132508E-3</v>
      </c>
    </row>
    <row r="536" spans="1:11" x14ac:dyDescent="0.2">
      <c r="A536" s="6">
        <v>41193</v>
      </c>
      <c r="B536">
        <v>19.42604828</v>
      </c>
      <c r="C536">
        <v>12.211000439999999</v>
      </c>
      <c r="D536">
        <v>0.29213681800000002</v>
      </c>
      <c r="E536">
        <v>1432.839966</v>
      </c>
      <c r="G536" s="6">
        <f t="shared" si="47"/>
        <v>41193</v>
      </c>
      <c r="H536" s="4">
        <f t="shared" si="48"/>
        <v>-5.43634739121579E-3</v>
      </c>
      <c r="I536" s="4">
        <f t="shared" si="49"/>
        <v>-3.1429714805827347E-3</v>
      </c>
      <c r="J536" s="4">
        <f t="shared" si="50"/>
        <v>5.5252932843308233E-3</v>
      </c>
      <c r="K536" s="4">
        <f t="shared" si="51"/>
        <v>1.9538936482388358E-4</v>
      </c>
    </row>
    <row r="537" spans="1:11" x14ac:dyDescent="0.2">
      <c r="A537" s="6">
        <v>41194</v>
      </c>
      <c r="B537">
        <v>19.633228299999999</v>
      </c>
      <c r="C537">
        <v>12.118000029999999</v>
      </c>
      <c r="D537">
        <v>0.28961431999999998</v>
      </c>
      <c r="E537">
        <v>1428.589966</v>
      </c>
      <c r="G537" s="6">
        <f t="shared" si="47"/>
        <v>41194</v>
      </c>
      <c r="H537" s="4">
        <f t="shared" si="48"/>
        <v>1.0665062549715776E-2</v>
      </c>
      <c r="I537" s="4">
        <f t="shared" si="49"/>
        <v>-7.6161171606673461E-3</v>
      </c>
      <c r="J537" s="4">
        <f t="shared" si="50"/>
        <v>-8.6346459760510141E-3</v>
      </c>
      <c r="K537" s="4">
        <f t="shared" si="51"/>
        <v>-2.9661372524836249E-3</v>
      </c>
    </row>
    <row r="538" spans="1:11" x14ac:dyDescent="0.2">
      <c r="A538" s="6">
        <v>41197</v>
      </c>
      <c r="B538">
        <v>19.980260850000001</v>
      </c>
      <c r="C538">
        <v>12.208999629999999</v>
      </c>
      <c r="D538">
        <v>0.293283403</v>
      </c>
      <c r="E538">
        <v>1440.130005</v>
      </c>
      <c r="G538" s="6">
        <f t="shared" si="47"/>
        <v>41197</v>
      </c>
      <c r="H538" s="4">
        <f t="shared" si="48"/>
        <v>1.7675776224738371E-2</v>
      </c>
      <c r="I538" s="4">
        <f t="shared" si="49"/>
        <v>7.5094569875158168E-3</v>
      </c>
      <c r="J538" s="4">
        <f t="shared" si="50"/>
        <v>1.2668859053654558E-2</v>
      </c>
      <c r="K538" s="4">
        <f t="shared" si="51"/>
        <v>8.0779224792622006E-3</v>
      </c>
    </row>
    <row r="539" spans="1:11" x14ac:dyDescent="0.2">
      <c r="A539" s="6">
        <v>41198</v>
      </c>
      <c r="B539">
        <v>19.918111799999998</v>
      </c>
      <c r="C539">
        <v>12.196999549999999</v>
      </c>
      <c r="D539">
        <v>0.30176758799999998</v>
      </c>
      <c r="E539">
        <v>1454.920044</v>
      </c>
      <c r="G539" s="6">
        <f t="shared" si="47"/>
        <v>41198</v>
      </c>
      <c r="H539" s="4">
        <f t="shared" si="48"/>
        <v>-3.1105224534644371E-3</v>
      </c>
      <c r="I539" s="4">
        <f t="shared" si="49"/>
        <v>-9.8288806320490085E-4</v>
      </c>
      <c r="J539" s="4">
        <f t="shared" si="50"/>
        <v>2.8928282041244424E-2</v>
      </c>
      <c r="K539" s="4">
        <f t="shared" si="51"/>
        <v>1.0269933234256845E-2</v>
      </c>
    </row>
    <row r="540" spans="1:11" x14ac:dyDescent="0.2">
      <c r="A540" s="6">
        <v>41199</v>
      </c>
      <c r="B540">
        <v>19.949184420000002</v>
      </c>
      <c r="C540">
        <v>12.37450027</v>
      </c>
      <c r="D540">
        <v>0.29947462699999999</v>
      </c>
      <c r="E540">
        <v>1460.910034</v>
      </c>
      <c r="G540" s="6">
        <f t="shared" si="47"/>
        <v>41199</v>
      </c>
      <c r="H540" s="4">
        <f t="shared" si="48"/>
        <v>1.5600183547519464E-3</v>
      </c>
      <c r="I540" s="4">
        <f t="shared" si="49"/>
        <v>1.4552818442958859E-2</v>
      </c>
      <c r="J540" s="4">
        <f t="shared" si="50"/>
        <v>-7.598433666109905E-3</v>
      </c>
      <c r="K540" s="4">
        <f t="shared" si="51"/>
        <v>4.1170578580604911E-3</v>
      </c>
    </row>
    <row r="541" spans="1:11" x14ac:dyDescent="0.2">
      <c r="A541" s="6">
        <v>41200</v>
      </c>
      <c r="B541">
        <v>19.827466959999999</v>
      </c>
      <c r="C541">
        <v>12.24250031</v>
      </c>
      <c r="D541">
        <v>0.294888496</v>
      </c>
      <c r="E541">
        <v>1457.339966</v>
      </c>
      <c r="G541" s="6">
        <f t="shared" si="47"/>
        <v>41200</v>
      </c>
      <c r="H541" s="4">
        <f t="shared" si="48"/>
        <v>-6.101375246096552E-3</v>
      </c>
      <c r="I541" s="4">
        <f t="shared" si="49"/>
        <v>-1.0667094195311644E-2</v>
      </c>
      <c r="J541" s="4">
        <f t="shared" si="50"/>
        <v>-1.531392173668189E-2</v>
      </c>
      <c r="K541" s="4">
        <f t="shared" si="51"/>
        <v>-2.4437288518205369E-3</v>
      </c>
    </row>
    <row r="542" spans="1:11" x14ac:dyDescent="0.2">
      <c r="A542" s="6">
        <v>41201</v>
      </c>
      <c r="B542">
        <v>19.58403015</v>
      </c>
      <c r="C542">
        <v>12</v>
      </c>
      <c r="D542">
        <v>0.27769032100000002</v>
      </c>
      <c r="E542">
        <v>1433.1899410000001</v>
      </c>
      <c r="G542" s="6">
        <f t="shared" si="47"/>
        <v>41201</v>
      </c>
      <c r="H542" s="4">
        <f t="shared" si="48"/>
        <v>-1.2277756432080289E-2</v>
      </c>
      <c r="I542" s="4">
        <f t="shared" si="49"/>
        <v>-1.9808070562344127E-2</v>
      </c>
      <c r="J542" s="4">
        <f t="shared" si="50"/>
        <v>-5.8320942435136525E-2</v>
      </c>
      <c r="K542" s="4">
        <f t="shared" si="51"/>
        <v>-1.6571304955208976E-2</v>
      </c>
    </row>
    <row r="543" spans="1:11" x14ac:dyDescent="0.2">
      <c r="A543" s="6">
        <v>41204</v>
      </c>
      <c r="B543">
        <v>19.591794969999999</v>
      </c>
      <c r="C543">
        <v>11.68900013</v>
      </c>
      <c r="D543">
        <v>0.27448016400000003</v>
      </c>
      <c r="E543">
        <v>1433.8199460000001</v>
      </c>
      <c r="G543" s="6">
        <f t="shared" si="47"/>
        <v>41204</v>
      </c>
      <c r="H543" s="4">
        <f t="shared" si="48"/>
        <v>3.9648733894526167E-4</v>
      </c>
      <c r="I543" s="4">
        <f t="shared" si="49"/>
        <v>-2.5916655833333357E-2</v>
      </c>
      <c r="J543" s="4">
        <f t="shared" si="50"/>
        <v>-1.1560204865764812E-2</v>
      </c>
      <c r="K543" s="4">
        <f t="shared" si="51"/>
        <v>4.3958234842222943E-4</v>
      </c>
    </row>
    <row r="544" spans="1:11" x14ac:dyDescent="0.2">
      <c r="A544" s="6">
        <v>41205</v>
      </c>
      <c r="B544">
        <v>19.361309049999999</v>
      </c>
      <c r="C544">
        <v>11.715499879999999</v>
      </c>
      <c r="D544">
        <v>0.28273513900000002</v>
      </c>
      <c r="E544">
        <v>1413.1099850000001</v>
      </c>
      <c r="G544" s="6">
        <f t="shared" si="47"/>
        <v>41205</v>
      </c>
      <c r="H544" s="4">
        <f t="shared" si="48"/>
        <v>-1.1764410578659734E-2</v>
      </c>
      <c r="I544" s="4">
        <f t="shared" si="49"/>
        <v>2.2670673030438238E-3</v>
      </c>
      <c r="J544" s="4">
        <f t="shared" si="50"/>
        <v>3.0074941954639778E-2</v>
      </c>
      <c r="K544" s="4">
        <f t="shared" si="51"/>
        <v>-1.4443906334108192E-2</v>
      </c>
    </row>
    <row r="545" spans="1:11" x14ac:dyDescent="0.2">
      <c r="A545" s="6">
        <v>41206</v>
      </c>
      <c r="B545">
        <v>19.376836780000001</v>
      </c>
      <c r="C545">
        <v>11.42450047</v>
      </c>
      <c r="D545">
        <v>0.27906626499999998</v>
      </c>
      <c r="E545">
        <v>1408.75</v>
      </c>
      <c r="G545" s="6">
        <f t="shared" si="47"/>
        <v>41206</v>
      </c>
      <c r="H545" s="4">
        <f t="shared" si="48"/>
        <v>8.0199794135316083E-4</v>
      </c>
      <c r="I545" s="4">
        <f t="shared" si="49"/>
        <v>-2.4838838545573005E-2</v>
      </c>
      <c r="J545" s="4">
        <f t="shared" si="50"/>
        <v>-1.2976363719686246E-2</v>
      </c>
      <c r="K545" s="4">
        <f t="shared" si="51"/>
        <v>-3.0853826285857089E-3</v>
      </c>
    </row>
    <row r="546" spans="1:11" x14ac:dyDescent="0.2">
      <c r="A546" s="6">
        <v>41207</v>
      </c>
      <c r="B546">
        <v>19.50633049</v>
      </c>
      <c r="C546">
        <v>11.14599991</v>
      </c>
      <c r="D546">
        <v>0.27929553400000001</v>
      </c>
      <c r="E546">
        <v>1412.969971</v>
      </c>
      <c r="G546" s="6">
        <f t="shared" si="47"/>
        <v>41207</v>
      </c>
      <c r="H546" s="4">
        <f t="shared" si="48"/>
        <v>6.6829127721019788E-3</v>
      </c>
      <c r="I546" s="4">
        <f t="shared" si="49"/>
        <v>-2.4377482475607892E-2</v>
      </c>
      <c r="J546" s="4">
        <f t="shared" si="50"/>
        <v>8.2155756088986287E-4</v>
      </c>
      <c r="K546" s="4">
        <f t="shared" si="51"/>
        <v>2.9955428571428744E-3</v>
      </c>
    </row>
    <row r="547" spans="1:11" x14ac:dyDescent="0.2">
      <c r="A547" s="6">
        <v>41208</v>
      </c>
      <c r="B547">
        <v>19.45194244</v>
      </c>
      <c r="C547">
        <v>11.911999700000001</v>
      </c>
      <c r="D547">
        <v>0.27631461600000001</v>
      </c>
      <c r="E547">
        <v>1411.9399410000001</v>
      </c>
      <c r="G547" s="6">
        <f t="shared" si="47"/>
        <v>41208</v>
      </c>
      <c r="H547" s="4">
        <f t="shared" si="48"/>
        <v>-2.7882255982426551E-3</v>
      </c>
      <c r="I547" s="4">
        <f t="shared" si="49"/>
        <v>6.8724187707265072E-2</v>
      </c>
      <c r="J547" s="4">
        <f t="shared" si="50"/>
        <v>-1.0672988419499707E-2</v>
      </c>
      <c r="K547" s="4">
        <f t="shared" si="51"/>
        <v>-7.2898222972916926E-4</v>
      </c>
    </row>
    <row r="548" spans="1:11" x14ac:dyDescent="0.2">
      <c r="A548" s="6">
        <v>41213</v>
      </c>
      <c r="B548">
        <v>19.42864037</v>
      </c>
      <c r="C548">
        <v>11.64449978</v>
      </c>
      <c r="D548">
        <v>0.27470934400000002</v>
      </c>
      <c r="E548">
        <v>1412.160034</v>
      </c>
      <c r="G548" s="6">
        <f t="shared" si="47"/>
        <v>41213</v>
      </c>
      <c r="H548" s="4">
        <f t="shared" si="48"/>
        <v>-1.1979302361126987E-3</v>
      </c>
      <c r="I548" s="4">
        <f t="shared" si="49"/>
        <v>-2.2456340390942131E-2</v>
      </c>
      <c r="J548" s="4">
        <f t="shared" si="50"/>
        <v>-5.8095804819821018E-3</v>
      </c>
      <c r="K548" s="4">
        <f t="shared" si="51"/>
        <v>1.5587985976517338E-4</v>
      </c>
    </row>
    <row r="549" spans="1:11" x14ac:dyDescent="0.2">
      <c r="A549" s="6">
        <v>41214</v>
      </c>
      <c r="B549">
        <v>19.022035599999999</v>
      </c>
      <c r="C549">
        <v>11.60700035</v>
      </c>
      <c r="D549">
        <v>0.28777998700000001</v>
      </c>
      <c r="E549">
        <v>1427.589966</v>
      </c>
      <c r="G549" s="6">
        <f t="shared" si="47"/>
        <v>41214</v>
      </c>
      <c r="H549" s="4">
        <f t="shared" si="48"/>
        <v>-2.0928112428692858E-2</v>
      </c>
      <c r="I549" s="4">
        <f t="shared" si="49"/>
        <v>-3.2203555934972039E-3</v>
      </c>
      <c r="J549" s="4">
        <f t="shared" si="50"/>
        <v>4.7579899575603823E-2</v>
      </c>
      <c r="K549" s="4">
        <f t="shared" si="51"/>
        <v>1.0926475490383503E-2</v>
      </c>
    </row>
    <row r="550" spans="1:11" x14ac:dyDescent="0.2">
      <c r="A550" s="6">
        <v>41215</v>
      </c>
      <c r="B550">
        <v>18.845937729999999</v>
      </c>
      <c r="C550">
        <v>11.62100029</v>
      </c>
      <c r="D550">
        <v>0.28640410300000002</v>
      </c>
      <c r="E550">
        <v>1414.1999510000001</v>
      </c>
      <c r="G550" s="6">
        <f t="shared" si="47"/>
        <v>41215</v>
      </c>
      <c r="H550" s="4">
        <f t="shared" si="48"/>
        <v>-9.2575723073506921E-3</v>
      </c>
      <c r="I550" s="4">
        <f t="shared" si="49"/>
        <v>1.2061634856417314E-3</v>
      </c>
      <c r="J550" s="4">
        <f t="shared" si="50"/>
        <v>-4.7810273895105837E-3</v>
      </c>
      <c r="K550" s="4">
        <f t="shared" si="51"/>
        <v>-9.3794544084095932E-3</v>
      </c>
    </row>
    <row r="551" spans="1:11" x14ac:dyDescent="0.2">
      <c r="A551" s="6">
        <v>41218</v>
      </c>
      <c r="B551">
        <v>18.94175529</v>
      </c>
      <c r="C551">
        <v>11.71650028</v>
      </c>
      <c r="D551">
        <v>0.29855743099999998</v>
      </c>
      <c r="E551">
        <v>1417.26001</v>
      </c>
      <c r="G551" s="6">
        <f t="shared" si="47"/>
        <v>41218</v>
      </c>
      <c r="H551" s="4">
        <f t="shared" si="48"/>
        <v>5.084255364352197E-3</v>
      </c>
      <c r="I551" s="4">
        <f t="shared" si="49"/>
        <v>8.2178803559775915E-3</v>
      </c>
      <c r="J551" s="4">
        <f t="shared" si="50"/>
        <v>4.2434196551995429E-2</v>
      </c>
      <c r="K551" s="4">
        <f t="shared" si="51"/>
        <v>2.1638092957336763E-3</v>
      </c>
    </row>
    <row r="552" spans="1:11" x14ac:dyDescent="0.2">
      <c r="A552" s="6">
        <v>41219</v>
      </c>
      <c r="B552">
        <v>19.102319720000001</v>
      </c>
      <c r="C552">
        <v>11.87800026</v>
      </c>
      <c r="D552">
        <v>0.29832801199999998</v>
      </c>
      <c r="E552">
        <v>1428.3900149999999</v>
      </c>
      <c r="G552" s="6">
        <f t="shared" si="47"/>
        <v>41219</v>
      </c>
      <c r="H552" s="4">
        <f t="shared" si="48"/>
        <v>8.4767450292617674E-3</v>
      </c>
      <c r="I552" s="4">
        <f t="shared" si="49"/>
        <v>1.3783977821063109E-2</v>
      </c>
      <c r="J552" s="4">
        <f t="shared" si="50"/>
        <v>-7.6842502037743898E-4</v>
      </c>
      <c r="K552" s="4">
        <f t="shared" si="51"/>
        <v>7.8531849635692375E-3</v>
      </c>
    </row>
    <row r="553" spans="1:11" x14ac:dyDescent="0.2">
      <c r="A553" s="6">
        <v>41220</v>
      </c>
      <c r="B553">
        <v>18.933984760000001</v>
      </c>
      <c r="C553">
        <v>11.602999690000001</v>
      </c>
      <c r="D553">
        <v>0.289155781</v>
      </c>
      <c r="E553">
        <v>1394.530029</v>
      </c>
      <c r="G553" s="6">
        <f t="shared" si="47"/>
        <v>41220</v>
      </c>
      <c r="H553" s="4">
        <f t="shared" si="48"/>
        <v>-8.8122784283499733E-3</v>
      </c>
      <c r="I553" s="4">
        <f t="shared" si="49"/>
        <v>-2.3152093280051855E-2</v>
      </c>
      <c r="J553" s="4">
        <f t="shared" si="50"/>
        <v>-3.0745456782650282E-2</v>
      </c>
      <c r="K553" s="4">
        <f t="shared" si="51"/>
        <v>-2.37050004861592E-2</v>
      </c>
    </row>
    <row r="554" spans="1:11" x14ac:dyDescent="0.2">
      <c r="A554" s="6">
        <v>41221</v>
      </c>
      <c r="B554">
        <v>18.770833970000002</v>
      </c>
      <c r="C554">
        <v>11.36750031</v>
      </c>
      <c r="D554">
        <v>0.29076093400000003</v>
      </c>
      <c r="E554">
        <v>1377.51001</v>
      </c>
      <c r="G554" s="6">
        <f t="shared" si="47"/>
        <v>41221</v>
      </c>
      <c r="H554" s="4">
        <f t="shared" si="48"/>
        <v>-8.6168227168257339E-3</v>
      </c>
      <c r="I554" s="4">
        <f t="shared" si="49"/>
        <v>-2.0296422157363714E-2</v>
      </c>
      <c r="J554" s="4">
        <f t="shared" si="50"/>
        <v>5.5511703568535964E-3</v>
      </c>
      <c r="K554" s="4">
        <f t="shared" si="51"/>
        <v>-1.2204842237929392E-2</v>
      </c>
    </row>
    <row r="555" spans="1:11" x14ac:dyDescent="0.2">
      <c r="A555" s="6">
        <v>41222</v>
      </c>
      <c r="B555">
        <v>18.72680664</v>
      </c>
      <c r="C555">
        <v>11.31550026</v>
      </c>
      <c r="D555">
        <v>0.279524893</v>
      </c>
      <c r="E555">
        <v>1379.849976</v>
      </c>
      <c r="G555" s="6">
        <f t="shared" si="47"/>
        <v>41222</v>
      </c>
      <c r="H555" s="4">
        <f t="shared" si="48"/>
        <v>-2.3455180558502597E-3</v>
      </c>
      <c r="I555" s="4">
        <f t="shared" si="49"/>
        <v>-4.5744489625617613E-3</v>
      </c>
      <c r="J555" s="4">
        <f t="shared" si="50"/>
        <v>-3.8643571697977941E-2</v>
      </c>
      <c r="K555" s="4">
        <f t="shared" si="51"/>
        <v>1.6986925561432997E-3</v>
      </c>
    </row>
    <row r="556" spans="1:11" x14ac:dyDescent="0.2">
      <c r="A556" s="6">
        <v>41225</v>
      </c>
      <c r="B556">
        <v>18.770833970000002</v>
      </c>
      <c r="C556">
        <v>11.323499679999999</v>
      </c>
      <c r="D556">
        <v>0.27333363900000002</v>
      </c>
      <c r="E556">
        <v>1380.030029</v>
      </c>
      <c r="G556" s="6">
        <f t="shared" si="47"/>
        <v>41225</v>
      </c>
      <c r="H556" s="4">
        <f t="shared" si="48"/>
        <v>2.3510324448996478E-3</v>
      </c>
      <c r="I556" s="4">
        <f t="shared" si="49"/>
        <v>7.0694355673128761E-4</v>
      </c>
      <c r="J556" s="4">
        <f t="shared" si="50"/>
        <v>-2.2149204435971237E-2</v>
      </c>
      <c r="K556" s="4">
        <f t="shared" si="51"/>
        <v>1.3048737408549727E-4</v>
      </c>
    </row>
    <row r="557" spans="1:11" x14ac:dyDescent="0.2">
      <c r="A557" s="6">
        <v>41226</v>
      </c>
      <c r="B557">
        <v>18.597314829999998</v>
      </c>
      <c r="C557">
        <v>11.329999920000001</v>
      </c>
      <c r="D557">
        <v>0.27126982799999999</v>
      </c>
      <c r="E557">
        <v>1374.530029</v>
      </c>
      <c r="G557" s="6">
        <f t="shared" si="47"/>
        <v>41226</v>
      </c>
      <c r="H557" s="4">
        <f t="shared" si="48"/>
        <v>-9.2440826165383072E-3</v>
      </c>
      <c r="I557" s="4">
        <f t="shared" si="49"/>
        <v>5.7404867608923382E-4</v>
      </c>
      <c r="J557" s="4">
        <f t="shared" si="50"/>
        <v>-7.5505196050897894E-3</v>
      </c>
      <c r="K557" s="4">
        <f t="shared" si="51"/>
        <v>-3.9854205230486217E-3</v>
      </c>
    </row>
    <row r="558" spans="1:11" x14ac:dyDescent="0.2">
      <c r="A558" s="6">
        <v>41227</v>
      </c>
      <c r="B558">
        <v>18.467826840000001</v>
      </c>
      <c r="C558">
        <v>11.147500040000001</v>
      </c>
      <c r="D558">
        <v>0.26461991699999998</v>
      </c>
      <c r="E558">
        <v>1355.48999</v>
      </c>
      <c r="G558" s="6">
        <f t="shared" si="47"/>
        <v>41227</v>
      </c>
      <c r="H558" s="4">
        <f t="shared" si="48"/>
        <v>-6.9627250591637324E-3</v>
      </c>
      <c r="I558" s="4">
        <f t="shared" si="49"/>
        <v>-1.610766825142218E-2</v>
      </c>
      <c r="J558" s="4">
        <f t="shared" si="50"/>
        <v>-2.4514008981492807E-2</v>
      </c>
      <c r="K558" s="4">
        <f t="shared" si="51"/>
        <v>-1.3852035676406471E-2</v>
      </c>
    </row>
    <row r="559" spans="1:11" x14ac:dyDescent="0.2">
      <c r="A559" s="6">
        <v>41228</v>
      </c>
      <c r="B559">
        <v>17.797067640000002</v>
      </c>
      <c r="C559">
        <v>11.02999973</v>
      </c>
      <c r="D559">
        <v>0.265766591</v>
      </c>
      <c r="E559">
        <v>1353.329956</v>
      </c>
      <c r="G559" s="6">
        <f t="shared" si="47"/>
        <v>41228</v>
      </c>
      <c r="H559" s="4">
        <f t="shared" si="48"/>
        <v>-3.6320418520883191E-2</v>
      </c>
      <c r="I559" s="4">
        <f t="shared" si="49"/>
        <v>-1.0540507699338897E-2</v>
      </c>
      <c r="J559" s="4">
        <f t="shared" si="50"/>
        <v>4.3332868251184653E-3</v>
      </c>
      <c r="K559" s="4">
        <f t="shared" si="51"/>
        <v>-1.593544781544276E-3</v>
      </c>
    </row>
    <row r="560" spans="1:11" x14ac:dyDescent="0.2">
      <c r="A560" s="6">
        <v>41229</v>
      </c>
      <c r="B560">
        <v>17.61836624</v>
      </c>
      <c r="C560">
        <v>11.261500359999999</v>
      </c>
      <c r="D560">
        <v>0.26095104200000002</v>
      </c>
      <c r="E560">
        <v>1359.880005</v>
      </c>
      <c r="G560" s="6">
        <f t="shared" si="47"/>
        <v>41229</v>
      </c>
      <c r="H560" s="4">
        <f t="shared" si="48"/>
        <v>-1.0041058651615087E-2</v>
      </c>
      <c r="I560" s="4">
        <f t="shared" si="49"/>
        <v>2.0988271592641272E-2</v>
      </c>
      <c r="J560" s="4">
        <f t="shared" si="50"/>
        <v>-1.8119467092837072E-2</v>
      </c>
      <c r="K560" s="4">
        <f t="shared" si="51"/>
        <v>4.8399497631455013E-3</v>
      </c>
    </row>
    <row r="561" spans="1:11" x14ac:dyDescent="0.2">
      <c r="A561" s="6">
        <v>41232</v>
      </c>
      <c r="B561">
        <v>17.874761580000001</v>
      </c>
      <c r="C561">
        <v>11.48550034</v>
      </c>
      <c r="D561">
        <v>0.26828876099999999</v>
      </c>
      <c r="E561">
        <v>1386.8900149999999</v>
      </c>
      <c r="G561" s="6">
        <f t="shared" si="47"/>
        <v>41232</v>
      </c>
      <c r="H561" s="4">
        <f t="shared" si="48"/>
        <v>1.4552730741735465E-2</v>
      </c>
      <c r="I561" s="4">
        <f t="shared" si="49"/>
        <v>1.98907759036826E-2</v>
      </c>
      <c r="J561" s="4">
        <f t="shared" si="50"/>
        <v>2.8119140447808499E-2</v>
      </c>
      <c r="K561" s="4">
        <f t="shared" si="51"/>
        <v>1.9862053931736456E-2</v>
      </c>
    </row>
    <row r="562" spans="1:11" x14ac:dyDescent="0.2">
      <c r="A562" s="6">
        <v>41233</v>
      </c>
      <c r="B562">
        <v>17.869581220000001</v>
      </c>
      <c r="C562">
        <v>11.68900013</v>
      </c>
      <c r="D562">
        <v>0.26517319700000003</v>
      </c>
      <c r="E562">
        <v>1387.8100589999999</v>
      </c>
      <c r="G562" s="6">
        <f t="shared" si="47"/>
        <v>41233</v>
      </c>
      <c r="H562" s="4">
        <f t="shared" si="48"/>
        <v>-2.8981421524509887E-4</v>
      </c>
      <c r="I562" s="4">
        <f t="shared" si="49"/>
        <v>1.7717973442678892E-2</v>
      </c>
      <c r="J562" s="4">
        <f t="shared" si="50"/>
        <v>-1.1612726483164026E-2</v>
      </c>
      <c r="K562" s="4">
        <f t="shared" si="51"/>
        <v>6.6338641856900082E-4</v>
      </c>
    </row>
    <row r="563" spans="1:11" x14ac:dyDescent="0.2">
      <c r="A563" s="6">
        <v>41234</v>
      </c>
      <c r="B563">
        <v>17.84109879</v>
      </c>
      <c r="C563">
        <v>11.901499749999999</v>
      </c>
      <c r="D563">
        <v>0.27278926999999997</v>
      </c>
      <c r="E563">
        <v>1391.030029</v>
      </c>
      <c r="G563" s="6">
        <f t="shared" si="47"/>
        <v>41234</v>
      </c>
      <c r="H563" s="4">
        <f t="shared" si="48"/>
        <v>-1.5939058475596957E-3</v>
      </c>
      <c r="I563" s="4">
        <f t="shared" si="49"/>
        <v>1.8179452274503349E-2</v>
      </c>
      <c r="J563" s="4">
        <f t="shared" si="50"/>
        <v>2.8721126743439074E-2</v>
      </c>
      <c r="K563" s="4">
        <f t="shared" si="51"/>
        <v>2.3201806177426398E-3</v>
      </c>
    </row>
    <row r="564" spans="1:11" x14ac:dyDescent="0.2">
      <c r="A564" s="6">
        <v>41236</v>
      </c>
      <c r="B564">
        <v>18.1803627</v>
      </c>
      <c r="C564">
        <v>11.99400043</v>
      </c>
      <c r="D564">
        <v>0.27463540400000003</v>
      </c>
      <c r="E564">
        <v>1409.150024</v>
      </c>
      <c r="G564" s="6">
        <f t="shared" si="47"/>
        <v>41236</v>
      </c>
      <c r="H564" s="4">
        <f t="shared" si="48"/>
        <v>1.9015864100823121E-2</v>
      </c>
      <c r="I564" s="4">
        <f t="shared" si="49"/>
        <v>7.7721868624163193E-3</v>
      </c>
      <c r="J564" s="4">
        <f t="shared" si="50"/>
        <v>6.7676195621626523E-3</v>
      </c>
      <c r="K564" s="4">
        <f t="shared" si="51"/>
        <v>1.3026314761174662E-2</v>
      </c>
    </row>
    <row r="565" spans="1:11" x14ac:dyDescent="0.2">
      <c r="A565" s="6">
        <v>41239</v>
      </c>
      <c r="B565">
        <v>18.105243680000001</v>
      </c>
      <c r="C565">
        <v>12.180999760000001</v>
      </c>
      <c r="D565">
        <v>0.27948188800000001</v>
      </c>
      <c r="E565">
        <v>1406.290039</v>
      </c>
      <c r="G565" s="6">
        <f t="shared" si="47"/>
        <v>41239</v>
      </c>
      <c r="H565" s="4">
        <f t="shared" si="48"/>
        <v>-4.1318768629405866E-3</v>
      </c>
      <c r="I565" s="4">
        <f t="shared" si="49"/>
        <v>1.5591072477558754E-2</v>
      </c>
      <c r="J565" s="4">
        <f t="shared" si="50"/>
        <v>1.7646974604920151E-2</v>
      </c>
      <c r="K565" s="4">
        <f t="shared" si="51"/>
        <v>-2.0295816281376E-3</v>
      </c>
    </row>
    <row r="566" spans="1:11" x14ac:dyDescent="0.2">
      <c r="A566" s="6">
        <v>41240</v>
      </c>
      <c r="B566">
        <v>17.999073030000002</v>
      </c>
      <c r="C566">
        <v>12.170000079999999</v>
      </c>
      <c r="D566">
        <v>0.28063592300000001</v>
      </c>
      <c r="E566">
        <v>1398.9399410000001</v>
      </c>
      <c r="G566" s="6">
        <f t="shared" si="47"/>
        <v>41240</v>
      </c>
      <c r="H566" s="4">
        <f t="shared" si="48"/>
        <v>-5.8640829074994016E-3</v>
      </c>
      <c r="I566" s="4">
        <f t="shared" si="49"/>
        <v>-9.0301947432280816E-4</v>
      </c>
      <c r="J566" s="4">
        <f t="shared" si="50"/>
        <v>4.1291942324361841E-3</v>
      </c>
      <c r="K566" s="4">
        <f t="shared" si="51"/>
        <v>-5.2265875432258024E-3</v>
      </c>
    </row>
    <row r="567" spans="1:11" x14ac:dyDescent="0.2">
      <c r="A567" s="6">
        <v>41241</v>
      </c>
      <c r="B567">
        <v>18.273586269999999</v>
      </c>
      <c r="C567">
        <v>12.35550022</v>
      </c>
      <c r="D567">
        <v>0.282943785</v>
      </c>
      <c r="E567">
        <v>1409.9300539999999</v>
      </c>
      <c r="G567" s="6">
        <f t="shared" si="47"/>
        <v>41241</v>
      </c>
      <c r="H567" s="4">
        <f t="shared" si="48"/>
        <v>1.5251520983466937E-2</v>
      </c>
      <c r="I567" s="4">
        <f t="shared" si="49"/>
        <v>1.5242410746146851E-2</v>
      </c>
      <c r="J567" s="4">
        <f t="shared" si="50"/>
        <v>8.2236870295469E-3</v>
      </c>
      <c r="K567" s="4">
        <f t="shared" si="51"/>
        <v>7.8560291817415528E-3</v>
      </c>
    </row>
    <row r="568" spans="1:11" x14ac:dyDescent="0.2">
      <c r="A568" s="6">
        <v>41242</v>
      </c>
      <c r="B568">
        <v>18.343513489999999</v>
      </c>
      <c r="C568">
        <v>12.563500400000001</v>
      </c>
      <c r="D568">
        <v>0.27786642299999997</v>
      </c>
      <c r="E568">
        <v>1415.9499510000001</v>
      </c>
      <c r="G568" s="6">
        <f t="shared" si="47"/>
        <v>41242</v>
      </c>
      <c r="H568" s="4">
        <f t="shared" si="48"/>
        <v>3.8266828944684139E-3</v>
      </c>
      <c r="I568" s="4">
        <f t="shared" si="49"/>
        <v>1.68346223379372E-2</v>
      </c>
      <c r="J568" s="4">
        <f t="shared" si="50"/>
        <v>-1.7944773022669613E-2</v>
      </c>
      <c r="K568" s="4">
        <f t="shared" si="51"/>
        <v>4.2696423009933593E-3</v>
      </c>
    </row>
    <row r="569" spans="1:11" x14ac:dyDescent="0.2">
      <c r="A569" s="6">
        <v>41243</v>
      </c>
      <c r="B569">
        <v>18.651699069999999</v>
      </c>
      <c r="C569">
        <v>12.602499959999999</v>
      </c>
      <c r="D569">
        <v>0.27625098799999998</v>
      </c>
      <c r="E569">
        <v>1416.1800539999999</v>
      </c>
      <c r="G569" s="6">
        <f t="shared" si="47"/>
        <v>41243</v>
      </c>
      <c r="H569" s="4">
        <f t="shared" si="48"/>
        <v>1.6800793379524004E-2</v>
      </c>
      <c r="I569" s="4">
        <f t="shared" si="49"/>
        <v>3.1041953880941442E-3</v>
      </c>
      <c r="J569" s="4">
        <f t="shared" si="50"/>
        <v>-5.8137107123590326E-3</v>
      </c>
      <c r="K569" s="4">
        <f t="shared" si="51"/>
        <v>1.6250786253957372E-4</v>
      </c>
    </row>
    <row r="570" spans="1:11" x14ac:dyDescent="0.2">
      <c r="A570" s="6">
        <v>41246</v>
      </c>
      <c r="B570">
        <v>18.475587839999999</v>
      </c>
      <c r="C570">
        <v>12.51650047</v>
      </c>
      <c r="D570">
        <v>0.271173626</v>
      </c>
      <c r="E570">
        <v>1409.459961</v>
      </c>
      <c r="G570" s="6">
        <f t="shared" si="47"/>
        <v>41246</v>
      </c>
      <c r="H570" s="4">
        <f t="shared" si="48"/>
        <v>-9.4421011908381036E-3</v>
      </c>
      <c r="I570" s="4">
        <f t="shared" si="49"/>
        <v>-6.8240024021392065E-3</v>
      </c>
      <c r="J570" s="4">
        <f t="shared" si="50"/>
        <v>-1.8379525216394743E-2</v>
      </c>
      <c r="K570" s="4">
        <f t="shared" si="51"/>
        <v>-4.7452250023003462E-3</v>
      </c>
    </row>
    <row r="571" spans="1:11" x14ac:dyDescent="0.2">
      <c r="A571" s="6">
        <v>41247</v>
      </c>
      <c r="B571">
        <v>18.67759895</v>
      </c>
      <c r="C571">
        <v>12.62450027</v>
      </c>
      <c r="D571">
        <v>0.27925127700000002</v>
      </c>
      <c r="E571">
        <v>1407.0500489999999</v>
      </c>
      <c r="G571" s="6">
        <f t="shared" si="47"/>
        <v>41247</v>
      </c>
      <c r="H571" s="4">
        <f t="shared" si="48"/>
        <v>1.0933947636710295E-2</v>
      </c>
      <c r="I571" s="4">
        <f t="shared" si="49"/>
        <v>8.6285939315751126E-3</v>
      </c>
      <c r="J571" s="4">
        <f t="shared" si="50"/>
        <v>2.978774565635689E-2</v>
      </c>
      <c r="K571" s="4">
        <f t="shared" si="51"/>
        <v>-1.7098123158392209E-3</v>
      </c>
    </row>
    <row r="572" spans="1:11" x14ac:dyDescent="0.2">
      <c r="A572" s="6">
        <v>41248</v>
      </c>
      <c r="B572">
        <v>18.658853529999998</v>
      </c>
      <c r="C572">
        <v>12.69799995</v>
      </c>
      <c r="D572">
        <v>0.27602022900000001</v>
      </c>
      <c r="E572">
        <v>1409.280029</v>
      </c>
      <c r="G572" s="6">
        <f t="shared" si="47"/>
        <v>41248</v>
      </c>
      <c r="H572" s="4">
        <f t="shared" si="48"/>
        <v>-1.0036311439272083E-3</v>
      </c>
      <c r="I572" s="4">
        <f t="shared" si="49"/>
        <v>5.8219872809270878E-3</v>
      </c>
      <c r="J572" s="4">
        <f t="shared" si="50"/>
        <v>-1.157039650708569E-2</v>
      </c>
      <c r="K572" s="4">
        <f t="shared" si="51"/>
        <v>1.5848618900122791E-3</v>
      </c>
    </row>
    <row r="573" spans="1:11" x14ac:dyDescent="0.2">
      <c r="A573" s="6">
        <v>41249</v>
      </c>
      <c r="B573">
        <v>18.643220899999999</v>
      </c>
      <c r="C573">
        <v>12.668499949999999</v>
      </c>
      <c r="D573">
        <v>0.27648174800000003</v>
      </c>
      <c r="E573">
        <v>1413.9399410000001</v>
      </c>
      <c r="G573" s="6">
        <f t="shared" si="47"/>
        <v>41249</v>
      </c>
      <c r="H573" s="4">
        <f t="shared" si="48"/>
        <v>-8.3781299718466151E-4</v>
      </c>
      <c r="I573" s="4">
        <f t="shared" si="49"/>
        <v>-2.3232005131643696E-3</v>
      </c>
      <c r="J573" s="4">
        <f t="shared" si="50"/>
        <v>1.6720477396605649E-3</v>
      </c>
      <c r="K573" s="4">
        <f t="shared" si="51"/>
        <v>3.3065905314124677E-3</v>
      </c>
    </row>
    <row r="574" spans="1:11" x14ac:dyDescent="0.2">
      <c r="A574" s="6">
        <v>41250</v>
      </c>
      <c r="B574">
        <v>18.825517649999998</v>
      </c>
      <c r="C574">
        <v>12.663499829999999</v>
      </c>
      <c r="D574">
        <v>0.27602022900000001</v>
      </c>
      <c r="E574">
        <v>1418.0699460000001</v>
      </c>
      <c r="G574" s="6">
        <f t="shared" si="47"/>
        <v>41250</v>
      </c>
      <c r="H574" s="4">
        <f t="shared" si="48"/>
        <v>9.7781789411721665E-3</v>
      </c>
      <c r="I574" s="4">
        <f t="shared" si="49"/>
        <v>-3.9468919128027302E-4</v>
      </c>
      <c r="J574" s="4">
        <f t="shared" si="50"/>
        <v>-1.669256662830465E-3</v>
      </c>
      <c r="K574" s="4">
        <f t="shared" si="51"/>
        <v>2.9209196799964143E-3</v>
      </c>
    </row>
    <row r="575" spans="1:11" x14ac:dyDescent="0.2">
      <c r="A575" s="6">
        <v>41253</v>
      </c>
      <c r="B575">
        <v>18.789054870000001</v>
      </c>
      <c r="C575">
        <v>12.38850021</v>
      </c>
      <c r="D575">
        <v>0.28525161700000001</v>
      </c>
      <c r="E575">
        <v>1418.5500489999999</v>
      </c>
      <c r="G575" s="6">
        <f t="shared" si="47"/>
        <v>41253</v>
      </c>
      <c r="H575" s="4">
        <f t="shared" si="48"/>
        <v>-1.9368806041833997E-3</v>
      </c>
      <c r="I575" s="4">
        <f t="shared" si="49"/>
        <v>-2.1715925588637108E-2</v>
      </c>
      <c r="J575" s="4">
        <f t="shared" si="50"/>
        <v>3.3444606699460477E-2</v>
      </c>
      <c r="K575" s="4">
        <f t="shared" si="51"/>
        <v>3.3856087378070221E-4</v>
      </c>
    </row>
    <row r="576" spans="1:11" x14ac:dyDescent="0.2">
      <c r="A576" s="6">
        <v>41254</v>
      </c>
      <c r="B576">
        <v>18.460929870000001</v>
      </c>
      <c r="C576">
        <v>12.534500120000001</v>
      </c>
      <c r="D576">
        <v>0.29194444400000003</v>
      </c>
      <c r="E576">
        <v>1427.839966</v>
      </c>
      <c r="G576" s="6">
        <f t="shared" si="47"/>
        <v>41254</v>
      </c>
      <c r="H576" s="4">
        <f t="shared" si="48"/>
        <v>-1.7463624555373869E-2</v>
      </c>
      <c r="I576" s="4">
        <f t="shared" si="49"/>
        <v>1.1785115835260651E-2</v>
      </c>
      <c r="J576" s="4">
        <f t="shared" si="50"/>
        <v>2.3462888906252921E-2</v>
      </c>
      <c r="K576" s="4">
        <f t="shared" si="51"/>
        <v>6.5488820831869354E-3</v>
      </c>
    </row>
    <row r="577" spans="1:11" x14ac:dyDescent="0.2">
      <c r="A577" s="6">
        <v>41255</v>
      </c>
      <c r="B577">
        <v>17.953121190000001</v>
      </c>
      <c r="C577">
        <v>12.588000299999999</v>
      </c>
      <c r="D577">
        <v>0.288944125</v>
      </c>
      <c r="E577">
        <v>1428.4799800000001</v>
      </c>
      <c r="G577" s="6">
        <f t="shared" si="47"/>
        <v>41255</v>
      </c>
      <c r="H577" s="4">
        <f t="shared" si="48"/>
        <v>-2.7507210285502293E-2</v>
      </c>
      <c r="I577" s="4">
        <f t="shared" si="49"/>
        <v>4.2682340330935098E-3</v>
      </c>
      <c r="J577" s="4">
        <f t="shared" si="50"/>
        <v>-1.0277020377205792E-2</v>
      </c>
      <c r="K577" s="4">
        <f t="shared" si="51"/>
        <v>4.4823930919446475E-4</v>
      </c>
    </row>
    <row r="578" spans="1:11" x14ac:dyDescent="0.2">
      <c r="A578" s="6">
        <v>41256</v>
      </c>
      <c r="B578">
        <v>17.979160310000001</v>
      </c>
      <c r="C578">
        <v>12.5625</v>
      </c>
      <c r="D578">
        <v>0.28917494399999999</v>
      </c>
      <c r="E578">
        <v>1419.4499510000001</v>
      </c>
      <c r="G578" s="6">
        <f t="shared" ref="G578:G641" si="52">A578</f>
        <v>41256</v>
      </c>
      <c r="H578" s="4">
        <f t="shared" si="48"/>
        <v>1.4503951554956096E-3</v>
      </c>
      <c r="I578" s="4">
        <f t="shared" si="49"/>
        <v>-2.0257625827987402E-3</v>
      </c>
      <c r="J578" s="4">
        <f t="shared" si="50"/>
        <v>7.9883610715381081E-4</v>
      </c>
      <c r="K578" s="4">
        <f t="shared" si="51"/>
        <v>-6.3214249596973415E-3</v>
      </c>
    </row>
    <row r="579" spans="1:11" x14ac:dyDescent="0.2">
      <c r="A579" s="6">
        <v>41257</v>
      </c>
      <c r="B579">
        <v>17.903640750000001</v>
      </c>
      <c r="C579">
        <v>12.459500309999999</v>
      </c>
      <c r="D579">
        <v>0.29055967900000002</v>
      </c>
      <c r="E579">
        <v>1413.579956</v>
      </c>
      <c r="G579" s="6">
        <f t="shared" si="52"/>
        <v>41257</v>
      </c>
      <c r="H579" s="4">
        <f t="shared" si="48"/>
        <v>-4.2003941617894114E-3</v>
      </c>
      <c r="I579" s="4">
        <f t="shared" si="49"/>
        <v>-8.1989802985075189E-3</v>
      </c>
      <c r="J579" s="4">
        <f t="shared" si="50"/>
        <v>4.7885718618831952E-3</v>
      </c>
      <c r="K579" s="4">
        <f t="shared" si="51"/>
        <v>-4.1354011783681921E-3</v>
      </c>
    </row>
    <row r="580" spans="1:11" x14ac:dyDescent="0.2">
      <c r="A580" s="6">
        <v>41260</v>
      </c>
      <c r="B580">
        <v>18.02082253</v>
      </c>
      <c r="C580">
        <v>12.692999840000001</v>
      </c>
      <c r="D580">
        <v>0.289405733</v>
      </c>
      <c r="E580">
        <v>1430.3599850000001</v>
      </c>
      <c r="G580" s="6">
        <f t="shared" si="52"/>
        <v>41260</v>
      </c>
      <c r="H580" s="4">
        <f t="shared" si="48"/>
        <v>6.5451369157973893E-3</v>
      </c>
      <c r="I580" s="4">
        <f t="shared" si="49"/>
        <v>1.8740681744082055E-2</v>
      </c>
      <c r="J580" s="4">
        <f t="shared" si="50"/>
        <v>-3.9714595086678406E-3</v>
      </c>
      <c r="K580" s="4">
        <f t="shared" si="51"/>
        <v>1.1870590643830559E-2</v>
      </c>
    </row>
    <row r="581" spans="1:11" x14ac:dyDescent="0.2">
      <c r="A581" s="6">
        <v>41261</v>
      </c>
      <c r="B581">
        <v>18.098953250000001</v>
      </c>
      <c r="C581">
        <v>13.02000046</v>
      </c>
      <c r="D581">
        <v>0.28986734199999997</v>
      </c>
      <c r="E581">
        <v>1446.790039</v>
      </c>
      <c r="G581" s="6">
        <f t="shared" si="52"/>
        <v>41261</v>
      </c>
      <c r="H581" s="4">
        <f t="shared" ref="H581:H644" si="53">B581/B580-1</f>
        <v>4.3355801251543369E-3</v>
      </c>
      <c r="I581" s="4">
        <f t="shared" si="49"/>
        <v>2.5762280321591779E-2</v>
      </c>
      <c r="J581" s="4">
        <f t="shared" si="50"/>
        <v>1.5950236894579639E-3</v>
      </c>
      <c r="K581" s="4">
        <f t="shared" si="51"/>
        <v>1.1486656626513492E-2</v>
      </c>
    </row>
    <row r="582" spans="1:11" x14ac:dyDescent="0.2">
      <c r="A582" s="6">
        <v>41262</v>
      </c>
      <c r="B582">
        <v>17.843740459999999</v>
      </c>
      <c r="C582">
        <v>12.89949989</v>
      </c>
      <c r="D582">
        <v>0.29194444400000003</v>
      </c>
      <c r="E582">
        <v>1435.8100589999999</v>
      </c>
      <c r="G582" s="6">
        <f t="shared" si="52"/>
        <v>41262</v>
      </c>
      <c r="H582" s="4">
        <f t="shared" si="53"/>
        <v>-1.41009696237544E-2</v>
      </c>
      <c r="I582" s="4">
        <f t="shared" si="49"/>
        <v>-9.2550357713274689E-3</v>
      </c>
      <c r="J582" s="4">
        <f t="shared" si="50"/>
        <v>7.1656985766959114E-3</v>
      </c>
      <c r="K582" s="4">
        <f t="shared" si="51"/>
        <v>-7.5892007160827113E-3</v>
      </c>
    </row>
    <row r="583" spans="1:11" x14ac:dyDescent="0.2">
      <c r="A583" s="6">
        <v>41263</v>
      </c>
      <c r="B583">
        <v>17.968744279999999</v>
      </c>
      <c r="C583">
        <v>13.07499981</v>
      </c>
      <c r="D583">
        <v>0.29171365500000002</v>
      </c>
      <c r="E583">
        <v>1443.6899410000001</v>
      </c>
      <c r="G583" s="6">
        <f t="shared" si="52"/>
        <v>41263</v>
      </c>
      <c r="H583" s="4">
        <f t="shared" si="53"/>
        <v>7.005471766428073E-3</v>
      </c>
      <c r="I583" s="4">
        <f t="shared" si="49"/>
        <v>1.3605172409517419E-2</v>
      </c>
      <c r="J583" s="4">
        <f t="shared" si="50"/>
        <v>-7.9052369292564872E-4</v>
      </c>
      <c r="K583" s="4">
        <f t="shared" si="51"/>
        <v>5.4881089254161797E-3</v>
      </c>
    </row>
    <row r="584" spans="1:11" x14ac:dyDescent="0.2">
      <c r="A584" s="6">
        <v>41264</v>
      </c>
      <c r="B584">
        <v>17.877603529999998</v>
      </c>
      <c r="C584">
        <v>12.84599972</v>
      </c>
      <c r="D584">
        <v>0.28502094700000002</v>
      </c>
      <c r="E584">
        <v>1430.150024</v>
      </c>
      <c r="G584" s="6">
        <f t="shared" si="52"/>
        <v>41264</v>
      </c>
      <c r="H584" s="4">
        <f t="shared" si="53"/>
        <v>-5.0721824841952756E-3</v>
      </c>
      <c r="I584" s="4">
        <f t="shared" si="49"/>
        <v>-1.7514347482044057E-2</v>
      </c>
      <c r="J584" s="4">
        <f t="shared" si="50"/>
        <v>-2.2942731289010032E-2</v>
      </c>
      <c r="K584" s="4">
        <f t="shared" si="51"/>
        <v>-9.3786876360871796E-3</v>
      </c>
    </row>
    <row r="585" spans="1:11" x14ac:dyDescent="0.2">
      <c r="A585" s="6">
        <v>41267</v>
      </c>
      <c r="B585">
        <v>17.85676003</v>
      </c>
      <c r="C585">
        <v>12.930999760000001</v>
      </c>
      <c r="D585">
        <v>0.28271305600000002</v>
      </c>
      <c r="E585">
        <v>1426.660034</v>
      </c>
      <c r="G585" s="6">
        <f t="shared" si="52"/>
        <v>41267</v>
      </c>
      <c r="H585" s="4">
        <f t="shared" si="53"/>
        <v>-1.1659001143538017E-3</v>
      </c>
      <c r="I585" s="4">
        <f t="shared" si="49"/>
        <v>6.6168489687621346E-3</v>
      </c>
      <c r="J585" s="4">
        <f t="shared" si="50"/>
        <v>-8.0972680229007832E-3</v>
      </c>
      <c r="K585" s="4">
        <f t="shared" si="51"/>
        <v>-2.4402964314462761E-3</v>
      </c>
    </row>
    <row r="586" spans="1:11" x14ac:dyDescent="0.2">
      <c r="A586" s="6">
        <v>41269</v>
      </c>
      <c r="B586">
        <v>17.705720899999999</v>
      </c>
      <c r="C586">
        <v>12.43150043</v>
      </c>
      <c r="D586">
        <v>0.28248208800000002</v>
      </c>
      <c r="E586">
        <v>1419.829956</v>
      </c>
      <c r="G586" s="6">
        <f t="shared" si="52"/>
        <v>41269</v>
      </c>
      <c r="H586" s="4">
        <f t="shared" si="53"/>
        <v>-8.4583726132988479E-3</v>
      </c>
      <c r="I586" s="4">
        <f t="shared" si="49"/>
        <v>-3.862805191174179E-2</v>
      </c>
      <c r="J586" s="4">
        <f t="shared" si="50"/>
        <v>-8.1696969806732689E-4</v>
      </c>
      <c r="K586" s="4">
        <f t="shared" si="51"/>
        <v>-4.7874601076824952E-3</v>
      </c>
    </row>
    <row r="587" spans="1:11" x14ac:dyDescent="0.2">
      <c r="A587" s="6">
        <v>41270</v>
      </c>
      <c r="B587">
        <v>17.757806779999999</v>
      </c>
      <c r="C587">
        <v>12.415499690000001</v>
      </c>
      <c r="D587">
        <v>0.28063592300000001</v>
      </c>
      <c r="E587">
        <v>1418.099976</v>
      </c>
      <c r="G587" s="6">
        <f t="shared" si="52"/>
        <v>41270</v>
      </c>
      <c r="H587" s="4">
        <f t="shared" si="53"/>
        <v>2.9417542665546303E-3</v>
      </c>
      <c r="I587" s="4">
        <f t="shared" si="49"/>
        <v>-1.2871125324007693E-3</v>
      </c>
      <c r="J587" s="4">
        <f t="shared" si="50"/>
        <v>-6.5355117312784206E-3</v>
      </c>
      <c r="K587" s="4">
        <f t="shared" si="51"/>
        <v>-1.218441682181326E-3</v>
      </c>
    </row>
    <row r="588" spans="1:11" x14ac:dyDescent="0.2">
      <c r="A588" s="6">
        <v>41271</v>
      </c>
      <c r="B588">
        <v>17.606761930000001</v>
      </c>
      <c r="C588">
        <v>12.25899982</v>
      </c>
      <c r="D588">
        <v>0.27925127700000002</v>
      </c>
      <c r="E588">
        <v>1402.4300539999999</v>
      </c>
      <c r="G588" s="6">
        <f t="shared" si="52"/>
        <v>41271</v>
      </c>
      <c r="H588" s="4">
        <f t="shared" si="53"/>
        <v>-8.505827992796644E-3</v>
      </c>
      <c r="I588" s="4">
        <f t="shared" si="49"/>
        <v>-1.260520107185481E-2</v>
      </c>
      <c r="J588" s="4">
        <f t="shared" si="50"/>
        <v>-4.9339585082269766E-3</v>
      </c>
      <c r="K588" s="4">
        <f t="shared" si="51"/>
        <v>-1.1049941657992113E-2</v>
      </c>
    </row>
    <row r="589" spans="1:11" x14ac:dyDescent="0.2">
      <c r="A589" s="6">
        <v>41274</v>
      </c>
      <c r="B589">
        <v>17.768224719999999</v>
      </c>
      <c r="C589">
        <v>12.543499949999999</v>
      </c>
      <c r="D589">
        <v>0.282943785</v>
      </c>
      <c r="E589">
        <v>1426.1899410000001</v>
      </c>
      <c r="G589" s="6">
        <f t="shared" si="52"/>
        <v>41274</v>
      </c>
      <c r="H589" s="4">
        <f t="shared" si="53"/>
        <v>9.1704988482228522E-3</v>
      </c>
      <c r="I589" s="4">
        <f t="shared" si="49"/>
        <v>2.3207450377464856E-2</v>
      </c>
      <c r="J589" s="4">
        <f t="shared" si="50"/>
        <v>1.3222886712170645E-2</v>
      </c>
      <c r="K589" s="4">
        <f t="shared" si="51"/>
        <v>1.6941940834933167E-2</v>
      </c>
    </row>
    <row r="590" spans="1:11" x14ac:dyDescent="0.2">
      <c r="A590" s="6">
        <v>41276</v>
      </c>
      <c r="B590">
        <v>18.031240459999999</v>
      </c>
      <c r="C590">
        <v>12.865500450000001</v>
      </c>
      <c r="D590">
        <v>0.29355993899999999</v>
      </c>
      <c r="E590">
        <v>1462.420044</v>
      </c>
      <c r="G590" s="6">
        <f t="shared" si="52"/>
        <v>41276</v>
      </c>
      <c r="H590" s="4">
        <f t="shared" si="53"/>
        <v>1.4802589687193057E-2</v>
      </c>
      <c r="I590" s="4">
        <f t="shared" si="49"/>
        <v>2.5670706045644032E-2</v>
      </c>
      <c r="J590" s="4">
        <f t="shared" si="50"/>
        <v>3.7520364690109664E-2</v>
      </c>
      <c r="K590" s="4">
        <f t="shared" si="51"/>
        <v>2.5403420651387121E-2</v>
      </c>
    </row>
    <row r="591" spans="1:11" x14ac:dyDescent="0.2">
      <c r="A591" s="6">
        <v>41277</v>
      </c>
      <c r="B591">
        <v>17.916656490000001</v>
      </c>
      <c r="C591">
        <v>12.92399979</v>
      </c>
      <c r="D591">
        <v>0.29379069800000002</v>
      </c>
      <c r="E591">
        <v>1459.369995</v>
      </c>
      <c r="G591" s="6">
        <f t="shared" si="52"/>
        <v>41277</v>
      </c>
      <c r="H591" s="4">
        <f t="shared" si="53"/>
        <v>-6.3547469323692596E-3</v>
      </c>
      <c r="I591" s="4">
        <f t="shared" si="49"/>
        <v>4.5469929620964855E-3</v>
      </c>
      <c r="J591" s="4">
        <f t="shared" si="50"/>
        <v>7.8607115393913851E-4</v>
      </c>
      <c r="K591" s="4">
        <f t="shared" si="51"/>
        <v>-2.0856176120627179E-3</v>
      </c>
    </row>
    <row r="592" spans="1:11" x14ac:dyDescent="0.2">
      <c r="A592" s="6">
        <v>41278</v>
      </c>
      <c r="B592">
        <v>17.984371190000001</v>
      </c>
      <c r="C592">
        <v>12.95750046</v>
      </c>
      <c r="D592">
        <v>0.30348381400000002</v>
      </c>
      <c r="E592">
        <v>1466.469971</v>
      </c>
      <c r="G592" s="6">
        <f t="shared" si="52"/>
        <v>41278</v>
      </c>
      <c r="H592" s="4">
        <f t="shared" si="53"/>
        <v>3.7794272629938508E-3</v>
      </c>
      <c r="I592" s="4">
        <f t="shared" si="49"/>
        <v>2.5921286400762966E-3</v>
      </c>
      <c r="J592" s="4">
        <f t="shared" si="50"/>
        <v>3.2993270603822955E-2</v>
      </c>
      <c r="K592" s="4">
        <f t="shared" si="51"/>
        <v>4.8650965994405659E-3</v>
      </c>
    </row>
    <row r="593" spans="1:11" x14ac:dyDescent="0.2">
      <c r="A593" s="6">
        <v>41281</v>
      </c>
      <c r="B593">
        <v>17.812488559999998</v>
      </c>
      <c r="C593">
        <v>13.42300034</v>
      </c>
      <c r="D593">
        <v>0.294713795</v>
      </c>
      <c r="E593">
        <v>1461.8900149999999</v>
      </c>
      <c r="G593" s="6">
        <f t="shared" si="52"/>
        <v>41281</v>
      </c>
      <c r="H593" s="4">
        <f t="shared" si="53"/>
        <v>-9.5573333192531251E-3</v>
      </c>
      <c r="I593" s="4">
        <f t="shared" si="49"/>
        <v>3.5925129343965967E-2</v>
      </c>
      <c r="J593" s="4">
        <f t="shared" si="50"/>
        <v>-2.8897814629415541E-2</v>
      </c>
      <c r="K593" s="4">
        <f t="shared" si="51"/>
        <v>-3.123116115959057E-3</v>
      </c>
    </row>
    <row r="594" spans="1:11" x14ac:dyDescent="0.2">
      <c r="A594" s="6">
        <v>41282</v>
      </c>
      <c r="B594">
        <v>17.861974719999999</v>
      </c>
      <c r="C594">
        <v>13.319000239999999</v>
      </c>
      <c r="D594">
        <v>0.28825190699999997</v>
      </c>
      <c r="E594">
        <v>1457.150024</v>
      </c>
      <c r="G594" s="6">
        <f t="shared" si="52"/>
        <v>41282</v>
      </c>
      <c r="H594" s="4">
        <f t="shared" si="53"/>
        <v>2.7781721702337947E-3</v>
      </c>
      <c r="I594" s="4">
        <f t="shared" si="49"/>
        <v>-7.7479026570598242E-3</v>
      </c>
      <c r="J594" s="4">
        <f t="shared" si="50"/>
        <v>-2.1925977370689465E-2</v>
      </c>
      <c r="K594" s="4">
        <f t="shared" si="51"/>
        <v>-3.2423718278149494E-3</v>
      </c>
    </row>
    <row r="595" spans="1:11" x14ac:dyDescent="0.2">
      <c r="A595" s="6">
        <v>41283</v>
      </c>
      <c r="B595">
        <v>17.85676003</v>
      </c>
      <c r="C595">
        <v>13.317500109999999</v>
      </c>
      <c r="D595">
        <v>0.28178983899999999</v>
      </c>
      <c r="E595">
        <v>1461.0200199999999</v>
      </c>
      <c r="G595" s="6">
        <f t="shared" si="52"/>
        <v>41283</v>
      </c>
      <c r="H595" s="4">
        <f t="shared" si="53"/>
        <v>-2.9194364462736822E-4</v>
      </c>
      <c r="I595" s="4">
        <f t="shared" si="49"/>
        <v>-1.1263082611068231E-4</v>
      </c>
      <c r="J595" s="4">
        <f t="shared" si="50"/>
        <v>-2.2418127488745387E-2</v>
      </c>
      <c r="K595" s="4">
        <f t="shared" si="51"/>
        <v>2.6558665451457131E-3</v>
      </c>
    </row>
    <row r="596" spans="1:11" x14ac:dyDescent="0.2">
      <c r="A596" s="6">
        <v>41284</v>
      </c>
      <c r="B596">
        <v>17.80208206</v>
      </c>
      <c r="C596">
        <v>13.2670002</v>
      </c>
      <c r="D596">
        <v>0.28225144699999999</v>
      </c>
      <c r="E596">
        <v>1472.119995</v>
      </c>
      <c r="G596" s="6">
        <f t="shared" si="52"/>
        <v>41284</v>
      </c>
      <c r="H596" s="4">
        <f t="shared" si="53"/>
        <v>-3.0620319648211325E-3</v>
      </c>
      <c r="I596" s="4">
        <f t="shared" ref="I596:I659" si="54">C596/C595-1</f>
        <v>-3.7919962142203278E-3</v>
      </c>
      <c r="J596" s="4">
        <f t="shared" ref="J596:J659" si="55">D596/D595-1</f>
        <v>1.6381286196767153E-3</v>
      </c>
      <c r="K596" s="4">
        <f t="shared" ref="K596:K659" si="56">E596/E595-1</f>
        <v>7.5974147157820138E-3</v>
      </c>
    </row>
    <row r="597" spans="1:11" x14ac:dyDescent="0.2">
      <c r="A597" s="6">
        <v>41285</v>
      </c>
      <c r="B597">
        <v>17.872388839999999</v>
      </c>
      <c r="C597">
        <v>13.397000309999999</v>
      </c>
      <c r="D597">
        <v>0.28178983899999999</v>
      </c>
      <c r="E597">
        <v>1472.0500489999999</v>
      </c>
      <c r="G597" s="6">
        <f t="shared" si="52"/>
        <v>41285</v>
      </c>
      <c r="H597" s="4">
        <f t="shared" si="53"/>
        <v>3.9493571461493016E-3</v>
      </c>
      <c r="I597" s="4">
        <f t="shared" si="54"/>
        <v>9.7987569186890333E-3</v>
      </c>
      <c r="J597" s="4">
        <f t="shared" si="55"/>
        <v>-1.6354495429743432E-3</v>
      </c>
      <c r="K597" s="4">
        <f t="shared" si="56"/>
        <v>-4.7513789798170336E-5</v>
      </c>
    </row>
    <row r="598" spans="1:11" x14ac:dyDescent="0.2">
      <c r="A598" s="6">
        <v>41288</v>
      </c>
      <c r="B598">
        <v>17.786449430000001</v>
      </c>
      <c r="C598">
        <v>13.636500359999999</v>
      </c>
      <c r="D598">
        <v>0.28155911</v>
      </c>
      <c r="E598">
        <v>1470.6800539999999</v>
      </c>
      <c r="G598" s="6">
        <f t="shared" si="52"/>
        <v>41288</v>
      </c>
      <c r="H598" s="4">
        <f t="shared" si="53"/>
        <v>-4.8085015813699172E-3</v>
      </c>
      <c r="I598" s="4">
        <f t="shared" si="54"/>
        <v>1.7877139990899904E-2</v>
      </c>
      <c r="J598" s="4">
        <f t="shared" si="55"/>
        <v>-8.1879815403840261E-4</v>
      </c>
      <c r="K598" s="4">
        <f t="shared" si="56"/>
        <v>-9.3067148153735957E-4</v>
      </c>
    </row>
    <row r="599" spans="1:11" x14ac:dyDescent="0.2">
      <c r="A599" s="6">
        <v>41289</v>
      </c>
      <c r="B599">
        <v>17.96353912</v>
      </c>
      <c r="C599">
        <v>13.59500027</v>
      </c>
      <c r="D599">
        <v>0.27648174800000003</v>
      </c>
      <c r="E599">
        <v>1472.339966</v>
      </c>
      <c r="G599" s="6">
        <f t="shared" si="52"/>
        <v>41289</v>
      </c>
      <c r="H599" s="4">
        <f t="shared" si="53"/>
        <v>9.9564385065693539E-3</v>
      </c>
      <c r="I599" s="4">
        <f t="shared" si="54"/>
        <v>-3.0433094198957233E-3</v>
      </c>
      <c r="J599" s="4">
        <f t="shared" si="55"/>
        <v>-1.8033023332116538E-2</v>
      </c>
      <c r="K599" s="4">
        <f t="shared" si="56"/>
        <v>1.1286696895667081E-3</v>
      </c>
    </row>
    <row r="600" spans="1:11" x14ac:dyDescent="0.2">
      <c r="A600" s="6">
        <v>41290</v>
      </c>
      <c r="B600">
        <v>18.023427959999999</v>
      </c>
      <c r="C600">
        <v>13.44649982</v>
      </c>
      <c r="D600">
        <v>0.27902033900000001</v>
      </c>
      <c r="E600">
        <v>1472.630005</v>
      </c>
      <c r="G600" s="6">
        <f t="shared" si="52"/>
        <v>41290</v>
      </c>
      <c r="H600" s="4">
        <f t="shared" si="53"/>
        <v>3.333910962641129E-3</v>
      </c>
      <c r="I600" s="4">
        <f t="shared" si="54"/>
        <v>-1.0923166388432937E-2</v>
      </c>
      <c r="J600" s="4">
        <f t="shared" si="55"/>
        <v>9.1817670365712534E-3</v>
      </c>
      <c r="K600" s="4">
        <f t="shared" si="56"/>
        <v>1.9699186784150058E-4</v>
      </c>
    </row>
    <row r="601" spans="1:11" x14ac:dyDescent="0.2">
      <c r="A601" s="6">
        <v>41291</v>
      </c>
      <c r="B601">
        <v>17.929683690000001</v>
      </c>
      <c r="C601">
        <v>13.524000170000001</v>
      </c>
      <c r="D601">
        <v>0.28271305600000002</v>
      </c>
      <c r="E601">
        <v>1480.9399410000001</v>
      </c>
      <c r="G601" s="6">
        <f t="shared" si="52"/>
        <v>41291</v>
      </c>
      <c r="H601" s="4">
        <f t="shared" si="53"/>
        <v>-5.2012453018398519E-3</v>
      </c>
      <c r="I601" s="4">
        <f t="shared" si="54"/>
        <v>5.7636077073923708E-3</v>
      </c>
      <c r="J601" s="4">
        <f t="shared" si="55"/>
        <v>1.3234580006728613E-2</v>
      </c>
      <c r="K601" s="4">
        <f t="shared" si="56"/>
        <v>5.6429218281479621E-3</v>
      </c>
    </row>
    <row r="602" spans="1:11" x14ac:dyDescent="0.2">
      <c r="A602" s="6">
        <v>41292</v>
      </c>
      <c r="B602">
        <v>18.02082253</v>
      </c>
      <c r="C602">
        <v>13.605999949999999</v>
      </c>
      <c r="D602">
        <v>0.280866593</v>
      </c>
      <c r="E602">
        <v>1485.9799800000001</v>
      </c>
      <c r="G602" s="6">
        <f t="shared" si="52"/>
        <v>41292</v>
      </c>
      <c r="H602" s="4">
        <f t="shared" si="53"/>
        <v>5.0831259254635608E-3</v>
      </c>
      <c r="I602" s="4">
        <f t="shared" si="54"/>
        <v>6.0632785395771105E-3</v>
      </c>
      <c r="J602" s="4">
        <f t="shared" si="55"/>
        <v>-6.531226488528441E-3</v>
      </c>
      <c r="K602" s="4">
        <f t="shared" si="56"/>
        <v>3.4032703558501964E-3</v>
      </c>
    </row>
    <row r="603" spans="1:11" x14ac:dyDescent="0.2">
      <c r="A603" s="6">
        <v>41296</v>
      </c>
      <c r="B603">
        <v>18.11977959</v>
      </c>
      <c r="C603">
        <v>13.509499549999999</v>
      </c>
      <c r="D603">
        <v>0.27948188800000001</v>
      </c>
      <c r="E603">
        <v>1492.5600589999999</v>
      </c>
      <c r="G603" s="6">
        <f t="shared" si="52"/>
        <v>41296</v>
      </c>
      <c r="H603" s="4">
        <f t="shared" si="53"/>
        <v>5.4912621127731764E-3</v>
      </c>
      <c r="I603" s="4">
        <f t="shared" si="54"/>
        <v>-7.0924886340308912E-3</v>
      </c>
      <c r="J603" s="4">
        <f t="shared" si="55"/>
        <v>-4.9301164129547104E-3</v>
      </c>
      <c r="K603" s="4">
        <f t="shared" si="56"/>
        <v>4.4281074365482009E-3</v>
      </c>
    </row>
    <row r="604" spans="1:11" x14ac:dyDescent="0.2">
      <c r="A604" s="6">
        <v>41297</v>
      </c>
      <c r="B604">
        <v>18.096345899999999</v>
      </c>
      <c r="C604">
        <v>13.40550041</v>
      </c>
      <c r="D604">
        <v>0.27994343599999999</v>
      </c>
      <c r="E604">
        <v>1494.8100589999999</v>
      </c>
      <c r="G604" s="6">
        <f t="shared" si="52"/>
        <v>41297</v>
      </c>
      <c r="H604" s="4">
        <f t="shared" si="53"/>
        <v>-1.2932657311645057E-3</v>
      </c>
      <c r="I604" s="4">
        <f t="shared" si="54"/>
        <v>-7.6982229885783626E-3</v>
      </c>
      <c r="J604" s="4">
        <f t="shared" si="55"/>
        <v>1.6514415417143713E-3</v>
      </c>
      <c r="K604" s="4">
        <f t="shared" si="56"/>
        <v>1.5074770267586857E-3</v>
      </c>
    </row>
    <row r="605" spans="1:11" x14ac:dyDescent="0.2">
      <c r="A605" s="6">
        <v>41298</v>
      </c>
      <c r="B605">
        <v>18.174474719999999</v>
      </c>
      <c r="C605">
        <v>13.67300034</v>
      </c>
      <c r="D605">
        <v>0.28132823099999998</v>
      </c>
      <c r="E605">
        <v>1494.8199460000001</v>
      </c>
      <c r="G605" s="6">
        <f t="shared" si="52"/>
        <v>41298</v>
      </c>
      <c r="H605" s="4">
        <f t="shared" si="53"/>
        <v>4.3173810023160453E-3</v>
      </c>
      <c r="I605" s="4">
        <f t="shared" si="54"/>
        <v>1.9954490456801866E-2</v>
      </c>
      <c r="J605" s="4">
        <f t="shared" si="55"/>
        <v>4.9466957317763072E-3</v>
      </c>
      <c r="K605" s="4">
        <f t="shared" si="56"/>
        <v>6.6142182684192363E-6</v>
      </c>
    </row>
    <row r="606" spans="1:11" x14ac:dyDescent="0.2">
      <c r="A606" s="6">
        <v>41299</v>
      </c>
      <c r="B606">
        <v>17.968744279999999</v>
      </c>
      <c r="C606">
        <v>14.19950008</v>
      </c>
      <c r="D606">
        <v>0.28640553400000002</v>
      </c>
      <c r="E606">
        <v>1502.959961</v>
      </c>
      <c r="G606" s="6">
        <f t="shared" si="52"/>
        <v>41299</v>
      </c>
      <c r="H606" s="4">
        <f t="shared" si="53"/>
        <v>-1.1319746136795095E-2</v>
      </c>
      <c r="I606" s="4">
        <f t="shared" si="54"/>
        <v>3.8506525773991163E-2</v>
      </c>
      <c r="J606" s="4">
        <f t="shared" si="55"/>
        <v>1.8047612861149531E-2</v>
      </c>
      <c r="K606" s="4">
        <f t="shared" si="56"/>
        <v>5.4454819269584842E-3</v>
      </c>
    </row>
    <row r="607" spans="1:11" x14ac:dyDescent="0.2">
      <c r="A607" s="6">
        <v>41302</v>
      </c>
      <c r="B607">
        <v>18.059890750000001</v>
      </c>
      <c r="C607">
        <v>13.80200005</v>
      </c>
      <c r="D607">
        <v>0.291021258</v>
      </c>
      <c r="E607">
        <v>1500.1800539999999</v>
      </c>
      <c r="G607" s="6">
        <f t="shared" si="52"/>
        <v>41302</v>
      </c>
      <c r="H607" s="4">
        <f t="shared" si="53"/>
        <v>5.0725008147314288E-3</v>
      </c>
      <c r="I607" s="4">
        <f t="shared" si="54"/>
        <v>-2.7993945403745446E-2</v>
      </c>
      <c r="J607" s="4">
        <f t="shared" si="55"/>
        <v>1.6116043344329922E-2</v>
      </c>
      <c r="K607" s="4">
        <f t="shared" si="56"/>
        <v>-1.8496214617390594E-3</v>
      </c>
    </row>
    <row r="608" spans="1:11" x14ac:dyDescent="0.2">
      <c r="A608" s="6">
        <v>41303</v>
      </c>
      <c r="B608">
        <v>18.200515750000001</v>
      </c>
      <c r="C608">
        <v>13.017499920000001</v>
      </c>
      <c r="D608">
        <v>0.28478997900000003</v>
      </c>
      <c r="E608">
        <v>1507.839966</v>
      </c>
      <c r="G608" s="6">
        <f t="shared" si="52"/>
        <v>41303</v>
      </c>
      <c r="H608" s="4">
        <f t="shared" si="53"/>
        <v>7.7865919537747352E-3</v>
      </c>
      <c r="I608" s="4">
        <f t="shared" si="54"/>
        <v>-5.6839597678453813E-2</v>
      </c>
      <c r="J608" s="4">
        <f t="shared" si="55"/>
        <v>-2.1411765734309252E-2</v>
      </c>
      <c r="K608" s="4">
        <f t="shared" si="56"/>
        <v>5.1059950967726753E-3</v>
      </c>
    </row>
    <row r="609" spans="1:11" x14ac:dyDescent="0.2">
      <c r="A609" s="6">
        <v>41304</v>
      </c>
      <c r="B609">
        <v>18.16404915</v>
      </c>
      <c r="C609">
        <v>13.63799953</v>
      </c>
      <c r="D609">
        <v>0.28432848999999999</v>
      </c>
      <c r="E609">
        <v>1501.959961</v>
      </c>
      <c r="G609" s="6">
        <f t="shared" si="52"/>
        <v>41304</v>
      </c>
      <c r="H609" s="4">
        <f t="shared" si="53"/>
        <v>-2.0036025627461207E-3</v>
      </c>
      <c r="I609" s="4">
        <f t="shared" si="54"/>
        <v>4.7666572983547262E-2</v>
      </c>
      <c r="J609" s="4">
        <f t="shared" si="55"/>
        <v>-1.6204537871047364E-3</v>
      </c>
      <c r="K609" s="4">
        <f t="shared" si="56"/>
        <v>-3.8996214005379004E-3</v>
      </c>
    </row>
    <row r="610" spans="1:11" x14ac:dyDescent="0.2">
      <c r="A610" s="6">
        <v>41305</v>
      </c>
      <c r="B610">
        <v>18.216138839999999</v>
      </c>
      <c r="C610">
        <v>13.274999619999999</v>
      </c>
      <c r="D610">
        <v>0.282943785</v>
      </c>
      <c r="E610">
        <v>1498.1099850000001</v>
      </c>
      <c r="G610" s="6">
        <f t="shared" si="52"/>
        <v>41305</v>
      </c>
      <c r="H610" s="4">
        <f t="shared" si="53"/>
        <v>2.8677355786608238E-3</v>
      </c>
      <c r="I610" s="4">
        <f t="shared" si="54"/>
        <v>-2.6616800301356269E-2</v>
      </c>
      <c r="J610" s="4">
        <f t="shared" si="55"/>
        <v>-4.8700888187461766E-3</v>
      </c>
      <c r="K610" s="4">
        <f t="shared" si="56"/>
        <v>-2.5633013528780779E-3</v>
      </c>
    </row>
    <row r="611" spans="1:11" x14ac:dyDescent="0.2">
      <c r="A611" s="6">
        <v>41306</v>
      </c>
      <c r="B611">
        <v>18.356771470000002</v>
      </c>
      <c r="C611">
        <v>13.25</v>
      </c>
      <c r="D611">
        <v>0.28548246599999999</v>
      </c>
      <c r="E611">
        <v>1513.170044</v>
      </c>
      <c r="G611" s="6">
        <f t="shared" si="52"/>
        <v>41306</v>
      </c>
      <c r="H611" s="4">
        <f t="shared" si="53"/>
        <v>7.7202216800846823E-3</v>
      </c>
      <c r="I611" s="4">
        <f t="shared" si="54"/>
        <v>-1.883210600046592E-3</v>
      </c>
      <c r="J611" s="4">
        <f t="shared" si="55"/>
        <v>8.9723865113346957E-3</v>
      </c>
      <c r="K611" s="4">
        <f t="shared" si="56"/>
        <v>1.0052705843222709E-2</v>
      </c>
    </row>
    <row r="612" spans="1:11" x14ac:dyDescent="0.2">
      <c r="A612" s="6">
        <v>41309</v>
      </c>
      <c r="B612">
        <v>18.132804870000001</v>
      </c>
      <c r="C612">
        <v>12.998999599999999</v>
      </c>
      <c r="D612">
        <v>0.28063592300000001</v>
      </c>
      <c r="E612">
        <v>1495.709961</v>
      </c>
      <c r="G612" s="6">
        <f t="shared" si="52"/>
        <v>41309</v>
      </c>
      <c r="H612" s="4">
        <f t="shared" si="53"/>
        <v>-1.220076201122966E-2</v>
      </c>
      <c r="I612" s="4">
        <f t="shared" si="54"/>
        <v>-1.8943426415094389E-2</v>
      </c>
      <c r="J612" s="4">
        <f t="shared" si="55"/>
        <v>-1.6976674847694384E-2</v>
      </c>
      <c r="K612" s="4">
        <f t="shared" si="56"/>
        <v>-1.1538744815384416E-2</v>
      </c>
    </row>
    <row r="613" spans="1:11" x14ac:dyDescent="0.2">
      <c r="A613" s="6">
        <v>41310</v>
      </c>
      <c r="B613">
        <v>18.429685589999998</v>
      </c>
      <c r="C613">
        <v>13.34449959</v>
      </c>
      <c r="D613">
        <v>0.28709796100000001</v>
      </c>
      <c r="E613">
        <v>1511.290039</v>
      </c>
      <c r="G613" s="6">
        <f t="shared" si="52"/>
        <v>41310</v>
      </c>
      <c r="H613" s="4">
        <f t="shared" si="53"/>
        <v>1.6372575678635037E-2</v>
      </c>
      <c r="I613" s="4">
        <f t="shared" si="54"/>
        <v>2.6578967661480712E-2</v>
      </c>
      <c r="J613" s="4">
        <f t="shared" si="55"/>
        <v>2.3026410628121941E-2</v>
      </c>
      <c r="K613" s="4">
        <f t="shared" si="56"/>
        <v>1.0416510156543657E-2</v>
      </c>
    </row>
    <row r="614" spans="1:11" x14ac:dyDescent="0.2">
      <c r="A614" s="6">
        <v>41311</v>
      </c>
      <c r="B614">
        <v>18.570306779999999</v>
      </c>
      <c r="C614">
        <v>13.11100006</v>
      </c>
      <c r="D614">
        <v>0.28478997900000003</v>
      </c>
      <c r="E614">
        <v>1512.119995</v>
      </c>
      <c r="G614" s="6">
        <f t="shared" si="52"/>
        <v>41311</v>
      </c>
      <c r="H614" s="4">
        <f t="shared" si="53"/>
        <v>7.6301459031022922E-3</v>
      </c>
      <c r="I614" s="4">
        <f t="shared" si="54"/>
        <v>-1.7497810871452857E-2</v>
      </c>
      <c r="J614" s="4">
        <f t="shared" si="55"/>
        <v>-8.039005195163984E-3</v>
      </c>
      <c r="K614" s="4">
        <f t="shared" si="56"/>
        <v>5.4917056195868952E-4</v>
      </c>
    </row>
    <row r="615" spans="1:11" x14ac:dyDescent="0.2">
      <c r="A615" s="6">
        <v>41312</v>
      </c>
      <c r="B615">
        <v>18.549465179999999</v>
      </c>
      <c r="C615">
        <v>13.011500359999999</v>
      </c>
      <c r="D615">
        <v>0.28363606299999999</v>
      </c>
      <c r="E615">
        <v>1509.3900149999999</v>
      </c>
      <c r="G615" s="6">
        <f t="shared" si="52"/>
        <v>41312</v>
      </c>
      <c r="H615" s="4">
        <f t="shared" si="53"/>
        <v>-1.1223077920525792E-3</v>
      </c>
      <c r="I615" s="4">
        <f t="shared" si="54"/>
        <v>-7.5890244485287139E-3</v>
      </c>
      <c r="J615" s="4">
        <f t="shared" si="55"/>
        <v>-4.0518139158260968E-3</v>
      </c>
      <c r="K615" s="4">
        <f t="shared" si="56"/>
        <v>-1.8053990483738458E-3</v>
      </c>
    </row>
    <row r="616" spans="1:11" x14ac:dyDescent="0.2">
      <c r="A616" s="6">
        <v>41313</v>
      </c>
      <c r="B616">
        <v>18.614576339999999</v>
      </c>
      <c r="C616">
        <v>13.09749985</v>
      </c>
      <c r="D616">
        <v>0.28548246599999999</v>
      </c>
      <c r="E616">
        <v>1517.9300539999999</v>
      </c>
      <c r="G616" s="6">
        <f t="shared" si="52"/>
        <v>41313</v>
      </c>
      <c r="H616" s="4">
        <f t="shared" si="53"/>
        <v>3.5101367812051532E-3</v>
      </c>
      <c r="I616" s="4">
        <f t="shared" si="54"/>
        <v>6.6094983376689953E-3</v>
      </c>
      <c r="J616" s="4">
        <f t="shared" si="55"/>
        <v>6.5097610665960648E-3</v>
      </c>
      <c r="K616" s="4">
        <f t="shared" si="56"/>
        <v>5.6579405687933182E-3</v>
      </c>
    </row>
    <row r="617" spans="1:11" x14ac:dyDescent="0.2">
      <c r="A617" s="6">
        <v>41316</v>
      </c>
      <c r="B617">
        <v>18.593744279999999</v>
      </c>
      <c r="C617">
        <v>12.86050034</v>
      </c>
      <c r="D617">
        <v>0.28871336600000003</v>
      </c>
      <c r="E617">
        <v>1517.01001</v>
      </c>
      <c r="G617" s="6">
        <f t="shared" si="52"/>
        <v>41316</v>
      </c>
      <c r="H617" s="4">
        <f t="shared" si="53"/>
        <v>-1.1191261954877074E-3</v>
      </c>
      <c r="I617" s="4">
        <f t="shared" si="54"/>
        <v>-1.8095019103970489E-2</v>
      </c>
      <c r="J617" s="4">
        <f t="shared" si="55"/>
        <v>1.131733253278E-2</v>
      </c>
      <c r="K617" s="4">
        <f t="shared" si="56"/>
        <v>-6.0611752008965514E-4</v>
      </c>
    </row>
    <row r="618" spans="1:11" x14ac:dyDescent="0.2">
      <c r="A618" s="6">
        <v>41317</v>
      </c>
      <c r="B618">
        <v>18.593744279999999</v>
      </c>
      <c r="C618">
        <v>12.93500042</v>
      </c>
      <c r="D618">
        <v>0.28686705200000001</v>
      </c>
      <c r="E618">
        <v>1519.4300539999999</v>
      </c>
      <c r="G618" s="6">
        <f t="shared" si="52"/>
        <v>41317</v>
      </c>
      <c r="H618" s="4">
        <f t="shared" si="53"/>
        <v>0</v>
      </c>
      <c r="I618" s="4">
        <f t="shared" si="54"/>
        <v>5.7929379130206016E-3</v>
      </c>
      <c r="J618" s="4">
        <f t="shared" si="55"/>
        <v>-6.3949723754737064E-3</v>
      </c>
      <c r="K618" s="4">
        <f t="shared" si="56"/>
        <v>1.5952722685066423E-3</v>
      </c>
    </row>
    <row r="619" spans="1:11" x14ac:dyDescent="0.2">
      <c r="A619" s="6">
        <v>41318</v>
      </c>
      <c r="B619">
        <v>18.591140750000001</v>
      </c>
      <c r="C619">
        <v>13.473500250000001</v>
      </c>
      <c r="D619">
        <v>0.28548246599999999</v>
      </c>
      <c r="E619">
        <v>1520.329956</v>
      </c>
      <c r="G619" s="6">
        <f t="shared" si="52"/>
        <v>41318</v>
      </c>
      <c r="H619" s="4">
        <f t="shared" si="53"/>
        <v>-1.4002182458749957E-4</v>
      </c>
      <c r="I619" s="4">
        <f t="shared" si="54"/>
        <v>4.1631218594115893E-2</v>
      </c>
      <c r="J619" s="4">
        <f t="shared" si="55"/>
        <v>-4.8265772954644293E-3</v>
      </c>
      <c r="K619" s="4">
        <f t="shared" si="56"/>
        <v>5.9226286700786446E-4</v>
      </c>
    </row>
    <row r="620" spans="1:11" x14ac:dyDescent="0.2">
      <c r="A620" s="6">
        <v>41319</v>
      </c>
      <c r="B620">
        <v>18.442699430000001</v>
      </c>
      <c r="C620">
        <v>13.46199989</v>
      </c>
      <c r="D620">
        <v>0.29379069800000002</v>
      </c>
      <c r="E620">
        <v>1521.380005</v>
      </c>
      <c r="G620" s="6">
        <f t="shared" si="52"/>
        <v>41319</v>
      </c>
      <c r="H620" s="4">
        <f t="shared" si="53"/>
        <v>-7.9845191855696385E-3</v>
      </c>
      <c r="I620" s="4">
        <f t="shared" si="54"/>
        <v>-8.5355399759623474E-4</v>
      </c>
      <c r="J620" s="4">
        <f t="shared" si="55"/>
        <v>2.9102424805311999E-2</v>
      </c>
      <c r="K620" s="4">
        <f t="shared" si="56"/>
        <v>6.9067178204051949E-4</v>
      </c>
    </row>
    <row r="621" spans="1:11" x14ac:dyDescent="0.2">
      <c r="A621" s="6">
        <v>41320</v>
      </c>
      <c r="B621">
        <v>18.046869279999999</v>
      </c>
      <c r="C621">
        <v>13.25450039</v>
      </c>
      <c r="D621">
        <v>0.29379069800000002</v>
      </c>
      <c r="E621">
        <v>1519.790039</v>
      </c>
      <c r="G621" s="6">
        <f t="shared" si="52"/>
        <v>41320</v>
      </c>
      <c r="H621" s="4">
        <f t="shared" si="53"/>
        <v>-2.1462701352499503E-2</v>
      </c>
      <c r="I621" s="4">
        <f t="shared" si="54"/>
        <v>-1.5413720226972849E-2</v>
      </c>
      <c r="J621" s="4">
        <f t="shared" si="55"/>
        <v>0</v>
      </c>
      <c r="K621" s="4">
        <f t="shared" si="56"/>
        <v>-1.0450814357849669E-3</v>
      </c>
    </row>
    <row r="622" spans="1:11" x14ac:dyDescent="0.2">
      <c r="A622" s="6">
        <v>41324</v>
      </c>
      <c r="B622">
        <v>17.906240459999999</v>
      </c>
      <c r="C622">
        <v>13.48750019</v>
      </c>
      <c r="D622">
        <v>0.28986734199999997</v>
      </c>
      <c r="E622">
        <v>1530.9399410000001</v>
      </c>
      <c r="G622" s="6">
        <f t="shared" si="52"/>
        <v>41324</v>
      </c>
      <c r="H622" s="4">
        <f t="shared" si="53"/>
        <v>-7.7924219330300915E-3</v>
      </c>
      <c r="I622" s="4">
        <f t="shared" si="54"/>
        <v>1.7578919849426278E-2</v>
      </c>
      <c r="J622" s="4">
        <f t="shared" si="55"/>
        <v>-1.3354255348139166E-2</v>
      </c>
      <c r="K622" s="4">
        <f t="shared" si="56"/>
        <v>7.3364752458415783E-3</v>
      </c>
    </row>
    <row r="623" spans="1:11" x14ac:dyDescent="0.2">
      <c r="A623" s="6">
        <v>41325</v>
      </c>
      <c r="B623">
        <v>18.023427959999999</v>
      </c>
      <c r="C623">
        <v>13.32050037</v>
      </c>
      <c r="D623">
        <v>0.285713196</v>
      </c>
      <c r="E623">
        <v>1511.9499510000001</v>
      </c>
      <c r="G623" s="6">
        <f t="shared" si="52"/>
        <v>41325</v>
      </c>
      <c r="H623" s="4">
        <f t="shared" si="53"/>
        <v>6.5445061045494857E-3</v>
      </c>
      <c r="I623" s="4">
        <f t="shared" si="54"/>
        <v>-1.2381821512322921E-2</v>
      </c>
      <c r="J623" s="4">
        <f t="shared" si="55"/>
        <v>-1.4331197061861367E-2</v>
      </c>
      <c r="K623" s="4">
        <f t="shared" si="56"/>
        <v>-1.2404137805429483E-2</v>
      </c>
    </row>
    <row r="624" spans="1:11" x14ac:dyDescent="0.2">
      <c r="A624" s="6">
        <v>41326</v>
      </c>
      <c r="B624">
        <v>18.296867370000001</v>
      </c>
      <c r="C624">
        <v>13.29699993</v>
      </c>
      <c r="D624">
        <v>0.28363606299999999</v>
      </c>
      <c r="E624">
        <v>1502.420044</v>
      </c>
      <c r="G624" s="6">
        <f t="shared" si="52"/>
        <v>41326</v>
      </c>
      <c r="H624" s="4">
        <f t="shared" si="53"/>
        <v>1.5171332035551544E-2</v>
      </c>
      <c r="I624" s="4">
        <f t="shared" si="54"/>
        <v>-1.7642310234026182E-3</v>
      </c>
      <c r="J624" s="4">
        <f t="shared" si="55"/>
        <v>-7.2699932277542345E-3</v>
      </c>
      <c r="K624" s="4">
        <f t="shared" si="56"/>
        <v>-6.3030571836700799E-3</v>
      </c>
    </row>
    <row r="625" spans="1:11" x14ac:dyDescent="0.2">
      <c r="A625" s="6">
        <v>41327</v>
      </c>
      <c r="B625">
        <v>18.333326339999999</v>
      </c>
      <c r="C625">
        <v>13.27099991</v>
      </c>
      <c r="D625">
        <v>0.288944125</v>
      </c>
      <c r="E625">
        <v>1515.599976</v>
      </c>
      <c r="G625" s="6">
        <f t="shared" si="52"/>
        <v>41327</v>
      </c>
      <c r="H625" s="4">
        <f t="shared" si="53"/>
        <v>1.9926345457244032E-3</v>
      </c>
      <c r="I625" s="4">
        <f t="shared" si="54"/>
        <v>-1.9553297839266515E-3</v>
      </c>
      <c r="J625" s="4">
        <f t="shared" si="55"/>
        <v>1.8714340989848033E-2</v>
      </c>
      <c r="K625" s="4">
        <f t="shared" si="56"/>
        <v>8.7724681607084243E-3</v>
      </c>
    </row>
    <row r="626" spans="1:11" x14ac:dyDescent="0.2">
      <c r="A626" s="6">
        <v>41330</v>
      </c>
      <c r="B626">
        <v>18.343742370000001</v>
      </c>
      <c r="C626">
        <v>12.993499760000001</v>
      </c>
      <c r="D626">
        <v>0.283866972</v>
      </c>
      <c r="E626">
        <v>1487.849976</v>
      </c>
      <c r="G626" s="6">
        <f t="shared" si="52"/>
        <v>41330</v>
      </c>
      <c r="H626" s="4">
        <f t="shared" si="53"/>
        <v>5.6814730763155019E-4</v>
      </c>
      <c r="I626" s="4">
        <f t="shared" si="54"/>
        <v>-2.0910266888849671E-2</v>
      </c>
      <c r="J626" s="4">
        <f t="shared" si="55"/>
        <v>-1.7571400699010531E-2</v>
      </c>
      <c r="K626" s="4">
        <f t="shared" si="56"/>
        <v>-1.8309580654150115E-2</v>
      </c>
    </row>
    <row r="627" spans="1:11" x14ac:dyDescent="0.2">
      <c r="A627" s="6">
        <v>41331</v>
      </c>
      <c r="B627">
        <v>18.51821709</v>
      </c>
      <c r="C627">
        <v>12.96800041</v>
      </c>
      <c r="D627">
        <v>0.28723370999999998</v>
      </c>
      <c r="E627">
        <v>1496.9399410000001</v>
      </c>
      <c r="G627" s="6">
        <f t="shared" si="52"/>
        <v>41331</v>
      </c>
      <c r="H627" s="4">
        <f t="shared" si="53"/>
        <v>9.5114026615059633E-3</v>
      </c>
      <c r="I627" s="4">
        <f t="shared" si="54"/>
        <v>-1.9624697326350304E-3</v>
      </c>
      <c r="J627" s="4">
        <f t="shared" si="55"/>
        <v>1.1860266716763324E-2</v>
      </c>
      <c r="K627" s="4">
        <f t="shared" si="56"/>
        <v>6.1094634181049212E-3</v>
      </c>
    </row>
    <row r="628" spans="1:11" x14ac:dyDescent="0.2">
      <c r="A628" s="6">
        <v>41332</v>
      </c>
      <c r="B628">
        <v>18.661453250000001</v>
      </c>
      <c r="C628">
        <v>13.162500380000001</v>
      </c>
      <c r="D628">
        <v>0.29257455500000001</v>
      </c>
      <c r="E628">
        <v>1515.98999</v>
      </c>
      <c r="G628" s="6">
        <f t="shared" si="52"/>
        <v>41332</v>
      </c>
      <c r="H628" s="4">
        <f t="shared" si="53"/>
        <v>7.7348785417008514E-3</v>
      </c>
      <c r="I628" s="4">
        <f t="shared" si="54"/>
        <v>1.499845495455232E-2</v>
      </c>
      <c r="J628" s="4">
        <f t="shared" si="55"/>
        <v>1.859407449076933E-2</v>
      </c>
      <c r="K628" s="4">
        <f t="shared" si="56"/>
        <v>1.2725994195381007E-2</v>
      </c>
    </row>
    <row r="629" spans="1:11" x14ac:dyDescent="0.2">
      <c r="A629" s="6">
        <v>41333</v>
      </c>
      <c r="B629">
        <v>18.432287219999999</v>
      </c>
      <c r="C629">
        <v>13.21350002</v>
      </c>
      <c r="D629">
        <v>0.29396778299999998</v>
      </c>
      <c r="E629">
        <v>1514.6800539999999</v>
      </c>
      <c r="G629" s="6">
        <f t="shared" si="52"/>
        <v>41333</v>
      </c>
      <c r="H629" s="4">
        <f t="shared" si="53"/>
        <v>-1.2280181341182583E-2</v>
      </c>
      <c r="I629" s="4">
        <f t="shared" si="54"/>
        <v>3.8746164123566462E-3</v>
      </c>
      <c r="J629" s="4">
        <f t="shared" si="55"/>
        <v>4.7619588791649736E-3</v>
      </c>
      <c r="K629" s="4">
        <f t="shared" si="56"/>
        <v>-8.6407958406120589E-4</v>
      </c>
    </row>
    <row r="630" spans="1:11" x14ac:dyDescent="0.2">
      <c r="A630" s="6">
        <v>41334</v>
      </c>
      <c r="B630">
        <v>18.682285310000001</v>
      </c>
      <c r="C630">
        <v>13.286999700000001</v>
      </c>
      <c r="D630">
        <v>0.295128644</v>
      </c>
      <c r="E630">
        <v>1518.1999510000001</v>
      </c>
      <c r="G630" s="6">
        <f t="shared" si="52"/>
        <v>41334</v>
      </c>
      <c r="H630" s="4">
        <f t="shared" si="53"/>
        <v>1.356305308267669E-2</v>
      </c>
      <c r="I630" s="4">
        <f t="shared" si="54"/>
        <v>5.5624686789079725E-3</v>
      </c>
      <c r="J630" s="4">
        <f t="shared" si="55"/>
        <v>3.94893953396247E-3</v>
      </c>
      <c r="K630" s="4">
        <f t="shared" si="56"/>
        <v>2.3238551208915048E-3</v>
      </c>
    </row>
    <row r="631" spans="1:11" x14ac:dyDescent="0.2">
      <c r="A631" s="6">
        <v>41337</v>
      </c>
      <c r="B631">
        <v>19.078125</v>
      </c>
      <c r="C631">
        <v>13.65550041</v>
      </c>
      <c r="D631">
        <v>0.29396778299999998</v>
      </c>
      <c r="E631">
        <v>1525.1999510000001</v>
      </c>
      <c r="G631" s="6">
        <f t="shared" si="52"/>
        <v>41337</v>
      </c>
      <c r="H631" s="4">
        <f t="shared" si="53"/>
        <v>2.1187969428350328E-2</v>
      </c>
      <c r="I631" s="4">
        <f t="shared" si="54"/>
        <v>2.7733929278255243E-2</v>
      </c>
      <c r="J631" s="4">
        <f t="shared" si="55"/>
        <v>-3.9334067485500279E-3</v>
      </c>
      <c r="K631" s="4">
        <f t="shared" si="56"/>
        <v>4.6107233736829567E-3</v>
      </c>
    </row>
    <row r="632" spans="1:11" x14ac:dyDescent="0.2">
      <c r="A632" s="6">
        <v>41338</v>
      </c>
      <c r="B632">
        <v>19.19791794</v>
      </c>
      <c r="C632">
        <v>13.77950001</v>
      </c>
      <c r="D632">
        <v>0.29721856099999999</v>
      </c>
      <c r="E632">
        <v>1539.790039</v>
      </c>
      <c r="G632" s="6">
        <f t="shared" si="52"/>
        <v>41338</v>
      </c>
      <c r="H632" s="4">
        <f t="shared" si="53"/>
        <v>6.2790730221129465E-3</v>
      </c>
      <c r="I632" s="4">
        <f t="shared" si="54"/>
        <v>9.0805606734993827E-3</v>
      </c>
      <c r="J632" s="4">
        <f t="shared" si="55"/>
        <v>1.105827981156704E-2</v>
      </c>
      <c r="K632" s="4">
        <f t="shared" si="56"/>
        <v>9.5660165674893438E-3</v>
      </c>
    </row>
    <row r="633" spans="1:11" x14ac:dyDescent="0.2">
      <c r="A633" s="6">
        <v>41339</v>
      </c>
      <c r="B633">
        <v>19.109365459999999</v>
      </c>
      <c r="C633">
        <v>13.68949986</v>
      </c>
      <c r="D633">
        <v>0.29698628199999999</v>
      </c>
      <c r="E633">
        <v>1541.459961</v>
      </c>
      <c r="G633" s="6">
        <f t="shared" si="52"/>
        <v>41339</v>
      </c>
      <c r="H633" s="4">
        <f t="shared" si="53"/>
        <v>-4.6126085274850182E-3</v>
      </c>
      <c r="I633" s="4">
        <f t="shared" si="54"/>
        <v>-6.5314525153079561E-3</v>
      </c>
      <c r="J633" s="4">
        <f t="shared" si="55"/>
        <v>-7.8150906598328795E-4</v>
      </c>
      <c r="K633" s="4">
        <f t="shared" si="56"/>
        <v>1.0845127957084255E-3</v>
      </c>
    </row>
    <row r="634" spans="1:11" x14ac:dyDescent="0.2">
      <c r="A634" s="6">
        <v>41340</v>
      </c>
      <c r="B634">
        <v>19.093742370000001</v>
      </c>
      <c r="C634">
        <v>13.694000239999999</v>
      </c>
      <c r="D634">
        <v>0.29628974200000002</v>
      </c>
      <c r="E634">
        <v>1544.26001</v>
      </c>
      <c r="G634" s="6">
        <f t="shared" si="52"/>
        <v>41340</v>
      </c>
      <c r="H634" s="4">
        <f t="shared" si="53"/>
        <v>-8.1756194535609339E-4</v>
      </c>
      <c r="I634" s="4">
        <f t="shared" si="54"/>
        <v>3.2874685313744045E-4</v>
      </c>
      <c r="J634" s="4">
        <f t="shared" si="55"/>
        <v>-2.3453608540746629E-3</v>
      </c>
      <c r="K634" s="4">
        <f t="shared" si="56"/>
        <v>1.8164915540093141E-3</v>
      </c>
    </row>
    <row r="635" spans="1:11" x14ac:dyDescent="0.2">
      <c r="A635" s="6">
        <v>41341</v>
      </c>
      <c r="B635">
        <v>19.14091492</v>
      </c>
      <c r="C635">
        <v>13.709500309999999</v>
      </c>
      <c r="D635">
        <v>0.29768291099999999</v>
      </c>
      <c r="E635">
        <v>1551.1800539999999</v>
      </c>
      <c r="G635" s="6">
        <f t="shared" si="52"/>
        <v>41341</v>
      </c>
      <c r="H635" s="4">
        <f t="shared" si="53"/>
        <v>2.4705764373418315E-3</v>
      </c>
      <c r="I635" s="4">
        <f t="shared" si="54"/>
        <v>1.1318876682011592E-3</v>
      </c>
      <c r="J635" s="4">
        <f t="shared" si="55"/>
        <v>4.7020493878588976E-3</v>
      </c>
      <c r="K635" s="4">
        <f t="shared" si="56"/>
        <v>4.4811391573884585E-3</v>
      </c>
    </row>
    <row r="636" spans="1:11" x14ac:dyDescent="0.2">
      <c r="A636" s="6">
        <v>41344</v>
      </c>
      <c r="B636">
        <v>19.127813339999999</v>
      </c>
      <c r="C636">
        <v>13.56200027</v>
      </c>
      <c r="D636">
        <v>0.29489645399999997</v>
      </c>
      <c r="E636">
        <v>1556.219971</v>
      </c>
      <c r="G636" s="6">
        <f t="shared" si="52"/>
        <v>41344</v>
      </c>
      <c r="H636" s="4">
        <f t="shared" si="53"/>
        <v>-6.8448034248935752E-4</v>
      </c>
      <c r="I636" s="4">
        <f t="shared" si="54"/>
        <v>-1.0758965437449919E-2</v>
      </c>
      <c r="J636" s="4">
        <f t="shared" si="55"/>
        <v>-9.3604869377269528E-3</v>
      </c>
      <c r="K636" s="4">
        <f t="shared" si="56"/>
        <v>3.2490857441105359E-3</v>
      </c>
    </row>
    <row r="637" spans="1:11" x14ac:dyDescent="0.2">
      <c r="A637" s="6">
        <v>41345</v>
      </c>
      <c r="B637">
        <v>19.290309910000001</v>
      </c>
      <c r="C637">
        <v>13.706500050000001</v>
      </c>
      <c r="D637">
        <v>0.295825273</v>
      </c>
      <c r="E637">
        <v>1552.4799800000001</v>
      </c>
      <c r="G637" s="6">
        <f t="shared" si="52"/>
        <v>41345</v>
      </c>
      <c r="H637" s="4">
        <f t="shared" si="53"/>
        <v>8.4953029973473537E-3</v>
      </c>
      <c r="I637" s="4">
        <f t="shared" si="54"/>
        <v>1.0654754248873077E-2</v>
      </c>
      <c r="J637" s="4">
        <f t="shared" si="55"/>
        <v>3.1496445189538314E-3</v>
      </c>
      <c r="K637" s="4">
        <f t="shared" si="56"/>
        <v>-2.403253440833697E-3</v>
      </c>
    </row>
    <row r="638" spans="1:11" x14ac:dyDescent="0.2">
      <c r="A638" s="6">
        <v>41346</v>
      </c>
      <c r="B638">
        <v>19.303424840000002</v>
      </c>
      <c r="C638">
        <v>13.755000109999999</v>
      </c>
      <c r="D638">
        <v>0.295825273</v>
      </c>
      <c r="E638">
        <v>1554.5200199999999</v>
      </c>
      <c r="G638" s="6">
        <f t="shared" si="52"/>
        <v>41346</v>
      </c>
      <c r="H638" s="4">
        <f t="shared" si="53"/>
        <v>6.7987139974357014E-4</v>
      </c>
      <c r="I638" s="4">
        <f t="shared" si="54"/>
        <v>3.5384715151989266E-3</v>
      </c>
      <c r="J638" s="4">
        <f t="shared" si="55"/>
        <v>0</v>
      </c>
      <c r="K638" s="4">
        <f t="shared" si="56"/>
        <v>1.3140523718702113E-3</v>
      </c>
    </row>
    <row r="639" spans="1:11" x14ac:dyDescent="0.2">
      <c r="A639" s="6">
        <v>41347</v>
      </c>
      <c r="B639">
        <v>19.190713880000001</v>
      </c>
      <c r="C639">
        <v>13.286999700000001</v>
      </c>
      <c r="D639">
        <v>0.29605746300000002</v>
      </c>
      <c r="E639">
        <v>1563.2299800000001</v>
      </c>
      <c r="G639" s="6">
        <f t="shared" si="52"/>
        <v>41347</v>
      </c>
      <c r="H639" s="4">
        <f t="shared" si="53"/>
        <v>-5.838909982773921E-3</v>
      </c>
      <c r="I639" s="4">
        <f t="shared" si="54"/>
        <v>-3.4024020811149081E-2</v>
      </c>
      <c r="J639" s="4">
        <f t="shared" si="55"/>
        <v>7.848889908741441E-4</v>
      </c>
      <c r="K639" s="4">
        <f t="shared" si="56"/>
        <v>5.602989918393142E-3</v>
      </c>
    </row>
    <row r="640" spans="1:11" x14ac:dyDescent="0.2">
      <c r="A640" s="6">
        <v>41348</v>
      </c>
      <c r="B640">
        <v>19.002008440000001</v>
      </c>
      <c r="C640">
        <v>13.0909996</v>
      </c>
      <c r="D640">
        <v>0.293503344</v>
      </c>
      <c r="E640">
        <v>1560.6999510000001</v>
      </c>
      <c r="G640" s="6">
        <f t="shared" si="52"/>
        <v>41348</v>
      </c>
      <c r="H640" s="4">
        <f t="shared" si="53"/>
        <v>-9.8331641636668632E-3</v>
      </c>
      <c r="I640" s="4">
        <f t="shared" si="54"/>
        <v>-1.4751268489906044E-2</v>
      </c>
      <c r="J640" s="4">
        <f t="shared" si="55"/>
        <v>-8.6271056102376065E-3</v>
      </c>
      <c r="K640" s="4">
        <f t="shared" si="56"/>
        <v>-1.6184624350666921E-3</v>
      </c>
    </row>
    <row r="641" spans="1:11" x14ac:dyDescent="0.2">
      <c r="A641" s="6">
        <v>41351</v>
      </c>
      <c r="B641">
        <v>18.936479569999999</v>
      </c>
      <c r="C641">
        <v>12.89449978</v>
      </c>
      <c r="D641">
        <v>0.29141351599999998</v>
      </c>
      <c r="E641">
        <v>1552.099976</v>
      </c>
      <c r="G641" s="6">
        <f t="shared" si="52"/>
        <v>41351</v>
      </c>
      <c r="H641" s="4">
        <f t="shared" si="53"/>
        <v>-3.4485233604075738E-3</v>
      </c>
      <c r="I641" s="4">
        <f t="shared" si="54"/>
        <v>-1.501029913712626E-2</v>
      </c>
      <c r="J641" s="4">
        <f t="shared" si="55"/>
        <v>-7.1202868475666037E-3</v>
      </c>
      <c r="K641" s="4">
        <f t="shared" si="56"/>
        <v>-5.5103320753548957E-3</v>
      </c>
    </row>
    <row r="642" spans="1:11" x14ac:dyDescent="0.2">
      <c r="A642" s="6">
        <v>41352</v>
      </c>
      <c r="B642">
        <v>18.98890686</v>
      </c>
      <c r="C642">
        <v>12.82050037</v>
      </c>
      <c r="D642">
        <v>0.28955578799999998</v>
      </c>
      <c r="E642">
        <v>1548.339966</v>
      </c>
      <c r="G642" s="6">
        <f t="shared" ref="G642:G705" si="57">A642</f>
        <v>41352</v>
      </c>
      <c r="H642" s="4">
        <f t="shared" si="53"/>
        <v>2.7685869385700723E-3</v>
      </c>
      <c r="I642" s="4">
        <f t="shared" si="54"/>
        <v>-5.7388352601919213E-3</v>
      </c>
      <c r="J642" s="4">
        <f t="shared" si="55"/>
        <v>-6.3748861943657698E-3</v>
      </c>
      <c r="K642" s="4">
        <f t="shared" si="56"/>
        <v>-2.4225308022296499E-3</v>
      </c>
    </row>
    <row r="643" spans="1:11" x14ac:dyDescent="0.2">
      <c r="A643" s="6">
        <v>41353</v>
      </c>
      <c r="B643">
        <v>19.130435940000002</v>
      </c>
      <c r="C643">
        <v>12.864000320000001</v>
      </c>
      <c r="D643">
        <v>0.29303890500000002</v>
      </c>
      <c r="E643">
        <v>1558.709961</v>
      </c>
      <c r="G643" s="6">
        <f t="shared" si="57"/>
        <v>41353</v>
      </c>
      <c r="H643" s="4">
        <f t="shared" si="53"/>
        <v>7.45325052376411E-3</v>
      </c>
      <c r="I643" s="4">
        <f t="shared" si="54"/>
        <v>3.3929993950774229E-3</v>
      </c>
      <c r="J643" s="4">
        <f t="shared" si="55"/>
        <v>1.2029174150026023E-2</v>
      </c>
      <c r="K643" s="4">
        <f t="shared" si="56"/>
        <v>6.6974922999565312E-3</v>
      </c>
    </row>
    <row r="644" spans="1:11" x14ac:dyDescent="0.2">
      <c r="A644" s="6">
        <v>41354</v>
      </c>
      <c r="B644">
        <v>19.167133329999999</v>
      </c>
      <c r="C644">
        <v>12.66950035</v>
      </c>
      <c r="D644">
        <v>0.28839486800000003</v>
      </c>
      <c r="E644">
        <v>1545.8000489999999</v>
      </c>
      <c r="G644" s="6">
        <f t="shared" si="57"/>
        <v>41354</v>
      </c>
      <c r="H644" s="4">
        <f t="shared" si="53"/>
        <v>1.9182725430353376E-3</v>
      </c>
      <c r="I644" s="4">
        <f t="shared" si="54"/>
        <v>-1.5119711222146504E-2</v>
      </c>
      <c r="J644" s="4">
        <f t="shared" si="55"/>
        <v>-1.5847851328819273E-2</v>
      </c>
      <c r="K644" s="4">
        <f t="shared" si="56"/>
        <v>-8.2824337580531537E-3</v>
      </c>
    </row>
    <row r="645" spans="1:11" x14ac:dyDescent="0.2">
      <c r="A645" s="6">
        <v>41355</v>
      </c>
      <c r="B645">
        <v>19.46854591</v>
      </c>
      <c r="C645">
        <v>12.88749981</v>
      </c>
      <c r="D645">
        <v>0.28978803800000003</v>
      </c>
      <c r="E645">
        <v>1556.8900149999999</v>
      </c>
      <c r="G645" s="6">
        <f t="shared" si="57"/>
        <v>41355</v>
      </c>
      <c r="H645" s="4">
        <f t="shared" ref="H645:H708" si="58">B645/B644-1</f>
        <v>1.5725490860348801E-2</v>
      </c>
      <c r="I645" s="4">
        <f t="shared" si="54"/>
        <v>1.7206634356342176E-2</v>
      </c>
      <c r="J645" s="4">
        <f t="shared" si="55"/>
        <v>4.8307725087535225E-3</v>
      </c>
      <c r="K645" s="4">
        <f t="shared" si="56"/>
        <v>7.1742564681469556E-3</v>
      </c>
    </row>
    <row r="646" spans="1:11" x14ac:dyDescent="0.2">
      <c r="A646" s="6">
        <v>41358</v>
      </c>
      <c r="B646">
        <v>19.617939</v>
      </c>
      <c r="C646">
        <v>12.800999640000001</v>
      </c>
      <c r="D646">
        <v>0.288162529</v>
      </c>
      <c r="E646">
        <v>1551.6899410000001</v>
      </c>
      <c r="G646" s="6">
        <f t="shared" si="57"/>
        <v>41358</v>
      </c>
      <c r="H646" s="4">
        <f t="shared" si="58"/>
        <v>7.6735617899057473E-3</v>
      </c>
      <c r="I646" s="4">
        <f t="shared" si="54"/>
        <v>-6.7119434549189894E-3</v>
      </c>
      <c r="J646" s="4">
        <f t="shared" si="55"/>
        <v>-5.6093033074057219E-3</v>
      </c>
      <c r="K646" s="4">
        <f t="shared" si="56"/>
        <v>-3.3400394054167171E-3</v>
      </c>
    </row>
    <row r="647" spans="1:11" x14ac:dyDescent="0.2">
      <c r="A647" s="6">
        <v>41359</v>
      </c>
      <c r="B647">
        <v>19.596971509999999</v>
      </c>
      <c r="C647">
        <v>13.01550007</v>
      </c>
      <c r="D647">
        <v>0.29025244700000002</v>
      </c>
      <c r="E647">
        <v>1563.7700199999999</v>
      </c>
      <c r="G647" s="6">
        <f t="shared" si="57"/>
        <v>41359</v>
      </c>
      <c r="H647" s="4">
        <f t="shared" si="58"/>
        <v>-1.0687916809202225E-3</v>
      </c>
      <c r="I647" s="4">
        <f t="shared" si="54"/>
        <v>1.6756537460538512E-2</v>
      </c>
      <c r="J647" s="4">
        <f t="shared" si="55"/>
        <v>7.252566831824403E-3</v>
      </c>
      <c r="K647" s="4">
        <f t="shared" si="56"/>
        <v>7.7851113684572759E-3</v>
      </c>
    </row>
    <row r="648" spans="1:11" x14ac:dyDescent="0.2">
      <c r="A648" s="6">
        <v>41360</v>
      </c>
      <c r="B648">
        <v>19.599590299999999</v>
      </c>
      <c r="C648">
        <v>13.26500034</v>
      </c>
      <c r="D648">
        <v>0.293735564</v>
      </c>
      <c r="E648">
        <v>1562.849976</v>
      </c>
      <c r="G648" s="6">
        <f t="shared" si="57"/>
        <v>41360</v>
      </c>
      <c r="H648" s="4">
        <f t="shared" si="58"/>
        <v>1.3363238287422696E-4</v>
      </c>
      <c r="I648" s="4">
        <f t="shared" si="54"/>
        <v>1.9169472448860025E-2</v>
      </c>
      <c r="J648" s="4">
        <f t="shared" si="55"/>
        <v>1.2000301930271018E-2</v>
      </c>
      <c r="K648" s="4">
        <f t="shared" si="56"/>
        <v>-5.8834994163647902E-4</v>
      </c>
    </row>
    <row r="649" spans="1:11" x14ac:dyDescent="0.2">
      <c r="A649" s="6">
        <v>41361</v>
      </c>
      <c r="B649">
        <v>19.612693790000002</v>
      </c>
      <c r="C649">
        <v>13.32450008</v>
      </c>
      <c r="D649">
        <v>0.29791516099999998</v>
      </c>
      <c r="E649">
        <v>1569.1899410000001</v>
      </c>
      <c r="G649" s="6">
        <f t="shared" si="57"/>
        <v>41361</v>
      </c>
      <c r="H649" s="4">
        <f t="shared" si="58"/>
        <v>6.6855938310106389E-4</v>
      </c>
      <c r="I649" s="4">
        <f t="shared" si="54"/>
        <v>4.4854684112280996E-3</v>
      </c>
      <c r="J649" s="4">
        <f t="shared" si="55"/>
        <v>1.4229114592334335E-2</v>
      </c>
      <c r="K649" s="4">
        <f t="shared" si="56"/>
        <v>4.0566689684615742E-3</v>
      </c>
    </row>
    <row r="650" spans="1:11" x14ac:dyDescent="0.2">
      <c r="A650" s="6">
        <v>41365</v>
      </c>
      <c r="B650">
        <v>19.76995277</v>
      </c>
      <c r="C650">
        <v>13.08049965</v>
      </c>
      <c r="D650">
        <v>0.288162529</v>
      </c>
      <c r="E650">
        <v>1562.170044</v>
      </c>
      <c r="G650" s="6">
        <f t="shared" si="57"/>
        <v>41365</v>
      </c>
      <c r="H650" s="4">
        <f t="shared" si="58"/>
        <v>8.0182244052666718E-3</v>
      </c>
      <c r="I650" s="4">
        <f t="shared" si="54"/>
        <v>-1.8312163948743021E-2</v>
      </c>
      <c r="J650" s="4">
        <f t="shared" si="55"/>
        <v>-3.273627286125258E-2</v>
      </c>
      <c r="K650" s="4">
        <f t="shared" si="56"/>
        <v>-4.4735801680748644E-3</v>
      </c>
    </row>
    <row r="651" spans="1:11" x14ac:dyDescent="0.2">
      <c r="A651" s="6">
        <v>41366</v>
      </c>
      <c r="B651">
        <v>19.924592969999999</v>
      </c>
      <c r="C651">
        <v>13.166000370000001</v>
      </c>
      <c r="D651">
        <v>0.285144061</v>
      </c>
      <c r="E651">
        <v>1570.25</v>
      </c>
      <c r="G651" s="6">
        <f t="shared" si="57"/>
        <v>41366</v>
      </c>
      <c r="H651" s="4">
        <f t="shared" si="58"/>
        <v>7.8219812560533786E-3</v>
      </c>
      <c r="I651" s="4">
        <f t="shared" si="54"/>
        <v>6.5365026021770856E-3</v>
      </c>
      <c r="J651" s="4">
        <f t="shared" si="55"/>
        <v>-1.0474880306176049E-2</v>
      </c>
      <c r="K651" s="4">
        <f t="shared" si="56"/>
        <v>5.1722640765219374E-3</v>
      </c>
    </row>
    <row r="652" spans="1:11" x14ac:dyDescent="0.2">
      <c r="A652" s="6">
        <v>41367</v>
      </c>
      <c r="B652">
        <v>19.919349669999999</v>
      </c>
      <c r="C652">
        <v>12.95149994</v>
      </c>
      <c r="D652">
        <v>0.28166094400000002</v>
      </c>
      <c r="E652">
        <v>1553.6899410000001</v>
      </c>
      <c r="G652" s="6">
        <f t="shared" si="57"/>
        <v>41367</v>
      </c>
      <c r="H652" s="4">
        <f t="shared" si="58"/>
        <v>-2.6315719512537417E-4</v>
      </c>
      <c r="I652" s="4">
        <f t="shared" si="54"/>
        <v>-1.62919963521162E-2</v>
      </c>
      <c r="J652" s="4">
        <f t="shared" si="55"/>
        <v>-1.2215288608097619E-2</v>
      </c>
      <c r="K652" s="4">
        <f t="shared" si="56"/>
        <v>-1.054612896035656E-2</v>
      </c>
    </row>
    <row r="653" spans="1:11" x14ac:dyDescent="0.2">
      <c r="A653" s="6">
        <v>41368</v>
      </c>
      <c r="B653">
        <v>19.971769330000001</v>
      </c>
      <c r="C653">
        <v>12.95400047</v>
      </c>
      <c r="D653">
        <v>0.284447432</v>
      </c>
      <c r="E653">
        <v>1559.9799800000001</v>
      </c>
      <c r="G653" s="6">
        <f t="shared" si="57"/>
        <v>41368</v>
      </c>
      <c r="H653" s="4">
        <f t="shared" si="58"/>
        <v>2.631594950057492E-3</v>
      </c>
      <c r="I653" s="4">
        <f t="shared" si="54"/>
        <v>1.9306875740920937E-4</v>
      </c>
      <c r="J653" s="4">
        <f t="shared" si="55"/>
        <v>9.8930578035696382E-3</v>
      </c>
      <c r="K653" s="4">
        <f t="shared" si="56"/>
        <v>4.0484519040855371E-3</v>
      </c>
    </row>
    <row r="654" spans="1:11" x14ac:dyDescent="0.2">
      <c r="A654" s="6">
        <v>41369</v>
      </c>
      <c r="B654">
        <v>20.021568299999998</v>
      </c>
      <c r="C654">
        <v>12.774000170000001</v>
      </c>
      <c r="D654">
        <v>0.28932365799999998</v>
      </c>
      <c r="E654">
        <v>1553.280029</v>
      </c>
      <c r="G654" s="6">
        <f t="shared" si="57"/>
        <v>41369</v>
      </c>
      <c r="H654" s="4">
        <f t="shared" si="58"/>
        <v>2.4934681137736003E-3</v>
      </c>
      <c r="I654" s="4">
        <f t="shared" si="54"/>
        <v>-1.3895344563006562E-2</v>
      </c>
      <c r="J654" s="4">
        <f t="shared" si="55"/>
        <v>1.7142801978258015E-2</v>
      </c>
      <c r="K654" s="4">
        <f t="shared" si="56"/>
        <v>-4.2948955024409985E-3</v>
      </c>
    </row>
    <row r="655" spans="1:11" x14ac:dyDescent="0.2">
      <c r="A655" s="6">
        <v>41372</v>
      </c>
      <c r="B655">
        <v>20.257448199999999</v>
      </c>
      <c r="C655">
        <v>12.947500229999999</v>
      </c>
      <c r="D655">
        <v>0.28862702800000001</v>
      </c>
      <c r="E655">
        <v>1563.0699460000001</v>
      </c>
      <c r="G655" s="6">
        <f t="shared" si="57"/>
        <v>41372</v>
      </c>
      <c r="H655" s="4">
        <f t="shared" si="58"/>
        <v>1.1781289880273826E-2</v>
      </c>
      <c r="I655" s="4">
        <f t="shared" si="54"/>
        <v>1.3582281015422693E-2</v>
      </c>
      <c r="J655" s="4">
        <f t="shared" si="55"/>
        <v>-2.4077878899207983E-3</v>
      </c>
      <c r="K655" s="4">
        <f t="shared" si="56"/>
        <v>6.30273795917069E-3</v>
      </c>
    </row>
    <row r="656" spans="1:11" x14ac:dyDescent="0.2">
      <c r="A656" s="6">
        <v>41373</v>
      </c>
      <c r="B656">
        <v>20.474996569999998</v>
      </c>
      <c r="C656">
        <v>13.057000159999999</v>
      </c>
      <c r="D656">
        <v>0.29327118400000002</v>
      </c>
      <c r="E656">
        <v>1568.6099850000001</v>
      </c>
      <c r="G656" s="6">
        <f t="shared" si="57"/>
        <v>41373</v>
      </c>
      <c r="H656" s="4">
        <f t="shared" si="58"/>
        <v>1.0739179379957609E-2</v>
      </c>
      <c r="I656" s="4">
        <f t="shared" si="54"/>
        <v>8.4572255690162912E-3</v>
      </c>
      <c r="J656" s="4">
        <f t="shared" si="55"/>
        <v>1.6090509721771395E-2</v>
      </c>
      <c r="K656" s="4">
        <f t="shared" si="56"/>
        <v>3.5443321101382708E-3</v>
      </c>
    </row>
    <row r="657" spans="1:11" x14ac:dyDescent="0.2">
      <c r="A657" s="6">
        <v>41374</v>
      </c>
      <c r="B657">
        <v>20.27841377</v>
      </c>
      <c r="C657">
        <v>13.238499640000001</v>
      </c>
      <c r="D657">
        <v>0.29791516099999998</v>
      </c>
      <c r="E657">
        <v>1587.7299800000001</v>
      </c>
      <c r="G657" s="6">
        <f t="shared" si="57"/>
        <v>41374</v>
      </c>
      <c r="H657" s="4">
        <f t="shared" si="58"/>
        <v>-9.6011151615054136E-3</v>
      </c>
      <c r="I657" s="4">
        <f t="shared" si="54"/>
        <v>1.3900549726270528E-2</v>
      </c>
      <c r="J657" s="4">
        <f t="shared" si="55"/>
        <v>1.5835094797448601E-2</v>
      </c>
      <c r="K657" s="4">
        <f t="shared" si="56"/>
        <v>1.2189132533158009E-2</v>
      </c>
    </row>
    <row r="658" spans="1:11" x14ac:dyDescent="0.2">
      <c r="A658" s="6">
        <v>41375</v>
      </c>
      <c r="B658">
        <v>20.388498309999999</v>
      </c>
      <c r="C658">
        <v>13.49250031</v>
      </c>
      <c r="D658">
        <v>0.296521902</v>
      </c>
      <c r="E658">
        <v>1593.369995</v>
      </c>
      <c r="G658" s="6">
        <f t="shared" si="57"/>
        <v>41375</v>
      </c>
      <c r="H658" s="4">
        <f t="shared" si="58"/>
        <v>5.4286563657586218E-3</v>
      </c>
      <c r="I658" s="4">
        <f t="shared" si="54"/>
        <v>1.9186514854941716E-2</v>
      </c>
      <c r="J658" s="4">
        <f t="shared" si="55"/>
        <v>-4.6766972023957187E-3</v>
      </c>
      <c r="K658" s="4">
        <f t="shared" si="56"/>
        <v>3.5522507422829364E-3</v>
      </c>
    </row>
    <row r="659" spans="1:11" x14ac:dyDescent="0.2">
      <c r="A659" s="6">
        <v>41376</v>
      </c>
      <c r="B659">
        <v>20.59031105</v>
      </c>
      <c r="C659">
        <v>13.64350033</v>
      </c>
      <c r="D659">
        <v>0.30395233599999999</v>
      </c>
      <c r="E659">
        <v>1588.849976</v>
      </c>
      <c r="G659" s="6">
        <f t="shared" si="57"/>
        <v>41376</v>
      </c>
      <c r="H659" s="4">
        <f t="shared" si="58"/>
        <v>9.8983621516164355E-3</v>
      </c>
      <c r="I659" s="4">
        <f t="shared" si="54"/>
        <v>1.1191403856265714E-2</v>
      </c>
      <c r="J659" s="4">
        <f t="shared" si="55"/>
        <v>2.5058634623219112E-2</v>
      </c>
      <c r="K659" s="4">
        <f t="shared" si="56"/>
        <v>-2.8367667360272852E-3</v>
      </c>
    </row>
    <row r="660" spans="1:11" x14ac:dyDescent="0.2">
      <c r="A660" s="6">
        <v>41379</v>
      </c>
      <c r="B660">
        <v>20.56672859</v>
      </c>
      <c r="C660">
        <v>13.385999679999999</v>
      </c>
      <c r="D660">
        <v>0.29768291099999999</v>
      </c>
      <c r="E660">
        <v>1552.3599850000001</v>
      </c>
      <c r="G660" s="6">
        <f t="shared" si="57"/>
        <v>41379</v>
      </c>
      <c r="H660" s="4">
        <f t="shared" si="58"/>
        <v>-1.1453182976562948E-3</v>
      </c>
      <c r="I660" s="4">
        <f t="shared" ref="I660:I723" si="59">C660/C659-1</f>
        <v>-1.8873503409810088E-2</v>
      </c>
      <c r="J660" s="4">
        <f t="shared" ref="J660:J723" si="60">D660/D659-1</f>
        <v>-2.0626342546023357E-2</v>
      </c>
      <c r="K660" s="4">
        <f t="shared" ref="K660:K723" si="61">E660/E659-1</f>
        <v>-2.2966291060320887E-2</v>
      </c>
    </row>
    <row r="661" spans="1:11" x14ac:dyDescent="0.2">
      <c r="A661" s="6">
        <v>41380</v>
      </c>
      <c r="B661">
        <v>20.62177277</v>
      </c>
      <c r="C661">
        <v>13.61699963</v>
      </c>
      <c r="D661">
        <v>0.30093380800000002</v>
      </c>
      <c r="E661">
        <v>1574.5699460000001</v>
      </c>
      <c r="G661" s="6">
        <f t="shared" si="57"/>
        <v>41380</v>
      </c>
      <c r="H661" s="4">
        <f t="shared" si="58"/>
        <v>2.6763702238363773E-3</v>
      </c>
      <c r="I661" s="4">
        <f t="shared" si="59"/>
        <v>1.7256832177064751E-2</v>
      </c>
      <c r="J661" s="4">
        <f t="shared" si="60"/>
        <v>1.0920670552029277E-2</v>
      </c>
      <c r="K661" s="4">
        <f t="shared" si="61"/>
        <v>1.4307223333897001E-2</v>
      </c>
    </row>
    <row r="662" spans="1:11" x14ac:dyDescent="0.2">
      <c r="A662" s="6">
        <v>41381</v>
      </c>
      <c r="B662">
        <v>20.577207569999999</v>
      </c>
      <c r="C662">
        <v>13.369999890000001</v>
      </c>
      <c r="D662">
        <v>0.29698628199999999</v>
      </c>
      <c r="E662">
        <v>1552.01001</v>
      </c>
      <c r="G662" s="6">
        <f t="shared" si="57"/>
        <v>41381</v>
      </c>
      <c r="H662" s="4">
        <f t="shared" si="58"/>
        <v>-2.1610751169187647E-3</v>
      </c>
      <c r="I662" s="4">
        <f t="shared" si="59"/>
        <v>-1.8139072241422971E-2</v>
      </c>
      <c r="J662" s="4">
        <f t="shared" si="60"/>
        <v>-1.31175889682692E-2</v>
      </c>
      <c r="K662" s="4">
        <f t="shared" si="61"/>
        <v>-1.4327681064477793E-2</v>
      </c>
    </row>
    <row r="663" spans="1:11" x14ac:dyDescent="0.2">
      <c r="A663" s="6">
        <v>41382</v>
      </c>
      <c r="B663">
        <v>20.223377230000001</v>
      </c>
      <c r="C663">
        <v>12.97099972</v>
      </c>
      <c r="D663">
        <v>0.29118126599999999</v>
      </c>
      <c r="E663">
        <v>1541.6099850000001</v>
      </c>
      <c r="G663" s="6">
        <f t="shared" si="57"/>
        <v>41382</v>
      </c>
      <c r="H663" s="4">
        <f t="shared" si="58"/>
        <v>-1.7195255420169642E-2</v>
      </c>
      <c r="I663" s="4">
        <f t="shared" si="59"/>
        <v>-2.9842944897735535E-2</v>
      </c>
      <c r="J663" s="4">
        <f t="shared" si="60"/>
        <v>-1.9546411237943984E-2</v>
      </c>
      <c r="K663" s="4">
        <f t="shared" si="61"/>
        <v>-6.7010038163348717E-3</v>
      </c>
    </row>
    <row r="664" spans="1:11" x14ac:dyDescent="0.2">
      <c r="A664" s="6">
        <v>41383</v>
      </c>
      <c r="B664">
        <v>20.51954842</v>
      </c>
      <c r="C664">
        <v>13.01599979</v>
      </c>
      <c r="D664">
        <v>0.29187786599999999</v>
      </c>
      <c r="E664">
        <v>1555.25</v>
      </c>
      <c r="G664" s="6">
        <f t="shared" si="57"/>
        <v>41383</v>
      </c>
      <c r="H664" s="4">
        <f t="shared" si="58"/>
        <v>1.4644991616961534E-2</v>
      </c>
      <c r="I664" s="4">
        <f t="shared" si="59"/>
        <v>3.4692830908487071E-3</v>
      </c>
      <c r="J664" s="4">
        <f t="shared" si="60"/>
        <v>2.3923242369583431E-3</v>
      </c>
      <c r="K664" s="4">
        <f t="shared" si="61"/>
        <v>8.8479026035888086E-3</v>
      </c>
    </row>
    <row r="665" spans="1:11" x14ac:dyDescent="0.2">
      <c r="A665" s="6">
        <v>41386</v>
      </c>
      <c r="B665">
        <v>20.435680390000002</v>
      </c>
      <c r="C665">
        <v>13.177499770000001</v>
      </c>
      <c r="D665">
        <v>0.292342186</v>
      </c>
      <c r="E665">
        <v>1562.5</v>
      </c>
      <c r="G665" s="6">
        <f t="shared" si="57"/>
        <v>41386</v>
      </c>
      <c r="H665" s="4">
        <f t="shared" si="58"/>
        <v>-4.0872259117678E-3</v>
      </c>
      <c r="I665" s="4">
        <f t="shared" si="59"/>
        <v>1.240780444112155E-2</v>
      </c>
      <c r="J665" s="4">
        <f t="shared" si="60"/>
        <v>1.5908023666311166E-3</v>
      </c>
      <c r="K665" s="4">
        <f t="shared" si="61"/>
        <v>4.6616299630284352E-3</v>
      </c>
    </row>
    <row r="666" spans="1:11" x14ac:dyDescent="0.2">
      <c r="A666" s="6">
        <v>41387</v>
      </c>
      <c r="B666">
        <v>20.729228970000001</v>
      </c>
      <c r="C666">
        <v>13.44499969</v>
      </c>
      <c r="D666">
        <v>0.300004989</v>
      </c>
      <c r="E666">
        <v>1578.780029</v>
      </c>
      <c r="G666" s="6">
        <f t="shared" si="57"/>
        <v>41387</v>
      </c>
      <c r="H666" s="4">
        <f t="shared" si="58"/>
        <v>1.4364512186422873E-2</v>
      </c>
      <c r="I666" s="4">
        <f t="shared" si="59"/>
        <v>2.029974765083975E-2</v>
      </c>
      <c r="J666" s="4">
        <f t="shared" si="60"/>
        <v>2.6211759256667744E-2</v>
      </c>
      <c r="K666" s="4">
        <f t="shared" si="61"/>
        <v>1.0419218560000054E-2</v>
      </c>
    </row>
    <row r="667" spans="1:11" x14ac:dyDescent="0.2">
      <c r="A667" s="6">
        <v>41388</v>
      </c>
      <c r="B667">
        <v>20.451402659999999</v>
      </c>
      <c r="C667">
        <v>13.43900013</v>
      </c>
      <c r="D667">
        <v>0.31022188099999998</v>
      </c>
      <c r="E667">
        <v>1578.790039</v>
      </c>
      <c r="G667" s="6">
        <f t="shared" si="57"/>
        <v>41388</v>
      </c>
      <c r="H667" s="4">
        <f t="shared" si="58"/>
        <v>-1.340263597850555E-2</v>
      </c>
      <c r="I667" s="4">
        <f t="shared" si="59"/>
        <v>-4.462298355024652E-4</v>
      </c>
      <c r="J667" s="4">
        <f t="shared" si="60"/>
        <v>3.4055740319705041E-2</v>
      </c>
      <c r="K667" s="4">
        <f t="shared" si="61"/>
        <v>6.3403386261207118E-6</v>
      </c>
    </row>
    <row r="668" spans="1:11" x14ac:dyDescent="0.2">
      <c r="A668" s="6">
        <v>41389</v>
      </c>
      <c r="B668">
        <v>20.613903050000001</v>
      </c>
      <c r="C668">
        <v>13.73499966</v>
      </c>
      <c r="D668">
        <v>0.31277602900000001</v>
      </c>
      <c r="E668">
        <v>1585.160034</v>
      </c>
      <c r="G668" s="6">
        <f t="shared" si="57"/>
        <v>41389</v>
      </c>
      <c r="H668" s="4">
        <f t="shared" si="58"/>
        <v>7.9456843475009808E-3</v>
      </c>
      <c r="I668" s="4">
        <f t="shared" si="59"/>
        <v>2.2025413136148142E-2</v>
      </c>
      <c r="J668" s="4">
        <f t="shared" si="60"/>
        <v>8.2332941563203477E-3</v>
      </c>
      <c r="K668" s="4">
        <f t="shared" si="61"/>
        <v>4.0347321953175808E-3</v>
      </c>
    </row>
    <row r="669" spans="1:11" x14ac:dyDescent="0.2">
      <c r="A669" s="6">
        <v>41390</v>
      </c>
      <c r="B669">
        <v>20.716114040000001</v>
      </c>
      <c r="C669">
        <v>12.740500450000001</v>
      </c>
      <c r="D669">
        <v>0.311382771</v>
      </c>
      <c r="E669">
        <v>1582.23999</v>
      </c>
      <c r="G669" s="6">
        <f t="shared" si="57"/>
        <v>41390</v>
      </c>
      <c r="H669" s="4">
        <f t="shared" si="58"/>
        <v>4.95835212536333E-3</v>
      </c>
      <c r="I669" s="4">
        <f t="shared" si="59"/>
        <v>-7.2406205651118216E-2</v>
      </c>
      <c r="J669" s="4">
        <f t="shared" si="60"/>
        <v>-4.4544909801895738E-3</v>
      </c>
      <c r="K669" s="4">
        <f t="shared" si="61"/>
        <v>-1.8421130594817869E-3</v>
      </c>
    </row>
    <row r="670" spans="1:11" x14ac:dyDescent="0.2">
      <c r="A670" s="6">
        <v>41393</v>
      </c>
      <c r="B670">
        <v>20.545759199999999</v>
      </c>
      <c r="C670">
        <v>12.48700047</v>
      </c>
      <c r="D670">
        <v>0.31509801700000001</v>
      </c>
      <c r="E670">
        <v>1593.6099850000001</v>
      </c>
      <c r="G670" s="6">
        <f t="shared" si="57"/>
        <v>41393</v>
      </c>
      <c r="H670" s="4">
        <f t="shared" si="58"/>
        <v>-8.2233009371868171E-3</v>
      </c>
      <c r="I670" s="4">
        <f t="shared" si="59"/>
        <v>-1.9897176017132145E-2</v>
      </c>
      <c r="J670" s="4">
        <f t="shared" si="60"/>
        <v>1.1931443695707866E-2</v>
      </c>
      <c r="K670" s="4">
        <f t="shared" si="61"/>
        <v>7.1860116492188375E-3</v>
      </c>
    </row>
    <row r="671" spans="1:11" x14ac:dyDescent="0.2">
      <c r="A671" s="6">
        <v>41394</v>
      </c>
      <c r="B671">
        <v>20.370153429999998</v>
      </c>
      <c r="C671">
        <v>12.69050026</v>
      </c>
      <c r="D671">
        <v>0.31974211299999999</v>
      </c>
      <c r="E671">
        <v>1597.5699460000001</v>
      </c>
      <c r="G671" s="6">
        <f t="shared" si="57"/>
        <v>41394</v>
      </c>
      <c r="H671" s="4">
        <f t="shared" si="58"/>
        <v>-8.5470567570946621E-3</v>
      </c>
      <c r="I671" s="4">
        <f t="shared" si="59"/>
        <v>1.6296931395887171E-2</v>
      </c>
      <c r="J671" s="4">
        <f t="shared" si="60"/>
        <v>1.47385757746612E-2</v>
      </c>
      <c r="K671" s="4">
        <f t="shared" si="61"/>
        <v>2.4848997165389797E-3</v>
      </c>
    </row>
    <row r="672" spans="1:11" x14ac:dyDescent="0.2">
      <c r="A672" s="6">
        <v>41395</v>
      </c>
      <c r="B672">
        <v>20.45926476</v>
      </c>
      <c r="C672">
        <v>12.41149998</v>
      </c>
      <c r="D672">
        <v>0.31695565599999997</v>
      </c>
      <c r="E672">
        <v>1582.6999510000001</v>
      </c>
      <c r="G672" s="6">
        <f t="shared" si="57"/>
        <v>41395</v>
      </c>
      <c r="H672" s="4">
        <f t="shared" si="58"/>
        <v>4.3746027886448768E-3</v>
      </c>
      <c r="I672" s="4">
        <f t="shared" si="59"/>
        <v>-2.1984970984902708E-2</v>
      </c>
      <c r="J672" s="4">
        <f t="shared" si="60"/>
        <v>-8.714701275524539E-3</v>
      </c>
      <c r="K672" s="4">
        <f t="shared" si="61"/>
        <v>-9.3078835372633062E-3</v>
      </c>
    </row>
    <row r="673" spans="1:11" x14ac:dyDescent="0.2">
      <c r="A673" s="6">
        <v>41396</v>
      </c>
      <c r="B673">
        <v>20.564105990000002</v>
      </c>
      <c r="C673">
        <v>12.62749958</v>
      </c>
      <c r="D673">
        <v>0.32067084299999998</v>
      </c>
      <c r="E673">
        <v>1597.589966</v>
      </c>
      <c r="G673" s="6">
        <f t="shared" si="57"/>
        <v>41396</v>
      </c>
      <c r="H673" s="4">
        <f t="shared" si="58"/>
        <v>5.1243889372298845E-3</v>
      </c>
      <c r="I673" s="4">
        <f t="shared" si="59"/>
        <v>1.7403182560372432E-2</v>
      </c>
      <c r="J673" s="4">
        <f t="shared" si="60"/>
        <v>1.1721472482573381E-2</v>
      </c>
      <c r="K673" s="4">
        <f t="shared" si="61"/>
        <v>9.4079834845461896E-3</v>
      </c>
    </row>
    <row r="674" spans="1:11" x14ac:dyDescent="0.2">
      <c r="A674" s="6">
        <v>41397</v>
      </c>
      <c r="B674">
        <v>20.771165849999999</v>
      </c>
      <c r="C674">
        <v>12.90250015</v>
      </c>
      <c r="D674">
        <v>0.32206413099999998</v>
      </c>
      <c r="E674">
        <v>1614.420044</v>
      </c>
      <c r="G674" s="6">
        <f t="shared" si="57"/>
        <v>41397</v>
      </c>
      <c r="H674" s="4">
        <f t="shared" si="58"/>
        <v>1.0068994008331167E-2</v>
      </c>
      <c r="I674" s="4">
        <f t="shared" si="59"/>
        <v>2.1777911633080294E-2</v>
      </c>
      <c r="J674" s="4">
        <f t="shared" si="60"/>
        <v>4.3449163851794204E-3</v>
      </c>
      <c r="K674" s="4">
        <f t="shared" si="61"/>
        <v>1.053466681575288E-2</v>
      </c>
    </row>
    <row r="675" spans="1:11" x14ac:dyDescent="0.2">
      <c r="A675" s="6">
        <v>41400</v>
      </c>
      <c r="B675">
        <v>20.66108131</v>
      </c>
      <c r="C675">
        <v>12.786000250000001</v>
      </c>
      <c r="D675">
        <v>0.32113531200000001</v>
      </c>
      <c r="E675">
        <v>1617.5</v>
      </c>
      <c r="G675" s="6">
        <f t="shared" si="57"/>
        <v>41400</v>
      </c>
      <c r="H675" s="4">
        <f t="shared" si="58"/>
        <v>-5.2998729486336549E-3</v>
      </c>
      <c r="I675" s="4">
        <f t="shared" si="59"/>
        <v>-9.0292500403497122E-3</v>
      </c>
      <c r="J675" s="4">
        <f t="shared" si="60"/>
        <v>-2.8839566738338984E-3</v>
      </c>
      <c r="K675" s="4">
        <f t="shared" si="61"/>
        <v>1.907778592967091E-3</v>
      </c>
    </row>
    <row r="676" spans="1:11" x14ac:dyDescent="0.2">
      <c r="A676" s="6">
        <v>41401</v>
      </c>
      <c r="B676">
        <v>20.66108131</v>
      </c>
      <c r="C676">
        <v>12.886500359999999</v>
      </c>
      <c r="D676">
        <v>0.31695565599999997</v>
      </c>
      <c r="E676">
        <v>1625.959961</v>
      </c>
      <c r="G676" s="6">
        <f t="shared" si="57"/>
        <v>41401</v>
      </c>
      <c r="H676" s="4">
        <f t="shared" si="58"/>
        <v>0</v>
      </c>
      <c r="I676" s="4">
        <f t="shared" si="59"/>
        <v>7.8601679989798168E-3</v>
      </c>
      <c r="J676" s="4">
        <f t="shared" si="60"/>
        <v>-1.3015248849369887E-2</v>
      </c>
      <c r="K676" s="4">
        <f t="shared" si="61"/>
        <v>5.2302695517774112E-3</v>
      </c>
    </row>
    <row r="677" spans="1:11" x14ac:dyDescent="0.2">
      <c r="A677" s="6">
        <v>41402</v>
      </c>
      <c r="B677">
        <v>20.632076260000002</v>
      </c>
      <c r="C677">
        <v>12.934000019999999</v>
      </c>
      <c r="D677">
        <v>0.32276076100000001</v>
      </c>
      <c r="E677">
        <v>1632.6899410000001</v>
      </c>
      <c r="G677" s="6">
        <f t="shared" si="57"/>
        <v>41402</v>
      </c>
      <c r="H677" s="4">
        <f t="shared" si="58"/>
        <v>-1.4038495645414262E-3</v>
      </c>
      <c r="I677" s="4">
        <f t="shared" si="59"/>
        <v>3.6860015266393376E-3</v>
      </c>
      <c r="J677" s="4">
        <f t="shared" si="60"/>
        <v>1.8315196116897914E-2</v>
      </c>
      <c r="K677" s="4">
        <f t="shared" si="61"/>
        <v>4.1390810114789733E-3</v>
      </c>
    </row>
    <row r="678" spans="1:11" x14ac:dyDescent="0.2">
      <c r="A678" s="6">
        <v>41403</v>
      </c>
      <c r="B678">
        <v>20.671627040000001</v>
      </c>
      <c r="C678">
        <v>13.00800037</v>
      </c>
      <c r="D678">
        <v>0.32299295099999997</v>
      </c>
      <c r="E678">
        <v>1626.670044</v>
      </c>
      <c r="G678" s="6">
        <f t="shared" si="57"/>
        <v>41403</v>
      </c>
      <c r="H678" s="4">
        <f t="shared" si="58"/>
        <v>1.9169558846909851E-3</v>
      </c>
      <c r="I678" s="4">
        <f t="shared" si="59"/>
        <v>5.7213816209658042E-3</v>
      </c>
      <c r="J678" s="4">
        <f t="shared" si="60"/>
        <v>7.1938732354137613E-4</v>
      </c>
      <c r="K678" s="4">
        <f t="shared" si="61"/>
        <v>-3.6871036250232248E-3</v>
      </c>
    </row>
    <row r="679" spans="1:11" x14ac:dyDescent="0.2">
      <c r="A679" s="6">
        <v>41404</v>
      </c>
      <c r="B679">
        <v>20.800828930000002</v>
      </c>
      <c r="C679">
        <v>13.18150043</v>
      </c>
      <c r="D679">
        <v>0.33762180800000002</v>
      </c>
      <c r="E679">
        <v>1633.6999510000001</v>
      </c>
      <c r="G679" s="6">
        <f t="shared" si="57"/>
        <v>41404</v>
      </c>
      <c r="H679" s="4">
        <f t="shared" si="58"/>
        <v>6.2502041929255459E-3</v>
      </c>
      <c r="I679" s="4">
        <f t="shared" si="59"/>
        <v>1.3337950112619845E-2</v>
      </c>
      <c r="J679" s="4">
        <f t="shared" si="60"/>
        <v>4.5291567369221131E-2</v>
      </c>
      <c r="K679" s="4">
        <f t="shared" si="61"/>
        <v>4.3216551665963276E-3</v>
      </c>
    </row>
    <row r="680" spans="1:11" x14ac:dyDescent="0.2">
      <c r="A680" s="6">
        <v>41407</v>
      </c>
      <c r="B680">
        <v>20.697994229999999</v>
      </c>
      <c r="C680">
        <v>13.22550011</v>
      </c>
      <c r="D680">
        <v>0.33065563399999998</v>
      </c>
      <c r="E680">
        <v>1633.7700199999999</v>
      </c>
      <c r="G680" s="6">
        <f t="shared" si="57"/>
        <v>41407</v>
      </c>
      <c r="H680" s="4">
        <f t="shared" si="58"/>
        <v>-4.9437789400637033E-3</v>
      </c>
      <c r="I680" s="4">
        <f t="shared" si="59"/>
        <v>3.3379872218386453E-3</v>
      </c>
      <c r="J680" s="4">
        <f t="shared" si="60"/>
        <v>-2.0633068821194311E-2</v>
      </c>
      <c r="K680" s="4">
        <f t="shared" si="61"/>
        <v>4.2889760728082038E-5</v>
      </c>
    </row>
    <row r="681" spans="1:11" x14ac:dyDescent="0.2">
      <c r="A681" s="6">
        <v>41408</v>
      </c>
      <c r="B681">
        <v>20.77182007</v>
      </c>
      <c r="C681">
        <v>13.41650009</v>
      </c>
      <c r="D681">
        <v>0.33553180100000002</v>
      </c>
      <c r="E681">
        <v>1650.339966</v>
      </c>
      <c r="G681" s="6">
        <f t="shared" si="57"/>
        <v>41408</v>
      </c>
      <c r="H681" s="4">
        <f t="shared" si="58"/>
        <v>3.5668113141609226E-3</v>
      </c>
      <c r="I681" s="4">
        <f t="shared" si="59"/>
        <v>1.4441796409315533E-2</v>
      </c>
      <c r="J681" s="4">
        <f t="shared" si="60"/>
        <v>1.4746964813549868E-2</v>
      </c>
      <c r="K681" s="4">
        <f t="shared" si="61"/>
        <v>1.0142153300132239E-2</v>
      </c>
    </row>
    <row r="682" spans="1:11" x14ac:dyDescent="0.2">
      <c r="A682" s="6">
        <v>41409</v>
      </c>
      <c r="B682">
        <v>21.0565815</v>
      </c>
      <c r="C682">
        <v>13.32800007</v>
      </c>
      <c r="D682">
        <v>0.34133693599999998</v>
      </c>
      <c r="E682">
        <v>1658.780029</v>
      </c>
      <c r="G682" s="6">
        <f t="shared" si="57"/>
        <v>41409</v>
      </c>
      <c r="H682" s="4">
        <f t="shared" si="58"/>
        <v>1.3709026413687875E-2</v>
      </c>
      <c r="I682" s="4">
        <f t="shared" si="59"/>
        <v>-6.5963566806788165E-3</v>
      </c>
      <c r="J682" s="4">
        <f t="shared" si="60"/>
        <v>1.7301295980585607E-2</v>
      </c>
      <c r="K682" s="4">
        <f t="shared" si="61"/>
        <v>5.1141359803923425E-3</v>
      </c>
    </row>
    <row r="683" spans="1:11" x14ac:dyDescent="0.2">
      <c r="A683" s="6">
        <v>41410</v>
      </c>
      <c r="B683">
        <v>20.697994229999999</v>
      </c>
      <c r="C683">
        <v>13.20600033</v>
      </c>
      <c r="D683">
        <v>0.33971160700000003</v>
      </c>
      <c r="E683">
        <v>1650.469971</v>
      </c>
      <c r="G683" s="6">
        <f t="shared" si="57"/>
        <v>41410</v>
      </c>
      <c r="H683" s="4">
        <f t="shared" si="58"/>
        <v>-1.7029700191363073E-2</v>
      </c>
      <c r="I683" s="4">
        <f t="shared" si="59"/>
        <v>-9.1536419087068222E-3</v>
      </c>
      <c r="J683" s="4">
        <f t="shared" si="60"/>
        <v>-4.7616557968984674E-3</v>
      </c>
      <c r="K683" s="4">
        <f t="shared" si="61"/>
        <v>-5.0097408063261017E-3</v>
      </c>
    </row>
    <row r="684" spans="1:11" x14ac:dyDescent="0.2">
      <c r="A684" s="6">
        <v>41411</v>
      </c>
      <c r="B684">
        <v>20.531881330000001</v>
      </c>
      <c r="C684">
        <v>13.494999890000001</v>
      </c>
      <c r="D684">
        <v>0.34528434299999999</v>
      </c>
      <c r="E684">
        <v>1667.469971</v>
      </c>
      <c r="G684" s="6">
        <f t="shared" si="57"/>
        <v>41411</v>
      </c>
      <c r="H684" s="4">
        <f t="shared" si="58"/>
        <v>-8.0255554308364951E-3</v>
      </c>
      <c r="I684" s="4">
        <f t="shared" si="59"/>
        <v>2.1883958259752756E-2</v>
      </c>
      <c r="J684" s="4">
        <f t="shared" si="60"/>
        <v>1.640431438069756E-2</v>
      </c>
      <c r="K684" s="4">
        <f t="shared" si="61"/>
        <v>1.0300096517175561E-2</v>
      </c>
    </row>
    <row r="685" spans="1:11" x14ac:dyDescent="0.2">
      <c r="A685" s="6">
        <v>41414</v>
      </c>
      <c r="B685">
        <v>20.40795898</v>
      </c>
      <c r="C685">
        <v>13.381500239999999</v>
      </c>
      <c r="D685">
        <v>0.344587743</v>
      </c>
      <c r="E685">
        <v>1666.290039</v>
      </c>
      <c r="G685" s="6">
        <f t="shared" si="57"/>
        <v>41414</v>
      </c>
      <c r="H685" s="4">
        <f t="shared" si="58"/>
        <v>-6.0356061876771783E-3</v>
      </c>
      <c r="I685" s="4">
        <f t="shared" si="59"/>
        <v>-8.4104965487332706E-3</v>
      </c>
      <c r="J685" s="4">
        <f t="shared" si="60"/>
        <v>-2.0174676730129182E-3</v>
      </c>
      <c r="K685" s="4">
        <f t="shared" si="61"/>
        <v>-7.0761814036890414E-4</v>
      </c>
    </row>
    <row r="686" spans="1:11" x14ac:dyDescent="0.2">
      <c r="A686" s="6">
        <v>41415</v>
      </c>
      <c r="B686">
        <v>20.405313490000001</v>
      </c>
      <c r="C686">
        <v>13.442999840000001</v>
      </c>
      <c r="D686">
        <v>0.34820520900000002</v>
      </c>
      <c r="E686">
        <v>1669.160034</v>
      </c>
      <c r="G686" s="6">
        <f t="shared" si="57"/>
        <v>41415</v>
      </c>
      <c r="H686" s="4">
        <f t="shared" si="58"/>
        <v>-1.2963030759671756E-4</v>
      </c>
      <c r="I686" s="4">
        <f t="shared" si="59"/>
        <v>4.5958673464852051E-3</v>
      </c>
      <c r="J686" s="4">
        <f t="shared" si="60"/>
        <v>1.0497953202009302E-2</v>
      </c>
      <c r="K686" s="4">
        <f t="shared" si="61"/>
        <v>1.7223862189816863E-3</v>
      </c>
    </row>
    <row r="687" spans="1:11" x14ac:dyDescent="0.2">
      <c r="A687" s="6">
        <v>41416</v>
      </c>
      <c r="B687">
        <v>20.3103981</v>
      </c>
      <c r="C687">
        <v>13.147999759999999</v>
      </c>
      <c r="D687">
        <v>0.33606928600000002</v>
      </c>
      <c r="E687">
        <v>1655.349976</v>
      </c>
      <c r="G687" s="6">
        <f t="shared" si="57"/>
        <v>41416</v>
      </c>
      <c r="H687" s="4">
        <f t="shared" si="58"/>
        <v>-4.6515036412704269E-3</v>
      </c>
      <c r="I687" s="4">
        <f t="shared" si="59"/>
        <v>-2.1944512646814185E-2</v>
      </c>
      <c r="J687" s="4">
        <f t="shared" si="60"/>
        <v>-3.485278992480545E-2</v>
      </c>
      <c r="K687" s="4">
        <f t="shared" si="61"/>
        <v>-8.2736572399864095E-3</v>
      </c>
    </row>
    <row r="688" spans="1:11" x14ac:dyDescent="0.2">
      <c r="A688" s="6">
        <v>41417</v>
      </c>
      <c r="B688">
        <v>20.125827789999999</v>
      </c>
      <c r="C688">
        <v>13.09000015</v>
      </c>
      <c r="D688">
        <v>0.34143710100000002</v>
      </c>
      <c r="E688">
        <v>1650.51001</v>
      </c>
      <c r="G688" s="6">
        <f t="shared" si="57"/>
        <v>41417</v>
      </c>
      <c r="H688" s="4">
        <f t="shared" si="58"/>
        <v>-9.0874786939799668E-3</v>
      </c>
      <c r="I688" s="4">
        <f t="shared" si="59"/>
        <v>-4.4112877288339236E-3</v>
      </c>
      <c r="J688" s="4">
        <f t="shared" si="60"/>
        <v>1.5972346250052727E-2</v>
      </c>
      <c r="K688" s="4">
        <f t="shared" si="61"/>
        <v>-2.9238324645374236E-3</v>
      </c>
    </row>
    <row r="689" spans="1:11" x14ac:dyDescent="0.2">
      <c r="A689" s="6">
        <v>41418</v>
      </c>
      <c r="B689">
        <v>20.384231570000001</v>
      </c>
      <c r="C689">
        <v>13.08699989</v>
      </c>
      <c r="D689">
        <v>0.33933663400000003</v>
      </c>
      <c r="E689">
        <v>1649.599976</v>
      </c>
      <c r="G689" s="6">
        <f t="shared" si="57"/>
        <v>41418</v>
      </c>
      <c r="H689" s="4">
        <f t="shared" si="58"/>
        <v>1.2839411262795197E-2</v>
      </c>
      <c r="I689" s="4">
        <f t="shared" si="59"/>
        <v>-2.2920244198776363E-4</v>
      </c>
      <c r="J689" s="4">
        <f t="shared" si="60"/>
        <v>-6.1518417121283475E-3</v>
      </c>
      <c r="K689" s="4">
        <f t="shared" si="61"/>
        <v>-5.5136533222233108E-4</v>
      </c>
    </row>
    <row r="690" spans="1:11" x14ac:dyDescent="0.2">
      <c r="A690" s="6">
        <v>41422</v>
      </c>
      <c r="B690">
        <v>20.386869430000001</v>
      </c>
      <c r="C690">
        <v>13.36450005</v>
      </c>
      <c r="D690">
        <v>0.33910325200000002</v>
      </c>
      <c r="E690">
        <v>1660.0600589999999</v>
      </c>
      <c r="G690" s="6">
        <f t="shared" si="57"/>
        <v>41422</v>
      </c>
      <c r="H690" s="4">
        <f t="shared" si="58"/>
        <v>1.2940688938622991E-4</v>
      </c>
      <c r="I690" s="4">
        <f t="shared" si="59"/>
        <v>2.1204260894969851E-2</v>
      </c>
      <c r="J690" s="4">
        <f t="shared" si="60"/>
        <v>-6.8775951847277472E-4</v>
      </c>
      <c r="K690" s="4">
        <f t="shared" si="61"/>
        <v>6.3409815423032256E-3</v>
      </c>
    </row>
    <row r="691" spans="1:11" x14ac:dyDescent="0.2">
      <c r="A691" s="6">
        <v>41423</v>
      </c>
      <c r="B691">
        <v>20.099468229999999</v>
      </c>
      <c r="C691">
        <v>13.276499749999999</v>
      </c>
      <c r="D691">
        <v>0.33700290300000002</v>
      </c>
      <c r="E691">
        <v>1648.3599850000001</v>
      </c>
      <c r="G691" s="6">
        <f t="shared" si="57"/>
        <v>41423</v>
      </c>
      <c r="H691" s="4">
        <f t="shared" si="58"/>
        <v>-1.4097367964552743E-2</v>
      </c>
      <c r="I691" s="4">
        <f t="shared" si="59"/>
        <v>-6.5846309005775927E-3</v>
      </c>
      <c r="J691" s="4">
        <f t="shared" si="60"/>
        <v>-6.1938332576061406E-3</v>
      </c>
      <c r="K691" s="4">
        <f t="shared" si="61"/>
        <v>-7.0479823525468888E-3</v>
      </c>
    </row>
    <row r="692" spans="1:11" x14ac:dyDescent="0.2">
      <c r="A692" s="6">
        <v>41424</v>
      </c>
      <c r="B692">
        <v>19.94126129</v>
      </c>
      <c r="C692">
        <v>13.34150028</v>
      </c>
      <c r="D692">
        <v>0.34143710100000002</v>
      </c>
      <c r="E692">
        <v>1654.410034</v>
      </c>
      <c r="G692" s="6">
        <f t="shared" si="57"/>
        <v>41424</v>
      </c>
      <c r="H692" s="4">
        <f t="shared" si="58"/>
        <v>-7.8712002819987248E-3</v>
      </c>
      <c r="I692" s="4">
        <f t="shared" si="59"/>
        <v>4.8959086524293927E-3</v>
      </c>
      <c r="J692" s="4">
        <f t="shared" si="60"/>
        <v>1.3157744222755285E-2</v>
      </c>
      <c r="K692" s="4">
        <f t="shared" si="61"/>
        <v>3.6703444969878873E-3</v>
      </c>
    </row>
    <row r="693" spans="1:11" x14ac:dyDescent="0.2">
      <c r="A693" s="6">
        <v>41425</v>
      </c>
      <c r="B693">
        <v>19.732963560000002</v>
      </c>
      <c r="C693">
        <v>13.460000040000001</v>
      </c>
      <c r="D693">
        <v>0.33770289999999997</v>
      </c>
      <c r="E693">
        <v>1630.73999</v>
      </c>
      <c r="G693" s="6">
        <f t="shared" si="57"/>
        <v>41425</v>
      </c>
      <c r="H693" s="4">
        <f t="shared" si="58"/>
        <v>-1.0445564449047873E-2</v>
      </c>
      <c r="I693" s="4">
        <f t="shared" si="59"/>
        <v>8.8820415630197491E-3</v>
      </c>
      <c r="J693" s="4">
        <f t="shared" si="60"/>
        <v>-1.093671715540967E-2</v>
      </c>
      <c r="K693" s="4">
        <f t="shared" si="61"/>
        <v>-1.430724156258345E-2</v>
      </c>
    </row>
    <row r="694" spans="1:11" x14ac:dyDescent="0.2">
      <c r="A694" s="6">
        <v>41428</v>
      </c>
      <c r="B694">
        <v>19.957082750000001</v>
      </c>
      <c r="C694">
        <v>13.34399986</v>
      </c>
      <c r="D694">
        <v>0.33723622599999997</v>
      </c>
      <c r="E694">
        <v>1640.420044</v>
      </c>
      <c r="G694" s="6">
        <f t="shared" si="57"/>
        <v>41428</v>
      </c>
      <c r="H694" s="4">
        <f t="shared" si="58"/>
        <v>1.1357604209755179E-2</v>
      </c>
      <c r="I694" s="4">
        <f t="shared" si="59"/>
        <v>-8.618141133378554E-3</v>
      </c>
      <c r="J694" s="4">
        <f t="shared" si="60"/>
        <v>-1.3819069957645702E-3</v>
      </c>
      <c r="K694" s="4">
        <f t="shared" si="61"/>
        <v>5.935988606007081E-3</v>
      </c>
    </row>
    <row r="695" spans="1:11" x14ac:dyDescent="0.2">
      <c r="A695" s="6">
        <v>41429</v>
      </c>
      <c r="B695">
        <v>20.023004530000001</v>
      </c>
      <c r="C695">
        <v>13.28499985</v>
      </c>
      <c r="D695">
        <v>0.33770289999999997</v>
      </c>
      <c r="E695">
        <v>1631.380005</v>
      </c>
      <c r="G695" s="6">
        <f t="shared" si="57"/>
        <v>41429</v>
      </c>
      <c r="H695" s="4">
        <f t="shared" si="58"/>
        <v>3.3031771640070762E-3</v>
      </c>
      <c r="I695" s="4">
        <f t="shared" si="59"/>
        <v>-4.4214636255249795E-3</v>
      </c>
      <c r="J695" s="4">
        <f t="shared" si="60"/>
        <v>1.3838193053434811E-3</v>
      </c>
      <c r="K695" s="4">
        <f t="shared" si="61"/>
        <v>-5.5108074502410176E-3</v>
      </c>
    </row>
    <row r="696" spans="1:11" x14ac:dyDescent="0.2">
      <c r="A696" s="6">
        <v>41430</v>
      </c>
      <c r="B696">
        <v>19.841073990000002</v>
      </c>
      <c r="C696">
        <v>13.35849953</v>
      </c>
      <c r="D696">
        <v>0.33046826699999998</v>
      </c>
      <c r="E696">
        <v>1608.900024</v>
      </c>
      <c r="G696" s="6">
        <f t="shared" si="57"/>
        <v>41430</v>
      </c>
      <c r="H696" s="4">
        <f t="shared" si="58"/>
        <v>-9.0860759546559366E-3</v>
      </c>
      <c r="I696" s="4">
        <f t="shared" si="59"/>
        <v>5.5325314888881039E-3</v>
      </c>
      <c r="J696" s="4">
        <f t="shared" si="60"/>
        <v>-2.1423070397085686E-2</v>
      </c>
      <c r="K696" s="4">
        <f t="shared" si="61"/>
        <v>-1.3779733067158628E-2</v>
      </c>
    </row>
    <row r="697" spans="1:11" x14ac:dyDescent="0.2">
      <c r="A697" s="6">
        <v>41431</v>
      </c>
      <c r="B697">
        <v>19.94126129</v>
      </c>
      <c r="C697">
        <v>13.39150047</v>
      </c>
      <c r="D697">
        <v>0.33256855600000002</v>
      </c>
      <c r="E697">
        <v>1622.5600589999999</v>
      </c>
      <c r="G697" s="6">
        <f t="shared" si="57"/>
        <v>41431</v>
      </c>
      <c r="H697" s="4">
        <f t="shared" si="58"/>
        <v>5.0494897630286584E-3</v>
      </c>
      <c r="I697" s="4">
        <f t="shared" si="59"/>
        <v>2.4704076925621266E-3</v>
      </c>
      <c r="J697" s="4">
        <f t="shared" si="60"/>
        <v>6.3554937333818451E-3</v>
      </c>
      <c r="K697" s="4">
        <f t="shared" si="61"/>
        <v>8.4902944845750561E-3</v>
      </c>
    </row>
    <row r="698" spans="1:11" x14ac:dyDescent="0.2">
      <c r="A698" s="6">
        <v>41432</v>
      </c>
      <c r="B698">
        <v>20.125827789999999</v>
      </c>
      <c r="C698">
        <v>13.84350014</v>
      </c>
      <c r="D698">
        <v>0.33723622599999997</v>
      </c>
      <c r="E698">
        <v>1643.380005</v>
      </c>
      <c r="G698" s="6">
        <f t="shared" si="57"/>
        <v>41432</v>
      </c>
      <c r="H698" s="4">
        <f t="shared" si="58"/>
        <v>9.2555078295148974E-3</v>
      </c>
      <c r="I698" s="4">
        <f t="shared" si="59"/>
        <v>3.3752727785253178E-2</v>
      </c>
      <c r="J698" s="4">
        <f t="shared" si="60"/>
        <v>1.4035211434721306E-2</v>
      </c>
      <c r="K698" s="4">
        <f t="shared" si="61"/>
        <v>1.2831541048059281E-2</v>
      </c>
    </row>
    <row r="699" spans="1:11" x14ac:dyDescent="0.2">
      <c r="A699" s="6">
        <v>41435</v>
      </c>
      <c r="B699">
        <v>19.972908019999998</v>
      </c>
      <c r="C699">
        <v>14.05350018</v>
      </c>
      <c r="D699">
        <v>0.33700290300000002</v>
      </c>
      <c r="E699">
        <v>1642.8100589999999</v>
      </c>
      <c r="G699" s="6">
        <f t="shared" si="57"/>
        <v>41435</v>
      </c>
      <c r="H699" s="4">
        <f t="shared" si="58"/>
        <v>-7.5981853564295321E-3</v>
      </c>
      <c r="I699" s="4">
        <f t="shared" si="59"/>
        <v>1.5169576904414228E-2</v>
      </c>
      <c r="J699" s="4">
        <f t="shared" si="60"/>
        <v>-6.9186813874488884E-4</v>
      </c>
      <c r="K699" s="4">
        <f t="shared" si="61"/>
        <v>-3.4681327402430462E-4</v>
      </c>
    </row>
    <row r="700" spans="1:11" x14ac:dyDescent="0.2">
      <c r="A700" s="6">
        <v>41436</v>
      </c>
      <c r="B700">
        <v>19.841073990000002</v>
      </c>
      <c r="C700">
        <v>13.739000320000001</v>
      </c>
      <c r="D700">
        <v>0.33070153000000002</v>
      </c>
      <c r="E700">
        <v>1626.130005</v>
      </c>
      <c r="G700" s="6">
        <f t="shared" si="57"/>
        <v>41436</v>
      </c>
      <c r="H700" s="4">
        <f t="shared" si="58"/>
        <v>-6.6006427240331567E-3</v>
      </c>
      <c r="I700" s="4">
        <f t="shared" si="59"/>
        <v>-2.2378756606669103E-2</v>
      </c>
      <c r="J700" s="4">
        <f t="shared" si="60"/>
        <v>-1.8698275130288655E-2</v>
      </c>
      <c r="K700" s="4">
        <f t="shared" si="61"/>
        <v>-1.0153367340685282E-2</v>
      </c>
    </row>
    <row r="701" spans="1:11" x14ac:dyDescent="0.2">
      <c r="A701" s="6">
        <v>41437</v>
      </c>
      <c r="B701">
        <v>19.732963560000002</v>
      </c>
      <c r="C701">
        <v>13.58349991</v>
      </c>
      <c r="D701">
        <v>0.32790103599999998</v>
      </c>
      <c r="E701">
        <v>1612.5200199999999</v>
      </c>
      <c r="G701" s="6">
        <f t="shared" si="57"/>
        <v>41437</v>
      </c>
      <c r="H701" s="4">
        <f t="shared" si="58"/>
        <v>-5.4488194567737791E-3</v>
      </c>
      <c r="I701" s="4">
        <f t="shared" si="59"/>
        <v>-1.1318175003871001E-2</v>
      </c>
      <c r="J701" s="4">
        <f t="shared" si="60"/>
        <v>-8.4683430403241777E-3</v>
      </c>
      <c r="K701" s="4">
        <f t="shared" si="61"/>
        <v>-8.3695552988705124E-3</v>
      </c>
    </row>
    <row r="702" spans="1:11" x14ac:dyDescent="0.2">
      <c r="A702" s="6">
        <v>41438</v>
      </c>
      <c r="B702">
        <v>19.775154109999999</v>
      </c>
      <c r="C702">
        <v>13.789500240000001</v>
      </c>
      <c r="D702">
        <v>0.33536928900000001</v>
      </c>
      <c r="E702">
        <v>1636.3599850000001</v>
      </c>
      <c r="G702" s="6">
        <f t="shared" si="57"/>
        <v>41438</v>
      </c>
      <c r="H702" s="4">
        <f t="shared" si="58"/>
        <v>2.1380746927197603E-3</v>
      </c>
      <c r="I702" s="4">
        <f t="shared" si="59"/>
        <v>1.5165482487200954E-2</v>
      </c>
      <c r="J702" s="4">
        <f t="shared" si="60"/>
        <v>2.277593596868055E-2</v>
      </c>
      <c r="K702" s="4">
        <f t="shared" si="61"/>
        <v>1.4784290864184202E-2</v>
      </c>
    </row>
    <row r="703" spans="1:11" x14ac:dyDescent="0.2">
      <c r="A703" s="6">
        <v>41439</v>
      </c>
      <c r="B703">
        <v>19.740877149999999</v>
      </c>
      <c r="C703">
        <v>13.69950008</v>
      </c>
      <c r="D703">
        <v>0.33490234600000002</v>
      </c>
      <c r="E703">
        <v>1626.7299800000001</v>
      </c>
      <c r="G703" s="6">
        <f t="shared" si="57"/>
        <v>41439</v>
      </c>
      <c r="H703" s="4">
        <f t="shared" si="58"/>
        <v>-1.7333346587001808E-3</v>
      </c>
      <c r="I703" s="4">
        <f t="shared" si="59"/>
        <v>-6.5267165911445657E-3</v>
      </c>
      <c r="J703" s="4">
        <f t="shared" si="60"/>
        <v>-1.3923248649043707E-3</v>
      </c>
      <c r="K703" s="4">
        <f t="shared" si="61"/>
        <v>-5.8850161873152951E-3</v>
      </c>
    </row>
    <row r="704" spans="1:11" x14ac:dyDescent="0.2">
      <c r="A704" s="6">
        <v>41442</v>
      </c>
      <c r="B704">
        <v>19.761978150000001</v>
      </c>
      <c r="C704">
        <v>13.902999879999999</v>
      </c>
      <c r="D704">
        <v>0.338169634</v>
      </c>
      <c r="E704">
        <v>1639.040039</v>
      </c>
      <c r="G704" s="6">
        <f t="shared" si="57"/>
        <v>41442</v>
      </c>
      <c r="H704" s="4">
        <f t="shared" si="58"/>
        <v>1.0688988052387494E-3</v>
      </c>
      <c r="I704" s="4">
        <f t="shared" si="59"/>
        <v>1.4854542049829167E-2</v>
      </c>
      <c r="J704" s="4">
        <f t="shared" si="60"/>
        <v>9.755942408357976E-3</v>
      </c>
      <c r="K704" s="4">
        <f t="shared" si="61"/>
        <v>7.5673646833507302E-3</v>
      </c>
    </row>
    <row r="705" spans="1:11" x14ac:dyDescent="0.2">
      <c r="A705" s="6">
        <v>41443</v>
      </c>
      <c r="B705">
        <v>19.967636110000001</v>
      </c>
      <c r="C705">
        <v>14.088000299999999</v>
      </c>
      <c r="D705">
        <v>0.33606928600000002</v>
      </c>
      <c r="E705">
        <v>1651.8100589999999</v>
      </c>
      <c r="G705" s="6">
        <f t="shared" si="57"/>
        <v>41443</v>
      </c>
      <c r="H705" s="4">
        <f t="shared" si="58"/>
        <v>1.0406749690693218E-2</v>
      </c>
      <c r="I705" s="4">
        <f t="shared" si="59"/>
        <v>1.3306510939853355E-2</v>
      </c>
      <c r="J705" s="4">
        <f t="shared" si="60"/>
        <v>-6.2109302220789697E-3</v>
      </c>
      <c r="K705" s="4">
        <f t="shared" si="61"/>
        <v>7.7911580535829916E-3</v>
      </c>
    </row>
    <row r="706" spans="1:11" x14ac:dyDescent="0.2">
      <c r="A706" s="6">
        <v>41444</v>
      </c>
      <c r="B706">
        <v>19.632770539999999</v>
      </c>
      <c r="C706">
        <v>13.90799999</v>
      </c>
      <c r="D706">
        <v>0.346338123</v>
      </c>
      <c r="E706">
        <v>1628.9300539999999</v>
      </c>
      <c r="G706" s="6">
        <f t="shared" ref="G706:G769" si="62">A706</f>
        <v>41444</v>
      </c>
      <c r="H706" s="4">
        <f t="shared" si="58"/>
        <v>-1.6770416295411983E-2</v>
      </c>
      <c r="I706" s="4">
        <f t="shared" si="59"/>
        <v>-1.2776853078289574E-2</v>
      </c>
      <c r="J706" s="4">
        <f t="shared" si="60"/>
        <v>3.0555714038086768E-2</v>
      </c>
      <c r="K706" s="4">
        <f t="shared" si="61"/>
        <v>-1.3851474553830623E-2</v>
      </c>
    </row>
    <row r="707" spans="1:11" x14ac:dyDescent="0.2">
      <c r="A707" s="6">
        <v>41445</v>
      </c>
      <c r="B707">
        <v>19.255720140000001</v>
      </c>
      <c r="C707">
        <v>13.67199993</v>
      </c>
      <c r="D707">
        <v>0.33700290300000002</v>
      </c>
      <c r="E707">
        <v>1588.1899410000001</v>
      </c>
      <c r="G707" s="6">
        <f t="shared" si="62"/>
        <v>41445</v>
      </c>
      <c r="H707" s="4">
        <f t="shared" si="58"/>
        <v>-1.920515493377728E-2</v>
      </c>
      <c r="I707" s="4">
        <f t="shared" si="59"/>
        <v>-1.6968655462301308E-2</v>
      </c>
      <c r="J707" s="4">
        <f t="shared" si="60"/>
        <v>-2.6954064193504879E-2</v>
      </c>
      <c r="K707" s="4">
        <f t="shared" si="61"/>
        <v>-2.5010351365277073E-2</v>
      </c>
    </row>
    <row r="708" spans="1:11" x14ac:dyDescent="0.2">
      <c r="A708" s="6">
        <v>41446</v>
      </c>
      <c r="B708">
        <v>19.382286069999999</v>
      </c>
      <c r="C708">
        <v>13.66800022</v>
      </c>
      <c r="D708">
        <v>0.33653599000000001</v>
      </c>
      <c r="E708">
        <v>1592.4300539999999</v>
      </c>
      <c r="G708" s="6">
        <f t="shared" si="62"/>
        <v>41446</v>
      </c>
      <c r="H708" s="4">
        <f t="shared" si="58"/>
        <v>6.5729003682952758E-3</v>
      </c>
      <c r="I708" s="4">
        <f t="shared" si="59"/>
        <v>-2.9254754392038507E-4</v>
      </c>
      <c r="J708" s="4">
        <f t="shared" si="60"/>
        <v>-1.385486581402029E-3</v>
      </c>
      <c r="K708" s="4">
        <f t="shared" si="61"/>
        <v>2.6697770150401201E-3</v>
      </c>
    </row>
    <row r="709" spans="1:11" x14ac:dyDescent="0.2">
      <c r="A709" s="6">
        <v>41449</v>
      </c>
      <c r="B709">
        <v>19.564214710000002</v>
      </c>
      <c r="C709">
        <v>13.53050041</v>
      </c>
      <c r="D709">
        <v>0.32953455999999998</v>
      </c>
      <c r="E709">
        <v>1573.089966</v>
      </c>
      <c r="G709" s="6">
        <f t="shared" si="62"/>
        <v>41449</v>
      </c>
      <c r="H709" s="4">
        <f t="shared" ref="H709:H772" si="63">B709/B708-1</f>
        <v>9.3863355098031676E-3</v>
      </c>
      <c r="I709" s="4">
        <f t="shared" si="59"/>
        <v>-1.0059980083904296E-2</v>
      </c>
      <c r="J709" s="4">
        <f t="shared" si="60"/>
        <v>-2.0804401930385019E-2</v>
      </c>
      <c r="K709" s="4">
        <f t="shared" si="61"/>
        <v>-1.2145015695615546E-2</v>
      </c>
    </row>
    <row r="710" spans="1:11" x14ac:dyDescent="0.2">
      <c r="A710" s="6">
        <v>41450</v>
      </c>
      <c r="B710">
        <v>19.609045030000001</v>
      </c>
      <c r="C710">
        <v>13.604499819999999</v>
      </c>
      <c r="D710">
        <v>0.33186841</v>
      </c>
      <c r="E710">
        <v>1588.030029</v>
      </c>
      <c r="G710" s="6">
        <f t="shared" si="62"/>
        <v>41450</v>
      </c>
      <c r="H710" s="4">
        <f t="shared" si="63"/>
        <v>2.2914448989912461E-3</v>
      </c>
      <c r="I710" s="4">
        <f t="shared" si="59"/>
        <v>5.469081538574061E-3</v>
      </c>
      <c r="J710" s="4">
        <f t="shared" si="60"/>
        <v>7.082261720895211E-3</v>
      </c>
      <c r="K710" s="4">
        <f t="shared" si="61"/>
        <v>9.4972718171923987E-3</v>
      </c>
    </row>
    <row r="711" spans="1:11" x14ac:dyDescent="0.2">
      <c r="A711" s="6">
        <v>41451</v>
      </c>
      <c r="B711">
        <v>19.777786249999998</v>
      </c>
      <c r="C711">
        <v>13.878499980000001</v>
      </c>
      <c r="D711">
        <v>0.33000144399999998</v>
      </c>
      <c r="E711">
        <v>1603.26001</v>
      </c>
      <c r="G711" s="6">
        <f t="shared" si="62"/>
        <v>41451</v>
      </c>
      <c r="H711" s="4">
        <f t="shared" si="63"/>
        <v>8.6052747465181767E-3</v>
      </c>
      <c r="I711" s="4">
        <f t="shared" si="59"/>
        <v>2.0140406749625139E-2</v>
      </c>
      <c r="J711" s="4">
        <f t="shared" si="60"/>
        <v>-5.6256213117724663E-3</v>
      </c>
      <c r="K711" s="4">
        <f t="shared" si="61"/>
        <v>9.5904867803981997E-3</v>
      </c>
    </row>
    <row r="712" spans="1:11" x14ac:dyDescent="0.2">
      <c r="A712" s="6">
        <v>41452</v>
      </c>
      <c r="B712">
        <v>19.843709950000001</v>
      </c>
      <c r="C712">
        <v>13.87749958</v>
      </c>
      <c r="D712">
        <v>0.32696741800000001</v>
      </c>
      <c r="E712">
        <v>1613.1999510000001</v>
      </c>
      <c r="G712" s="6">
        <f t="shared" si="62"/>
        <v>41452</v>
      </c>
      <c r="H712" s="4">
        <f t="shared" si="63"/>
        <v>3.3332193586632641E-3</v>
      </c>
      <c r="I712" s="4">
        <f t="shared" si="59"/>
        <v>-7.2082717976873489E-5</v>
      </c>
      <c r="J712" s="4">
        <f t="shared" si="60"/>
        <v>-9.1939779511993613E-3</v>
      </c>
      <c r="K712" s="4">
        <f t="shared" si="61"/>
        <v>6.1998309307298438E-3</v>
      </c>
    </row>
    <row r="713" spans="1:11" x14ac:dyDescent="0.2">
      <c r="A713" s="6">
        <v>41453</v>
      </c>
      <c r="B713">
        <v>19.640686039999999</v>
      </c>
      <c r="C713">
        <v>13.884499549999999</v>
      </c>
      <c r="D713">
        <v>0.32766747499999999</v>
      </c>
      <c r="E713">
        <v>1606.280029</v>
      </c>
      <c r="G713" s="6">
        <f t="shared" si="62"/>
        <v>41453</v>
      </c>
      <c r="H713" s="4">
        <f t="shared" si="63"/>
        <v>-1.0231146822421766E-2</v>
      </c>
      <c r="I713" s="4">
        <f t="shared" si="59"/>
        <v>5.0441147266089281E-4</v>
      </c>
      <c r="J713" s="4">
        <f t="shared" si="60"/>
        <v>2.1410604282288137E-3</v>
      </c>
      <c r="K713" s="4">
        <f t="shared" si="61"/>
        <v>-4.289562490818577E-3</v>
      </c>
    </row>
    <row r="714" spans="1:11" x14ac:dyDescent="0.2">
      <c r="A714" s="6">
        <v>41456</v>
      </c>
      <c r="B714">
        <v>19.667051319999999</v>
      </c>
      <c r="C714">
        <v>14.10499954</v>
      </c>
      <c r="D714">
        <v>0.32906791600000002</v>
      </c>
      <c r="E714">
        <v>1614.959961</v>
      </c>
      <c r="G714" s="6">
        <f t="shared" si="62"/>
        <v>41456</v>
      </c>
      <c r="H714" s="4">
        <f t="shared" si="63"/>
        <v>1.342380808201149E-3</v>
      </c>
      <c r="I714" s="4">
        <f t="shared" si="59"/>
        <v>1.5881018196294949E-2</v>
      </c>
      <c r="J714" s="4">
        <f t="shared" si="60"/>
        <v>4.2739701277949571E-3</v>
      </c>
      <c r="K714" s="4">
        <f t="shared" si="61"/>
        <v>5.4037476923645134E-3</v>
      </c>
    </row>
    <row r="715" spans="1:11" x14ac:dyDescent="0.2">
      <c r="A715" s="6">
        <v>41457</v>
      </c>
      <c r="B715">
        <v>19.69868851</v>
      </c>
      <c r="C715">
        <v>14.186499599999999</v>
      </c>
      <c r="D715">
        <v>0.32883450400000003</v>
      </c>
      <c r="E715">
        <v>1614.079956</v>
      </c>
      <c r="G715" s="6">
        <f t="shared" si="62"/>
        <v>41457</v>
      </c>
      <c r="H715" s="4">
        <f t="shared" si="63"/>
        <v>1.6086392151644091E-3</v>
      </c>
      <c r="I715" s="4">
        <f t="shared" si="59"/>
        <v>5.7780973171162042E-3</v>
      </c>
      <c r="J715" s="4">
        <f t="shared" si="60"/>
        <v>-7.0931254203454586E-4</v>
      </c>
      <c r="K715" s="4">
        <f t="shared" si="61"/>
        <v>-5.4490824618036449E-4</v>
      </c>
    </row>
    <row r="716" spans="1:11" x14ac:dyDescent="0.2">
      <c r="A716" s="6">
        <v>41458</v>
      </c>
      <c r="B716">
        <v>19.711872100000001</v>
      </c>
      <c r="C716">
        <v>14.20149994</v>
      </c>
      <c r="D716">
        <v>0.329768002</v>
      </c>
      <c r="E716">
        <v>1615.410034</v>
      </c>
      <c r="G716" s="6">
        <f t="shared" si="62"/>
        <v>41458</v>
      </c>
      <c r="H716" s="4">
        <f t="shared" si="63"/>
        <v>6.692623213626625E-4</v>
      </c>
      <c r="I716" s="4">
        <f t="shared" si="59"/>
        <v>1.0573672451237304E-3</v>
      </c>
      <c r="J716" s="4">
        <f t="shared" si="60"/>
        <v>2.8388079372594355E-3</v>
      </c>
      <c r="K716" s="4">
        <f t="shared" si="61"/>
        <v>8.2404715767370185E-4</v>
      </c>
    </row>
    <row r="717" spans="1:11" x14ac:dyDescent="0.2">
      <c r="A717" s="6">
        <v>41460</v>
      </c>
      <c r="B717">
        <v>19.830520629999999</v>
      </c>
      <c r="C717">
        <v>14.29399967</v>
      </c>
      <c r="D717">
        <v>0.33233514400000003</v>
      </c>
      <c r="E717">
        <v>1631.8900149999999</v>
      </c>
      <c r="G717" s="6">
        <f t="shared" si="62"/>
        <v>41460</v>
      </c>
      <c r="H717" s="4">
        <f t="shared" si="63"/>
        <v>6.0191406172931394E-3</v>
      </c>
      <c r="I717" s="4">
        <f t="shared" si="59"/>
        <v>6.5133774876457995E-3</v>
      </c>
      <c r="J717" s="4">
        <f t="shared" si="60"/>
        <v>7.7846910083168019E-3</v>
      </c>
      <c r="K717" s="4">
        <f t="shared" si="61"/>
        <v>1.0201732472338909E-2</v>
      </c>
    </row>
    <row r="718" spans="1:11" x14ac:dyDescent="0.2">
      <c r="A718" s="6">
        <v>41463</v>
      </c>
      <c r="B718">
        <v>20.22602272</v>
      </c>
      <c r="C718">
        <v>14.52950001</v>
      </c>
      <c r="D718">
        <v>0.33070153000000002</v>
      </c>
      <c r="E718">
        <v>1640.459961</v>
      </c>
      <c r="G718" s="6">
        <f t="shared" si="62"/>
        <v>41463</v>
      </c>
      <c r="H718" s="4">
        <f t="shared" si="63"/>
        <v>1.9944110262121839E-2</v>
      </c>
      <c r="I718" s="4">
        <f t="shared" si="59"/>
        <v>1.6475468408906124E-2</v>
      </c>
      <c r="J718" s="4">
        <f t="shared" si="60"/>
        <v>-4.9155619846211751E-3</v>
      </c>
      <c r="K718" s="4">
        <f t="shared" si="61"/>
        <v>5.2515463182118971E-3</v>
      </c>
    </row>
    <row r="719" spans="1:11" x14ac:dyDescent="0.2">
      <c r="A719" s="6">
        <v>41464</v>
      </c>
      <c r="B719">
        <v>20.3103981</v>
      </c>
      <c r="C719">
        <v>14.57649994</v>
      </c>
      <c r="D719">
        <v>0.33233514400000003</v>
      </c>
      <c r="E719">
        <v>1652.3199460000001</v>
      </c>
      <c r="G719" s="6">
        <f t="shared" si="62"/>
        <v>41464</v>
      </c>
      <c r="H719" s="4">
        <f t="shared" si="63"/>
        <v>4.1716248996679361E-3</v>
      </c>
      <c r="I719" s="4">
        <f t="shared" si="59"/>
        <v>3.2347933492309355E-3</v>
      </c>
      <c r="J719" s="4">
        <f t="shared" si="60"/>
        <v>4.9398440944619093E-3</v>
      </c>
      <c r="K719" s="4">
        <f t="shared" si="61"/>
        <v>7.2296705082459667E-3</v>
      </c>
    </row>
    <row r="720" spans="1:11" x14ac:dyDescent="0.2">
      <c r="A720" s="6">
        <v>41465</v>
      </c>
      <c r="B720">
        <v>20.241846079999998</v>
      </c>
      <c r="C720">
        <v>14.616499900000001</v>
      </c>
      <c r="D720">
        <v>0.336769402</v>
      </c>
      <c r="E720">
        <v>1652.619995</v>
      </c>
      <c r="G720" s="6">
        <f t="shared" si="62"/>
        <v>41465</v>
      </c>
      <c r="H720" s="4">
        <f t="shared" si="63"/>
        <v>-3.375217938244246E-3</v>
      </c>
      <c r="I720" s="4">
        <f t="shared" si="59"/>
        <v>2.7441402370012025E-3</v>
      </c>
      <c r="J720" s="4">
        <f t="shared" si="60"/>
        <v>1.334272971142636E-2</v>
      </c>
      <c r="K720" s="4">
        <f t="shared" si="61"/>
        <v>1.8159255459360146E-4</v>
      </c>
    </row>
    <row r="721" spans="1:11" x14ac:dyDescent="0.2">
      <c r="A721" s="6">
        <v>41466</v>
      </c>
      <c r="B721">
        <v>20.468601230000001</v>
      </c>
      <c r="C721">
        <v>14.9829998</v>
      </c>
      <c r="D721">
        <v>0.34143710100000002</v>
      </c>
      <c r="E721">
        <v>1675.0200199999999</v>
      </c>
      <c r="G721" s="6">
        <f t="shared" si="62"/>
        <v>41466</v>
      </c>
      <c r="H721" s="4">
        <f t="shared" si="63"/>
        <v>1.1202295932091211E-2</v>
      </c>
      <c r="I721" s="4">
        <f t="shared" si="59"/>
        <v>2.5074395546638373E-2</v>
      </c>
      <c r="J721" s="4">
        <f t="shared" si="60"/>
        <v>1.3860222966455948E-2</v>
      </c>
      <c r="K721" s="4">
        <f t="shared" si="61"/>
        <v>1.3554250261869738E-2</v>
      </c>
    </row>
    <row r="722" spans="1:11" x14ac:dyDescent="0.2">
      <c r="A722" s="6">
        <v>41467</v>
      </c>
      <c r="B722">
        <v>20.468601230000001</v>
      </c>
      <c r="C722">
        <v>15.37749958</v>
      </c>
      <c r="D722">
        <v>0.34167045400000001</v>
      </c>
      <c r="E722">
        <v>1680.1899410000001</v>
      </c>
      <c r="G722" s="6">
        <f t="shared" si="62"/>
        <v>41467</v>
      </c>
      <c r="H722" s="4">
        <f t="shared" si="63"/>
        <v>0</v>
      </c>
      <c r="I722" s="4">
        <f t="shared" si="59"/>
        <v>2.6329826154039004E-2</v>
      </c>
      <c r="J722" s="4">
        <f t="shared" si="60"/>
        <v>6.8344359566241408E-4</v>
      </c>
      <c r="K722" s="4">
        <f t="shared" si="61"/>
        <v>3.0864831096168999E-3</v>
      </c>
    </row>
    <row r="723" spans="1:11" x14ac:dyDescent="0.2">
      <c r="A723" s="6">
        <v>41470</v>
      </c>
      <c r="B723">
        <v>20.3103981</v>
      </c>
      <c r="C723">
        <v>15.32849979</v>
      </c>
      <c r="D723">
        <v>0.340970367</v>
      </c>
      <c r="E723">
        <v>1682.5</v>
      </c>
      <c r="G723" s="6">
        <f t="shared" si="62"/>
        <v>41470</v>
      </c>
      <c r="H723" s="4">
        <f t="shared" si="63"/>
        <v>-7.7290640538801858E-3</v>
      </c>
      <c r="I723" s="4">
        <f t="shared" si="59"/>
        <v>-3.1864601748211596E-3</v>
      </c>
      <c r="J723" s="4">
        <f t="shared" si="60"/>
        <v>-2.0490124088985429E-3</v>
      </c>
      <c r="K723" s="4">
        <f t="shared" si="61"/>
        <v>1.3748796749877279E-3</v>
      </c>
    </row>
    <row r="724" spans="1:11" x14ac:dyDescent="0.2">
      <c r="A724" s="6">
        <v>41471</v>
      </c>
      <c r="B724">
        <v>20.40005493</v>
      </c>
      <c r="C724">
        <v>15.34350014</v>
      </c>
      <c r="D724">
        <v>0.34283742299999997</v>
      </c>
      <c r="E724">
        <v>1676.26001</v>
      </c>
      <c r="G724" s="6">
        <f t="shared" si="62"/>
        <v>41471</v>
      </c>
      <c r="H724" s="4">
        <f t="shared" si="63"/>
        <v>4.4143314945657153E-3</v>
      </c>
      <c r="I724" s="4">
        <f t="shared" ref="I724:I787" si="64">C724/C723-1</f>
        <v>9.7859217832829692E-4</v>
      </c>
      <c r="J724" s="4">
        <f t="shared" ref="J724:J787" si="65">D724/D723-1</f>
        <v>5.4757133777552092E-3</v>
      </c>
      <c r="K724" s="4">
        <f t="shared" ref="K724:K787" si="66">E724/E723-1</f>
        <v>-3.7087607726598026E-3</v>
      </c>
    </row>
    <row r="725" spans="1:11" x14ac:dyDescent="0.2">
      <c r="A725" s="6">
        <v>41472</v>
      </c>
      <c r="B725">
        <v>20.355226519999999</v>
      </c>
      <c r="C725">
        <v>15.43449974</v>
      </c>
      <c r="D725">
        <v>0.340970367</v>
      </c>
      <c r="E725">
        <v>1680.910034</v>
      </c>
      <c r="G725" s="6">
        <f t="shared" si="62"/>
        <v>41472</v>
      </c>
      <c r="H725" s="4">
        <f t="shared" si="63"/>
        <v>-2.1974651614332652E-3</v>
      </c>
      <c r="I725" s="4">
        <f t="shared" si="64"/>
        <v>5.9308240733655371E-3</v>
      </c>
      <c r="J725" s="4">
        <f t="shared" si="65"/>
        <v>-5.4458932273562244E-3</v>
      </c>
      <c r="K725" s="4">
        <f t="shared" si="66"/>
        <v>2.7740469690020753E-3</v>
      </c>
    </row>
    <row r="726" spans="1:11" x14ac:dyDescent="0.2">
      <c r="A726" s="6">
        <v>41473</v>
      </c>
      <c r="B726">
        <v>20.392137529999999</v>
      </c>
      <c r="C726">
        <v>15.20549965</v>
      </c>
      <c r="D726">
        <v>0.33956995600000001</v>
      </c>
      <c r="E726">
        <v>1689.369995</v>
      </c>
      <c r="G726" s="6">
        <f t="shared" si="62"/>
        <v>41473</v>
      </c>
      <c r="H726" s="4">
        <f t="shared" si="63"/>
        <v>1.8133431216662554E-3</v>
      </c>
      <c r="I726" s="4">
        <f t="shared" si="64"/>
        <v>-1.4836897460727139E-2</v>
      </c>
      <c r="J726" s="4">
        <f t="shared" si="65"/>
        <v>-4.107134037251936E-3</v>
      </c>
      <c r="K726" s="4">
        <f t="shared" si="66"/>
        <v>5.0329647803148969E-3</v>
      </c>
    </row>
    <row r="727" spans="1:11" x14ac:dyDescent="0.2">
      <c r="A727" s="6">
        <v>41474</v>
      </c>
      <c r="B727">
        <v>20.587247850000001</v>
      </c>
      <c r="C727">
        <v>15.261500359999999</v>
      </c>
      <c r="D727">
        <v>0.33233514400000003</v>
      </c>
      <c r="E727">
        <v>1692.089966</v>
      </c>
      <c r="G727" s="6">
        <f t="shared" si="62"/>
        <v>41474</v>
      </c>
      <c r="H727" s="4">
        <f t="shared" si="63"/>
        <v>9.5679189939241738E-3</v>
      </c>
      <c r="I727" s="4">
        <f t="shared" si="64"/>
        <v>3.682924684424993E-3</v>
      </c>
      <c r="J727" s="4">
        <f t="shared" si="65"/>
        <v>-2.1305807160395429E-2</v>
      </c>
      <c r="K727" s="4">
        <f t="shared" si="66"/>
        <v>1.6100504969605023E-3</v>
      </c>
    </row>
    <row r="728" spans="1:11" x14ac:dyDescent="0.2">
      <c r="A728" s="6">
        <v>41477</v>
      </c>
      <c r="B728">
        <v>20.531881330000001</v>
      </c>
      <c r="C728">
        <v>15.17399979</v>
      </c>
      <c r="D728">
        <v>0.33210176200000002</v>
      </c>
      <c r="E728">
        <v>1695.530029</v>
      </c>
      <c r="G728" s="6">
        <f t="shared" si="62"/>
        <v>41477</v>
      </c>
      <c r="H728" s="4">
        <f t="shared" si="63"/>
        <v>-2.689359957358306E-3</v>
      </c>
      <c r="I728" s="4">
        <f t="shared" si="64"/>
        <v>-5.7334185981697816E-3</v>
      </c>
      <c r="J728" s="4">
        <f t="shared" si="65"/>
        <v>-7.0224893218040485E-4</v>
      </c>
      <c r="K728" s="4">
        <f t="shared" si="66"/>
        <v>2.033026061925236E-3</v>
      </c>
    </row>
    <row r="729" spans="1:11" x14ac:dyDescent="0.2">
      <c r="A729" s="6">
        <v>41478</v>
      </c>
      <c r="B729">
        <v>20.711172099999999</v>
      </c>
      <c r="C729">
        <v>15.053000450000001</v>
      </c>
      <c r="D729">
        <v>0.33163505799999998</v>
      </c>
      <c r="E729">
        <v>1692.3900149999999</v>
      </c>
      <c r="G729" s="6">
        <f t="shared" si="62"/>
        <v>41478</v>
      </c>
      <c r="H729" s="4">
        <f t="shared" si="63"/>
        <v>8.7323108446972775E-3</v>
      </c>
      <c r="I729" s="4">
        <f t="shared" si="64"/>
        <v>-7.9741229520604584E-3</v>
      </c>
      <c r="J729" s="4">
        <f t="shared" si="65"/>
        <v>-1.4053041970913949E-3</v>
      </c>
      <c r="K729" s="4">
        <f t="shared" si="66"/>
        <v>-1.8519365309336289E-3</v>
      </c>
    </row>
    <row r="730" spans="1:11" x14ac:dyDescent="0.2">
      <c r="A730" s="6">
        <v>41479</v>
      </c>
      <c r="B730">
        <v>20.626806259999999</v>
      </c>
      <c r="C730">
        <v>14.946999549999999</v>
      </c>
      <c r="D730">
        <v>0.33163505799999998</v>
      </c>
      <c r="E730">
        <v>1685.9399410000001</v>
      </c>
      <c r="G730" s="6">
        <f t="shared" si="62"/>
        <v>41479</v>
      </c>
      <c r="H730" s="4">
        <f t="shared" si="63"/>
        <v>-4.0734459446648552E-3</v>
      </c>
      <c r="I730" s="4">
        <f t="shared" si="64"/>
        <v>-7.0418452687950328E-3</v>
      </c>
      <c r="J730" s="4">
        <f t="shared" si="65"/>
        <v>0</v>
      </c>
      <c r="K730" s="4">
        <f t="shared" si="66"/>
        <v>-3.8112219658775759E-3</v>
      </c>
    </row>
    <row r="731" spans="1:11" x14ac:dyDescent="0.2">
      <c r="A731" s="6">
        <v>41480</v>
      </c>
      <c r="B731">
        <v>20.56879807</v>
      </c>
      <c r="C731">
        <v>15.170000079999999</v>
      </c>
      <c r="D731">
        <v>0.33280205699999998</v>
      </c>
      <c r="E731">
        <v>1690.25</v>
      </c>
      <c r="G731" s="6">
        <f t="shared" si="62"/>
        <v>41480</v>
      </c>
      <c r="H731" s="4">
        <f t="shared" si="63"/>
        <v>-2.8122720148144875E-3</v>
      </c>
      <c r="I731" s="4">
        <f t="shared" si="64"/>
        <v>1.4919417723538997E-2</v>
      </c>
      <c r="J731" s="4">
        <f t="shared" si="65"/>
        <v>3.5189253121725717E-3</v>
      </c>
      <c r="K731" s="4">
        <f t="shared" si="66"/>
        <v>2.5564724431663688E-3</v>
      </c>
    </row>
    <row r="732" spans="1:11" x14ac:dyDescent="0.2">
      <c r="A732" s="6">
        <v>41481</v>
      </c>
      <c r="B732">
        <v>20.56615639</v>
      </c>
      <c r="C732">
        <v>15.60050011</v>
      </c>
      <c r="D732">
        <v>0.33140161600000001</v>
      </c>
      <c r="E732">
        <v>1691.650024</v>
      </c>
      <c r="G732" s="6">
        <f t="shared" si="62"/>
        <v>41481</v>
      </c>
      <c r="H732" s="4">
        <f t="shared" si="63"/>
        <v>-1.284314227311123E-4</v>
      </c>
      <c r="I732" s="4">
        <f t="shared" si="64"/>
        <v>2.837838020631045E-2</v>
      </c>
      <c r="J732" s="4">
        <f t="shared" si="65"/>
        <v>-4.2080298800556415E-3</v>
      </c>
      <c r="K732" s="4">
        <f t="shared" si="66"/>
        <v>8.2829403934336909E-4</v>
      </c>
    </row>
    <row r="733" spans="1:11" x14ac:dyDescent="0.2">
      <c r="A733" s="6">
        <v>41484</v>
      </c>
      <c r="B733">
        <v>20.563520430000001</v>
      </c>
      <c r="C733">
        <v>15.30500031</v>
      </c>
      <c r="D733">
        <v>0.33070153000000002</v>
      </c>
      <c r="E733">
        <v>1685.329956</v>
      </c>
      <c r="G733" s="6">
        <f t="shared" si="62"/>
        <v>41484</v>
      </c>
      <c r="H733" s="4">
        <f t="shared" si="63"/>
        <v>-1.2816979264440587E-4</v>
      </c>
      <c r="I733" s="4">
        <f t="shared" si="64"/>
        <v>-1.8941687632858861E-2</v>
      </c>
      <c r="J733" s="4">
        <f t="shared" si="65"/>
        <v>-2.1125002601073417E-3</v>
      </c>
      <c r="K733" s="4">
        <f t="shared" si="66"/>
        <v>-3.7360375434251081E-3</v>
      </c>
    </row>
    <row r="734" spans="1:11" x14ac:dyDescent="0.2">
      <c r="A734" s="6">
        <v>41485</v>
      </c>
      <c r="B734">
        <v>20.537157059999998</v>
      </c>
      <c r="C734">
        <v>15.12049961</v>
      </c>
      <c r="D734">
        <v>0.33630266800000003</v>
      </c>
      <c r="E734">
        <v>1685.959961</v>
      </c>
      <c r="G734" s="6">
        <f t="shared" si="62"/>
        <v>41485</v>
      </c>
      <c r="H734" s="4">
        <f t="shared" si="63"/>
        <v>-1.2820455568269828E-3</v>
      </c>
      <c r="I734" s="4">
        <f t="shared" si="64"/>
        <v>-1.2054929517345547E-2</v>
      </c>
      <c r="J734" s="4">
        <f t="shared" si="65"/>
        <v>1.6937139661857614E-2</v>
      </c>
      <c r="K734" s="4">
        <f t="shared" si="66"/>
        <v>3.7381700702421305E-4</v>
      </c>
    </row>
    <row r="735" spans="1:11" x14ac:dyDescent="0.2">
      <c r="A735" s="6">
        <v>41486</v>
      </c>
      <c r="B735">
        <v>20.550334929999998</v>
      </c>
      <c r="C735">
        <v>15.06099987</v>
      </c>
      <c r="D735">
        <v>0.33700290300000002</v>
      </c>
      <c r="E735">
        <v>1685.7299800000001</v>
      </c>
      <c r="G735" s="6">
        <f t="shared" si="62"/>
        <v>41486</v>
      </c>
      <c r="H735" s="4">
        <f t="shared" si="63"/>
        <v>6.4165989291997683E-4</v>
      </c>
      <c r="I735" s="4">
        <f t="shared" si="64"/>
        <v>-3.9350379640001876E-3</v>
      </c>
      <c r="J735" s="4">
        <f t="shared" si="65"/>
        <v>2.0821571359046498E-3</v>
      </c>
      <c r="K735" s="4">
        <f t="shared" si="66"/>
        <v>-1.3640952651305938E-4</v>
      </c>
    </row>
    <row r="736" spans="1:11" x14ac:dyDescent="0.2">
      <c r="A736" s="6">
        <v>41487</v>
      </c>
      <c r="B736">
        <v>20.624172210000001</v>
      </c>
      <c r="C736">
        <v>15.2784996</v>
      </c>
      <c r="D736">
        <v>0.34167045400000001</v>
      </c>
      <c r="E736">
        <v>1706.869995</v>
      </c>
      <c r="G736" s="6">
        <f t="shared" si="62"/>
        <v>41487</v>
      </c>
      <c r="H736" s="4">
        <f t="shared" si="63"/>
        <v>3.5929964281122828E-3</v>
      </c>
      <c r="I736" s="4">
        <f t="shared" si="64"/>
        <v>1.4441254357437261E-2</v>
      </c>
      <c r="J736" s="4">
        <f t="shared" si="65"/>
        <v>1.385018039443997E-2</v>
      </c>
      <c r="K736" s="4">
        <f t="shared" si="66"/>
        <v>1.2540570109573546E-2</v>
      </c>
    </row>
    <row r="737" spans="1:11" x14ac:dyDescent="0.2">
      <c r="A737" s="6">
        <v>41488</v>
      </c>
      <c r="B737">
        <v>20.763914110000002</v>
      </c>
      <c r="C737">
        <v>15.210499759999999</v>
      </c>
      <c r="D737">
        <v>0.34447112699999999</v>
      </c>
      <c r="E737">
        <v>1709.670044</v>
      </c>
      <c r="G737" s="6">
        <f t="shared" si="62"/>
        <v>41488</v>
      </c>
      <c r="H737" s="4">
        <f t="shared" si="63"/>
        <v>6.7756367905154047E-3</v>
      </c>
      <c r="I737" s="4">
        <f t="shared" si="64"/>
        <v>-4.4506883385330154E-3</v>
      </c>
      <c r="J737" s="4">
        <f t="shared" si="65"/>
        <v>8.1970008445622078E-3</v>
      </c>
      <c r="K737" s="4">
        <f t="shared" si="66"/>
        <v>1.6404582705198401E-3</v>
      </c>
    </row>
    <row r="738" spans="1:11" x14ac:dyDescent="0.2">
      <c r="A738" s="6">
        <v>41491</v>
      </c>
      <c r="B738">
        <v>20.769184110000001</v>
      </c>
      <c r="C738">
        <v>15.04950047</v>
      </c>
      <c r="D738">
        <v>0.34610465200000001</v>
      </c>
      <c r="E738">
        <v>1707.1400149999999</v>
      </c>
      <c r="G738" s="6">
        <f t="shared" si="62"/>
        <v>41491</v>
      </c>
      <c r="H738" s="4">
        <f t="shared" si="63"/>
        <v>2.5380571177868738E-4</v>
      </c>
      <c r="I738" s="4">
        <f t="shared" si="64"/>
        <v>-1.0584746888027241E-2</v>
      </c>
      <c r="J738" s="4">
        <f t="shared" si="65"/>
        <v>4.7421245845085114E-3</v>
      </c>
      <c r="K738" s="4">
        <f t="shared" si="66"/>
        <v>-1.479834666858082E-3</v>
      </c>
    </row>
    <row r="739" spans="1:11" x14ac:dyDescent="0.2">
      <c r="A739" s="6">
        <v>41492</v>
      </c>
      <c r="B739">
        <v>20.531881330000001</v>
      </c>
      <c r="C739">
        <v>15.037500380000001</v>
      </c>
      <c r="D739">
        <v>0.340970367</v>
      </c>
      <c r="E739">
        <v>1697.369995</v>
      </c>
      <c r="G739" s="6">
        <f t="shared" si="62"/>
        <v>41492</v>
      </c>
      <c r="H739" s="4">
        <f t="shared" si="63"/>
        <v>-1.1425715075911058E-2</v>
      </c>
      <c r="I739" s="4">
        <f t="shared" si="64"/>
        <v>-7.973746387077707E-4</v>
      </c>
      <c r="J739" s="4">
        <f t="shared" si="65"/>
        <v>-1.4834487113452699E-2</v>
      </c>
      <c r="K739" s="4">
        <f t="shared" si="66"/>
        <v>-5.7230337957955291E-3</v>
      </c>
    </row>
    <row r="740" spans="1:11" x14ac:dyDescent="0.2">
      <c r="A740" s="6">
        <v>41493</v>
      </c>
      <c r="B740">
        <v>20.5239315</v>
      </c>
      <c r="C740">
        <v>14.84549999</v>
      </c>
      <c r="D740">
        <v>0.340736926</v>
      </c>
      <c r="E740">
        <v>1690.910034</v>
      </c>
      <c r="G740" s="6">
        <f t="shared" si="62"/>
        <v>41493</v>
      </c>
      <c r="H740" s="4">
        <f t="shared" si="63"/>
        <v>-3.8719442569468132E-4</v>
      </c>
      <c r="I740" s="4">
        <f t="shared" si="64"/>
        <v>-1.2768105413008879E-2</v>
      </c>
      <c r="J740" s="4">
        <f t="shared" si="65"/>
        <v>-6.8463720778411119E-4</v>
      </c>
      <c r="K740" s="4">
        <f t="shared" si="66"/>
        <v>-3.8058649669956424E-3</v>
      </c>
    </row>
    <row r="741" spans="1:11" x14ac:dyDescent="0.2">
      <c r="A741" s="6">
        <v>41494</v>
      </c>
      <c r="B741">
        <v>20.49209213</v>
      </c>
      <c r="C741">
        <v>14.786999700000001</v>
      </c>
      <c r="D741">
        <v>0.34307074500000001</v>
      </c>
      <c r="E741">
        <v>1697.4799800000001</v>
      </c>
      <c r="G741" s="6">
        <f t="shared" si="62"/>
        <v>41494</v>
      </c>
      <c r="H741" s="4">
        <f t="shared" si="63"/>
        <v>-1.5513289936677221E-3</v>
      </c>
      <c r="I741" s="4">
        <f t="shared" si="64"/>
        <v>-3.9406075941804675E-3</v>
      </c>
      <c r="J741" s="4">
        <f t="shared" si="65"/>
        <v>6.8493280942494295E-3</v>
      </c>
      <c r="K741" s="4">
        <f t="shared" si="66"/>
        <v>3.8854497684055467E-3</v>
      </c>
    </row>
    <row r="742" spans="1:11" x14ac:dyDescent="0.2">
      <c r="A742" s="6">
        <v>41495</v>
      </c>
      <c r="B742">
        <v>20.399251939999999</v>
      </c>
      <c r="C742">
        <v>14.86299992</v>
      </c>
      <c r="D742">
        <v>0.338169634</v>
      </c>
      <c r="E742">
        <v>1691.420044</v>
      </c>
      <c r="G742" s="6">
        <f t="shared" si="62"/>
        <v>41495</v>
      </c>
      <c r="H742" s="4">
        <f t="shared" si="63"/>
        <v>-4.5305374097983631E-3</v>
      </c>
      <c r="I742" s="4">
        <f t="shared" si="64"/>
        <v>5.1396646745045516E-3</v>
      </c>
      <c r="J742" s="4">
        <f t="shared" si="65"/>
        <v>-1.4286006811802032E-2</v>
      </c>
      <c r="K742" s="4">
        <f t="shared" si="66"/>
        <v>-3.5699602183232315E-3</v>
      </c>
    </row>
    <row r="743" spans="1:11" x14ac:dyDescent="0.2">
      <c r="A743" s="6">
        <v>41498</v>
      </c>
      <c r="B743">
        <v>20.446994780000001</v>
      </c>
      <c r="C743">
        <v>14.834500309999999</v>
      </c>
      <c r="D743">
        <v>0.33536928900000001</v>
      </c>
      <c r="E743">
        <v>1689.469971</v>
      </c>
      <c r="G743" s="6">
        <f t="shared" si="62"/>
        <v>41498</v>
      </c>
      <c r="H743" s="4">
        <f t="shared" si="63"/>
        <v>2.3404211164421707E-3</v>
      </c>
      <c r="I743" s="4">
        <f t="shared" si="64"/>
        <v>-1.917487058696099E-3</v>
      </c>
      <c r="J743" s="4">
        <f t="shared" si="65"/>
        <v>-8.2808884017065987E-3</v>
      </c>
      <c r="K743" s="4">
        <f t="shared" si="66"/>
        <v>-1.1529205929168285E-3</v>
      </c>
    </row>
    <row r="744" spans="1:11" x14ac:dyDescent="0.2">
      <c r="A744" s="6">
        <v>41499</v>
      </c>
      <c r="B744">
        <v>20.38863564</v>
      </c>
      <c r="C744">
        <v>14.698499679999999</v>
      </c>
      <c r="D744">
        <v>0.33653599000000001</v>
      </c>
      <c r="E744">
        <v>1694.160034</v>
      </c>
      <c r="G744" s="6">
        <f t="shared" si="62"/>
        <v>41499</v>
      </c>
      <c r="H744" s="4">
        <f t="shared" si="63"/>
        <v>-2.8541671100285049E-3</v>
      </c>
      <c r="I744" s="4">
        <f t="shared" si="64"/>
        <v>-9.1678605384719614E-3</v>
      </c>
      <c r="J744" s="4">
        <f t="shared" si="65"/>
        <v>3.4788546186768077E-3</v>
      </c>
      <c r="K744" s="4">
        <f t="shared" si="66"/>
        <v>2.7760558521343626E-3</v>
      </c>
    </row>
    <row r="745" spans="1:11" x14ac:dyDescent="0.2">
      <c r="A745" s="6">
        <v>41500</v>
      </c>
      <c r="B745">
        <v>20.26660919</v>
      </c>
      <c r="C745">
        <v>14.56700039</v>
      </c>
      <c r="D745">
        <v>0.35077235099999998</v>
      </c>
      <c r="E745">
        <v>1685.3900149999999</v>
      </c>
      <c r="G745" s="6">
        <f t="shared" si="62"/>
        <v>41500</v>
      </c>
      <c r="H745" s="4">
        <f t="shared" si="63"/>
        <v>-5.9850228408907524E-3</v>
      </c>
      <c r="I745" s="4">
        <f t="shared" si="64"/>
        <v>-8.9464430290751018E-3</v>
      </c>
      <c r="J745" s="4">
        <f t="shared" si="65"/>
        <v>4.2302640499163102E-2</v>
      </c>
      <c r="K745" s="4">
        <f t="shared" si="66"/>
        <v>-5.1766178070519198E-3</v>
      </c>
    </row>
    <row r="746" spans="1:11" x14ac:dyDescent="0.2">
      <c r="A746" s="6">
        <v>41501</v>
      </c>
      <c r="B746">
        <v>19.738731380000001</v>
      </c>
      <c r="C746">
        <v>14.323499679999999</v>
      </c>
      <c r="D746">
        <v>0.35310614099999998</v>
      </c>
      <c r="E746">
        <v>1661.3199460000001</v>
      </c>
      <c r="G746" s="6">
        <f t="shared" si="62"/>
        <v>41501</v>
      </c>
      <c r="H746" s="4">
        <f t="shared" si="63"/>
        <v>-2.6046676335993446E-2</v>
      </c>
      <c r="I746" s="4">
        <f t="shared" si="64"/>
        <v>-1.671591291829444E-2</v>
      </c>
      <c r="J746" s="4">
        <f t="shared" si="65"/>
        <v>6.6532895005741999E-3</v>
      </c>
      <c r="K746" s="4">
        <f t="shared" si="66"/>
        <v>-1.4281601757323736E-2</v>
      </c>
    </row>
    <row r="747" spans="1:11" x14ac:dyDescent="0.2">
      <c r="A747" s="6">
        <v>41502</v>
      </c>
      <c r="B747">
        <v>19.659147260000001</v>
      </c>
      <c r="C747">
        <v>14.24100018</v>
      </c>
      <c r="D747">
        <v>0.35450652199999999</v>
      </c>
      <c r="E747">
        <v>1655.829956</v>
      </c>
      <c r="G747" s="6">
        <f t="shared" si="62"/>
        <v>41502</v>
      </c>
      <c r="H747" s="4">
        <f t="shared" si="63"/>
        <v>-4.0318761356992194E-3</v>
      </c>
      <c r="I747" s="4">
        <f t="shared" si="64"/>
        <v>-5.7597306414711724E-3</v>
      </c>
      <c r="J747" s="4">
        <f t="shared" si="65"/>
        <v>3.9658925104901765E-3</v>
      </c>
      <c r="K747" s="4">
        <f t="shared" si="66"/>
        <v>-3.304595248626474E-3</v>
      </c>
    </row>
    <row r="748" spans="1:11" x14ac:dyDescent="0.2">
      <c r="A748" s="6">
        <v>41505</v>
      </c>
      <c r="B748">
        <v>19.51855278</v>
      </c>
      <c r="C748">
        <v>14.2784996</v>
      </c>
      <c r="D748">
        <v>0.34890538500000001</v>
      </c>
      <c r="E748">
        <v>1646.0600589999999</v>
      </c>
      <c r="G748" s="6">
        <f t="shared" si="62"/>
        <v>41505</v>
      </c>
      <c r="H748" s="4">
        <f t="shared" si="63"/>
        <v>-7.1516062289265214E-3</v>
      </c>
      <c r="I748" s="4">
        <f t="shared" si="64"/>
        <v>2.633201286849518E-3</v>
      </c>
      <c r="J748" s="4">
        <f t="shared" si="65"/>
        <v>-1.5799813691438902E-2</v>
      </c>
      <c r="K748" s="4">
        <f t="shared" si="66"/>
        <v>-5.9003021201532446E-3</v>
      </c>
    </row>
    <row r="749" spans="1:11" x14ac:dyDescent="0.2">
      <c r="A749" s="6">
        <v>41506</v>
      </c>
      <c r="B749">
        <v>19.425706859999998</v>
      </c>
      <c r="C749">
        <v>14.354499819999999</v>
      </c>
      <c r="D749">
        <v>0.35066440700000001</v>
      </c>
      <c r="E749">
        <v>1652.349976</v>
      </c>
      <c r="G749" s="6">
        <f t="shared" si="62"/>
        <v>41506</v>
      </c>
      <c r="H749" s="4">
        <f t="shared" si="63"/>
        <v>-4.7568034908376244E-3</v>
      </c>
      <c r="I749" s="4">
        <f t="shared" si="64"/>
        <v>5.3227035143104118E-3</v>
      </c>
      <c r="J749" s="4">
        <f t="shared" si="65"/>
        <v>5.0415444290148326E-3</v>
      </c>
      <c r="K749" s="4">
        <f t="shared" si="66"/>
        <v>3.8211953237121676E-3</v>
      </c>
    </row>
    <row r="750" spans="1:11" x14ac:dyDescent="0.2">
      <c r="A750" s="6">
        <v>41507</v>
      </c>
      <c r="B750">
        <v>19.51059532</v>
      </c>
      <c r="C750">
        <v>14.228500370000001</v>
      </c>
      <c r="D750">
        <v>0.34902268600000003</v>
      </c>
      <c r="E750">
        <v>1642.8000489999999</v>
      </c>
      <c r="G750" s="6">
        <f t="shared" si="62"/>
        <v>41507</v>
      </c>
      <c r="H750" s="4">
        <f t="shared" si="63"/>
        <v>4.3699032736255194E-3</v>
      </c>
      <c r="I750" s="4">
        <f t="shared" si="64"/>
        <v>-8.777696999546003E-3</v>
      </c>
      <c r="J750" s="4">
        <f t="shared" si="65"/>
        <v>-4.6817440470939831E-3</v>
      </c>
      <c r="K750" s="4">
        <f t="shared" si="66"/>
        <v>-5.7796030736287918E-3</v>
      </c>
    </row>
    <row r="751" spans="1:11" x14ac:dyDescent="0.2">
      <c r="A751" s="6">
        <v>41508</v>
      </c>
      <c r="B751">
        <v>19.486721039999999</v>
      </c>
      <c r="C751">
        <v>14.48649979</v>
      </c>
      <c r="D751">
        <v>0.35089907100000001</v>
      </c>
      <c r="E751">
        <v>1656.959961</v>
      </c>
      <c r="G751" s="6">
        <f t="shared" si="62"/>
        <v>41508</v>
      </c>
      <c r="H751" s="4">
        <f t="shared" si="63"/>
        <v>-1.223657177468529E-3</v>
      </c>
      <c r="I751" s="4">
        <f t="shared" si="64"/>
        <v>1.8132579912917279E-2</v>
      </c>
      <c r="J751" s="4">
        <f t="shared" si="65"/>
        <v>5.3761118553765641E-3</v>
      </c>
      <c r="K751" s="4">
        <f t="shared" si="66"/>
        <v>8.6193764168800424E-3</v>
      </c>
    </row>
    <row r="752" spans="1:11" x14ac:dyDescent="0.2">
      <c r="A752" s="6">
        <v>41509</v>
      </c>
      <c r="B752">
        <v>19.481412890000001</v>
      </c>
      <c r="C752">
        <v>14.50049973</v>
      </c>
      <c r="D752">
        <v>0.35089907100000001</v>
      </c>
      <c r="E752">
        <v>1663.5</v>
      </c>
      <c r="G752" s="6">
        <f t="shared" si="62"/>
        <v>41509</v>
      </c>
      <c r="H752" s="4">
        <f t="shared" si="63"/>
        <v>-2.723983162227217E-4</v>
      </c>
      <c r="I752" s="4">
        <f t="shared" si="64"/>
        <v>9.664128811615047E-4</v>
      </c>
      <c r="J752" s="4">
        <f t="shared" si="65"/>
        <v>0</v>
      </c>
      <c r="K752" s="4">
        <f t="shared" si="66"/>
        <v>3.9470108837469375E-3</v>
      </c>
    </row>
    <row r="753" spans="1:11" x14ac:dyDescent="0.2">
      <c r="A753" s="6">
        <v>41512</v>
      </c>
      <c r="B753">
        <v>19.372650149999998</v>
      </c>
      <c r="C753">
        <v>14.31050014</v>
      </c>
      <c r="D753">
        <v>0.35160264400000002</v>
      </c>
      <c r="E753">
        <v>1656.780029</v>
      </c>
      <c r="G753" s="6">
        <f t="shared" si="62"/>
        <v>41512</v>
      </c>
      <c r="H753" s="4">
        <f t="shared" si="63"/>
        <v>-5.5828979455505578E-3</v>
      </c>
      <c r="I753" s="4">
        <f t="shared" si="64"/>
        <v>-1.3102968417489147E-2</v>
      </c>
      <c r="J753" s="4">
        <f t="shared" si="65"/>
        <v>2.0050580299200149E-3</v>
      </c>
      <c r="K753" s="4">
        <f t="shared" si="66"/>
        <v>-4.039657950105191E-3</v>
      </c>
    </row>
    <row r="754" spans="1:11" x14ac:dyDescent="0.2">
      <c r="A754" s="6">
        <v>41513</v>
      </c>
      <c r="B754">
        <v>19.327566149999999</v>
      </c>
      <c r="C754">
        <v>14.04650021</v>
      </c>
      <c r="D754">
        <v>0.34714609400000002</v>
      </c>
      <c r="E754">
        <v>1630.4799800000001</v>
      </c>
      <c r="G754" s="6">
        <f t="shared" si="62"/>
        <v>41513</v>
      </c>
      <c r="H754" s="4">
        <f t="shared" si="63"/>
        <v>-2.3271983776571581E-3</v>
      </c>
      <c r="I754" s="4">
        <f t="shared" si="64"/>
        <v>-1.8447987660618614E-2</v>
      </c>
      <c r="J754" s="4">
        <f t="shared" si="65"/>
        <v>-1.2674961568263976E-2</v>
      </c>
      <c r="K754" s="4">
        <f t="shared" si="66"/>
        <v>-1.5874194847625089E-2</v>
      </c>
    </row>
    <row r="755" spans="1:11" x14ac:dyDescent="0.2">
      <c r="A755" s="6">
        <v>41514</v>
      </c>
      <c r="B755">
        <v>19.200227739999999</v>
      </c>
      <c r="C755">
        <v>14.07900047</v>
      </c>
      <c r="D755">
        <v>0.34714609400000002</v>
      </c>
      <c r="E755">
        <v>1634.959961</v>
      </c>
      <c r="G755" s="6">
        <f t="shared" si="62"/>
        <v>41514</v>
      </c>
      <c r="H755" s="4">
        <f t="shared" si="63"/>
        <v>-6.5884348299074524E-3</v>
      </c>
      <c r="I755" s="4">
        <f t="shared" si="64"/>
        <v>2.3137621125626229E-3</v>
      </c>
      <c r="J755" s="4">
        <f t="shared" si="65"/>
        <v>0</v>
      </c>
      <c r="K755" s="4">
        <f t="shared" si="66"/>
        <v>2.7476455123356391E-3</v>
      </c>
    </row>
    <row r="756" spans="1:11" x14ac:dyDescent="0.2">
      <c r="A756" s="6">
        <v>41515</v>
      </c>
      <c r="B756">
        <v>19.213497159999999</v>
      </c>
      <c r="C756">
        <v>14.199000359999999</v>
      </c>
      <c r="D756">
        <v>0.34644231199999997</v>
      </c>
      <c r="E756">
        <v>1638.170044</v>
      </c>
      <c r="G756" s="6">
        <f t="shared" si="62"/>
        <v>41515</v>
      </c>
      <c r="H756" s="4">
        <f t="shared" si="63"/>
        <v>6.9110742745803755E-4</v>
      </c>
      <c r="I756" s="4">
        <f t="shared" si="64"/>
        <v>8.5233245254661139E-3</v>
      </c>
      <c r="J756" s="4">
        <f t="shared" si="65"/>
        <v>-2.0273366521014191E-3</v>
      </c>
      <c r="K756" s="4">
        <f t="shared" si="66"/>
        <v>1.9634015979428376E-3</v>
      </c>
    </row>
    <row r="757" spans="1:11" x14ac:dyDescent="0.2">
      <c r="A757" s="6">
        <v>41516</v>
      </c>
      <c r="B757">
        <v>19.359390260000001</v>
      </c>
      <c r="C757">
        <v>14.04899979</v>
      </c>
      <c r="D757">
        <v>0.34597325299999998</v>
      </c>
      <c r="E757">
        <v>1632.969971</v>
      </c>
      <c r="G757" s="6">
        <f t="shared" si="62"/>
        <v>41516</v>
      </c>
      <c r="H757" s="4">
        <f t="shared" si="63"/>
        <v>7.5932610698135061E-3</v>
      </c>
      <c r="I757" s="4">
        <f t="shared" si="64"/>
        <v>-1.056416410993033E-2</v>
      </c>
      <c r="J757" s="4">
        <f t="shared" si="65"/>
        <v>-1.3539310406172067E-3</v>
      </c>
      <c r="K757" s="4">
        <f t="shared" si="66"/>
        <v>-3.1743182089343236E-3</v>
      </c>
    </row>
    <row r="758" spans="1:11" x14ac:dyDescent="0.2">
      <c r="A758" s="6">
        <v>41520</v>
      </c>
      <c r="B758">
        <v>19.279808039999999</v>
      </c>
      <c r="C758">
        <v>14.43999958</v>
      </c>
      <c r="D758">
        <v>0.34620785700000001</v>
      </c>
      <c r="E758">
        <v>1639.7700199999999</v>
      </c>
      <c r="G758" s="6">
        <f t="shared" si="62"/>
        <v>41520</v>
      </c>
      <c r="H758" s="4">
        <f t="shared" si="63"/>
        <v>-4.1107813278826733E-3</v>
      </c>
      <c r="I758" s="4">
        <f t="shared" si="64"/>
        <v>2.7831147828638381E-2</v>
      </c>
      <c r="J758" s="4">
        <f t="shared" si="65"/>
        <v>6.7809866215307046E-4</v>
      </c>
      <c r="K758" s="4">
        <f t="shared" si="66"/>
        <v>4.1642217069282061E-3</v>
      </c>
    </row>
    <row r="759" spans="1:11" x14ac:dyDescent="0.2">
      <c r="A759" s="6">
        <v>41521</v>
      </c>
      <c r="B759">
        <v>19.340824130000001</v>
      </c>
      <c r="C759">
        <v>14.682000159999999</v>
      </c>
      <c r="D759">
        <v>0.34949171499999998</v>
      </c>
      <c r="E759">
        <v>1653.079956</v>
      </c>
      <c r="G759" s="6">
        <f t="shared" si="62"/>
        <v>41521</v>
      </c>
      <c r="H759" s="4">
        <f t="shared" si="63"/>
        <v>3.1647664682870058E-3</v>
      </c>
      <c r="I759" s="4">
        <f t="shared" si="64"/>
        <v>1.6759043423739461E-2</v>
      </c>
      <c r="J759" s="4">
        <f t="shared" si="65"/>
        <v>9.485220897225366E-3</v>
      </c>
      <c r="K759" s="4">
        <f t="shared" si="66"/>
        <v>8.1169528883080488E-3</v>
      </c>
    </row>
    <row r="760" spans="1:11" x14ac:dyDescent="0.2">
      <c r="A760" s="6">
        <v>41522</v>
      </c>
      <c r="B760">
        <v>19.277154920000001</v>
      </c>
      <c r="C760">
        <v>14.704999920000001</v>
      </c>
      <c r="D760">
        <v>0.350429922</v>
      </c>
      <c r="E760">
        <v>1655.079956</v>
      </c>
      <c r="G760" s="6">
        <f t="shared" si="62"/>
        <v>41522</v>
      </c>
      <c r="H760" s="4">
        <f t="shared" si="63"/>
        <v>-3.2919595138265478E-3</v>
      </c>
      <c r="I760" s="4">
        <f t="shared" si="64"/>
        <v>1.5665277039473846E-3</v>
      </c>
      <c r="J760" s="4">
        <f t="shared" si="65"/>
        <v>2.6844899599409722E-3</v>
      </c>
      <c r="K760" s="4">
        <f t="shared" si="66"/>
        <v>1.2098628337611217E-3</v>
      </c>
    </row>
    <row r="761" spans="1:11" x14ac:dyDescent="0.2">
      <c r="A761" s="6">
        <v>41523</v>
      </c>
      <c r="B761">
        <v>19.255937580000001</v>
      </c>
      <c r="C761">
        <v>14.79300022</v>
      </c>
      <c r="D761">
        <v>0.34902268600000003</v>
      </c>
      <c r="E761">
        <v>1655.170044</v>
      </c>
      <c r="G761" s="6">
        <f t="shared" si="62"/>
        <v>41523</v>
      </c>
      <c r="H761" s="4">
        <f t="shared" si="63"/>
        <v>-1.1006468583175666E-3</v>
      </c>
      <c r="I761" s="4">
        <f t="shared" si="64"/>
        <v>5.9843794953247098E-3</v>
      </c>
      <c r="J761" s="4">
        <f t="shared" si="65"/>
        <v>-4.0157415553114806E-3</v>
      </c>
      <c r="K761" s="4">
        <f t="shared" si="66"/>
        <v>5.4431207189287178E-5</v>
      </c>
    </row>
    <row r="762" spans="1:11" x14ac:dyDescent="0.2">
      <c r="A762" s="6">
        <v>41526</v>
      </c>
      <c r="B762">
        <v>19.49997711</v>
      </c>
      <c r="C762">
        <v>14.98550034</v>
      </c>
      <c r="D762">
        <v>0.35488653199999998</v>
      </c>
      <c r="E762">
        <v>1671.709961</v>
      </c>
      <c r="G762" s="6">
        <f t="shared" si="62"/>
        <v>41526</v>
      </c>
      <c r="H762" s="4">
        <f t="shared" si="63"/>
        <v>1.2673469104587554E-2</v>
      </c>
      <c r="I762" s="4">
        <f t="shared" si="64"/>
        <v>1.3012919430619663E-2</v>
      </c>
      <c r="J762" s="4">
        <f t="shared" si="65"/>
        <v>1.6800758905396673E-2</v>
      </c>
      <c r="K762" s="4">
        <f t="shared" si="66"/>
        <v>9.9928808281404269E-3</v>
      </c>
    </row>
    <row r="763" spans="1:11" x14ac:dyDescent="0.2">
      <c r="A763" s="6">
        <v>41527</v>
      </c>
      <c r="B763">
        <v>19.619359970000001</v>
      </c>
      <c r="C763">
        <v>15.01799965</v>
      </c>
      <c r="D763">
        <v>0.36239242599999999</v>
      </c>
      <c r="E763">
        <v>1683.98999</v>
      </c>
      <c r="G763" s="6">
        <f t="shared" si="62"/>
        <v>41527</v>
      </c>
      <c r="H763" s="4">
        <f t="shared" si="63"/>
        <v>6.1222051352449736E-3</v>
      </c>
      <c r="I763" s="4">
        <f t="shared" si="64"/>
        <v>2.1687170439850245E-3</v>
      </c>
      <c r="J763" s="4">
        <f t="shared" si="65"/>
        <v>2.1150123555548239E-2</v>
      </c>
      <c r="K763" s="4">
        <f t="shared" si="66"/>
        <v>7.3457892137307468E-3</v>
      </c>
    </row>
    <row r="764" spans="1:11" x14ac:dyDescent="0.2">
      <c r="A764" s="6">
        <v>41528</v>
      </c>
      <c r="B764">
        <v>19.643232350000002</v>
      </c>
      <c r="C764">
        <v>14.98200035</v>
      </c>
      <c r="D764">
        <v>0.368490875</v>
      </c>
      <c r="E764">
        <v>1689.130005</v>
      </c>
      <c r="G764" s="6">
        <f t="shared" si="62"/>
        <v>41528</v>
      </c>
      <c r="H764" s="4">
        <f t="shared" si="63"/>
        <v>1.2167766959014781E-3</v>
      </c>
      <c r="I764" s="4">
        <f t="shared" si="64"/>
        <v>-2.397076896988759E-3</v>
      </c>
      <c r="J764" s="4">
        <f t="shared" si="65"/>
        <v>1.6828301483320818E-2</v>
      </c>
      <c r="K764" s="4">
        <f t="shared" si="66"/>
        <v>3.0522835827544448E-3</v>
      </c>
    </row>
    <row r="765" spans="1:11" x14ac:dyDescent="0.2">
      <c r="A765" s="6">
        <v>41529</v>
      </c>
      <c r="B765">
        <v>19.606100080000001</v>
      </c>
      <c r="C765">
        <v>14.942999840000001</v>
      </c>
      <c r="D765">
        <v>0.36825638999999999</v>
      </c>
      <c r="E765">
        <v>1683.420044</v>
      </c>
      <c r="G765" s="6">
        <f t="shared" si="62"/>
        <v>41529</v>
      </c>
      <c r="H765" s="4">
        <f t="shared" si="63"/>
        <v>-1.8903340009619463E-3</v>
      </c>
      <c r="I765" s="4">
        <f t="shared" si="64"/>
        <v>-2.6031577285338114E-3</v>
      </c>
      <c r="J765" s="4">
        <f t="shared" si="65"/>
        <v>-6.3633868816970196E-4</v>
      </c>
      <c r="K765" s="4">
        <f t="shared" si="66"/>
        <v>-3.3804153517479341E-3</v>
      </c>
    </row>
    <row r="766" spans="1:11" x14ac:dyDescent="0.2">
      <c r="A766" s="6">
        <v>41530</v>
      </c>
      <c r="B766">
        <v>19.725467680000001</v>
      </c>
      <c r="C766">
        <v>14.89599991</v>
      </c>
      <c r="D766">
        <v>0.37060201199999998</v>
      </c>
      <c r="E766">
        <v>1687.98999</v>
      </c>
      <c r="G766" s="6">
        <f t="shared" si="62"/>
        <v>41530</v>
      </c>
      <c r="H766" s="4">
        <f t="shared" si="63"/>
        <v>6.0882888240363364E-3</v>
      </c>
      <c r="I766" s="4">
        <f t="shared" si="64"/>
        <v>-3.1452807671313865E-3</v>
      </c>
      <c r="J766" s="4">
        <f t="shared" si="65"/>
        <v>6.3695350948289597E-3</v>
      </c>
      <c r="K766" s="4">
        <f t="shared" si="66"/>
        <v>2.7146795693018255E-3</v>
      </c>
    </row>
    <row r="767" spans="1:11" x14ac:dyDescent="0.2">
      <c r="A767" s="6">
        <v>41533</v>
      </c>
      <c r="B767">
        <v>19.836874009999999</v>
      </c>
      <c r="C767">
        <v>14.803000450000001</v>
      </c>
      <c r="D767">
        <v>0.37083655599999998</v>
      </c>
      <c r="E767">
        <v>1697.599976</v>
      </c>
      <c r="G767" s="6">
        <f t="shared" si="62"/>
        <v>41533</v>
      </c>
      <c r="H767" s="4">
        <f t="shared" si="63"/>
        <v>5.6478422619583579E-3</v>
      </c>
      <c r="I767" s="4">
        <f t="shared" si="64"/>
        <v>-6.2432505747779254E-3</v>
      </c>
      <c r="J767" s="4">
        <f t="shared" si="65"/>
        <v>6.3287298073277931E-4</v>
      </c>
      <c r="K767" s="4">
        <f t="shared" si="66"/>
        <v>5.6931534291859709E-3</v>
      </c>
    </row>
    <row r="768" spans="1:11" x14ac:dyDescent="0.2">
      <c r="A768" s="6">
        <v>41534</v>
      </c>
      <c r="B768">
        <v>19.935018540000002</v>
      </c>
      <c r="C768">
        <v>15.20849991</v>
      </c>
      <c r="D768">
        <v>0.37200924800000001</v>
      </c>
      <c r="E768">
        <v>1704.76001</v>
      </c>
      <c r="G768" s="6">
        <f t="shared" si="62"/>
        <v>41534</v>
      </c>
      <c r="H768" s="4">
        <f t="shared" si="63"/>
        <v>4.9475804479337526E-3</v>
      </c>
      <c r="I768" s="4">
        <f t="shared" si="64"/>
        <v>2.739305868223485E-2</v>
      </c>
      <c r="J768" s="4">
        <f t="shared" si="65"/>
        <v>3.1622880242692109E-3</v>
      </c>
      <c r="K768" s="4">
        <f t="shared" si="66"/>
        <v>4.2177392207973785E-3</v>
      </c>
    </row>
    <row r="769" spans="1:11" x14ac:dyDescent="0.2">
      <c r="A769" s="6">
        <v>41535</v>
      </c>
      <c r="B769">
        <v>20.271913529999999</v>
      </c>
      <c r="C769">
        <v>15.601499560000001</v>
      </c>
      <c r="D769">
        <v>0.37529301599999998</v>
      </c>
      <c r="E769">
        <v>1725.5200199999999</v>
      </c>
      <c r="G769" s="6">
        <f t="shared" si="62"/>
        <v>41535</v>
      </c>
      <c r="H769" s="4">
        <f t="shared" si="63"/>
        <v>1.6899657721612504E-2</v>
      </c>
      <c r="I769" s="4">
        <f t="shared" si="64"/>
        <v>2.5840789842895173E-2</v>
      </c>
      <c r="J769" s="4">
        <f t="shared" si="65"/>
        <v>8.8271138893836198E-3</v>
      </c>
      <c r="K769" s="4">
        <f t="shared" si="66"/>
        <v>1.2177673032111924E-2</v>
      </c>
    </row>
    <row r="770" spans="1:11" x14ac:dyDescent="0.2">
      <c r="A770" s="6">
        <v>41536</v>
      </c>
      <c r="B770">
        <v>20.216213230000001</v>
      </c>
      <c r="C770">
        <v>15.602999690000001</v>
      </c>
      <c r="D770">
        <v>0.373651177</v>
      </c>
      <c r="E770">
        <v>1722.339966</v>
      </c>
      <c r="G770" s="6">
        <f t="shared" ref="G770:G833" si="67">A770</f>
        <v>41536</v>
      </c>
      <c r="H770" s="4">
        <f t="shared" si="63"/>
        <v>-2.7476587208982162E-3</v>
      </c>
      <c r="I770" s="4">
        <f t="shared" si="64"/>
        <v>9.6152936724491767E-5</v>
      </c>
      <c r="J770" s="4">
        <f t="shared" si="65"/>
        <v>-4.3748189547976324E-3</v>
      </c>
      <c r="K770" s="4">
        <f t="shared" si="66"/>
        <v>-1.8429539867059752E-3</v>
      </c>
    </row>
    <row r="771" spans="1:11" x14ac:dyDescent="0.2">
      <c r="A771" s="6">
        <v>41537</v>
      </c>
      <c r="B771">
        <v>20.115411760000001</v>
      </c>
      <c r="C771">
        <v>15.81700039</v>
      </c>
      <c r="D771">
        <v>0.37036743799999999</v>
      </c>
      <c r="E771">
        <v>1709.910034</v>
      </c>
      <c r="G771" s="6">
        <f t="shared" si="67"/>
        <v>41537</v>
      </c>
      <c r="H771" s="4">
        <f t="shared" si="63"/>
        <v>-4.9861697071148514E-3</v>
      </c>
      <c r="I771" s="4">
        <f t="shared" si="64"/>
        <v>1.3715356293774184E-2</v>
      </c>
      <c r="J771" s="4">
        <f t="shared" si="65"/>
        <v>-8.788247440740693E-3</v>
      </c>
      <c r="K771" s="4">
        <f t="shared" si="66"/>
        <v>-7.2168864715295156E-3</v>
      </c>
    </row>
    <row r="772" spans="1:11" x14ac:dyDescent="0.2">
      <c r="A772" s="6">
        <v>41540</v>
      </c>
      <c r="B772">
        <v>20.271913529999999</v>
      </c>
      <c r="C772">
        <v>15.57450008</v>
      </c>
      <c r="D772">
        <v>0.36684903499999999</v>
      </c>
      <c r="E772">
        <v>1701.839966</v>
      </c>
      <c r="G772" s="6">
        <f t="shared" si="67"/>
        <v>41540</v>
      </c>
      <c r="H772" s="4">
        <f t="shared" si="63"/>
        <v>7.7801922161595538E-3</v>
      </c>
      <c r="I772" s="4">
        <f t="shared" si="64"/>
        <v>-1.533162445600722E-2</v>
      </c>
      <c r="J772" s="4">
        <f t="shared" si="65"/>
        <v>-9.4997633134260573E-3</v>
      </c>
      <c r="K772" s="4">
        <f t="shared" si="66"/>
        <v>-4.719586317135982E-3</v>
      </c>
    </row>
    <row r="773" spans="1:11" x14ac:dyDescent="0.2">
      <c r="A773" s="6">
        <v>41541</v>
      </c>
      <c r="B773">
        <v>20.094190600000001</v>
      </c>
      <c r="C773">
        <v>15.706500050000001</v>
      </c>
      <c r="D773">
        <v>0.36825638999999999</v>
      </c>
      <c r="E773">
        <v>1697.420044</v>
      </c>
      <c r="G773" s="6">
        <f t="shared" si="67"/>
        <v>41541</v>
      </c>
      <c r="H773" s="4">
        <f t="shared" ref="H773:H836" si="68">B773/B772-1</f>
        <v>-8.7669538318121409E-3</v>
      </c>
      <c r="I773" s="4">
        <f t="shared" si="64"/>
        <v>8.4753904986978323E-3</v>
      </c>
      <c r="J773" s="4">
        <f t="shared" si="65"/>
        <v>3.836332839201928E-3</v>
      </c>
      <c r="K773" s="4">
        <f t="shared" si="66"/>
        <v>-2.597143144069336E-3</v>
      </c>
    </row>
    <row r="774" spans="1:11" x14ac:dyDescent="0.2">
      <c r="A774" s="6">
        <v>41542</v>
      </c>
      <c r="B774">
        <v>19.802391050000001</v>
      </c>
      <c r="C774">
        <v>15.63249969</v>
      </c>
      <c r="D774">
        <v>0.36872547900000002</v>
      </c>
      <c r="E774">
        <v>1692.7700199999999</v>
      </c>
      <c r="G774" s="6">
        <f t="shared" si="67"/>
        <v>41542</v>
      </c>
      <c r="H774" s="4">
        <f t="shared" si="68"/>
        <v>-1.452158764732725E-2</v>
      </c>
      <c r="I774" s="4">
        <f t="shared" si="64"/>
        <v>-4.7114481115734241E-3</v>
      </c>
      <c r="J774" s="4">
        <f t="shared" si="65"/>
        <v>1.2738108902876633E-3</v>
      </c>
      <c r="K774" s="4">
        <f t="shared" si="66"/>
        <v>-2.7394657064624406E-3</v>
      </c>
    </row>
    <row r="775" spans="1:11" x14ac:dyDescent="0.2">
      <c r="A775" s="6">
        <v>41543</v>
      </c>
      <c r="B775">
        <v>19.794435499999999</v>
      </c>
      <c r="C775">
        <v>15.90600014</v>
      </c>
      <c r="D775">
        <v>0.36755275700000001</v>
      </c>
      <c r="E775">
        <v>1698.670044</v>
      </c>
      <c r="G775" s="6">
        <f t="shared" si="67"/>
        <v>41543</v>
      </c>
      <c r="H775" s="4">
        <f t="shared" si="68"/>
        <v>-4.0174693954453389E-4</v>
      </c>
      <c r="I775" s="4">
        <f t="shared" si="64"/>
        <v>1.7495631244116128E-2</v>
      </c>
      <c r="J775" s="4">
        <f t="shared" si="65"/>
        <v>-3.1804745448578142E-3</v>
      </c>
      <c r="K775" s="4">
        <f t="shared" si="66"/>
        <v>3.4854256220817614E-3</v>
      </c>
    </row>
    <row r="776" spans="1:11" x14ac:dyDescent="0.2">
      <c r="A776" s="6">
        <v>41544</v>
      </c>
      <c r="B776">
        <v>19.725467680000001</v>
      </c>
      <c r="C776">
        <v>15.80049992</v>
      </c>
      <c r="D776">
        <v>0.36544159100000001</v>
      </c>
      <c r="E776">
        <v>1691.75</v>
      </c>
      <c r="G776" s="6">
        <f t="shared" si="67"/>
        <v>41544</v>
      </c>
      <c r="H776" s="4">
        <f t="shared" si="68"/>
        <v>-3.4842024163810326E-3</v>
      </c>
      <c r="I776" s="4">
        <f t="shared" si="64"/>
        <v>-6.6327309865092943E-3</v>
      </c>
      <c r="J776" s="4">
        <f t="shared" si="65"/>
        <v>-5.743844821710864E-3</v>
      </c>
      <c r="K776" s="4">
        <f t="shared" si="66"/>
        <v>-4.0738011625287562E-3</v>
      </c>
    </row>
    <row r="777" spans="1:11" x14ac:dyDescent="0.2">
      <c r="A777" s="6">
        <v>41547</v>
      </c>
      <c r="B777">
        <v>19.619359970000001</v>
      </c>
      <c r="C777">
        <v>15.631999970000001</v>
      </c>
      <c r="D777">
        <v>0.36497247199999999</v>
      </c>
      <c r="E777">
        <v>1681.5500489999999</v>
      </c>
      <c r="G777" s="6">
        <f t="shared" si="67"/>
        <v>41547</v>
      </c>
      <c r="H777" s="4">
        <f t="shared" si="68"/>
        <v>-5.3792240428136573E-3</v>
      </c>
      <c r="I777" s="4">
        <f t="shared" si="64"/>
        <v>-1.0664216376262581E-2</v>
      </c>
      <c r="J777" s="4">
        <f t="shared" si="65"/>
        <v>-1.2837044593537739E-3</v>
      </c>
      <c r="K777" s="4">
        <f t="shared" si="66"/>
        <v>-6.0292306782917526E-3</v>
      </c>
    </row>
    <row r="778" spans="1:11" x14ac:dyDescent="0.2">
      <c r="A778" s="6">
        <v>41548</v>
      </c>
      <c r="B778">
        <v>19.521211619999999</v>
      </c>
      <c r="C778">
        <v>16.04750061</v>
      </c>
      <c r="D778">
        <v>0.36473804700000001</v>
      </c>
      <c r="E778">
        <v>1695</v>
      </c>
      <c r="G778" s="6">
        <f t="shared" si="67"/>
        <v>41548</v>
      </c>
      <c r="H778" s="4">
        <f t="shared" si="68"/>
        <v>-5.0026275143573162E-3</v>
      </c>
      <c r="I778" s="4">
        <f t="shared" si="64"/>
        <v>2.6580133111399951E-2</v>
      </c>
      <c r="J778" s="4">
        <f t="shared" si="65"/>
        <v>-6.4230871636805631E-4</v>
      </c>
      <c r="K778" s="4">
        <f t="shared" si="66"/>
        <v>7.9985433725262567E-3</v>
      </c>
    </row>
    <row r="779" spans="1:11" x14ac:dyDescent="0.2">
      <c r="A779" s="6">
        <v>41549</v>
      </c>
      <c r="B779">
        <v>19.555686949999998</v>
      </c>
      <c r="C779">
        <v>16.02549934</v>
      </c>
      <c r="D779">
        <v>0.36450350300000001</v>
      </c>
      <c r="E779">
        <v>1693.869995</v>
      </c>
      <c r="G779" s="6">
        <f t="shared" si="67"/>
        <v>41549</v>
      </c>
      <c r="H779" s="4">
        <f t="shared" si="68"/>
        <v>1.7660445812019976E-3</v>
      </c>
      <c r="I779" s="4">
        <f t="shared" si="64"/>
        <v>-1.3710091393478452E-3</v>
      </c>
      <c r="J779" s="4">
        <f t="shared" si="65"/>
        <v>-6.4304780356516655E-4</v>
      </c>
      <c r="K779" s="4">
        <f t="shared" si="66"/>
        <v>-6.6666961651917767E-4</v>
      </c>
    </row>
    <row r="780" spans="1:11" x14ac:dyDescent="0.2">
      <c r="A780" s="6">
        <v>41550</v>
      </c>
      <c r="B780">
        <v>19.40713882</v>
      </c>
      <c r="C780">
        <v>15.73799992</v>
      </c>
      <c r="D780">
        <v>0.36075052600000002</v>
      </c>
      <c r="E780">
        <v>1678.660034</v>
      </c>
      <c r="G780" s="6">
        <f t="shared" si="67"/>
        <v>41550</v>
      </c>
      <c r="H780" s="4">
        <f t="shared" si="68"/>
        <v>-7.5961601543227397E-3</v>
      </c>
      <c r="I780" s="4">
        <f t="shared" si="64"/>
        <v>-1.7940122419923266E-2</v>
      </c>
      <c r="J780" s="4">
        <f t="shared" si="65"/>
        <v>-1.0296134245930677E-2</v>
      </c>
      <c r="K780" s="4">
        <f t="shared" si="66"/>
        <v>-8.9794146214863257E-3</v>
      </c>
    </row>
    <row r="781" spans="1:11" x14ac:dyDescent="0.2">
      <c r="A781" s="6">
        <v>41551</v>
      </c>
      <c r="B781">
        <v>19.311645510000002</v>
      </c>
      <c r="C781">
        <v>15.95199966</v>
      </c>
      <c r="D781">
        <v>0.36567619400000001</v>
      </c>
      <c r="E781">
        <v>1690.5</v>
      </c>
      <c r="G781" s="6">
        <f t="shared" si="67"/>
        <v>41551</v>
      </c>
      <c r="H781" s="4">
        <f t="shared" si="68"/>
        <v>-4.9205249102246551E-3</v>
      </c>
      <c r="I781" s="4">
        <f t="shared" si="64"/>
        <v>1.3597645259106006E-2</v>
      </c>
      <c r="J781" s="4">
        <f t="shared" si="65"/>
        <v>1.3653945441509885E-2</v>
      </c>
      <c r="K781" s="4">
        <f t="shared" si="66"/>
        <v>7.0532244529508681E-3</v>
      </c>
    </row>
    <row r="782" spans="1:11" x14ac:dyDescent="0.2">
      <c r="A782" s="6">
        <v>41554</v>
      </c>
      <c r="B782">
        <v>19.06494331</v>
      </c>
      <c r="C782">
        <v>15.50150013</v>
      </c>
      <c r="D782">
        <v>0.36567619400000001</v>
      </c>
      <c r="E782">
        <v>1676.119995</v>
      </c>
      <c r="G782" s="6">
        <f t="shared" si="67"/>
        <v>41554</v>
      </c>
      <c r="H782" s="4">
        <f t="shared" si="68"/>
        <v>-1.2774789174348378E-2</v>
      </c>
      <c r="I782" s="4">
        <f t="shared" si="64"/>
        <v>-2.8240944057291939E-2</v>
      </c>
      <c r="J782" s="4">
        <f t="shared" si="65"/>
        <v>0</v>
      </c>
      <c r="K782" s="4">
        <f t="shared" si="66"/>
        <v>-8.5063620230700909E-3</v>
      </c>
    </row>
    <row r="783" spans="1:11" x14ac:dyDescent="0.2">
      <c r="A783" s="6">
        <v>41555</v>
      </c>
      <c r="B783">
        <v>19.338172910000001</v>
      </c>
      <c r="C783">
        <v>15.16149998</v>
      </c>
      <c r="D783">
        <v>0.36262696999999999</v>
      </c>
      <c r="E783">
        <v>1655.4499510000001</v>
      </c>
      <c r="G783" s="6">
        <f t="shared" si="67"/>
        <v>41555</v>
      </c>
      <c r="H783" s="4">
        <f t="shared" si="68"/>
        <v>1.4331519142607885E-2</v>
      </c>
      <c r="I783" s="4">
        <f t="shared" si="64"/>
        <v>-2.1933370780160777E-2</v>
      </c>
      <c r="J783" s="4">
        <f t="shared" si="65"/>
        <v>-8.3385903978206999E-3</v>
      </c>
      <c r="K783" s="4">
        <f t="shared" si="66"/>
        <v>-1.2332078885557318E-2</v>
      </c>
    </row>
    <row r="784" spans="1:11" x14ac:dyDescent="0.2">
      <c r="A784" s="6">
        <v>41556</v>
      </c>
      <c r="B784">
        <v>19.364700320000001</v>
      </c>
      <c r="C784">
        <v>14.91149998</v>
      </c>
      <c r="D784">
        <v>0.35699757900000001</v>
      </c>
      <c r="E784">
        <v>1656.400024</v>
      </c>
      <c r="G784" s="6">
        <f t="shared" si="67"/>
        <v>41556</v>
      </c>
      <c r="H784" s="4">
        <f t="shared" si="68"/>
        <v>1.3717640298005485E-3</v>
      </c>
      <c r="I784" s="4">
        <f t="shared" si="64"/>
        <v>-1.64891336826688E-2</v>
      </c>
      <c r="J784" s="4">
        <f t="shared" si="65"/>
        <v>-1.5523917043456459E-2</v>
      </c>
      <c r="K784" s="4">
        <f t="shared" si="66"/>
        <v>5.7390620563668726E-4</v>
      </c>
    </row>
    <row r="785" spans="1:11" x14ac:dyDescent="0.2">
      <c r="A785" s="6">
        <v>41557</v>
      </c>
      <c r="B785">
        <v>19.839529039999999</v>
      </c>
      <c r="C785">
        <v>15.258500099999999</v>
      </c>
      <c r="D785">
        <v>0.36098512999999999</v>
      </c>
      <c r="E785">
        <v>1692.5600589999999</v>
      </c>
      <c r="G785" s="6">
        <f t="shared" si="67"/>
        <v>41557</v>
      </c>
      <c r="H785" s="4">
        <f t="shared" si="68"/>
        <v>2.4520323689677381E-2</v>
      </c>
      <c r="I785" s="4">
        <f t="shared" si="64"/>
        <v>2.3270638129323729E-2</v>
      </c>
      <c r="J785" s="4">
        <f t="shared" si="65"/>
        <v>1.1169686391626632E-2</v>
      </c>
      <c r="K785" s="4">
        <f t="shared" si="66"/>
        <v>2.1830496544354094E-2</v>
      </c>
    </row>
    <row r="786" spans="1:11" x14ac:dyDescent="0.2">
      <c r="A786" s="6">
        <v>41558</v>
      </c>
      <c r="B786">
        <v>19.847486499999999</v>
      </c>
      <c r="C786">
        <v>15.54450035</v>
      </c>
      <c r="D786">
        <v>0.35793581600000002</v>
      </c>
      <c r="E786">
        <v>1703.1999510000001</v>
      </c>
      <c r="G786" s="6">
        <f t="shared" si="67"/>
        <v>41558</v>
      </c>
      <c r="H786" s="4">
        <f t="shared" si="68"/>
        <v>4.0109117428932528E-4</v>
      </c>
      <c r="I786" s="4">
        <f t="shared" si="64"/>
        <v>1.8743667341195591E-2</v>
      </c>
      <c r="J786" s="4">
        <f t="shared" si="65"/>
        <v>-8.4472011354039811E-3</v>
      </c>
      <c r="K786" s="4">
        <f t="shared" si="66"/>
        <v>6.2862714640012918E-3</v>
      </c>
    </row>
    <row r="787" spans="1:11" x14ac:dyDescent="0.2">
      <c r="A787" s="6">
        <v>41561</v>
      </c>
      <c r="B787">
        <v>19.810346599999999</v>
      </c>
      <c r="C787">
        <v>15.53499985</v>
      </c>
      <c r="D787">
        <v>0.36333063199999999</v>
      </c>
      <c r="E787">
        <v>1710.1400149999999</v>
      </c>
      <c r="G787" s="6">
        <f t="shared" si="67"/>
        <v>41561</v>
      </c>
      <c r="H787" s="4">
        <f t="shared" si="68"/>
        <v>-1.8712646561064306E-3</v>
      </c>
      <c r="I787" s="4">
        <f t="shared" si="64"/>
        <v>-6.1118078973820822E-4</v>
      </c>
      <c r="J787" s="4">
        <f t="shared" si="65"/>
        <v>1.5072020621708315E-2</v>
      </c>
      <c r="K787" s="4">
        <f t="shared" si="66"/>
        <v>4.0747206432956151E-3</v>
      </c>
    </row>
    <row r="788" spans="1:11" x14ac:dyDescent="0.2">
      <c r="A788" s="6">
        <v>41562</v>
      </c>
      <c r="B788">
        <v>19.728115079999998</v>
      </c>
      <c r="C788">
        <v>15.31999969</v>
      </c>
      <c r="D788">
        <v>0.361454159</v>
      </c>
      <c r="E788">
        <v>1698.0600589999999</v>
      </c>
      <c r="G788" s="6">
        <f t="shared" si="67"/>
        <v>41562</v>
      </c>
      <c r="H788" s="4">
        <f t="shared" si="68"/>
        <v>-4.1509379750075404E-3</v>
      </c>
      <c r="I788" s="4">
        <f t="shared" ref="I788:I851" si="69">C788/C787-1</f>
        <v>-1.3839727201542362E-2</v>
      </c>
      <c r="J788" s="4">
        <f t="shared" ref="J788:J851" si="70">D788/D787-1</f>
        <v>-5.1646429855658482E-3</v>
      </c>
      <c r="K788" s="4">
        <f t="shared" ref="K788:K851" si="71">E788/E787-1</f>
        <v>-7.0637233758897855E-3</v>
      </c>
    </row>
    <row r="789" spans="1:11" x14ac:dyDescent="0.2">
      <c r="A789" s="6">
        <v>41563</v>
      </c>
      <c r="B789">
        <v>20.05439758</v>
      </c>
      <c r="C789">
        <v>15.52449989</v>
      </c>
      <c r="D789">
        <v>0.36591061899999999</v>
      </c>
      <c r="E789">
        <v>1721.540039</v>
      </c>
      <c r="G789" s="6">
        <f t="shared" si="67"/>
        <v>41563</v>
      </c>
      <c r="H789" s="4">
        <f t="shared" si="68"/>
        <v>1.653895968656327E-2</v>
      </c>
      <c r="I789" s="4">
        <f t="shared" si="69"/>
        <v>1.3348577293607056E-2</v>
      </c>
      <c r="J789" s="4">
        <f t="shared" si="70"/>
        <v>1.2329253624662195E-2</v>
      </c>
      <c r="K789" s="4">
        <f t="shared" si="71"/>
        <v>1.3827532115576302E-2</v>
      </c>
    </row>
    <row r="790" spans="1:11" x14ac:dyDescent="0.2">
      <c r="A790" s="6">
        <v>41564</v>
      </c>
      <c r="B790">
        <v>20.102149959999998</v>
      </c>
      <c r="C790">
        <v>15.538499829999999</v>
      </c>
      <c r="D790">
        <v>0.36661443100000002</v>
      </c>
      <c r="E790">
        <v>1733.150024</v>
      </c>
      <c r="G790" s="6">
        <f t="shared" si="67"/>
        <v>41564</v>
      </c>
      <c r="H790" s="4">
        <f t="shared" si="68"/>
        <v>2.3811425802997555E-3</v>
      </c>
      <c r="I790" s="4">
        <f t="shared" si="69"/>
        <v>9.0179652157540424E-4</v>
      </c>
      <c r="J790" s="4">
        <f t="shared" si="70"/>
        <v>1.923453333831926E-3</v>
      </c>
      <c r="K790" s="4">
        <f t="shared" si="71"/>
        <v>6.7439529357353756E-3</v>
      </c>
    </row>
    <row r="791" spans="1:11" x14ac:dyDescent="0.2">
      <c r="A791" s="6">
        <v>41565</v>
      </c>
      <c r="B791">
        <v>20.0835762</v>
      </c>
      <c r="C791">
        <v>16.446500780000001</v>
      </c>
      <c r="D791">
        <v>0.37083655599999998</v>
      </c>
      <c r="E791">
        <v>1744.5</v>
      </c>
      <c r="G791" s="6">
        <f t="shared" si="67"/>
        <v>41565</v>
      </c>
      <c r="H791" s="4">
        <f t="shared" si="68"/>
        <v>-9.2396883104328698E-4</v>
      </c>
      <c r="I791" s="4">
        <f t="shared" si="69"/>
        <v>5.843556069981326E-2</v>
      </c>
      <c r="J791" s="4">
        <f t="shared" si="70"/>
        <v>1.1516527018544886E-2</v>
      </c>
      <c r="K791" s="4">
        <f t="shared" si="71"/>
        <v>6.5487556430947613E-3</v>
      </c>
    </row>
    <row r="792" spans="1:11" x14ac:dyDescent="0.2">
      <c r="A792" s="6">
        <v>41568</v>
      </c>
      <c r="B792">
        <v>19.935018540000002</v>
      </c>
      <c r="C792">
        <v>16.322000500000001</v>
      </c>
      <c r="D792">
        <v>0.371774673</v>
      </c>
      <c r="E792">
        <v>1744.660034</v>
      </c>
      <c r="G792" s="6">
        <f t="shared" si="67"/>
        <v>41568</v>
      </c>
      <c r="H792" s="4">
        <f t="shared" si="68"/>
        <v>-7.3969724575246865E-3</v>
      </c>
      <c r="I792" s="4">
        <f t="shared" si="69"/>
        <v>-7.5700163618633853E-3</v>
      </c>
      <c r="J792" s="4">
        <f t="shared" si="70"/>
        <v>2.5297317236439021E-3</v>
      </c>
      <c r="K792" s="4">
        <f t="shared" si="71"/>
        <v>9.1736314130175245E-5</v>
      </c>
    </row>
    <row r="793" spans="1:11" x14ac:dyDescent="0.2">
      <c r="A793" s="6">
        <v>41569</v>
      </c>
      <c r="B793">
        <v>20.24539566</v>
      </c>
      <c r="C793">
        <v>16.627000809999998</v>
      </c>
      <c r="D793">
        <v>0.36989828899999999</v>
      </c>
      <c r="E793">
        <v>1754.670044</v>
      </c>
      <c r="G793" s="6">
        <f t="shared" si="67"/>
        <v>41569</v>
      </c>
      <c r="H793" s="4">
        <f t="shared" si="68"/>
        <v>1.5569442254453891E-2</v>
      </c>
      <c r="I793" s="4">
        <f t="shared" si="69"/>
        <v>1.8686453906186173E-2</v>
      </c>
      <c r="J793" s="4">
        <f t="shared" si="70"/>
        <v>-5.047100128846127E-3</v>
      </c>
      <c r="K793" s="4">
        <f t="shared" si="71"/>
        <v>5.737513214565837E-3</v>
      </c>
    </row>
    <row r="794" spans="1:11" x14ac:dyDescent="0.2">
      <c r="A794" s="6">
        <v>41570</v>
      </c>
      <c r="B794">
        <v>20.1339817</v>
      </c>
      <c r="C794">
        <v>16.33799934</v>
      </c>
      <c r="D794">
        <v>0.36356517700000002</v>
      </c>
      <c r="E794">
        <v>1746.380005</v>
      </c>
      <c r="G794" s="6">
        <f t="shared" si="67"/>
        <v>41570</v>
      </c>
      <c r="H794" s="4">
        <f t="shared" si="68"/>
        <v>-5.5031752340670703E-3</v>
      </c>
      <c r="I794" s="4">
        <f t="shared" si="69"/>
        <v>-1.7381455218681618E-2</v>
      </c>
      <c r="J794" s="4">
        <f t="shared" si="70"/>
        <v>-1.7121225451248279E-2</v>
      </c>
      <c r="K794" s="4">
        <f t="shared" si="71"/>
        <v>-4.7245572056965335E-3</v>
      </c>
    </row>
    <row r="795" spans="1:11" x14ac:dyDescent="0.2">
      <c r="A795" s="6">
        <v>41571</v>
      </c>
      <c r="B795">
        <v>20.271913529999999</v>
      </c>
      <c r="C795">
        <v>16.610500340000002</v>
      </c>
      <c r="D795">
        <v>0.36098512999999999</v>
      </c>
      <c r="E795">
        <v>1752.0699460000001</v>
      </c>
      <c r="G795" s="6">
        <f t="shared" si="67"/>
        <v>41571</v>
      </c>
      <c r="H795" s="4">
        <f t="shared" si="68"/>
        <v>6.850698091177776E-3</v>
      </c>
      <c r="I795" s="4">
        <f t="shared" si="69"/>
        <v>1.6678969947859112E-2</v>
      </c>
      <c r="J795" s="4">
        <f t="shared" si="70"/>
        <v>-7.096518487522907E-3</v>
      </c>
      <c r="K795" s="4">
        <f t="shared" si="71"/>
        <v>3.258134531836987E-3</v>
      </c>
    </row>
    <row r="796" spans="1:11" x14ac:dyDescent="0.2">
      <c r="A796" s="6">
        <v>41572</v>
      </c>
      <c r="B796">
        <v>20.18172646</v>
      </c>
      <c r="C796">
        <v>18.16950035</v>
      </c>
      <c r="D796">
        <v>0.35746669800000003</v>
      </c>
      <c r="E796">
        <v>1759.7700199999999</v>
      </c>
      <c r="G796" s="6">
        <f t="shared" si="67"/>
        <v>41572</v>
      </c>
      <c r="H796" s="4">
        <f t="shared" si="68"/>
        <v>-4.4488681281386055E-3</v>
      </c>
      <c r="I796" s="4">
        <f t="shared" si="69"/>
        <v>9.3856294397450801E-2</v>
      </c>
      <c r="J796" s="4">
        <f t="shared" si="70"/>
        <v>-9.7467505101940244E-3</v>
      </c>
      <c r="K796" s="4">
        <f t="shared" si="71"/>
        <v>4.3948439487699886E-3</v>
      </c>
    </row>
    <row r="797" spans="1:11" x14ac:dyDescent="0.2">
      <c r="A797" s="6">
        <v>41575</v>
      </c>
      <c r="B797">
        <v>20.46291351</v>
      </c>
      <c r="C797">
        <v>17.908000950000002</v>
      </c>
      <c r="D797">
        <v>0.35676309499999997</v>
      </c>
      <c r="E797">
        <v>1762.1099850000001</v>
      </c>
      <c r="G797" s="6">
        <f t="shared" si="67"/>
        <v>41575</v>
      </c>
      <c r="H797" s="4">
        <f t="shared" si="68"/>
        <v>1.3932754987900031E-2</v>
      </c>
      <c r="I797" s="4">
        <f t="shared" si="69"/>
        <v>-1.4392217450272304E-2</v>
      </c>
      <c r="J797" s="4">
        <f t="shared" si="70"/>
        <v>-1.9683036320212732E-3</v>
      </c>
      <c r="K797" s="4">
        <f t="shared" si="71"/>
        <v>1.3296993205964558E-3</v>
      </c>
    </row>
    <row r="798" spans="1:11" x14ac:dyDescent="0.2">
      <c r="A798" s="6">
        <v>41576</v>
      </c>
      <c r="B798">
        <v>20.441688540000001</v>
      </c>
      <c r="C798">
        <v>18.135000229999999</v>
      </c>
      <c r="D798">
        <v>0.357232153</v>
      </c>
      <c r="E798">
        <v>1771.9499510000001</v>
      </c>
      <c r="G798" s="6">
        <f t="shared" si="67"/>
        <v>41576</v>
      </c>
      <c r="H798" s="4">
        <f t="shared" si="68"/>
        <v>-1.0372408596471816E-3</v>
      </c>
      <c r="I798" s="4">
        <f t="shared" si="69"/>
        <v>1.2675858161599995E-2</v>
      </c>
      <c r="J798" s="4">
        <f t="shared" si="70"/>
        <v>1.3147604294665438E-3</v>
      </c>
      <c r="K798" s="4">
        <f t="shared" si="71"/>
        <v>5.5841951318378324E-3</v>
      </c>
    </row>
    <row r="799" spans="1:11" x14ac:dyDescent="0.2">
      <c r="A799" s="6">
        <v>41577</v>
      </c>
      <c r="B799">
        <v>20.401901250000002</v>
      </c>
      <c r="C799">
        <v>18.054000850000001</v>
      </c>
      <c r="D799">
        <v>0.35699757900000001</v>
      </c>
      <c r="E799">
        <v>1763.3100589999999</v>
      </c>
      <c r="G799" s="6">
        <f t="shared" si="67"/>
        <v>41577</v>
      </c>
      <c r="H799" s="4">
        <f t="shared" si="68"/>
        <v>-1.9463798170168412E-3</v>
      </c>
      <c r="I799" s="4">
        <f t="shared" si="69"/>
        <v>-4.4664669960138292E-3</v>
      </c>
      <c r="J799" s="4">
        <f t="shared" si="70"/>
        <v>-6.5664302059620372E-4</v>
      </c>
      <c r="K799" s="4">
        <f t="shared" si="71"/>
        <v>-4.8759232703633471E-3</v>
      </c>
    </row>
    <row r="800" spans="1:11" x14ac:dyDescent="0.2">
      <c r="A800" s="6">
        <v>41578</v>
      </c>
      <c r="B800">
        <v>20.35946083</v>
      </c>
      <c r="C800">
        <v>18.201499940000001</v>
      </c>
      <c r="D800">
        <v>0.35629391700000002</v>
      </c>
      <c r="E800">
        <v>1756.540039</v>
      </c>
      <c r="G800" s="6">
        <f t="shared" si="67"/>
        <v>41578</v>
      </c>
      <c r="H800" s="4">
        <f t="shared" si="68"/>
        <v>-2.0802188717584658E-3</v>
      </c>
      <c r="I800" s="4">
        <f t="shared" si="69"/>
        <v>8.1698838515342764E-3</v>
      </c>
      <c r="J800" s="4">
        <f t="shared" si="70"/>
        <v>-1.9710553835435851E-3</v>
      </c>
      <c r="K800" s="4">
        <f t="shared" si="71"/>
        <v>-3.8393814890611555E-3</v>
      </c>
    </row>
    <row r="801" spans="1:11" x14ac:dyDescent="0.2">
      <c r="A801" s="6">
        <v>41579</v>
      </c>
      <c r="B801">
        <v>20.444335939999998</v>
      </c>
      <c r="C801">
        <v>17.950000760000002</v>
      </c>
      <c r="D801">
        <v>0.35793581600000002</v>
      </c>
      <c r="E801">
        <v>1761.6400149999999</v>
      </c>
      <c r="G801" s="6">
        <f t="shared" si="67"/>
        <v>41579</v>
      </c>
      <c r="H801" s="4">
        <f t="shared" si="68"/>
        <v>4.1688289640231524E-3</v>
      </c>
      <c r="I801" s="4">
        <f t="shared" si="69"/>
        <v>-1.3817497504549081E-2</v>
      </c>
      <c r="J801" s="4">
        <f t="shared" si="70"/>
        <v>4.6082712099742018E-3</v>
      </c>
      <c r="K801" s="4">
        <f t="shared" si="71"/>
        <v>2.9034214346195242E-3</v>
      </c>
    </row>
    <row r="802" spans="1:11" x14ac:dyDescent="0.2">
      <c r="A802" s="6">
        <v>41582</v>
      </c>
      <c r="B802">
        <v>20.513313289999999</v>
      </c>
      <c r="C802">
        <v>17.937000269999999</v>
      </c>
      <c r="D802">
        <v>0.34761515300000001</v>
      </c>
      <c r="E802">
        <v>1767.9300539999999</v>
      </c>
      <c r="G802" s="6">
        <f t="shared" si="67"/>
        <v>41582</v>
      </c>
      <c r="H802" s="4">
        <f t="shared" si="68"/>
        <v>3.3739100258591836E-3</v>
      </c>
      <c r="I802" s="4">
        <f t="shared" si="69"/>
        <v>-7.2426125067215352E-4</v>
      </c>
      <c r="J802" s="4">
        <f t="shared" si="70"/>
        <v>-2.8833837069828228E-2</v>
      </c>
      <c r="K802" s="4">
        <f t="shared" si="71"/>
        <v>3.5705586535510481E-3</v>
      </c>
    </row>
    <row r="803" spans="1:11" x14ac:dyDescent="0.2">
      <c r="A803" s="6">
        <v>41583</v>
      </c>
      <c r="B803">
        <v>20.537187580000001</v>
      </c>
      <c r="C803">
        <v>17.944499969999999</v>
      </c>
      <c r="D803">
        <v>0.34714609400000002</v>
      </c>
      <c r="E803">
        <v>1762.969971</v>
      </c>
      <c r="G803" s="6">
        <f t="shared" si="67"/>
        <v>41583</v>
      </c>
      <c r="H803" s="4">
        <f t="shared" si="68"/>
        <v>1.1638436786143291E-3</v>
      </c>
      <c r="I803" s="4">
        <f t="shared" si="69"/>
        <v>4.181133905953871E-4</v>
      </c>
      <c r="J803" s="4">
        <f t="shared" si="70"/>
        <v>-1.349362926074682E-3</v>
      </c>
      <c r="K803" s="4">
        <f t="shared" si="71"/>
        <v>-2.8055878052288818E-3</v>
      </c>
    </row>
    <row r="804" spans="1:11" x14ac:dyDescent="0.2">
      <c r="A804" s="6">
        <v>41584</v>
      </c>
      <c r="B804">
        <v>20.733489989999999</v>
      </c>
      <c r="C804">
        <v>17.809000019999999</v>
      </c>
      <c r="D804">
        <v>0.34949171499999998</v>
      </c>
      <c r="E804">
        <v>1770.48999</v>
      </c>
      <c r="G804" s="6">
        <f t="shared" si="67"/>
        <v>41584</v>
      </c>
      <c r="H804" s="4">
        <f t="shared" si="68"/>
        <v>9.5583881305718599E-3</v>
      </c>
      <c r="I804" s="4">
        <f t="shared" si="69"/>
        <v>-7.5510574396907559E-3</v>
      </c>
      <c r="J804" s="4">
        <f t="shared" si="70"/>
        <v>6.7568699188647052E-3</v>
      </c>
      <c r="K804" s="4">
        <f t="shared" si="71"/>
        <v>4.265540039649407E-3</v>
      </c>
    </row>
    <row r="805" spans="1:11" x14ac:dyDescent="0.2">
      <c r="A805" s="6">
        <v>41585</v>
      </c>
      <c r="B805">
        <v>20.561061859999999</v>
      </c>
      <c r="C805">
        <v>17.177999499999999</v>
      </c>
      <c r="D805">
        <v>0.34128209900000001</v>
      </c>
      <c r="E805">
        <v>1747.150024</v>
      </c>
      <c r="G805" s="6">
        <f t="shared" si="67"/>
        <v>41585</v>
      </c>
      <c r="H805" s="4">
        <f t="shared" si="68"/>
        <v>-8.3164064556022765E-3</v>
      </c>
      <c r="I805" s="4">
        <f t="shared" si="69"/>
        <v>-3.5431552545980627E-2</v>
      </c>
      <c r="J805" s="4">
        <f t="shared" si="70"/>
        <v>-2.3490159130095445E-2</v>
      </c>
      <c r="K805" s="4">
        <f t="shared" si="71"/>
        <v>-1.3182772075429838E-2</v>
      </c>
    </row>
    <row r="806" spans="1:11" x14ac:dyDescent="0.2">
      <c r="A806" s="6">
        <v>41586</v>
      </c>
      <c r="B806">
        <v>20.68043518</v>
      </c>
      <c r="C806">
        <v>17.51549911</v>
      </c>
      <c r="D806">
        <v>0.36497247199999999</v>
      </c>
      <c r="E806">
        <v>1770.6099850000001</v>
      </c>
      <c r="G806" s="6">
        <f t="shared" si="67"/>
        <v>41586</v>
      </c>
      <c r="H806" s="4">
        <f t="shared" si="68"/>
        <v>5.8057954794754618E-3</v>
      </c>
      <c r="I806" s="4">
        <f t="shared" si="69"/>
        <v>1.9647201060868591E-2</v>
      </c>
      <c r="J806" s="4">
        <f t="shared" si="70"/>
        <v>6.9415809002042028E-2</v>
      </c>
      <c r="K806" s="4">
        <f t="shared" si="71"/>
        <v>1.3427559555698521E-2</v>
      </c>
    </row>
    <row r="807" spans="1:11" x14ac:dyDescent="0.2">
      <c r="A807" s="6">
        <v>41589</v>
      </c>
      <c r="B807">
        <v>20.958965299999999</v>
      </c>
      <c r="C807">
        <v>17.71899986</v>
      </c>
      <c r="D807">
        <v>0.368021816</v>
      </c>
      <c r="E807">
        <v>1771.8900149999999</v>
      </c>
      <c r="G807" s="6">
        <f t="shared" si="67"/>
        <v>41589</v>
      </c>
      <c r="H807" s="4">
        <f t="shared" si="68"/>
        <v>1.3468291047828762E-2</v>
      </c>
      <c r="I807" s="4">
        <f t="shared" si="69"/>
        <v>1.1618324360726628E-2</v>
      </c>
      <c r="J807" s="4">
        <f t="shared" si="70"/>
        <v>8.3549972503131897E-3</v>
      </c>
      <c r="K807" s="4">
        <f t="shared" si="71"/>
        <v>7.2293165115056013E-4</v>
      </c>
    </row>
    <row r="808" spans="1:11" x14ac:dyDescent="0.2">
      <c r="A808" s="6">
        <v>41590</v>
      </c>
      <c r="B808">
        <v>20.87939072</v>
      </c>
      <c r="C808">
        <v>17.476499560000001</v>
      </c>
      <c r="D808">
        <v>0.36872547900000002</v>
      </c>
      <c r="E808">
        <v>1767.6899410000001</v>
      </c>
      <c r="G808" s="6">
        <f t="shared" si="67"/>
        <v>41590</v>
      </c>
      <c r="H808" s="4">
        <f t="shared" si="68"/>
        <v>-3.7966845624769485E-3</v>
      </c>
      <c r="I808" s="4">
        <f t="shared" si="69"/>
        <v>-1.3685890959762137E-2</v>
      </c>
      <c r="J808" s="4">
        <f t="shared" si="70"/>
        <v>1.9120143681916613E-3</v>
      </c>
      <c r="K808" s="4">
        <f t="shared" si="71"/>
        <v>-2.3703920471609408E-3</v>
      </c>
    </row>
    <row r="809" spans="1:11" x14ac:dyDescent="0.2">
      <c r="A809" s="6">
        <v>41591</v>
      </c>
      <c r="B809">
        <v>20.929788590000001</v>
      </c>
      <c r="C809">
        <v>17.81100082</v>
      </c>
      <c r="D809">
        <v>0.37881144900000002</v>
      </c>
      <c r="E809">
        <v>1782</v>
      </c>
      <c r="G809" s="6">
        <f t="shared" si="67"/>
        <v>41591</v>
      </c>
      <c r="H809" s="4">
        <f t="shared" si="68"/>
        <v>2.4137615257002754E-3</v>
      </c>
      <c r="I809" s="4">
        <f t="shared" si="69"/>
        <v>1.9140060562562677E-2</v>
      </c>
      <c r="J809" s="4">
        <f t="shared" si="70"/>
        <v>2.7353602000473654E-2</v>
      </c>
      <c r="K809" s="4">
        <f t="shared" si="71"/>
        <v>8.0953444764779725E-3</v>
      </c>
    </row>
    <row r="810" spans="1:11" x14ac:dyDescent="0.2">
      <c r="A810" s="6">
        <v>41592</v>
      </c>
      <c r="B810">
        <v>20.977539060000002</v>
      </c>
      <c r="C810">
        <v>18.370000839999999</v>
      </c>
      <c r="D810">
        <v>0.38045340799999999</v>
      </c>
      <c r="E810">
        <v>1790.619995</v>
      </c>
      <c r="G810" s="6">
        <f t="shared" si="67"/>
        <v>41592</v>
      </c>
      <c r="H810" s="4">
        <f t="shared" si="68"/>
        <v>2.281459738337599E-3</v>
      </c>
      <c r="I810" s="4">
        <f t="shared" si="69"/>
        <v>3.1385098774028286E-2</v>
      </c>
      <c r="J810" s="4">
        <f t="shared" si="70"/>
        <v>4.3345020440497262E-3</v>
      </c>
      <c r="K810" s="4">
        <f t="shared" si="71"/>
        <v>4.8372586980920396E-3</v>
      </c>
    </row>
    <row r="811" spans="1:11" x14ac:dyDescent="0.2">
      <c r="A811" s="6">
        <v>41593</v>
      </c>
      <c r="B811">
        <v>21.014680859999999</v>
      </c>
      <c r="C811">
        <v>18.45849991</v>
      </c>
      <c r="D811">
        <v>0.37928056700000001</v>
      </c>
      <c r="E811">
        <v>1798.1800539999999</v>
      </c>
      <c r="G811" s="6">
        <f t="shared" si="67"/>
        <v>41593</v>
      </c>
      <c r="H811" s="4">
        <f t="shared" si="68"/>
        <v>1.7705508684200399E-3</v>
      </c>
      <c r="I811" s="4">
        <f t="shared" si="69"/>
        <v>4.8175866060549133E-3</v>
      </c>
      <c r="J811" s="4">
        <f t="shared" si="70"/>
        <v>-3.0827454172784874E-3</v>
      </c>
      <c r="K811" s="4">
        <f t="shared" si="71"/>
        <v>4.2220342792496091E-3</v>
      </c>
    </row>
    <row r="812" spans="1:11" x14ac:dyDescent="0.2">
      <c r="A812" s="6">
        <v>41596</v>
      </c>
      <c r="B812">
        <v>21.014680859999999</v>
      </c>
      <c r="C812">
        <v>18.309000019999999</v>
      </c>
      <c r="D812">
        <v>0.37013280399999998</v>
      </c>
      <c r="E812">
        <v>1791.530029</v>
      </c>
      <c r="G812" s="6">
        <f t="shared" si="67"/>
        <v>41596</v>
      </c>
      <c r="H812" s="4">
        <f t="shared" si="68"/>
        <v>0</v>
      </c>
      <c r="I812" s="4">
        <f t="shared" si="69"/>
        <v>-8.099243748350804E-3</v>
      </c>
      <c r="J812" s="4">
        <f t="shared" si="70"/>
        <v>-2.4118723172020684E-2</v>
      </c>
      <c r="K812" s="4">
        <f t="shared" si="71"/>
        <v>-3.6981975109817711E-3</v>
      </c>
    </row>
    <row r="813" spans="1:11" x14ac:dyDescent="0.2">
      <c r="A813" s="6">
        <v>41597</v>
      </c>
      <c r="B813">
        <v>21.022632600000001</v>
      </c>
      <c r="C813">
        <v>18.24699974</v>
      </c>
      <c r="D813">
        <v>0.36411923200000001</v>
      </c>
      <c r="E813">
        <v>1787.869995</v>
      </c>
      <c r="G813" s="6">
        <f t="shared" si="67"/>
        <v>41597</v>
      </c>
      <c r="H813" s="4">
        <f t="shared" si="68"/>
        <v>3.7838975775916772E-4</v>
      </c>
      <c r="I813" s="4">
        <f t="shared" si="69"/>
        <v>-3.3863280316933642E-3</v>
      </c>
      <c r="J813" s="4">
        <f t="shared" si="70"/>
        <v>-1.6247065742381439E-2</v>
      </c>
      <c r="K813" s="4">
        <f t="shared" si="71"/>
        <v>-2.0429654768572281E-3</v>
      </c>
    </row>
    <row r="814" spans="1:11" x14ac:dyDescent="0.2">
      <c r="A814" s="6">
        <v>41598</v>
      </c>
      <c r="B814">
        <v>20.929788590000001</v>
      </c>
      <c r="C814">
        <v>18.128499980000001</v>
      </c>
      <c r="D814">
        <v>0.35869514899999999</v>
      </c>
      <c r="E814">
        <v>1781.369995</v>
      </c>
      <c r="G814" s="6">
        <f t="shared" si="67"/>
        <v>41598</v>
      </c>
      <c r="H814" s="4">
        <f t="shared" si="68"/>
        <v>-4.4163836074460061E-3</v>
      </c>
      <c r="I814" s="4">
        <f t="shared" si="69"/>
        <v>-6.4942051673421153E-3</v>
      </c>
      <c r="J814" s="4">
        <f t="shared" si="70"/>
        <v>-1.4896447436206883E-2</v>
      </c>
      <c r="K814" s="4">
        <f t="shared" si="71"/>
        <v>-3.6356111004592906E-3</v>
      </c>
    </row>
    <row r="815" spans="1:11" x14ac:dyDescent="0.2">
      <c r="A815" s="6">
        <v>41599</v>
      </c>
      <c r="B815">
        <v>20.919176100000001</v>
      </c>
      <c r="C815">
        <v>18.445999149999999</v>
      </c>
      <c r="D815">
        <v>0.36152499900000001</v>
      </c>
      <c r="E815">
        <v>1795.849976</v>
      </c>
      <c r="G815" s="6">
        <f t="shared" si="67"/>
        <v>41599</v>
      </c>
      <c r="H815" s="4">
        <f t="shared" si="68"/>
        <v>-5.0705194437894452E-4</v>
      </c>
      <c r="I815" s="4">
        <f t="shared" si="69"/>
        <v>1.7513813627728414E-2</v>
      </c>
      <c r="J815" s="4">
        <f t="shared" si="70"/>
        <v>7.8892898548790225E-3</v>
      </c>
      <c r="K815" s="4">
        <f t="shared" si="71"/>
        <v>8.1285645546083085E-3</v>
      </c>
    </row>
    <row r="816" spans="1:11" x14ac:dyDescent="0.2">
      <c r="A816" s="6">
        <v>41600</v>
      </c>
      <c r="B816">
        <v>21.17118073</v>
      </c>
      <c r="C816">
        <v>18.615499499999999</v>
      </c>
      <c r="D816">
        <v>0.35798761200000001</v>
      </c>
      <c r="E816">
        <v>1804.76001</v>
      </c>
      <c r="G816" s="6">
        <f t="shared" si="67"/>
        <v>41600</v>
      </c>
      <c r="H816" s="4">
        <f t="shared" si="68"/>
        <v>1.2046584855700759E-2</v>
      </c>
      <c r="I816" s="4">
        <f t="shared" si="69"/>
        <v>9.1890034593220538E-3</v>
      </c>
      <c r="J816" s="4">
        <f t="shared" si="70"/>
        <v>-9.7846262631481329E-3</v>
      </c>
      <c r="K816" s="4">
        <f t="shared" si="71"/>
        <v>4.9614578718015778E-3</v>
      </c>
    </row>
    <row r="817" spans="1:11" x14ac:dyDescent="0.2">
      <c r="A817" s="6">
        <v>41603</v>
      </c>
      <c r="B817">
        <v>21.33564758</v>
      </c>
      <c r="C817">
        <v>18.832000730000001</v>
      </c>
      <c r="D817">
        <v>0.36576995299999998</v>
      </c>
      <c r="E817">
        <v>1802.4799800000001</v>
      </c>
      <c r="G817" s="6">
        <f t="shared" si="67"/>
        <v>41603</v>
      </c>
      <c r="H817" s="4">
        <f t="shared" si="68"/>
        <v>7.7684306840264394E-3</v>
      </c>
      <c r="I817" s="4">
        <f t="shared" si="69"/>
        <v>1.1630159588250866E-2</v>
      </c>
      <c r="J817" s="4">
        <f t="shared" si="70"/>
        <v>2.1739134928501214E-2</v>
      </c>
      <c r="K817" s="4">
        <f t="shared" si="71"/>
        <v>-1.2633424872927623E-3</v>
      </c>
    </row>
    <row r="818" spans="1:11" x14ac:dyDescent="0.2">
      <c r="A818" s="6">
        <v>41604</v>
      </c>
      <c r="B818">
        <v>21.401962279999999</v>
      </c>
      <c r="C818">
        <v>19.068500520000001</v>
      </c>
      <c r="D818">
        <v>0.36883571700000001</v>
      </c>
      <c r="E818">
        <v>1802.75</v>
      </c>
      <c r="G818" s="6">
        <f t="shared" si="67"/>
        <v>41604</v>
      </c>
      <c r="H818" s="4">
        <f t="shared" si="68"/>
        <v>3.1081643878558829E-3</v>
      </c>
      <c r="I818" s="4">
        <f t="shared" si="69"/>
        <v>1.2558399576909851E-2</v>
      </c>
      <c r="J818" s="4">
        <f t="shared" si="70"/>
        <v>8.3816726192378344E-3</v>
      </c>
      <c r="K818" s="4">
        <f t="shared" si="71"/>
        <v>1.4980471516801153E-4</v>
      </c>
    </row>
    <row r="819" spans="1:11" x14ac:dyDescent="0.2">
      <c r="A819" s="6">
        <v>41605</v>
      </c>
      <c r="B819">
        <v>21.468280790000001</v>
      </c>
      <c r="C819">
        <v>19.335500719999999</v>
      </c>
      <c r="D819">
        <v>0.37025079100000002</v>
      </c>
      <c r="E819">
        <v>1807.2299800000001</v>
      </c>
      <c r="G819" s="6">
        <f t="shared" si="67"/>
        <v>41605</v>
      </c>
      <c r="H819" s="4">
        <f t="shared" si="68"/>
        <v>3.0987116570135864E-3</v>
      </c>
      <c r="I819" s="4">
        <f t="shared" si="69"/>
        <v>1.4002160249567241E-2</v>
      </c>
      <c r="J819" s="4">
        <f t="shared" si="70"/>
        <v>3.836596985535401E-3</v>
      </c>
      <c r="K819" s="4">
        <f t="shared" si="71"/>
        <v>2.4850811260574979E-3</v>
      </c>
    </row>
    <row r="820" spans="1:11" x14ac:dyDescent="0.2">
      <c r="A820" s="6">
        <v>41607</v>
      </c>
      <c r="B820">
        <v>21.489503859999999</v>
      </c>
      <c r="C820">
        <v>19.680999759999999</v>
      </c>
      <c r="D820">
        <v>0.36789238499999999</v>
      </c>
      <c r="E820">
        <v>1805.8100589999999</v>
      </c>
      <c r="G820" s="6">
        <f t="shared" si="67"/>
        <v>41607</v>
      </c>
      <c r="H820" s="4">
        <f t="shared" si="68"/>
        <v>9.8857799595597484E-4</v>
      </c>
      <c r="I820" s="4">
        <f t="shared" si="69"/>
        <v>1.786863681490436E-2</v>
      </c>
      <c r="J820" s="4">
        <f t="shared" si="70"/>
        <v>-6.3697527657680109E-3</v>
      </c>
      <c r="K820" s="4">
        <f t="shared" si="71"/>
        <v>-7.8568915728149946E-4</v>
      </c>
    </row>
    <row r="821" spans="1:11" x14ac:dyDescent="0.2">
      <c r="A821" s="6">
        <v>41610</v>
      </c>
      <c r="B821">
        <v>21.516035080000002</v>
      </c>
      <c r="C821">
        <v>19.614999770000001</v>
      </c>
      <c r="D821">
        <v>0.37142995000000001</v>
      </c>
      <c r="E821">
        <v>1800.900024</v>
      </c>
      <c r="G821" s="6">
        <f t="shared" si="67"/>
        <v>41610</v>
      </c>
      <c r="H821" s="4">
        <f t="shared" si="68"/>
        <v>1.2346129614182466E-3</v>
      </c>
      <c r="I821" s="4">
        <f t="shared" si="69"/>
        <v>-3.353487668555255E-3</v>
      </c>
      <c r="J821" s="4">
        <f t="shared" si="70"/>
        <v>9.6157603262161384E-3</v>
      </c>
      <c r="K821" s="4">
        <f t="shared" si="71"/>
        <v>-2.7190207383820386E-3</v>
      </c>
    </row>
    <row r="822" spans="1:11" x14ac:dyDescent="0.2">
      <c r="A822" s="6">
        <v>41611</v>
      </c>
      <c r="B822">
        <v>21.542558669999998</v>
      </c>
      <c r="C822">
        <v>19.232999800000002</v>
      </c>
      <c r="D822">
        <v>0.37119403499999998</v>
      </c>
      <c r="E822">
        <v>1795.150024</v>
      </c>
      <c r="G822" s="6">
        <f t="shared" si="67"/>
        <v>41611</v>
      </c>
      <c r="H822" s="4">
        <f t="shared" si="68"/>
        <v>1.2327359525756698E-3</v>
      </c>
      <c r="I822" s="4">
        <f t="shared" si="69"/>
        <v>-1.9474890363457731E-2</v>
      </c>
      <c r="J822" s="4">
        <f t="shared" si="70"/>
        <v>-6.3515341183451035E-4</v>
      </c>
      <c r="K822" s="4">
        <f t="shared" si="71"/>
        <v>-3.1928479778842167E-3</v>
      </c>
    </row>
    <row r="823" spans="1:11" x14ac:dyDescent="0.2">
      <c r="A823" s="6">
        <v>41612</v>
      </c>
      <c r="B823">
        <v>21.403823849999998</v>
      </c>
      <c r="C823">
        <v>19.298000340000002</v>
      </c>
      <c r="D823">
        <v>0.37638232100000002</v>
      </c>
      <c r="E823">
        <v>1792.8100589999999</v>
      </c>
      <c r="G823" s="6">
        <f t="shared" si="67"/>
        <v>41612</v>
      </c>
      <c r="H823" s="4">
        <f t="shared" si="68"/>
        <v>-6.4400344511165164E-3</v>
      </c>
      <c r="I823" s="4">
        <f t="shared" si="69"/>
        <v>3.3796360773632461E-3</v>
      </c>
      <c r="J823" s="4">
        <f t="shared" si="70"/>
        <v>1.3977288185679004E-2</v>
      </c>
      <c r="K823" s="4">
        <f t="shared" si="71"/>
        <v>-1.3034927269121033E-3</v>
      </c>
    </row>
    <row r="824" spans="1:11" x14ac:dyDescent="0.2">
      <c r="A824" s="6">
        <v>41613</v>
      </c>
      <c r="B824">
        <v>21.195705409999999</v>
      </c>
      <c r="C824">
        <v>19.22450066</v>
      </c>
      <c r="D824">
        <v>0.37025079100000002</v>
      </c>
      <c r="E824">
        <v>1785.030029</v>
      </c>
      <c r="G824" s="6">
        <f t="shared" si="67"/>
        <v>41613</v>
      </c>
      <c r="H824" s="4">
        <f t="shared" si="68"/>
        <v>-9.7234233218566057E-3</v>
      </c>
      <c r="I824" s="4">
        <f t="shared" si="69"/>
        <v>-3.8086681886752016E-3</v>
      </c>
      <c r="J824" s="4">
        <f t="shared" si="70"/>
        <v>-1.6290696076556643E-2</v>
      </c>
      <c r="K824" s="4">
        <f t="shared" si="71"/>
        <v>-4.3395729296272778E-3</v>
      </c>
    </row>
    <row r="825" spans="1:11" x14ac:dyDescent="0.2">
      <c r="A825" s="6">
        <v>41614</v>
      </c>
      <c r="B825">
        <v>21.329105380000001</v>
      </c>
      <c r="C825">
        <v>19.347499849999998</v>
      </c>
      <c r="D825">
        <v>0.36482670900000003</v>
      </c>
      <c r="E825">
        <v>1805.089966</v>
      </c>
      <c r="G825" s="6">
        <f t="shared" si="67"/>
        <v>41614</v>
      </c>
      <c r="H825" s="4">
        <f t="shared" si="68"/>
        <v>6.2937263667131038E-3</v>
      </c>
      <c r="I825" s="4">
        <f t="shared" si="69"/>
        <v>6.3980434225747729E-3</v>
      </c>
      <c r="J825" s="4">
        <f t="shared" si="70"/>
        <v>-1.4649751281692769E-2</v>
      </c>
      <c r="K825" s="4">
        <f t="shared" si="71"/>
        <v>1.1237870889621915E-2</v>
      </c>
    </row>
    <row r="826" spans="1:11" x14ac:dyDescent="0.2">
      <c r="A826" s="6">
        <v>41617</v>
      </c>
      <c r="B826">
        <v>21.33177757</v>
      </c>
      <c r="C826">
        <v>19.244499210000001</v>
      </c>
      <c r="D826">
        <v>0.35869514899999999</v>
      </c>
      <c r="E826">
        <v>1808.369995</v>
      </c>
      <c r="G826" s="6">
        <f t="shared" si="67"/>
        <v>41617</v>
      </c>
      <c r="H826" s="4">
        <f t="shared" si="68"/>
        <v>1.2528373564624218E-4</v>
      </c>
      <c r="I826" s="4">
        <f t="shared" si="69"/>
        <v>-5.323718351133544E-3</v>
      </c>
      <c r="J826" s="4">
        <f t="shared" si="70"/>
        <v>-1.6806773870276182E-2</v>
      </c>
      <c r="K826" s="4">
        <f t="shared" si="71"/>
        <v>1.8171000126205872E-3</v>
      </c>
    </row>
    <row r="827" spans="1:11" x14ac:dyDescent="0.2">
      <c r="A827" s="6">
        <v>41618</v>
      </c>
      <c r="B827">
        <v>21.099651340000001</v>
      </c>
      <c r="C827">
        <v>19.388999940000001</v>
      </c>
      <c r="D827">
        <v>0.366949052</v>
      </c>
      <c r="E827">
        <v>1802.619995</v>
      </c>
      <c r="G827" s="6">
        <f t="shared" si="67"/>
        <v>41618</v>
      </c>
      <c r="H827" s="4">
        <f t="shared" si="68"/>
        <v>-1.0881710595297522E-2</v>
      </c>
      <c r="I827" s="4">
        <f t="shared" si="69"/>
        <v>7.5086770730263819E-3</v>
      </c>
      <c r="J827" s="4">
        <f t="shared" si="70"/>
        <v>2.3010913370339559E-2</v>
      </c>
      <c r="K827" s="4">
        <f t="shared" si="71"/>
        <v>-3.1796590387466184E-3</v>
      </c>
    </row>
    <row r="828" spans="1:11" x14ac:dyDescent="0.2">
      <c r="A828" s="6">
        <v>41619</v>
      </c>
      <c r="B828">
        <v>21.102312090000002</v>
      </c>
      <c r="C828">
        <v>19.10950089</v>
      </c>
      <c r="D828">
        <v>0.36341163500000001</v>
      </c>
      <c r="E828">
        <v>1782.219971</v>
      </c>
      <c r="G828" s="6">
        <f t="shared" si="67"/>
        <v>41619</v>
      </c>
      <c r="H828" s="4">
        <f t="shared" si="68"/>
        <v>1.261039794981933E-4</v>
      </c>
      <c r="I828" s="4">
        <f t="shared" si="69"/>
        <v>-1.4415341217438926E-2</v>
      </c>
      <c r="J828" s="4">
        <f t="shared" si="70"/>
        <v>-9.6400766829068951E-3</v>
      </c>
      <c r="K828" s="4">
        <f t="shared" si="71"/>
        <v>-1.1316874358758056E-2</v>
      </c>
    </row>
    <row r="829" spans="1:11" x14ac:dyDescent="0.2">
      <c r="A829" s="6">
        <v>41620</v>
      </c>
      <c r="B829">
        <v>20.944896700000001</v>
      </c>
      <c r="C829">
        <v>19.0625</v>
      </c>
      <c r="D829">
        <v>0.35633692099999997</v>
      </c>
      <c r="E829">
        <v>1775.5</v>
      </c>
      <c r="G829" s="6">
        <f t="shared" si="67"/>
        <v>41620</v>
      </c>
      <c r="H829" s="4">
        <f t="shared" si="68"/>
        <v>-7.4596276146724483E-3</v>
      </c>
      <c r="I829" s="4">
        <f t="shared" si="69"/>
        <v>-2.4595561271092414E-3</v>
      </c>
      <c r="J829" s="4">
        <f t="shared" si="70"/>
        <v>-1.9467494484594727E-2</v>
      </c>
      <c r="K829" s="4">
        <f t="shared" si="71"/>
        <v>-3.7705620570671616E-3</v>
      </c>
    </row>
    <row r="830" spans="1:11" x14ac:dyDescent="0.2">
      <c r="A830" s="6">
        <v>41621</v>
      </c>
      <c r="B830">
        <v>20.832836149999999</v>
      </c>
      <c r="C830">
        <v>19.211999890000001</v>
      </c>
      <c r="D830">
        <v>0.35421434000000002</v>
      </c>
      <c r="E830">
        <v>1775.3199460000001</v>
      </c>
      <c r="G830" s="6">
        <f t="shared" si="67"/>
        <v>41621</v>
      </c>
      <c r="H830" s="4">
        <f t="shared" si="68"/>
        <v>-5.3502555589115541E-3</v>
      </c>
      <c r="I830" s="4">
        <f t="shared" si="69"/>
        <v>7.8426171803278599E-3</v>
      </c>
      <c r="J830" s="4">
        <f t="shared" si="70"/>
        <v>-5.9566687449711386E-3</v>
      </c>
      <c r="K830" s="4">
        <f t="shared" si="71"/>
        <v>-1.0141030695576259E-4</v>
      </c>
    </row>
    <row r="831" spans="1:11" x14ac:dyDescent="0.2">
      <c r="A831" s="6">
        <v>41624</v>
      </c>
      <c r="B831">
        <v>20.742120740000001</v>
      </c>
      <c r="C831">
        <v>19.448499680000001</v>
      </c>
      <c r="D831">
        <v>0.35468611100000003</v>
      </c>
      <c r="E831">
        <v>1786.540039</v>
      </c>
      <c r="G831" s="6">
        <f t="shared" si="67"/>
        <v>41624</v>
      </c>
      <c r="H831" s="4">
        <f t="shared" si="68"/>
        <v>-4.3544435979254725E-3</v>
      </c>
      <c r="I831" s="4">
        <f t="shared" si="69"/>
        <v>1.2310003714038009E-2</v>
      </c>
      <c r="J831" s="4">
        <f t="shared" si="70"/>
        <v>1.3318800136663533E-3</v>
      </c>
      <c r="K831" s="4">
        <f t="shared" si="71"/>
        <v>6.3200399597154178E-3</v>
      </c>
    </row>
    <row r="832" spans="1:11" x14ac:dyDescent="0.2">
      <c r="A832" s="6">
        <v>41625</v>
      </c>
      <c r="B832">
        <v>20.611383440000001</v>
      </c>
      <c r="C832">
        <v>19.38249969</v>
      </c>
      <c r="D832">
        <v>0.35633692099999997</v>
      </c>
      <c r="E832">
        <v>1781</v>
      </c>
      <c r="G832" s="6">
        <f t="shared" si="67"/>
        <v>41625</v>
      </c>
      <c r="H832" s="4">
        <f t="shared" si="68"/>
        <v>-6.3029861622529992E-3</v>
      </c>
      <c r="I832" s="4">
        <f t="shared" si="69"/>
        <v>-3.3935774525514217E-3</v>
      </c>
      <c r="J832" s="4">
        <f t="shared" si="70"/>
        <v>4.654284306046419E-3</v>
      </c>
      <c r="K832" s="4">
        <f t="shared" si="71"/>
        <v>-3.100987875480743E-3</v>
      </c>
    </row>
    <row r="833" spans="1:11" x14ac:dyDescent="0.2">
      <c r="A833" s="6">
        <v>41626</v>
      </c>
      <c r="B833">
        <v>20.795482639999999</v>
      </c>
      <c r="C833">
        <v>19.798000340000002</v>
      </c>
      <c r="D833">
        <v>0.36128917300000002</v>
      </c>
      <c r="E833">
        <v>1810.650024</v>
      </c>
      <c r="G833" s="6">
        <f t="shared" si="67"/>
        <v>41626</v>
      </c>
      <c r="H833" s="4">
        <f t="shared" si="68"/>
        <v>8.9319186427205821E-3</v>
      </c>
      <c r="I833" s="4">
        <f t="shared" si="69"/>
        <v>2.1436897028011881E-2</v>
      </c>
      <c r="J833" s="4">
        <f t="shared" si="70"/>
        <v>1.3897667370819766E-2</v>
      </c>
      <c r="K833" s="4">
        <f t="shared" si="71"/>
        <v>1.6647964065132026E-2</v>
      </c>
    </row>
    <row r="834" spans="1:11" x14ac:dyDescent="0.2">
      <c r="A834" s="6">
        <v>41627</v>
      </c>
      <c r="B834">
        <v>20.608716959999999</v>
      </c>
      <c r="C834">
        <v>19.759500500000001</v>
      </c>
      <c r="D834">
        <v>0.36270418799999998</v>
      </c>
      <c r="E834">
        <v>1809.599976</v>
      </c>
      <c r="G834" s="6">
        <f t="shared" ref="G834:G897" si="72">A834</f>
        <v>41627</v>
      </c>
      <c r="H834" s="4">
        <f t="shared" si="68"/>
        <v>-8.9810697464053346E-3</v>
      </c>
      <c r="I834" s="4">
        <f t="shared" si="69"/>
        <v>-1.9446327577949951E-3</v>
      </c>
      <c r="J834" s="4">
        <f t="shared" si="70"/>
        <v>3.9165718370419711E-3</v>
      </c>
      <c r="K834" s="4">
        <f t="shared" si="71"/>
        <v>-5.7992874718015841E-4</v>
      </c>
    </row>
    <row r="835" spans="1:11" x14ac:dyDescent="0.2">
      <c r="A835" s="6">
        <v>41628</v>
      </c>
      <c r="B835">
        <v>20.659406659999998</v>
      </c>
      <c r="C835">
        <v>20.11000061</v>
      </c>
      <c r="D835">
        <v>0.37001493600000002</v>
      </c>
      <c r="E835">
        <v>1818.3199460000001</v>
      </c>
      <c r="G835" s="6">
        <f t="shared" si="72"/>
        <v>41628</v>
      </c>
      <c r="H835" s="4">
        <f t="shared" si="68"/>
        <v>2.4596242501842003E-3</v>
      </c>
      <c r="I835" s="4">
        <f t="shared" si="69"/>
        <v>1.773830821280109E-2</v>
      </c>
      <c r="J835" s="4">
        <f t="shared" si="70"/>
        <v>2.0156227145632144E-2</v>
      </c>
      <c r="K835" s="4">
        <f t="shared" si="71"/>
        <v>4.8187279595763854E-3</v>
      </c>
    </row>
    <row r="836" spans="1:11" x14ac:dyDescent="0.2">
      <c r="A836" s="6">
        <v>41631</v>
      </c>
      <c r="B836">
        <v>20.77680397</v>
      </c>
      <c r="C836">
        <v>20.14599991</v>
      </c>
      <c r="D836">
        <v>0.37213739800000001</v>
      </c>
      <c r="E836">
        <v>1827.98999</v>
      </c>
      <c r="G836" s="6">
        <f t="shared" si="72"/>
        <v>41631</v>
      </c>
      <c r="H836" s="4">
        <f t="shared" si="68"/>
        <v>5.6825112130303168E-3</v>
      </c>
      <c r="I836" s="4">
        <f t="shared" si="69"/>
        <v>1.7901192893101658E-3</v>
      </c>
      <c r="J836" s="4">
        <f t="shared" si="70"/>
        <v>5.736152229271152E-3</v>
      </c>
      <c r="K836" s="4">
        <f t="shared" si="71"/>
        <v>5.3181201808143452E-3</v>
      </c>
    </row>
    <row r="837" spans="1:11" x14ac:dyDescent="0.2">
      <c r="A837" s="6">
        <v>41632</v>
      </c>
      <c r="B837">
        <v>20.814157489999999</v>
      </c>
      <c r="C837">
        <v>19.959999079999999</v>
      </c>
      <c r="D837">
        <v>0.37308067099999997</v>
      </c>
      <c r="E837">
        <v>1833.3199460000001</v>
      </c>
      <c r="G837" s="6">
        <f t="shared" si="72"/>
        <v>41632</v>
      </c>
      <c r="H837" s="4">
        <f t="shared" ref="H837:H900" si="73">B837/B836-1</f>
        <v>1.7978472557154124E-3</v>
      </c>
      <c r="I837" s="4">
        <f t="shared" si="69"/>
        <v>-9.2326432458522678E-3</v>
      </c>
      <c r="J837" s="4">
        <f t="shared" si="70"/>
        <v>2.5347439012295414E-3</v>
      </c>
      <c r="K837" s="4">
        <f t="shared" si="71"/>
        <v>2.9157468198170999E-3</v>
      </c>
    </row>
    <row r="838" spans="1:11" x14ac:dyDescent="0.2">
      <c r="A838" s="6">
        <v>41634</v>
      </c>
      <c r="B838">
        <v>20.915548319999999</v>
      </c>
      <c r="C838">
        <v>20.219499590000002</v>
      </c>
      <c r="D838">
        <v>0.36954331400000001</v>
      </c>
      <c r="E838">
        <v>1842.0200199999999</v>
      </c>
      <c r="G838" s="6">
        <f t="shared" si="72"/>
        <v>41634</v>
      </c>
      <c r="H838" s="4">
        <f t="shared" si="73"/>
        <v>4.8712435297326717E-3</v>
      </c>
      <c r="I838" s="4">
        <f t="shared" si="69"/>
        <v>1.300102815435622E-2</v>
      </c>
      <c r="J838" s="4">
        <f t="shared" si="70"/>
        <v>-9.4814802131627518E-3</v>
      </c>
      <c r="K838" s="4">
        <f t="shared" si="71"/>
        <v>4.7455295618106241E-3</v>
      </c>
    </row>
    <row r="839" spans="1:11" x14ac:dyDescent="0.2">
      <c r="A839" s="6">
        <v>41635</v>
      </c>
      <c r="B839">
        <v>20.93689728</v>
      </c>
      <c r="C839">
        <v>19.903999330000001</v>
      </c>
      <c r="D839">
        <v>0.371665686</v>
      </c>
      <c r="E839">
        <v>1841.400024</v>
      </c>
      <c r="G839" s="6">
        <f t="shared" si="72"/>
        <v>41635</v>
      </c>
      <c r="H839" s="4">
        <f t="shared" si="73"/>
        <v>1.0207219850690841E-3</v>
      </c>
      <c r="I839" s="4">
        <f t="shared" si="69"/>
        <v>-1.5603762031580537E-2</v>
      </c>
      <c r="J839" s="4">
        <f t="shared" si="70"/>
        <v>5.7432293308923299E-3</v>
      </c>
      <c r="K839" s="4">
        <f t="shared" si="71"/>
        <v>-3.3658483255782912E-4</v>
      </c>
    </row>
    <row r="840" spans="1:11" x14ac:dyDescent="0.2">
      <c r="A840" s="6">
        <v>41638</v>
      </c>
      <c r="B840">
        <v>20.979587550000002</v>
      </c>
      <c r="C840">
        <v>19.668500900000002</v>
      </c>
      <c r="D840">
        <v>0.37661811699999997</v>
      </c>
      <c r="E840">
        <v>1841.0699460000001</v>
      </c>
      <c r="G840" s="6">
        <f t="shared" si="72"/>
        <v>41638</v>
      </c>
      <c r="H840" s="4">
        <f t="shared" si="73"/>
        <v>2.0389969645016048E-3</v>
      </c>
      <c r="I840" s="4">
        <f t="shared" si="69"/>
        <v>-1.1831714124158399E-2</v>
      </c>
      <c r="J840" s="4">
        <f t="shared" si="70"/>
        <v>1.33249616161768E-2</v>
      </c>
      <c r="K840" s="4">
        <f t="shared" si="71"/>
        <v>-1.7925382627237418E-4</v>
      </c>
    </row>
    <row r="841" spans="1:11" x14ac:dyDescent="0.2">
      <c r="A841" s="6">
        <v>41639</v>
      </c>
      <c r="B841">
        <v>20.99559021</v>
      </c>
      <c r="C841">
        <v>19.939500809999998</v>
      </c>
      <c r="D841">
        <v>0.377797306</v>
      </c>
      <c r="E841">
        <v>1848.3599850000001</v>
      </c>
      <c r="G841" s="6">
        <f t="shared" si="72"/>
        <v>41639</v>
      </c>
      <c r="H841" s="4">
        <f t="shared" si="73"/>
        <v>7.6277286013648471E-4</v>
      </c>
      <c r="I841" s="4">
        <f t="shared" si="69"/>
        <v>1.3778371385690935E-2</v>
      </c>
      <c r="J841" s="4">
        <f t="shared" si="70"/>
        <v>3.1309938284249661E-3</v>
      </c>
      <c r="K841" s="4">
        <f t="shared" si="71"/>
        <v>3.9596751963926202E-3</v>
      </c>
    </row>
    <row r="842" spans="1:11" x14ac:dyDescent="0.2">
      <c r="A842" s="6">
        <v>41641</v>
      </c>
      <c r="B842">
        <v>21.054290770000001</v>
      </c>
      <c r="C842">
        <v>19.898500439999999</v>
      </c>
      <c r="D842">
        <v>0.37402406300000002</v>
      </c>
      <c r="E842">
        <v>1831.9799800000001</v>
      </c>
      <c r="G842" s="6">
        <f t="shared" si="72"/>
        <v>41641</v>
      </c>
      <c r="H842" s="4">
        <f t="shared" si="73"/>
        <v>2.795851862837484E-3</v>
      </c>
      <c r="I842" s="4">
        <f t="shared" si="69"/>
        <v>-2.0562385383006143E-3</v>
      </c>
      <c r="J842" s="4">
        <f t="shared" si="70"/>
        <v>-9.9874799001345993E-3</v>
      </c>
      <c r="K842" s="4">
        <f t="shared" si="71"/>
        <v>-8.8619127945468446E-3</v>
      </c>
    </row>
    <row r="843" spans="1:11" x14ac:dyDescent="0.2">
      <c r="A843" s="6">
        <v>41642</v>
      </c>
      <c r="B843">
        <v>20.984920500000001</v>
      </c>
      <c r="C843">
        <v>19.822000500000001</v>
      </c>
      <c r="D843">
        <v>0.36954331400000001</v>
      </c>
      <c r="E843">
        <v>1831.369995</v>
      </c>
      <c r="G843" s="6">
        <f t="shared" si="72"/>
        <v>41642</v>
      </c>
      <c r="H843" s="4">
        <f t="shared" si="73"/>
        <v>-3.2948281544038505E-3</v>
      </c>
      <c r="I843" s="4">
        <f t="shared" si="69"/>
        <v>-3.8445077924674775E-3</v>
      </c>
      <c r="J843" s="4">
        <f t="shared" si="70"/>
        <v>-1.197984152158682E-2</v>
      </c>
      <c r="K843" s="4">
        <f t="shared" si="71"/>
        <v>-3.329648831642551E-4</v>
      </c>
    </row>
    <row r="844" spans="1:11" x14ac:dyDescent="0.2">
      <c r="A844" s="6">
        <v>41645</v>
      </c>
      <c r="B844">
        <v>20.867517469999999</v>
      </c>
      <c r="C844">
        <v>19.681499479999999</v>
      </c>
      <c r="D844">
        <v>0.37449571500000001</v>
      </c>
      <c r="E844">
        <v>1826.7700199999999</v>
      </c>
      <c r="G844" s="6">
        <f t="shared" si="72"/>
        <v>41645</v>
      </c>
      <c r="H844" s="4">
        <f t="shared" si="73"/>
        <v>-5.5946378257664131E-3</v>
      </c>
      <c r="I844" s="4">
        <f t="shared" si="69"/>
        <v>-7.0881352263109099E-3</v>
      </c>
      <c r="J844" s="4">
        <f t="shared" si="70"/>
        <v>1.340140874528184E-2</v>
      </c>
      <c r="K844" s="4">
        <f t="shared" si="71"/>
        <v>-2.5117671538569253E-3</v>
      </c>
    </row>
    <row r="845" spans="1:11" x14ac:dyDescent="0.2">
      <c r="A845" s="6">
        <v>41646</v>
      </c>
      <c r="B845">
        <v>20.931562419999999</v>
      </c>
      <c r="C845">
        <v>19.9015007</v>
      </c>
      <c r="D845">
        <v>0.38062718499999998</v>
      </c>
      <c r="E845">
        <v>1837.880005</v>
      </c>
      <c r="G845" s="6">
        <f t="shared" si="72"/>
        <v>41646</v>
      </c>
      <c r="H845" s="4">
        <f t="shared" si="73"/>
        <v>3.0691216668237153E-3</v>
      </c>
      <c r="I845" s="4">
        <f t="shared" si="69"/>
        <v>1.1178072088641411E-2</v>
      </c>
      <c r="J845" s="4">
        <f t="shared" si="70"/>
        <v>1.6372603889472925E-2</v>
      </c>
      <c r="K845" s="4">
        <f t="shared" si="71"/>
        <v>6.0817644686330663E-3</v>
      </c>
    </row>
    <row r="846" spans="1:11" x14ac:dyDescent="0.2">
      <c r="A846" s="6">
        <v>41647</v>
      </c>
      <c r="B846">
        <v>20.766132349999999</v>
      </c>
      <c r="C846">
        <v>20.096000669999999</v>
      </c>
      <c r="D846">
        <v>0.38581544200000001</v>
      </c>
      <c r="E846">
        <v>1837.48999</v>
      </c>
      <c r="G846" s="6">
        <f t="shared" si="72"/>
        <v>41647</v>
      </c>
      <c r="H846" s="4">
        <f t="shared" si="73"/>
        <v>-7.9033789585593039E-3</v>
      </c>
      <c r="I846" s="4">
        <f t="shared" si="69"/>
        <v>9.7731308272646089E-3</v>
      </c>
      <c r="J846" s="4">
        <f t="shared" si="70"/>
        <v>1.3630810421489059E-2</v>
      </c>
      <c r="K846" s="4">
        <f t="shared" si="71"/>
        <v>-2.1220917521214133E-4</v>
      </c>
    </row>
    <row r="847" spans="1:11" x14ac:dyDescent="0.2">
      <c r="A847" s="6">
        <v>41648</v>
      </c>
      <c r="B847">
        <v>20.835500719999999</v>
      </c>
      <c r="C847">
        <v>20.05050087</v>
      </c>
      <c r="D847">
        <v>0.37142995000000001</v>
      </c>
      <c r="E847">
        <v>1838.130005</v>
      </c>
      <c r="G847" s="6">
        <f t="shared" si="72"/>
        <v>41648</v>
      </c>
      <c r="H847" s="4">
        <f t="shared" si="73"/>
        <v>3.3404568954313874E-3</v>
      </c>
      <c r="I847" s="4">
        <f t="shared" si="69"/>
        <v>-2.2641221378899568E-3</v>
      </c>
      <c r="J847" s="4">
        <f t="shared" si="70"/>
        <v>-3.7285941499459185E-2</v>
      </c>
      <c r="K847" s="4">
        <f t="shared" si="71"/>
        <v>3.4830938044994042E-4</v>
      </c>
    </row>
    <row r="848" spans="1:11" x14ac:dyDescent="0.2">
      <c r="A848" s="6">
        <v>41649</v>
      </c>
      <c r="B848">
        <v>20.82216644</v>
      </c>
      <c r="C848">
        <v>19.882999420000001</v>
      </c>
      <c r="D848">
        <v>0.37095820899999998</v>
      </c>
      <c r="E848">
        <v>1842.369995</v>
      </c>
      <c r="G848" s="6">
        <f t="shared" si="72"/>
        <v>41649</v>
      </c>
      <c r="H848" s="4">
        <f t="shared" si="73"/>
        <v>-6.3997886008082538E-4</v>
      </c>
      <c r="I848" s="4">
        <f t="shared" si="69"/>
        <v>-8.3539783412901469E-3</v>
      </c>
      <c r="J848" s="4">
        <f t="shared" si="70"/>
        <v>-1.2700672091736642E-3</v>
      </c>
      <c r="K848" s="4">
        <f t="shared" si="71"/>
        <v>2.3066866807388564E-3</v>
      </c>
    </row>
    <row r="849" spans="1:11" x14ac:dyDescent="0.2">
      <c r="A849" s="6">
        <v>41652</v>
      </c>
      <c r="B849">
        <v>20.675416949999999</v>
      </c>
      <c r="C849">
        <v>19.54899979</v>
      </c>
      <c r="D849">
        <v>0.36223259600000002</v>
      </c>
      <c r="E849">
        <v>1819.1999510000001</v>
      </c>
      <c r="G849" s="6">
        <f t="shared" si="72"/>
        <v>41652</v>
      </c>
      <c r="H849" s="4">
        <f t="shared" si="73"/>
        <v>-7.0477531923907044E-3</v>
      </c>
      <c r="I849" s="4">
        <f t="shared" si="69"/>
        <v>-1.6798251759944982E-2</v>
      </c>
      <c r="J849" s="4">
        <f t="shared" si="70"/>
        <v>-2.352182210368603E-2</v>
      </c>
      <c r="K849" s="4">
        <f t="shared" si="71"/>
        <v>-1.2576216537872997E-2</v>
      </c>
    </row>
    <row r="850" spans="1:11" x14ac:dyDescent="0.2">
      <c r="A850" s="6">
        <v>41653</v>
      </c>
      <c r="B850">
        <v>20.800825119999999</v>
      </c>
      <c r="C850">
        <v>19.877000809999998</v>
      </c>
      <c r="D850">
        <v>0.37355235199999998</v>
      </c>
      <c r="E850">
        <v>1838.880005</v>
      </c>
      <c r="G850" s="6">
        <f t="shared" si="72"/>
        <v>41653</v>
      </c>
      <c r="H850" s="4">
        <f t="shared" si="73"/>
        <v>6.0655690912196913E-3</v>
      </c>
      <c r="I850" s="4">
        <f t="shared" si="69"/>
        <v>1.6778404190672891E-2</v>
      </c>
      <c r="J850" s="4">
        <f t="shared" si="70"/>
        <v>3.1249965146703529E-2</v>
      </c>
      <c r="K850" s="4">
        <f t="shared" si="71"/>
        <v>1.0817971927264969E-2</v>
      </c>
    </row>
    <row r="851" spans="1:11" x14ac:dyDescent="0.2">
      <c r="A851" s="6">
        <v>41654</v>
      </c>
      <c r="B851">
        <v>20.720777510000001</v>
      </c>
      <c r="C851">
        <v>19.793500900000002</v>
      </c>
      <c r="D851">
        <v>0.377561331</v>
      </c>
      <c r="E851">
        <v>1848.380005</v>
      </c>
      <c r="G851" s="6">
        <f t="shared" si="72"/>
        <v>41654</v>
      </c>
      <c r="H851" s="4">
        <f t="shared" si="73"/>
        <v>-3.8482901297521854E-3</v>
      </c>
      <c r="I851" s="4">
        <f t="shared" si="69"/>
        <v>-4.2008304370541039E-3</v>
      </c>
      <c r="J851" s="4">
        <f t="shared" si="70"/>
        <v>1.0732040578879998E-2</v>
      </c>
      <c r="K851" s="4">
        <f t="shared" si="71"/>
        <v>5.1661881004574361E-3</v>
      </c>
    </row>
    <row r="852" spans="1:11" x14ac:dyDescent="0.2">
      <c r="A852" s="6">
        <v>41655</v>
      </c>
      <c r="B852">
        <v>20.480642320000001</v>
      </c>
      <c r="C852">
        <v>19.790000920000001</v>
      </c>
      <c r="D852">
        <v>0.37874057900000002</v>
      </c>
      <c r="E852">
        <v>1845.8900149999999</v>
      </c>
      <c r="G852" s="6">
        <f t="shared" si="72"/>
        <v>41655</v>
      </c>
      <c r="H852" s="4">
        <f t="shared" si="73"/>
        <v>-1.158910132035873E-2</v>
      </c>
      <c r="I852" s="4">
        <f t="shared" ref="I852:I915" si="74">C852/C851-1</f>
        <v>-1.768247071441964E-4</v>
      </c>
      <c r="J852" s="4">
        <f t="shared" ref="J852:J915" si="75">D852/D851-1</f>
        <v>3.1233283262264155E-3</v>
      </c>
      <c r="K852" s="4">
        <f t="shared" ref="K852:K915" si="76">E852/E851-1</f>
        <v>-1.3471201772711217E-3</v>
      </c>
    </row>
    <row r="853" spans="1:11" x14ac:dyDescent="0.2">
      <c r="A853" s="6">
        <v>41656</v>
      </c>
      <c r="B853">
        <v>20.328554149999999</v>
      </c>
      <c r="C853">
        <v>19.980499269999999</v>
      </c>
      <c r="D853">
        <v>0.37708962000000001</v>
      </c>
      <c r="E853">
        <v>1838.6999510000001</v>
      </c>
      <c r="G853" s="6">
        <f t="shared" si="72"/>
        <v>41656</v>
      </c>
      <c r="H853" s="4">
        <f t="shared" si="73"/>
        <v>-7.4259472737084886E-3</v>
      </c>
      <c r="I853" s="4">
        <f t="shared" si="74"/>
        <v>9.625989951697278E-3</v>
      </c>
      <c r="J853" s="4">
        <f t="shared" si="75"/>
        <v>-4.3590760841076825E-3</v>
      </c>
      <c r="K853" s="4">
        <f t="shared" si="76"/>
        <v>-3.8951746537292387E-3</v>
      </c>
    </row>
    <row r="854" spans="1:11" x14ac:dyDescent="0.2">
      <c r="A854" s="6">
        <v>41660</v>
      </c>
      <c r="B854">
        <v>20.235170360000001</v>
      </c>
      <c r="C854">
        <v>20.352500920000001</v>
      </c>
      <c r="D854">
        <v>0.37850460400000002</v>
      </c>
      <c r="E854">
        <v>1843.8000489999999</v>
      </c>
      <c r="G854" s="6">
        <f t="shared" si="72"/>
        <v>41660</v>
      </c>
      <c r="H854" s="4">
        <f t="shared" si="73"/>
        <v>-4.593725127273629E-3</v>
      </c>
      <c r="I854" s="4">
        <f t="shared" si="74"/>
        <v>1.8618235959626306E-2</v>
      </c>
      <c r="J854" s="4">
        <f t="shared" si="75"/>
        <v>3.752381197870136E-3</v>
      </c>
      <c r="K854" s="4">
        <f t="shared" si="76"/>
        <v>2.7737521813855359E-3</v>
      </c>
    </row>
    <row r="855" spans="1:11" x14ac:dyDescent="0.2">
      <c r="A855" s="6">
        <v>41661</v>
      </c>
      <c r="B855">
        <v>20.104438779999999</v>
      </c>
      <c r="C855">
        <v>20.226999280000001</v>
      </c>
      <c r="D855">
        <v>0.378033012</v>
      </c>
      <c r="E855">
        <v>1844.8599850000001</v>
      </c>
      <c r="G855" s="6">
        <f t="shared" si="72"/>
        <v>41661</v>
      </c>
      <c r="H855" s="4">
        <f t="shared" si="73"/>
        <v>-6.4606117800929397E-3</v>
      </c>
      <c r="I855" s="4">
        <f t="shared" si="74"/>
        <v>-6.1663989351142812E-3</v>
      </c>
      <c r="J855" s="4">
        <f t="shared" si="75"/>
        <v>-1.2459346465439891E-3</v>
      </c>
      <c r="K855" s="4">
        <f t="shared" si="76"/>
        <v>5.7486493753744483E-4</v>
      </c>
    </row>
    <row r="856" spans="1:11" x14ac:dyDescent="0.2">
      <c r="A856" s="6">
        <v>41662</v>
      </c>
      <c r="B856">
        <v>20.000377660000002</v>
      </c>
      <c r="C856">
        <v>19.993499759999999</v>
      </c>
      <c r="D856">
        <v>0.37661811699999997</v>
      </c>
      <c r="E856">
        <v>1828.459961</v>
      </c>
      <c r="G856" s="6">
        <f t="shared" si="72"/>
        <v>41662</v>
      </c>
      <c r="H856" s="4">
        <f t="shared" si="73"/>
        <v>-5.1760271022097681E-3</v>
      </c>
      <c r="I856" s="4">
        <f t="shared" si="74"/>
        <v>-1.1543952554093462E-2</v>
      </c>
      <c r="J856" s="4">
        <f t="shared" si="75"/>
        <v>-3.7427815960158206E-3</v>
      </c>
      <c r="K856" s="4">
        <f t="shared" si="76"/>
        <v>-8.8895765171035368E-3</v>
      </c>
    </row>
    <row r="857" spans="1:11" x14ac:dyDescent="0.2">
      <c r="A857" s="6">
        <v>41663</v>
      </c>
      <c r="B857">
        <v>19.856294630000001</v>
      </c>
      <c r="C857">
        <v>19.379999160000001</v>
      </c>
      <c r="D857">
        <v>0.366949052</v>
      </c>
      <c r="E857">
        <v>1790.290039</v>
      </c>
      <c r="G857" s="6">
        <f t="shared" si="72"/>
        <v>41663</v>
      </c>
      <c r="H857" s="4">
        <f t="shared" si="73"/>
        <v>-7.2040154665760081E-3</v>
      </c>
      <c r="I857" s="4">
        <f t="shared" si="74"/>
        <v>-3.0685002994193078E-2</v>
      </c>
      <c r="J857" s="4">
        <f t="shared" si="75"/>
        <v>-2.5673393189419969E-2</v>
      </c>
      <c r="K857" s="4">
        <f t="shared" si="76"/>
        <v>-2.0875448636635485E-2</v>
      </c>
    </row>
    <row r="858" spans="1:11" x14ac:dyDescent="0.2">
      <c r="A858" s="6">
        <v>41666</v>
      </c>
      <c r="B858">
        <v>19.784257889999999</v>
      </c>
      <c r="C858">
        <v>19.31399918</v>
      </c>
      <c r="D858">
        <v>0.36459082399999998</v>
      </c>
      <c r="E858">
        <v>1781.5600589999999</v>
      </c>
      <c r="G858" s="6">
        <f t="shared" si="72"/>
        <v>41666</v>
      </c>
      <c r="H858" s="4">
        <f t="shared" si="73"/>
        <v>-3.6279044676927885E-3</v>
      </c>
      <c r="I858" s="4">
        <f t="shared" si="74"/>
        <v>-3.4055718710361838E-3</v>
      </c>
      <c r="J858" s="4">
        <f t="shared" si="75"/>
        <v>-6.4265815299068274E-3</v>
      </c>
      <c r="K858" s="4">
        <f t="shared" si="76"/>
        <v>-4.8762936785797795E-3</v>
      </c>
    </row>
    <row r="859" spans="1:11" x14ac:dyDescent="0.2">
      <c r="A859" s="6">
        <v>41667</v>
      </c>
      <c r="B859">
        <v>19.922992709999999</v>
      </c>
      <c r="C859">
        <v>19.7215004</v>
      </c>
      <c r="D859">
        <v>0.36812826999999998</v>
      </c>
      <c r="E859">
        <v>1792.5</v>
      </c>
      <c r="G859" s="6">
        <f t="shared" si="72"/>
        <v>41667</v>
      </c>
      <c r="H859" s="4">
        <f t="shared" si="73"/>
        <v>7.012384329569521E-3</v>
      </c>
      <c r="I859" s="4">
        <f t="shared" si="74"/>
        <v>2.109874895417696E-2</v>
      </c>
      <c r="J859" s="4">
        <f t="shared" si="75"/>
        <v>9.7025096824707724E-3</v>
      </c>
      <c r="K859" s="4">
        <f t="shared" si="76"/>
        <v>6.1406523707883132E-3</v>
      </c>
    </row>
    <row r="860" spans="1:11" x14ac:dyDescent="0.2">
      <c r="A860" s="6">
        <v>41668</v>
      </c>
      <c r="B860">
        <v>19.77091789</v>
      </c>
      <c r="C860">
        <v>19.209999079999999</v>
      </c>
      <c r="D860">
        <v>0.36459082399999998</v>
      </c>
      <c r="E860">
        <v>1774.1999510000001</v>
      </c>
      <c r="G860" s="6">
        <f t="shared" si="72"/>
        <v>41668</v>
      </c>
      <c r="H860" s="4">
        <f t="shared" si="73"/>
        <v>-7.6331313379273125E-3</v>
      </c>
      <c r="I860" s="4">
        <f t="shared" si="74"/>
        <v>-2.5936227448495774E-2</v>
      </c>
      <c r="J860" s="4">
        <f t="shared" si="75"/>
        <v>-9.6092755929882978E-3</v>
      </c>
      <c r="K860" s="4">
        <f t="shared" si="76"/>
        <v>-1.0209232357043185E-2</v>
      </c>
    </row>
    <row r="861" spans="1:11" x14ac:dyDescent="0.2">
      <c r="A861" s="6">
        <v>41669</v>
      </c>
      <c r="B861">
        <v>19.9443512</v>
      </c>
      <c r="C861">
        <v>20.15049934</v>
      </c>
      <c r="D861">
        <v>0.37072244300000001</v>
      </c>
      <c r="E861">
        <v>1794.1899410000001</v>
      </c>
      <c r="G861" s="6">
        <f t="shared" si="72"/>
        <v>41669</v>
      </c>
      <c r="H861" s="4">
        <f t="shared" si="73"/>
        <v>8.7721425461850799E-3</v>
      </c>
      <c r="I861" s="4">
        <f t="shared" si="74"/>
        <v>4.8958891464975451E-2</v>
      </c>
      <c r="J861" s="4">
        <f t="shared" si="75"/>
        <v>1.6817809435599074E-2</v>
      </c>
      <c r="K861" s="4">
        <f t="shared" si="76"/>
        <v>1.1267044612831345E-2</v>
      </c>
    </row>
    <row r="862" spans="1:11" x14ac:dyDescent="0.2">
      <c r="A862" s="6">
        <v>41670</v>
      </c>
      <c r="B862">
        <v>19.92567253</v>
      </c>
      <c r="C862">
        <v>17.93449974</v>
      </c>
      <c r="D862">
        <v>0.37025079100000002</v>
      </c>
      <c r="E862">
        <v>1782.589966</v>
      </c>
      <c r="G862" s="6">
        <f t="shared" si="72"/>
        <v>41670</v>
      </c>
      <c r="H862" s="4">
        <f t="shared" si="73"/>
        <v>-9.3653936458959475E-4</v>
      </c>
      <c r="I862" s="4">
        <f t="shared" si="74"/>
        <v>-0.10997244101048664</v>
      </c>
      <c r="J862" s="4">
        <f t="shared" si="75"/>
        <v>-1.2722510031581979E-3</v>
      </c>
      <c r="K862" s="4">
        <f t="shared" si="76"/>
        <v>-6.4652993169356243E-3</v>
      </c>
    </row>
    <row r="863" spans="1:11" x14ac:dyDescent="0.2">
      <c r="A863" s="6">
        <v>41673</v>
      </c>
      <c r="B863">
        <v>19.386703489999999</v>
      </c>
      <c r="C863">
        <v>17.307500839999999</v>
      </c>
      <c r="D863">
        <v>0.36529836100000002</v>
      </c>
      <c r="E863">
        <v>1741.8900149999999</v>
      </c>
      <c r="G863" s="6">
        <f t="shared" si="72"/>
        <v>41673</v>
      </c>
      <c r="H863" s="4">
        <f t="shared" si="73"/>
        <v>-2.7048976097972743E-2</v>
      </c>
      <c r="I863" s="4">
        <f t="shared" si="74"/>
        <v>-3.4960490066058614E-2</v>
      </c>
      <c r="J863" s="4">
        <f t="shared" si="75"/>
        <v>-1.3375879594001994E-2</v>
      </c>
      <c r="K863" s="4">
        <f t="shared" si="76"/>
        <v>-2.2831919721464478E-2</v>
      </c>
    </row>
    <row r="864" spans="1:11" x14ac:dyDescent="0.2">
      <c r="A864" s="6">
        <v>41674</v>
      </c>
      <c r="B864">
        <v>19.405382159999998</v>
      </c>
      <c r="C864">
        <v>17.397499079999999</v>
      </c>
      <c r="D864">
        <v>0.367420733</v>
      </c>
      <c r="E864">
        <v>1755.1999510000001</v>
      </c>
      <c r="G864" s="6">
        <f t="shared" si="72"/>
        <v>41674</v>
      </c>
      <c r="H864" s="4">
        <f t="shared" si="73"/>
        <v>9.6347839691435233E-4</v>
      </c>
      <c r="I864" s="4">
        <f t="shared" si="74"/>
        <v>5.1999558360269482E-3</v>
      </c>
      <c r="J864" s="4">
        <f t="shared" si="75"/>
        <v>5.8099685807240231E-3</v>
      </c>
      <c r="K864" s="4">
        <f t="shared" si="76"/>
        <v>7.6410886367013209E-3</v>
      </c>
    </row>
    <row r="865" spans="1:11" x14ac:dyDescent="0.2">
      <c r="A865" s="6">
        <v>41675</v>
      </c>
      <c r="B865">
        <v>19.442733759999999</v>
      </c>
      <c r="C865">
        <v>17.322500229999999</v>
      </c>
      <c r="D865">
        <v>0.36411923200000001</v>
      </c>
      <c r="E865">
        <v>1751.6400149999999</v>
      </c>
      <c r="G865" s="6">
        <f t="shared" si="72"/>
        <v>41675</v>
      </c>
      <c r="H865" s="4">
        <f t="shared" si="73"/>
        <v>1.9248062054142423E-3</v>
      </c>
      <c r="I865" s="4">
        <f t="shared" si="74"/>
        <v>-4.3108983455109051E-3</v>
      </c>
      <c r="J865" s="4">
        <f t="shared" si="75"/>
        <v>-8.985614320245694E-3</v>
      </c>
      <c r="K865" s="4">
        <f t="shared" si="76"/>
        <v>-2.0282224814169858E-3</v>
      </c>
    </row>
    <row r="866" spans="1:11" x14ac:dyDescent="0.2">
      <c r="A866" s="6">
        <v>41676</v>
      </c>
      <c r="B866">
        <v>19.429391859999999</v>
      </c>
      <c r="C866">
        <v>17.729499820000001</v>
      </c>
      <c r="D866">
        <v>0.36883571700000001</v>
      </c>
      <c r="E866">
        <v>1773.4300539999999</v>
      </c>
      <c r="G866" s="6">
        <f t="shared" si="72"/>
        <v>41676</v>
      </c>
      <c r="H866" s="4">
        <f t="shared" si="73"/>
        <v>-6.8621522902545529E-4</v>
      </c>
      <c r="I866" s="4">
        <f t="shared" si="74"/>
        <v>2.3495429908849896E-2</v>
      </c>
      <c r="J866" s="4">
        <f t="shared" si="75"/>
        <v>1.2953133439543185E-2</v>
      </c>
      <c r="K866" s="4">
        <f t="shared" si="76"/>
        <v>1.2439792887467327E-2</v>
      </c>
    </row>
    <row r="867" spans="1:11" x14ac:dyDescent="0.2">
      <c r="A867" s="6">
        <v>41677</v>
      </c>
      <c r="B867">
        <v>19.677534099999999</v>
      </c>
      <c r="C867">
        <v>18.054000850000001</v>
      </c>
      <c r="D867">
        <v>0.37425983000000002</v>
      </c>
      <c r="E867">
        <v>1797.0200199999999</v>
      </c>
      <c r="G867" s="6">
        <f t="shared" si="72"/>
        <v>41677</v>
      </c>
      <c r="H867" s="4">
        <f t="shared" si="73"/>
        <v>1.2771487743312271E-2</v>
      </c>
      <c r="I867" s="4">
        <f t="shared" si="74"/>
        <v>1.8302886900054771E-2</v>
      </c>
      <c r="J867" s="4">
        <f t="shared" si="75"/>
        <v>1.4706040521558217E-2</v>
      </c>
      <c r="K867" s="4">
        <f t="shared" si="76"/>
        <v>1.3301886898100301E-2</v>
      </c>
    </row>
    <row r="868" spans="1:11" x14ac:dyDescent="0.2">
      <c r="A868" s="6">
        <v>41680</v>
      </c>
      <c r="B868">
        <v>19.680194849999999</v>
      </c>
      <c r="C868">
        <v>18.043500900000002</v>
      </c>
      <c r="D868">
        <v>0.37543898799999997</v>
      </c>
      <c r="E868">
        <v>1799.839966</v>
      </c>
      <c r="G868" s="6">
        <f t="shared" si="72"/>
        <v>41680</v>
      </c>
      <c r="H868" s="4">
        <f t="shared" si="73"/>
        <v>1.3521765412671805E-4</v>
      </c>
      <c r="I868" s="4">
        <f t="shared" si="74"/>
        <v>-5.8158577077938034E-4</v>
      </c>
      <c r="J868" s="4">
        <f t="shared" si="75"/>
        <v>3.1506400246053001E-3</v>
      </c>
      <c r="K868" s="4">
        <f t="shared" si="76"/>
        <v>1.5692346042979199E-3</v>
      </c>
    </row>
    <row r="869" spans="1:11" x14ac:dyDescent="0.2">
      <c r="A869" s="6">
        <v>41681</v>
      </c>
      <c r="B869">
        <v>19.957695009999998</v>
      </c>
      <c r="C869">
        <v>18.089500430000001</v>
      </c>
      <c r="D869">
        <v>0.38322126899999998</v>
      </c>
      <c r="E869">
        <v>1819.75</v>
      </c>
      <c r="G869" s="6">
        <f t="shared" si="72"/>
        <v>41681</v>
      </c>
      <c r="H869" s="4">
        <f t="shared" si="73"/>
        <v>1.4100478278546991E-2</v>
      </c>
      <c r="I869" s="4">
        <f t="shared" si="74"/>
        <v>2.5493683434791858E-3</v>
      </c>
      <c r="J869" s="4">
        <f t="shared" si="75"/>
        <v>2.0728483851549351E-2</v>
      </c>
      <c r="K869" s="4">
        <f t="shared" si="76"/>
        <v>1.1062113507929405E-2</v>
      </c>
    </row>
    <row r="870" spans="1:11" x14ac:dyDescent="0.2">
      <c r="A870" s="6">
        <v>41682</v>
      </c>
      <c r="B870">
        <v>20.000377660000002</v>
      </c>
      <c r="C870">
        <v>17.462499619999999</v>
      </c>
      <c r="D870">
        <v>0.396899432</v>
      </c>
      <c r="E870">
        <v>1819.26001</v>
      </c>
      <c r="G870" s="6">
        <f t="shared" si="72"/>
        <v>41682</v>
      </c>
      <c r="H870" s="4">
        <f t="shared" si="73"/>
        <v>2.1386562916516638E-3</v>
      </c>
      <c r="I870" s="4">
        <f t="shared" si="74"/>
        <v>-3.4661035136170582E-2</v>
      </c>
      <c r="J870" s="4">
        <f t="shared" si="75"/>
        <v>3.5692598784228702E-2</v>
      </c>
      <c r="K870" s="4">
        <f t="shared" si="76"/>
        <v>-2.6926226129964093E-4</v>
      </c>
    </row>
    <row r="871" spans="1:11" x14ac:dyDescent="0.2">
      <c r="A871" s="6">
        <v>41683</v>
      </c>
      <c r="B871">
        <v>20.107097629999998</v>
      </c>
      <c r="C871">
        <v>17.86000061</v>
      </c>
      <c r="D871">
        <v>0.40939822799999998</v>
      </c>
      <c r="E871">
        <v>1829.829956</v>
      </c>
      <c r="G871" s="6">
        <f t="shared" si="72"/>
        <v>41683</v>
      </c>
      <c r="H871" s="4">
        <f t="shared" si="73"/>
        <v>5.3358977422428566E-3</v>
      </c>
      <c r="I871" s="4">
        <f t="shared" si="74"/>
        <v>2.2763120896205358E-2</v>
      </c>
      <c r="J871" s="4">
        <f t="shared" si="75"/>
        <v>3.1491090670041411E-2</v>
      </c>
      <c r="K871" s="4">
        <f t="shared" si="76"/>
        <v>5.8100249232653223E-3</v>
      </c>
    </row>
    <row r="872" spans="1:11" x14ac:dyDescent="0.2">
      <c r="A872" s="6">
        <v>41684</v>
      </c>
      <c r="B872">
        <v>20.221830369999999</v>
      </c>
      <c r="C872">
        <v>17.86750031</v>
      </c>
      <c r="D872">
        <v>0.42236885400000002</v>
      </c>
      <c r="E872">
        <v>1838.630005</v>
      </c>
      <c r="G872" s="6">
        <f t="shared" si="72"/>
        <v>41684</v>
      </c>
      <c r="H872" s="4">
        <f t="shared" si="73"/>
        <v>5.7060816091536459E-3</v>
      </c>
      <c r="I872" s="4">
        <f t="shared" si="74"/>
        <v>4.1991599909585453E-4</v>
      </c>
      <c r="J872" s="4">
        <f t="shared" si="75"/>
        <v>3.1682174256992823E-2</v>
      </c>
      <c r="K872" s="4">
        <f t="shared" si="76"/>
        <v>4.809216818833173E-3</v>
      </c>
    </row>
    <row r="873" spans="1:11" x14ac:dyDescent="0.2">
      <c r="A873" s="6">
        <v>41688</v>
      </c>
      <c r="B873">
        <v>20.099098210000001</v>
      </c>
      <c r="C873">
        <v>17.682500839999999</v>
      </c>
      <c r="D873">
        <v>0.42213308799999999</v>
      </c>
      <c r="E873">
        <v>1840.76001</v>
      </c>
      <c r="G873" s="6">
        <f t="shared" si="72"/>
        <v>41688</v>
      </c>
      <c r="H873" s="4">
        <f t="shared" si="73"/>
        <v>-6.0692903537593601E-3</v>
      </c>
      <c r="I873" s="4">
        <f t="shared" si="74"/>
        <v>-1.0353964840647656E-2</v>
      </c>
      <c r="J873" s="4">
        <f t="shared" si="75"/>
        <v>-5.5819930320910593E-4</v>
      </c>
      <c r="K873" s="4">
        <f t="shared" si="76"/>
        <v>1.15847396931823E-3</v>
      </c>
    </row>
    <row r="874" spans="1:11" x14ac:dyDescent="0.2">
      <c r="A874" s="6">
        <v>41689</v>
      </c>
      <c r="B874">
        <v>19.971025470000001</v>
      </c>
      <c r="C874">
        <v>17.368999479999999</v>
      </c>
      <c r="D874">
        <v>0.427792966</v>
      </c>
      <c r="E874">
        <v>1828.75</v>
      </c>
      <c r="G874" s="6">
        <f t="shared" si="72"/>
        <v>41689</v>
      </c>
      <c r="H874" s="4">
        <f t="shared" si="73"/>
        <v>-6.3720639932133283E-3</v>
      </c>
      <c r="I874" s="4">
        <f t="shared" si="74"/>
        <v>-1.7729469538088294E-2</v>
      </c>
      <c r="J874" s="4">
        <f t="shared" si="75"/>
        <v>1.3407804696892178E-2</v>
      </c>
      <c r="K874" s="4">
        <f t="shared" si="76"/>
        <v>-6.5244844166295612E-3</v>
      </c>
    </row>
    <row r="875" spans="1:11" x14ac:dyDescent="0.2">
      <c r="A875" s="6">
        <v>41690</v>
      </c>
      <c r="B875">
        <v>19.61616325</v>
      </c>
      <c r="C875">
        <v>17.489999770000001</v>
      </c>
      <c r="D875">
        <v>0.44288584600000003</v>
      </c>
      <c r="E875">
        <v>1839.780029</v>
      </c>
      <c r="G875" s="6">
        <f t="shared" si="72"/>
        <v>41690</v>
      </c>
      <c r="H875" s="4">
        <f t="shared" si="73"/>
        <v>-1.7768853208517843E-2</v>
      </c>
      <c r="I875" s="4">
        <f t="shared" si="74"/>
        <v>6.9664513571625619E-3</v>
      </c>
      <c r="J875" s="4">
        <f t="shared" si="75"/>
        <v>3.5280804500184448E-2</v>
      </c>
      <c r="K875" s="4">
        <f t="shared" si="76"/>
        <v>6.0314580997948841E-3</v>
      </c>
    </row>
    <row r="876" spans="1:11" x14ac:dyDescent="0.2">
      <c r="A876" s="6">
        <v>41691</v>
      </c>
      <c r="B876">
        <v>19.50943947</v>
      </c>
      <c r="C876">
        <v>17.33799934</v>
      </c>
      <c r="D876">
        <v>0.43958428500000002</v>
      </c>
      <c r="E876">
        <v>1836.25</v>
      </c>
      <c r="G876" s="6">
        <f t="shared" si="72"/>
        <v>41691</v>
      </c>
      <c r="H876" s="4">
        <f t="shared" si="73"/>
        <v>-5.4406041915459058E-3</v>
      </c>
      <c r="I876" s="4">
        <f t="shared" si="74"/>
        <v>-8.6907050885570714E-3</v>
      </c>
      <c r="J876" s="4">
        <f t="shared" si="75"/>
        <v>-7.4546545793202634E-3</v>
      </c>
      <c r="K876" s="4">
        <f t="shared" si="76"/>
        <v>-1.9187234040792811E-3</v>
      </c>
    </row>
    <row r="877" spans="1:11" x14ac:dyDescent="0.2">
      <c r="A877" s="6">
        <v>41694</v>
      </c>
      <c r="B877">
        <v>19.570808410000001</v>
      </c>
      <c r="C877">
        <v>17.5890007</v>
      </c>
      <c r="D877">
        <v>0.44595170000000001</v>
      </c>
      <c r="E877">
        <v>1847.6099850000001</v>
      </c>
      <c r="G877" s="6">
        <f t="shared" si="72"/>
        <v>41694</v>
      </c>
      <c r="H877" s="4">
        <f t="shared" si="73"/>
        <v>3.1456024195042342E-3</v>
      </c>
      <c r="I877" s="4">
        <f t="shared" si="74"/>
        <v>1.4476950602998473E-2</v>
      </c>
      <c r="J877" s="4">
        <f t="shared" si="75"/>
        <v>1.4485083332767434E-2</v>
      </c>
      <c r="K877" s="4">
        <f t="shared" si="76"/>
        <v>6.1865132743363915E-3</v>
      </c>
    </row>
    <row r="878" spans="1:11" x14ac:dyDescent="0.2">
      <c r="A878" s="6">
        <v>41695</v>
      </c>
      <c r="B878">
        <v>19.570808410000001</v>
      </c>
      <c r="C878">
        <v>17.916000369999999</v>
      </c>
      <c r="D878">
        <v>0.44393801700000002</v>
      </c>
      <c r="E878">
        <v>1845.119995</v>
      </c>
      <c r="G878" s="6">
        <f t="shared" si="72"/>
        <v>41695</v>
      </c>
      <c r="H878" s="4">
        <f t="shared" si="73"/>
        <v>0</v>
      </c>
      <c r="I878" s="4">
        <f t="shared" si="74"/>
        <v>1.8591145431019251E-2</v>
      </c>
      <c r="J878" s="4">
        <f t="shared" si="75"/>
        <v>-4.5154733124685986E-3</v>
      </c>
      <c r="K878" s="4">
        <f t="shared" si="76"/>
        <v>-1.3476816104130984E-3</v>
      </c>
    </row>
    <row r="879" spans="1:11" x14ac:dyDescent="0.2">
      <c r="A879" s="6">
        <v>41696</v>
      </c>
      <c r="B879">
        <v>19.952352520000002</v>
      </c>
      <c r="C879">
        <v>17.989999770000001</v>
      </c>
      <c r="D879">
        <v>0.4432275</v>
      </c>
      <c r="E879">
        <v>1845.160034</v>
      </c>
      <c r="G879" s="6">
        <f t="shared" si="72"/>
        <v>41696</v>
      </c>
      <c r="H879" s="4">
        <f t="shared" si="73"/>
        <v>1.9495572283311668E-2</v>
      </c>
      <c r="I879" s="4">
        <f t="shared" si="74"/>
        <v>4.1303526720122274E-3</v>
      </c>
      <c r="J879" s="4">
        <f t="shared" si="75"/>
        <v>-1.6004869436536673E-3</v>
      </c>
      <c r="K879" s="4">
        <f t="shared" si="76"/>
        <v>2.1699943693942458E-5</v>
      </c>
    </row>
    <row r="880" spans="1:11" x14ac:dyDescent="0.2">
      <c r="A880" s="6">
        <v>41697</v>
      </c>
      <c r="B880">
        <v>19.893650050000002</v>
      </c>
      <c r="C880">
        <v>18.006500240000001</v>
      </c>
      <c r="D880">
        <v>0.43825259799999999</v>
      </c>
      <c r="E880">
        <v>1854.290039</v>
      </c>
      <c r="G880" s="6">
        <f t="shared" si="72"/>
        <v>41697</v>
      </c>
      <c r="H880" s="4">
        <f t="shared" si="73"/>
        <v>-2.9421327605934078E-3</v>
      </c>
      <c r="I880" s="4">
        <f t="shared" si="74"/>
        <v>9.1720234635661591E-4</v>
      </c>
      <c r="J880" s="4">
        <f t="shared" si="75"/>
        <v>-1.1224262934948714E-2</v>
      </c>
      <c r="K880" s="4">
        <f t="shared" si="76"/>
        <v>4.94808300188887E-3</v>
      </c>
    </row>
    <row r="881" spans="1:11" x14ac:dyDescent="0.2">
      <c r="A881" s="6">
        <v>41698</v>
      </c>
      <c r="B881">
        <v>19.931003570000001</v>
      </c>
      <c r="C881">
        <v>18.104999540000001</v>
      </c>
      <c r="D881">
        <v>0.43540981400000001</v>
      </c>
      <c r="E881">
        <v>1859.4499510000001</v>
      </c>
      <c r="G881" s="6">
        <f t="shared" si="72"/>
        <v>41698</v>
      </c>
      <c r="H881" s="4">
        <f t="shared" si="73"/>
        <v>1.8776604547741105E-3</v>
      </c>
      <c r="I881" s="4">
        <f t="shared" si="74"/>
        <v>5.4702079075417132E-3</v>
      </c>
      <c r="J881" s="4">
        <f t="shared" si="75"/>
        <v>-6.4866335373099382E-3</v>
      </c>
      <c r="K881" s="4">
        <f t="shared" si="76"/>
        <v>2.7826887334101436E-3</v>
      </c>
    </row>
    <row r="882" spans="1:11" x14ac:dyDescent="0.2">
      <c r="A882" s="6">
        <v>41701</v>
      </c>
      <c r="B882">
        <v>19.776252750000001</v>
      </c>
      <c r="C882">
        <v>17.989000319999999</v>
      </c>
      <c r="D882">
        <v>0.43327787499999998</v>
      </c>
      <c r="E882">
        <v>1845.7299800000001</v>
      </c>
      <c r="G882" s="6">
        <f t="shared" si="72"/>
        <v>41701</v>
      </c>
      <c r="H882" s="4">
        <f t="shared" si="73"/>
        <v>-7.7643265406328599E-3</v>
      </c>
      <c r="I882" s="4">
        <f t="shared" si="74"/>
        <v>-6.4070269509657329E-3</v>
      </c>
      <c r="J882" s="4">
        <f t="shared" si="75"/>
        <v>-4.8963962948249673E-3</v>
      </c>
      <c r="K882" s="4">
        <f t="shared" si="76"/>
        <v>-7.3785105066267453E-3</v>
      </c>
    </row>
    <row r="883" spans="1:11" x14ac:dyDescent="0.2">
      <c r="A883" s="6">
        <v>41702</v>
      </c>
      <c r="B883">
        <v>20.0457325</v>
      </c>
      <c r="C883">
        <v>18.19499969</v>
      </c>
      <c r="D883">
        <v>0.43777885999999999</v>
      </c>
      <c r="E883">
        <v>1873.910034</v>
      </c>
      <c r="G883" s="6">
        <f t="shared" si="72"/>
        <v>41702</v>
      </c>
      <c r="H883" s="4">
        <f t="shared" si="73"/>
        <v>1.3626431326834609E-2</v>
      </c>
      <c r="I883" s="4">
        <f t="shared" si="74"/>
        <v>1.1451407323116891E-2</v>
      </c>
      <c r="J883" s="4">
        <f t="shared" si="75"/>
        <v>1.0388217953663181E-2</v>
      </c>
      <c r="K883" s="4">
        <f t="shared" si="76"/>
        <v>1.5267701291821645E-2</v>
      </c>
    </row>
    <row r="884" spans="1:11" x14ac:dyDescent="0.2">
      <c r="A884" s="6">
        <v>41703</v>
      </c>
      <c r="B884">
        <v>19.957695009999998</v>
      </c>
      <c r="C884">
        <v>18.618499759999999</v>
      </c>
      <c r="D884">
        <v>0.44156914899999999</v>
      </c>
      <c r="E884">
        <v>1873.8100589999999</v>
      </c>
      <c r="G884" s="6">
        <f t="shared" si="72"/>
        <v>41703</v>
      </c>
      <c r="H884" s="4">
        <f t="shared" si="73"/>
        <v>-4.3918320270911471E-3</v>
      </c>
      <c r="I884" s="4">
        <f t="shared" si="74"/>
        <v>2.3275629415523191E-2</v>
      </c>
      <c r="J884" s="4">
        <f t="shared" si="75"/>
        <v>8.6579991550985724E-3</v>
      </c>
      <c r="K884" s="4">
        <f t="shared" si="76"/>
        <v>-5.3351013755253973E-5</v>
      </c>
    </row>
    <row r="885" spans="1:11" x14ac:dyDescent="0.2">
      <c r="A885" s="6">
        <v>41704</v>
      </c>
      <c r="B885">
        <v>19.979030609999999</v>
      </c>
      <c r="C885">
        <v>18.607999800000002</v>
      </c>
      <c r="D885">
        <v>0.43540981400000001</v>
      </c>
      <c r="E885">
        <v>1877.030029</v>
      </c>
      <c r="G885" s="6">
        <f t="shared" si="72"/>
        <v>41704</v>
      </c>
      <c r="H885" s="4">
        <f t="shared" si="73"/>
        <v>1.0690412890521639E-3</v>
      </c>
      <c r="I885" s="4">
        <f t="shared" si="74"/>
        <v>-5.6395306471224149E-4</v>
      </c>
      <c r="J885" s="4">
        <f t="shared" si="75"/>
        <v>-1.3948743959918297E-2</v>
      </c>
      <c r="K885" s="4">
        <f t="shared" si="76"/>
        <v>1.7184078954717297E-3</v>
      </c>
    </row>
    <row r="886" spans="1:11" x14ac:dyDescent="0.2">
      <c r="A886" s="6">
        <v>41705</v>
      </c>
      <c r="B886">
        <v>20.02736664</v>
      </c>
      <c r="C886">
        <v>18.603000640000001</v>
      </c>
      <c r="D886">
        <v>0.43493613599999997</v>
      </c>
      <c r="E886">
        <v>1878.040039</v>
      </c>
      <c r="G886" s="6">
        <f t="shared" si="72"/>
        <v>41705</v>
      </c>
      <c r="H886" s="4">
        <f t="shared" si="73"/>
        <v>2.4193381022103999E-3</v>
      </c>
      <c r="I886" s="4">
        <f t="shared" si="74"/>
        <v>-2.6865649471907727E-4</v>
      </c>
      <c r="J886" s="4">
        <f t="shared" si="75"/>
        <v>-1.087890040071593E-3</v>
      </c>
      <c r="K886" s="4">
        <f t="shared" si="76"/>
        <v>5.3808942019850647E-4</v>
      </c>
    </row>
    <row r="887" spans="1:11" x14ac:dyDescent="0.2">
      <c r="A887" s="6">
        <v>41708</v>
      </c>
      <c r="B887">
        <v>19.987087249999998</v>
      </c>
      <c r="C887">
        <v>18.5265007</v>
      </c>
      <c r="D887">
        <v>0.428539962</v>
      </c>
      <c r="E887">
        <v>1877.170044</v>
      </c>
      <c r="G887" s="6">
        <f t="shared" si="72"/>
        <v>41708</v>
      </c>
      <c r="H887" s="4">
        <f t="shared" si="73"/>
        <v>-2.0112174867540356E-3</v>
      </c>
      <c r="I887" s="4">
        <f t="shared" si="74"/>
        <v>-4.1122365945368555E-3</v>
      </c>
      <c r="J887" s="4">
        <f t="shared" si="75"/>
        <v>-1.4706007320578141E-2</v>
      </c>
      <c r="K887" s="4">
        <f t="shared" si="76"/>
        <v>-4.6324624711580054E-4</v>
      </c>
    </row>
    <row r="888" spans="1:11" x14ac:dyDescent="0.2">
      <c r="A888" s="6">
        <v>41709</v>
      </c>
      <c r="B888">
        <v>20.11866951</v>
      </c>
      <c r="C888">
        <v>18.440999980000001</v>
      </c>
      <c r="D888">
        <v>0.43280410800000002</v>
      </c>
      <c r="E888">
        <v>1867.630005</v>
      </c>
      <c r="G888" s="6">
        <f t="shared" si="72"/>
        <v>41709</v>
      </c>
      <c r="H888" s="4">
        <f t="shared" si="73"/>
        <v>6.5833634663301499E-3</v>
      </c>
      <c r="I888" s="4">
        <f t="shared" si="74"/>
        <v>-4.6150496191652568E-3</v>
      </c>
      <c r="J888" s="4">
        <f t="shared" si="75"/>
        <v>9.9504045786049655E-3</v>
      </c>
      <c r="K888" s="4">
        <f t="shared" si="76"/>
        <v>-5.0821389519254412E-3</v>
      </c>
    </row>
    <row r="889" spans="1:11" x14ac:dyDescent="0.2">
      <c r="A889" s="6">
        <v>41710</v>
      </c>
      <c r="B889">
        <v>20.282474520000001</v>
      </c>
      <c r="C889">
        <v>18.531999590000002</v>
      </c>
      <c r="D889">
        <v>0.43398863100000001</v>
      </c>
      <c r="E889">
        <v>1868.1999510000001</v>
      </c>
      <c r="G889" s="6">
        <f t="shared" si="72"/>
        <v>41710</v>
      </c>
      <c r="H889" s="4">
        <f t="shared" si="73"/>
        <v>8.141940495547173E-3</v>
      </c>
      <c r="I889" s="4">
        <f t="shared" si="74"/>
        <v>4.9346353288157729E-3</v>
      </c>
      <c r="J889" s="4">
        <f t="shared" si="75"/>
        <v>2.7368571094985583E-3</v>
      </c>
      <c r="K889" s="4">
        <f t="shared" si="76"/>
        <v>3.0517072357705288E-4</v>
      </c>
    </row>
    <row r="890" spans="1:11" x14ac:dyDescent="0.2">
      <c r="A890" s="6">
        <v>41711</v>
      </c>
      <c r="B890">
        <v>20.121355059999999</v>
      </c>
      <c r="C890">
        <v>18.57550049</v>
      </c>
      <c r="D890">
        <v>0.42024877700000002</v>
      </c>
      <c r="E890">
        <v>1846.339966</v>
      </c>
      <c r="G890" s="6">
        <f t="shared" si="72"/>
        <v>41711</v>
      </c>
      <c r="H890" s="4">
        <f t="shared" si="73"/>
        <v>-7.9437772664832096E-3</v>
      </c>
      <c r="I890" s="4">
        <f t="shared" si="74"/>
        <v>2.3473397886037972E-3</v>
      </c>
      <c r="J890" s="4">
        <f t="shared" si="75"/>
        <v>-3.1659479116631473E-2</v>
      </c>
      <c r="K890" s="4">
        <f t="shared" si="76"/>
        <v>-1.1701094943450174E-2</v>
      </c>
    </row>
    <row r="891" spans="1:11" x14ac:dyDescent="0.2">
      <c r="A891" s="6">
        <v>41712</v>
      </c>
      <c r="B891">
        <v>19.94681168</v>
      </c>
      <c r="C891">
        <v>18.687000269999999</v>
      </c>
      <c r="D891">
        <v>0.422143936</v>
      </c>
      <c r="E891">
        <v>1841.130005</v>
      </c>
      <c r="G891" s="6">
        <f t="shared" si="72"/>
        <v>41712</v>
      </c>
      <c r="H891" s="4">
        <f t="shared" si="73"/>
        <v>-8.6745340698738405E-3</v>
      </c>
      <c r="I891" s="4">
        <f t="shared" si="74"/>
        <v>6.00251821263309E-3</v>
      </c>
      <c r="J891" s="4">
        <f t="shared" si="75"/>
        <v>4.509612171935018E-3</v>
      </c>
      <c r="K891" s="4">
        <f t="shared" si="76"/>
        <v>-2.8217777310465264E-3</v>
      </c>
    </row>
    <row r="892" spans="1:11" x14ac:dyDescent="0.2">
      <c r="A892" s="6">
        <v>41715</v>
      </c>
      <c r="B892">
        <v>20.05422592</v>
      </c>
      <c r="C892">
        <v>18.752000809999998</v>
      </c>
      <c r="D892">
        <v>0.422143936</v>
      </c>
      <c r="E892">
        <v>1858.829956</v>
      </c>
      <c r="G892" s="6">
        <f t="shared" si="72"/>
        <v>41715</v>
      </c>
      <c r="H892" s="4">
        <f t="shared" si="73"/>
        <v>5.3850330430351701E-3</v>
      </c>
      <c r="I892" s="4">
        <f t="shared" si="74"/>
        <v>3.4783827827278291E-3</v>
      </c>
      <c r="J892" s="4">
        <f t="shared" si="75"/>
        <v>0</v>
      </c>
      <c r="K892" s="4">
        <f t="shared" si="76"/>
        <v>9.6136345352755281E-3</v>
      </c>
    </row>
    <row r="893" spans="1:11" x14ac:dyDescent="0.2">
      <c r="A893" s="6">
        <v>41716</v>
      </c>
      <c r="B893">
        <v>20.078382489999999</v>
      </c>
      <c r="C893">
        <v>18.938499449999998</v>
      </c>
      <c r="D893">
        <v>0.43209350099999999</v>
      </c>
      <c r="E893">
        <v>1872.25</v>
      </c>
      <c r="G893" s="6">
        <f t="shared" si="72"/>
        <v>41716</v>
      </c>
      <c r="H893" s="4">
        <f t="shared" si="73"/>
        <v>1.2045625743104527E-3</v>
      </c>
      <c r="I893" s="4">
        <f t="shared" si="74"/>
        <v>9.9455328468494031E-3</v>
      </c>
      <c r="J893" s="4">
        <f t="shared" si="75"/>
        <v>2.3569129274428224E-2</v>
      </c>
      <c r="K893" s="4">
        <f t="shared" si="76"/>
        <v>7.2196189633604302E-3</v>
      </c>
    </row>
    <row r="894" spans="1:11" x14ac:dyDescent="0.2">
      <c r="A894" s="6">
        <v>41717</v>
      </c>
      <c r="B894">
        <v>19.973659519999998</v>
      </c>
      <c r="C894">
        <v>18.661500929999999</v>
      </c>
      <c r="D894">
        <v>0.439674079</v>
      </c>
      <c r="E894">
        <v>1860.7700199999999</v>
      </c>
      <c r="G894" s="6">
        <f t="shared" si="72"/>
        <v>41717</v>
      </c>
      <c r="H894" s="4">
        <f t="shared" si="73"/>
        <v>-5.2157074929795044E-3</v>
      </c>
      <c r="I894" s="4">
        <f t="shared" si="74"/>
        <v>-1.4626212637981695E-2</v>
      </c>
      <c r="J894" s="4">
        <f t="shared" si="75"/>
        <v>1.7543837115013616E-2</v>
      </c>
      <c r="K894" s="4">
        <f t="shared" si="76"/>
        <v>-6.1316490853251526E-3</v>
      </c>
    </row>
    <row r="895" spans="1:11" x14ac:dyDescent="0.2">
      <c r="A895" s="6">
        <v>41718</v>
      </c>
      <c r="B895">
        <v>20.242202760000001</v>
      </c>
      <c r="C895">
        <v>18.448499680000001</v>
      </c>
      <c r="D895">
        <v>0.43991100799999999</v>
      </c>
      <c r="E895">
        <v>1872.01001</v>
      </c>
      <c r="G895" s="6">
        <f t="shared" si="72"/>
        <v>41718</v>
      </c>
      <c r="H895" s="4">
        <f t="shared" si="73"/>
        <v>1.3444869215433641E-2</v>
      </c>
      <c r="I895" s="4">
        <f t="shared" si="74"/>
        <v>-1.1413939896848246E-2</v>
      </c>
      <c r="J895" s="4">
        <f t="shared" si="75"/>
        <v>5.3887416001163757E-4</v>
      </c>
      <c r="K895" s="4">
        <f t="shared" si="76"/>
        <v>6.0405046723615019E-3</v>
      </c>
    </row>
    <row r="896" spans="1:11" x14ac:dyDescent="0.2">
      <c r="A896" s="6">
        <v>41719</v>
      </c>
      <c r="B896">
        <v>20.435543060000001</v>
      </c>
      <c r="C896">
        <v>18.03100014</v>
      </c>
      <c r="D896">
        <v>0.439200282</v>
      </c>
      <c r="E896">
        <v>1866.5200199999999</v>
      </c>
      <c r="G896" s="6">
        <f t="shared" si="72"/>
        <v>41719</v>
      </c>
      <c r="H896" s="4">
        <f t="shared" si="73"/>
        <v>9.5513468713026572E-3</v>
      </c>
      <c r="I896" s="4">
        <f t="shared" si="74"/>
        <v>-2.2630541628954948E-2</v>
      </c>
      <c r="J896" s="4">
        <f t="shared" si="75"/>
        <v>-1.6156131287353714E-3</v>
      </c>
      <c r="K896" s="4">
        <f t="shared" si="76"/>
        <v>-2.9326712841669655E-3</v>
      </c>
    </row>
    <row r="897" spans="1:11" x14ac:dyDescent="0.2">
      <c r="A897" s="6">
        <v>41722</v>
      </c>
      <c r="B897">
        <v>20.612771989999999</v>
      </c>
      <c r="C897">
        <v>17.592500690000001</v>
      </c>
      <c r="D897">
        <v>0.43706819400000002</v>
      </c>
      <c r="E897">
        <v>1857.4399410000001</v>
      </c>
      <c r="G897" s="6">
        <f t="shared" si="72"/>
        <v>41722</v>
      </c>
      <c r="H897" s="4">
        <f t="shared" si="73"/>
        <v>8.6725823473172703E-3</v>
      </c>
      <c r="I897" s="4">
        <f t="shared" si="74"/>
        <v>-2.4319197304381923E-2</v>
      </c>
      <c r="J897" s="4">
        <f t="shared" si="75"/>
        <v>-4.8544777573708009E-3</v>
      </c>
      <c r="K897" s="4">
        <f t="shared" si="76"/>
        <v>-4.864710210823131E-3</v>
      </c>
    </row>
    <row r="898" spans="1:11" x14ac:dyDescent="0.2">
      <c r="A898" s="6">
        <v>41723</v>
      </c>
      <c r="B898">
        <v>20.64231491</v>
      </c>
      <c r="C898">
        <v>17.735500340000002</v>
      </c>
      <c r="D898">
        <v>0.43706819400000002</v>
      </c>
      <c r="E898">
        <v>1865.619995</v>
      </c>
      <c r="G898" s="6">
        <f t="shared" ref="G898:G961" si="77">A898</f>
        <v>41723</v>
      </c>
      <c r="H898" s="4">
        <f t="shared" si="73"/>
        <v>1.4332337258828876E-3</v>
      </c>
      <c r="I898" s="4">
        <f t="shared" si="74"/>
        <v>8.1284436203707955E-3</v>
      </c>
      <c r="J898" s="4">
        <f t="shared" si="75"/>
        <v>0</v>
      </c>
      <c r="K898" s="4">
        <f t="shared" si="76"/>
        <v>4.4039399710529281E-3</v>
      </c>
    </row>
    <row r="899" spans="1:11" x14ac:dyDescent="0.2">
      <c r="A899" s="6">
        <v>41724</v>
      </c>
      <c r="B899">
        <v>20.470451350000001</v>
      </c>
      <c r="C899">
        <v>17.170499800000002</v>
      </c>
      <c r="D899">
        <v>0.42711871899999998</v>
      </c>
      <c r="E899">
        <v>1852.5600589999999</v>
      </c>
      <c r="G899" s="6">
        <f t="shared" si="77"/>
        <v>41724</v>
      </c>
      <c r="H899" s="4">
        <f t="shared" si="73"/>
        <v>-8.3257890769189435E-3</v>
      </c>
      <c r="I899" s="4">
        <f t="shared" si="74"/>
        <v>-3.185703978848109E-2</v>
      </c>
      <c r="J899" s="4">
        <f t="shared" si="75"/>
        <v>-2.2764124996018431E-2</v>
      </c>
      <c r="K899" s="4">
        <f t="shared" si="76"/>
        <v>-7.0003194836042448E-3</v>
      </c>
    </row>
    <row r="900" spans="1:11" x14ac:dyDescent="0.2">
      <c r="A900" s="6">
        <v>41725</v>
      </c>
      <c r="B900">
        <v>20.446285249999999</v>
      </c>
      <c r="C900">
        <v>16.923500059999999</v>
      </c>
      <c r="D900">
        <v>0.42143327000000003</v>
      </c>
      <c r="E900">
        <v>1849.040039</v>
      </c>
      <c r="G900" s="6">
        <f t="shared" si="77"/>
        <v>41725</v>
      </c>
      <c r="H900" s="4">
        <f t="shared" si="73"/>
        <v>-1.1805357677178163E-3</v>
      </c>
      <c r="I900" s="4">
        <f t="shared" si="74"/>
        <v>-1.4385122324744648E-2</v>
      </c>
      <c r="J900" s="4">
        <f t="shared" si="75"/>
        <v>-1.3311167942512858E-2</v>
      </c>
      <c r="K900" s="4">
        <f t="shared" si="76"/>
        <v>-1.9000841472853747E-3</v>
      </c>
    </row>
    <row r="901" spans="1:11" x14ac:dyDescent="0.2">
      <c r="A901" s="6">
        <v>41726</v>
      </c>
      <c r="B901">
        <v>20.41137123</v>
      </c>
      <c r="C901">
        <v>16.914499280000001</v>
      </c>
      <c r="D901">
        <v>0.42403903599999998</v>
      </c>
      <c r="E901">
        <v>1857.619995</v>
      </c>
      <c r="G901" s="6">
        <f t="shared" si="77"/>
        <v>41726</v>
      </c>
      <c r="H901" s="4">
        <f t="shared" ref="H901:H964" si="78">B901/B900-1</f>
        <v>-1.7075972272273532E-3</v>
      </c>
      <c r="I901" s="4">
        <f t="shared" si="74"/>
        <v>-5.3185097456709407E-4</v>
      </c>
      <c r="J901" s="4">
        <f t="shared" si="75"/>
        <v>6.1831046229452458E-3</v>
      </c>
      <c r="K901" s="4">
        <f t="shared" si="76"/>
        <v>4.6402218551417906E-3</v>
      </c>
    </row>
    <row r="902" spans="1:11" x14ac:dyDescent="0.2">
      <c r="A902" s="6">
        <v>41729</v>
      </c>
      <c r="B902">
        <v>20.52416229</v>
      </c>
      <c r="C902">
        <v>16.818500520000001</v>
      </c>
      <c r="D902">
        <v>0.42427599399999999</v>
      </c>
      <c r="E902">
        <v>1872.339966</v>
      </c>
      <c r="G902" s="6">
        <f t="shared" si="77"/>
        <v>41729</v>
      </c>
      <c r="H902" s="4">
        <f t="shared" si="78"/>
        <v>5.5258933233364171E-3</v>
      </c>
      <c r="I902" s="4">
        <f t="shared" si="74"/>
        <v>-5.6755307036201463E-3</v>
      </c>
      <c r="J902" s="4">
        <f t="shared" si="75"/>
        <v>5.5881175996264076E-4</v>
      </c>
      <c r="K902" s="4">
        <f t="shared" si="76"/>
        <v>7.9241023673413125E-3</v>
      </c>
    </row>
    <row r="903" spans="1:11" x14ac:dyDescent="0.2">
      <c r="A903" s="6">
        <v>41730</v>
      </c>
      <c r="B903">
        <v>20.615459439999999</v>
      </c>
      <c r="C903">
        <v>17.149499890000001</v>
      </c>
      <c r="D903">
        <v>0.44180607799999999</v>
      </c>
      <c r="E903">
        <v>1885.5200199999999</v>
      </c>
      <c r="G903" s="6">
        <f t="shared" si="77"/>
        <v>41730</v>
      </c>
      <c r="H903" s="4">
        <f t="shared" si="78"/>
        <v>4.4482765586237871E-3</v>
      </c>
      <c r="I903" s="4">
        <f t="shared" si="74"/>
        <v>1.9680670676103906E-2</v>
      </c>
      <c r="J903" s="4">
        <f t="shared" si="75"/>
        <v>4.1317642873756277E-2</v>
      </c>
      <c r="K903" s="4">
        <f t="shared" si="76"/>
        <v>7.0393487504074592E-3</v>
      </c>
    </row>
    <row r="904" spans="1:11" x14ac:dyDescent="0.2">
      <c r="A904" s="6">
        <v>41731</v>
      </c>
      <c r="B904">
        <v>20.72556114</v>
      </c>
      <c r="C904">
        <v>17.097999569999999</v>
      </c>
      <c r="D904">
        <v>0.43896332399999999</v>
      </c>
      <c r="E904">
        <v>1890.900024</v>
      </c>
      <c r="G904" s="6">
        <f t="shared" si="77"/>
        <v>41731</v>
      </c>
      <c r="H904" s="4">
        <f t="shared" si="78"/>
        <v>5.3407347200020716E-3</v>
      </c>
      <c r="I904" s="4">
        <f t="shared" si="74"/>
        <v>-3.0030216817011901E-3</v>
      </c>
      <c r="J904" s="4">
        <f t="shared" si="75"/>
        <v>-6.4343931456732895E-3</v>
      </c>
      <c r="K904" s="4">
        <f t="shared" si="76"/>
        <v>2.8533263730607938E-3</v>
      </c>
    </row>
    <row r="905" spans="1:11" x14ac:dyDescent="0.2">
      <c r="A905" s="6">
        <v>41732</v>
      </c>
      <c r="B905">
        <v>20.800743099999998</v>
      </c>
      <c r="C905">
        <v>16.680999759999999</v>
      </c>
      <c r="D905">
        <v>0.44370123700000003</v>
      </c>
      <c r="E905">
        <v>1888.7700199999999</v>
      </c>
      <c r="G905" s="6">
        <f t="shared" si="77"/>
        <v>41732</v>
      </c>
      <c r="H905" s="4">
        <f t="shared" si="78"/>
        <v>3.6274993710494474E-3</v>
      </c>
      <c r="I905" s="4">
        <f t="shared" si="74"/>
        <v>-2.4388806906491256E-2</v>
      </c>
      <c r="J905" s="4">
        <f t="shared" si="75"/>
        <v>1.0793414257998624E-2</v>
      </c>
      <c r="K905" s="4">
        <f t="shared" si="76"/>
        <v>-1.1264498244039078E-3</v>
      </c>
    </row>
    <row r="906" spans="1:11" x14ac:dyDescent="0.2">
      <c r="A906" s="6">
        <v>41733</v>
      </c>
      <c r="B906">
        <v>20.760471339999999</v>
      </c>
      <c r="C906">
        <v>16.149999619999999</v>
      </c>
      <c r="D906">
        <v>0.429961443</v>
      </c>
      <c r="E906">
        <v>1865.089966</v>
      </c>
      <c r="G906" s="6">
        <f t="shared" si="77"/>
        <v>41733</v>
      </c>
      <c r="H906" s="4">
        <f t="shared" si="78"/>
        <v>-1.9360731396177444E-3</v>
      </c>
      <c r="I906" s="4">
        <f t="shared" si="74"/>
        <v>-3.183263279418691E-2</v>
      </c>
      <c r="J906" s="4">
        <f t="shared" si="75"/>
        <v>-3.0966318897145739E-2</v>
      </c>
      <c r="K906" s="4">
        <f t="shared" si="76"/>
        <v>-1.2537288155389015E-2</v>
      </c>
    </row>
    <row r="907" spans="1:11" x14ac:dyDescent="0.2">
      <c r="A907" s="6">
        <v>41736</v>
      </c>
      <c r="B907">
        <v>20.760471339999999</v>
      </c>
      <c r="C907">
        <v>15.88799953</v>
      </c>
      <c r="D907">
        <v>0.43138283500000002</v>
      </c>
      <c r="E907">
        <v>1845.040039</v>
      </c>
      <c r="G907" s="6">
        <f t="shared" si="77"/>
        <v>41736</v>
      </c>
      <c r="H907" s="4">
        <f t="shared" si="78"/>
        <v>0</v>
      </c>
      <c r="I907" s="4">
        <f t="shared" si="74"/>
        <v>-1.6222916171189317E-2</v>
      </c>
      <c r="J907" s="4">
        <f t="shared" si="75"/>
        <v>3.3058592186370195E-3</v>
      </c>
      <c r="K907" s="4">
        <f t="shared" si="76"/>
        <v>-1.0750112522990185E-2</v>
      </c>
    </row>
    <row r="908" spans="1:11" x14ac:dyDescent="0.2">
      <c r="A908" s="6">
        <v>41737</v>
      </c>
      <c r="B908">
        <v>20.994087220000001</v>
      </c>
      <c r="C908">
        <v>16.353500369999999</v>
      </c>
      <c r="D908">
        <v>0.44678077100000002</v>
      </c>
      <c r="E908">
        <v>1851.959961</v>
      </c>
      <c r="G908" s="6">
        <f t="shared" si="77"/>
        <v>41737</v>
      </c>
      <c r="H908" s="4">
        <f t="shared" si="78"/>
        <v>1.1252917921467764E-2</v>
      </c>
      <c r="I908" s="4">
        <f t="shared" si="74"/>
        <v>2.9298895630065491E-2</v>
      </c>
      <c r="J908" s="4">
        <f t="shared" si="75"/>
        <v>3.5694364148726399E-2</v>
      </c>
      <c r="K908" s="4">
        <f t="shared" si="76"/>
        <v>3.7505538382520687E-3</v>
      </c>
    </row>
    <row r="909" spans="1:11" x14ac:dyDescent="0.2">
      <c r="A909" s="6">
        <v>41738</v>
      </c>
      <c r="B909">
        <v>20.93770409</v>
      </c>
      <c r="C909">
        <v>16.590499879999999</v>
      </c>
      <c r="D909">
        <v>0.44630703300000002</v>
      </c>
      <c r="E909">
        <v>1872.1800539999999</v>
      </c>
      <c r="G909" s="6">
        <f t="shared" si="77"/>
        <v>41738</v>
      </c>
      <c r="H909" s="4">
        <f t="shared" si="78"/>
        <v>-2.6856671313763014E-3</v>
      </c>
      <c r="I909" s="4">
        <f t="shared" si="74"/>
        <v>1.4492280223674214E-2</v>
      </c>
      <c r="J909" s="4">
        <f t="shared" si="75"/>
        <v>-1.0603365917912777E-3</v>
      </c>
      <c r="K909" s="4">
        <f t="shared" si="76"/>
        <v>1.091821282630856E-2</v>
      </c>
    </row>
    <row r="910" spans="1:11" x14ac:dyDescent="0.2">
      <c r="A910" s="6">
        <v>41739</v>
      </c>
      <c r="B910">
        <v>20.647680279999999</v>
      </c>
      <c r="C910">
        <v>15.85550022</v>
      </c>
      <c r="D910">
        <v>0.43540981400000001</v>
      </c>
      <c r="E910">
        <v>1833.079956</v>
      </c>
      <c r="G910" s="6">
        <f t="shared" si="77"/>
        <v>41739</v>
      </c>
      <c r="H910" s="4">
        <f t="shared" si="78"/>
        <v>-1.3851748441631617E-2</v>
      </c>
      <c r="I910" s="4">
        <f t="shared" si="74"/>
        <v>-4.4302442079279913E-2</v>
      </c>
      <c r="J910" s="4">
        <f t="shared" si="75"/>
        <v>-2.4416417834043025E-2</v>
      </c>
      <c r="K910" s="4">
        <f t="shared" si="76"/>
        <v>-2.0884795731297645E-2</v>
      </c>
    </row>
    <row r="911" spans="1:11" x14ac:dyDescent="0.2">
      <c r="A911" s="6">
        <v>41740</v>
      </c>
      <c r="B911">
        <v>20.542957309999998</v>
      </c>
      <c r="C911">
        <v>15.586500170000001</v>
      </c>
      <c r="D911">
        <v>0.42925068700000002</v>
      </c>
      <c r="E911">
        <v>1815.6899410000001</v>
      </c>
      <c r="G911" s="6">
        <f t="shared" si="77"/>
        <v>41740</v>
      </c>
      <c r="H911" s="4">
        <f t="shared" si="78"/>
        <v>-5.0719000187851027E-3</v>
      </c>
      <c r="I911" s="4">
        <f t="shared" si="74"/>
        <v>-1.6965724591942233E-2</v>
      </c>
      <c r="J911" s="4">
        <f t="shared" si="75"/>
        <v>-1.4145586070781535E-2</v>
      </c>
      <c r="K911" s="4">
        <f t="shared" si="76"/>
        <v>-9.4867738546151603E-3</v>
      </c>
    </row>
    <row r="912" spans="1:11" x14ac:dyDescent="0.2">
      <c r="A912" s="6">
        <v>41743</v>
      </c>
      <c r="B912">
        <v>20.779262540000001</v>
      </c>
      <c r="C912">
        <v>15.7954998</v>
      </c>
      <c r="D912">
        <v>0.43398863100000001</v>
      </c>
      <c r="E912">
        <v>1830.6099850000001</v>
      </c>
      <c r="G912" s="6">
        <f t="shared" si="77"/>
        <v>41743</v>
      </c>
      <c r="H912" s="4">
        <f t="shared" si="78"/>
        <v>1.1502980142249264E-2</v>
      </c>
      <c r="I912" s="4">
        <f t="shared" si="74"/>
        <v>1.3409015989507944E-2</v>
      </c>
      <c r="J912" s="4">
        <f t="shared" si="75"/>
        <v>1.1037708601267848E-2</v>
      </c>
      <c r="K912" s="4">
        <f t="shared" si="76"/>
        <v>8.2172862574667604E-3</v>
      </c>
    </row>
    <row r="913" spans="1:11" x14ac:dyDescent="0.2">
      <c r="A913" s="6">
        <v>41744</v>
      </c>
      <c r="B913">
        <v>20.64499855</v>
      </c>
      <c r="C913">
        <v>15.803999900000001</v>
      </c>
      <c r="D913">
        <v>0.43706819400000002</v>
      </c>
      <c r="E913">
        <v>1842.9799800000001</v>
      </c>
      <c r="G913" s="6">
        <f t="shared" si="77"/>
        <v>41744</v>
      </c>
      <c r="H913" s="4">
        <f t="shared" si="78"/>
        <v>-6.4614415329486974E-3</v>
      </c>
      <c r="I913" s="4">
        <f t="shared" si="74"/>
        <v>5.3813428556415133E-4</v>
      </c>
      <c r="J913" s="4">
        <f t="shared" si="75"/>
        <v>7.0959531656487052E-3</v>
      </c>
      <c r="K913" s="4">
        <f t="shared" si="76"/>
        <v>6.757307728767703E-3</v>
      </c>
    </row>
    <row r="914" spans="1:11" x14ac:dyDescent="0.2">
      <c r="A914" s="6">
        <v>41745</v>
      </c>
      <c r="B914">
        <v>20.736303329999998</v>
      </c>
      <c r="C914">
        <v>16.184000019999999</v>
      </c>
      <c r="D914">
        <v>0.43801569899999998</v>
      </c>
      <c r="E914">
        <v>1862.3100589999999</v>
      </c>
      <c r="G914" s="6">
        <f t="shared" si="77"/>
        <v>41745</v>
      </c>
      <c r="H914" s="4">
        <f t="shared" si="78"/>
        <v>4.4226101435109744E-3</v>
      </c>
      <c r="I914" s="4">
        <f t="shared" si="74"/>
        <v>2.4044553429793281E-2</v>
      </c>
      <c r="J914" s="4">
        <f t="shared" si="75"/>
        <v>2.167865365192867E-3</v>
      </c>
      <c r="K914" s="4">
        <f t="shared" si="76"/>
        <v>1.0488491036131586E-2</v>
      </c>
    </row>
    <row r="915" spans="1:11" x14ac:dyDescent="0.2">
      <c r="A915" s="6">
        <v>41746</v>
      </c>
      <c r="B915">
        <v>20.85445404</v>
      </c>
      <c r="C915">
        <v>16.24550056</v>
      </c>
      <c r="D915">
        <v>0.439674079</v>
      </c>
      <c r="E915">
        <v>1864.849976</v>
      </c>
      <c r="G915" s="6">
        <f t="shared" si="77"/>
        <v>41746</v>
      </c>
      <c r="H915" s="4">
        <f t="shared" si="78"/>
        <v>5.6977711079808646E-3</v>
      </c>
      <c r="I915" s="4">
        <f t="shared" si="74"/>
        <v>3.8000827931290448E-3</v>
      </c>
      <c r="J915" s="4">
        <f t="shared" si="75"/>
        <v>3.7861200038860066E-3</v>
      </c>
      <c r="K915" s="4">
        <f t="shared" si="76"/>
        <v>1.3638529136033029E-3</v>
      </c>
    </row>
    <row r="916" spans="1:11" x14ac:dyDescent="0.2">
      <c r="A916" s="6">
        <v>41750</v>
      </c>
      <c r="B916">
        <v>20.838346479999998</v>
      </c>
      <c r="C916">
        <v>16.543500900000002</v>
      </c>
      <c r="D916">
        <v>0.4432275</v>
      </c>
      <c r="E916">
        <v>1871.8900149999999</v>
      </c>
      <c r="G916" s="6">
        <f t="shared" si="77"/>
        <v>41750</v>
      </c>
      <c r="H916" s="4">
        <f t="shared" si="78"/>
        <v>-7.7237984600830867E-4</v>
      </c>
      <c r="I916" s="4">
        <f t="shared" ref="I916:I979" si="79">C916/C915-1</f>
        <v>1.834356158490702E-2</v>
      </c>
      <c r="J916" s="4">
        <f t="shared" ref="J916:J979" si="80">D916/D915-1</f>
        <v>8.08194335240775E-3</v>
      </c>
      <c r="K916" s="4">
        <f t="shared" ref="K916:K979" si="81">E916/E915-1</f>
        <v>3.7751235169600772E-3</v>
      </c>
    </row>
    <row r="917" spans="1:11" x14ac:dyDescent="0.2">
      <c r="A917" s="6">
        <v>41751</v>
      </c>
      <c r="B917">
        <v>20.827600480000001</v>
      </c>
      <c r="C917">
        <v>16.4659996</v>
      </c>
      <c r="D917">
        <v>0.44701769899999999</v>
      </c>
      <c r="E917">
        <v>1879.5500489999999</v>
      </c>
      <c r="G917" s="6">
        <f t="shared" si="77"/>
        <v>41751</v>
      </c>
      <c r="H917" s="4">
        <f t="shared" si="78"/>
        <v>-5.1568391044420903E-4</v>
      </c>
      <c r="I917" s="4">
        <f t="shared" si="79"/>
        <v>-4.6846976627541448E-3</v>
      </c>
      <c r="J917" s="4">
        <f t="shared" si="80"/>
        <v>8.5513624493065432E-3</v>
      </c>
      <c r="K917" s="4">
        <f t="shared" si="81"/>
        <v>4.092138928365463E-3</v>
      </c>
    </row>
    <row r="918" spans="1:11" x14ac:dyDescent="0.2">
      <c r="A918" s="6">
        <v>41752</v>
      </c>
      <c r="B918">
        <v>20.95649719</v>
      </c>
      <c r="C918">
        <v>16.22900009</v>
      </c>
      <c r="D918">
        <v>0.452229351</v>
      </c>
      <c r="E918">
        <v>1875.3900149999999</v>
      </c>
      <c r="G918" s="6">
        <f t="shared" si="77"/>
        <v>41752</v>
      </c>
      <c r="H918" s="4">
        <f t="shared" si="78"/>
        <v>6.1887450800572896E-3</v>
      </c>
      <c r="I918" s="4">
        <f t="shared" si="79"/>
        <v>-1.4393265866470717E-2</v>
      </c>
      <c r="J918" s="4">
        <f t="shared" si="80"/>
        <v>1.1658715106043216E-2</v>
      </c>
      <c r="K918" s="4">
        <f t="shared" si="81"/>
        <v>-2.2133137674165138E-3</v>
      </c>
    </row>
    <row r="919" spans="1:11" x14ac:dyDescent="0.2">
      <c r="A919" s="6">
        <v>41753</v>
      </c>
      <c r="B919">
        <v>21.029008869999998</v>
      </c>
      <c r="C919">
        <v>16.857500080000001</v>
      </c>
      <c r="D919">
        <v>0.45625659800000001</v>
      </c>
      <c r="E919">
        <v>1878.6099850000001</v>
      </c>
      <c r="G919" s="6">
        <f t="shared" si="77"/>
        <v>41753</v>
      </c>
      <c r="H919" s="4">
        <f t="shared" si="78"/>
        <v>3.4601049661391325E-3</v>
      </c>
      <c r="I919" s="4">
        <f t="shared" si="79"/>
        <v>3.8726969407515854E-2</v>
      </c>
      <c r="J919" s="4">
        <f t="shared" si="80"/>
        <v>8.9053198141488821E-3</v>
      </c>
      <c r="K919" s="4">
        <f t="shared" si="81"/>
        <v>1.7169601918778366E-3</v>
      </c>
    </row>
    <row r="920" spans="1:11" x14ac:dyDescent="0.2">
      <c r="A920" s="6">
        <v>41754</v>
      </c>
      <c r="B920">
        <v>21.11224747</v>
      </c>
      <c r="C920">
        <v>15.19149971</v>
      </c>
      <c r="D920">
        <v>0.44370123700000003</v>
      </c>
      <c r="E920">
        <v>1863.400024</v>
      </c>
      <c r="G920" s="6">
        <f t="shared" si="77"/>
        <v>41754</v>
      </c>
      <c r="H920" s="4">
        <f t="shared" si="78"/>
        <v>3.9582749959627961E-3</v>
      </c>
      <c r="I920" s="4">
        <f t="shared" si="79"/>
        <v>-9.8828436131913167E-2</v>
      </c>
      <c r="J920" s="4">
        <f t="shared" si="80"/>
        <v>-2.7518201501164907E-2</v>
      </c>
      <c r="K920" s="4">
        <f t="shared" si="81"/>
        <v>-8.0963910132735295E-3</v>
      </c>
    </row>
    <row r="921" spans="1:11" x14ac:dyDescent="0.2">
      <c r="A921" s="6">
        <v>41757</v>
      </c>
      <c r="B921">
        <v>21.418382640000001</v>
      </c>
      <c r="C921">
        <v>14.82900047</v>
      </c>
      <c r="D921">
        <v>0.44180607799999999</v>
      </c>
      <c r="E921">
        <v>1869.4300539999999</v>
      </c>
      <c r="G921" s="6">
        <f t="shared" si="77"/>
        <v>41757</v>
      </c>
      <c r="H921" s="4">
        <f t="shared" si="78"/>
        <v>1.45003591131172E-2</v>
      </c>
      <c r="I921" s="4">
        <f t="shared" si="79"/>
        <v>-2.3861978535363426E-2</v>
      </c>
      <c r="J921" s="4">
        <f t="shared" si="80"/>
        <v>-4.2712502061382773E-3</v>
      </c>
      <c r="K921" s="4">
        <f t="shared" si="81"/>
        <v>3.2360362360925876E-3</v>
      </c>
    </row>
    <row r="922" spans="1:11" x14ac:dyDescent="0.2">
      <c r="A922" s="6">
        <v>41758</v>
      </c>
      <c r="B922">
        <v>21.394220350000001</v>
      </c>
      <c r="C922">
        <v>15.019000050000001</v>
      </c>
      <c r="D922">
        <v>0.44275358300000001</v>
      </c>
      <c r="E922">
        <v>1878.329956</v>
      </c>
      <c r="G922" s="6">
        <f t="shared" si="77"/>
        <v>41758</v>
      </c>
      <c r="H922" s="4">
        <f t="shared" si="78"/>
        <v>-1.1281099234297098E-3</v>
      </c>
      <c r="I922" s="4">
        <f t="shared" si="79"/>
        <v>1.2812703080317567E-2</v>
      </c>
      <c r="J922" s="4">
        <f t="shared" si="80"/>
        <v>2.1446173947838876E-3</v>
      </c>
      <c r="K922" s="4">
        <f t="shared" si="81"/>
        <v>4.7607568846756987E-3</v>
      </c>
    </row>
    <row r="923" spans="1:11" x14ac:dyDescent="0.2">
      <c r="A923" s="6">
        <v>41759</v>
      </c>
      <c r="B923">
        <v>21.404952999999999</v>
      </c>
      <c r="C923">
        <v>15.206500050000001</v>
      </c>
      <c r="D923">
        <v>0.43754193200000002</v>
      </c>
      <c r="E923">
        <v>1883.9499510000001</v>
      </c>
      <c r="G923" s="6">
        <f t="shared" si="77"/>
        <v>41759</v>
      </c>
      <c r="H923" s="4">
        <f t="shared" si="78"/>
        <v>5.0166118813477212E-4</v>
      </c>
      <c r="I923" s="4">
        <f t="shared" si="79"/>
        <v>1.2484186655289387E-2</v>
      </c>
      <c r="J923" s="4">
        <f t="shared" si="80"/>
        <v>-1.1770996780391951E-2</v>
      </c>
      <c r="K923" s="4">
        <f t="shared" si="81"/>
        <v>2.9920169148385245E-3</v>
      </c>
    </row>
    <row r="924" spans="1:11" x14ac:dyDescent="0.2">
      <c r="A924" s="6">
        <v>41760</v>
      </c>
      <c r="B924">
        <v>21.402267460000001</v>
      </c>
      <c r="C924">
        <v>15.39449978</v>
      </c>
      <c r="D924">
        <v>0.43991100799999999</v>
      </c>
      <c r="E924">
        <v>1883.6800539999999</v>
      </c>
      <c r="G924" s="6">
        <f t="shared" si="77"/>
        <v>41760</v>
      </c>
      <c r="H924" s="4">
        <f t="shared" si="78"/>
        <v>-1.2546348501663029E-4</v>
      </c>
      <c r="I924" s="4">
        <f t="shared" si="79"/>
        <v>1.2363116389823015E-2</v>
      </c>
      <c r="J924" s="4">
        <f t="shared" si="80"/>
        <v>5.414511905569741E-3</v>
      </c>
      <c r="K924" s="4">
        <f t="shared" si="81"/>
        <v>-1.4326123677377289E-4</v>
      </c>
    </row>
    <row r="925" spans="1:11" x14ac:dyDescent="0.2">
      <c r="A925" s="6">
        <v>41761</v>
      </c>
      <c r="B925">
        <v>21.24651909</v>
      </c>
      <c r="C925">
        <v>15.400500299999999</v>
      </c>
      <c r="D925">
        <v>0.436594486</v>
      </c>
      <c r="E925">
        <v>1881.1400149999999</v>
      </c>
      <c r="G925" s="6">
        <f t="shared" si="77"/>
        <v>41761</v>
      </c>
      <c r="H925" s="4">
        <f t="shared" si="78"/>
        <v>-7.2771901524494309E-3</v>
      </c>
      <c r="I925" s="4">
        <f t="shared" si="79"/>
        <v>3.8978336975881156E-4</v>
      </c>
      <c r="J925" s="4">
        <f t="shared" si="80"/>
        <v>-7.5390748121492157E-3</v>
      </c>
      <c r="K925" s="4">
        <f t="shared" si="81"/>
        <v>-1.3484450263229197E-3</v>
      </c>
    </row>
    <row r="926" spans="1:11" x14ac:dyDescent="0.2">
      <c r="A926" s="6">
        <v>41764</v>
      </c>
      <c r="B926">
        <v>21.11224747</v>
      </c>
      <c r="C926">
        <v>15.50249958</v>
      </c>
      <c r="D926">
        <v>0.44133219099999998</v>
      </c>
      <c r="E926">
        <v>1884.660034</v>
      </c>
      <c r="G926" s="6">
        <f t="shared" si="77"/>
        <v>41764</v>
      </c>
      <c r="H926" s="4">
        <f t="shared" si="78"/>
        <v>-6.3196996849802511E-3</v>
      </c>
      <c r="I926" s="4">
        <f t="shared" si="79"/>
        <v>6.6231147049164996E-3</v>
      </c>
      <c r="J926" s="4">
        <f t="shared" si="80"/>
        <v>1.0851499851512125E-2</v>
      </c>
      <c r="K926" s="4">
        <f t="shared" si="81"/>
        <v>1.8712158435478798E-3</v>
      </c>
    </row>
    <row r="927" spans="1:11" x14ac:dyDescent="0.2">
      <c r="A927" s="6">
        <v>41765</v>
      </c>
      <c r="B927">
        <v>20.948444370000001</v>
      </c>
      <c r="C927">
        <v>14.86900043</v>
      </c>
      <c r="D927">
        <v>0.43233031</v>
      </c>
      <c r="E927">
        <v>1867.719971</v>
      </c>
      <c r="G927" s="6">
        <f t="shared" si="77"/>
        <v>41765</v>
      </c>
      <c r="H927" s="4">
        <f t="shared" si="78"/>
        <v>-7.7586765801584967E-3</v>
      </c>
      <c r="I927" s="4">
        <f t="shared" si="79"/>
        <v>-4.0864322990679991E-2</v>
      </c>
      <c r="J927" s="4">
        <f t="shared" si="80"/>
        <v>-2.0397064124424991E-2</v>
      </c>
      <c r="K927" s="4">
        <f t="shared" si="81"/>
        <v>-8.9883919085642638E-3</v>
      </c>
    </row>
    <row r="928" spans="1:11" x14ac:dyDescent="0.2">
      <c r="A928" s="6">
        <v>41766</v>
      </c>
      <c r="B928">
        <v>21.064630510000001</v>
      </c>
      <c r="C928">
        <v>14.63549995</v>
      </c>
      <c r="D928">
        <v>0.43280410800000002</v>
      </c>
      <c r="E928">
        <v>1878.209961</v>
      </c>
      <c r="G928" s="6">
        <f t="shared" si="77"/>
        <v>41766</v>
      </c>
      <c r="H928" s="4">
        <f t="shared" si="78"/>
        <v>5.5462896407900697E-3</v>
      </c>
      <c r="I928" s="4">
        <f t="shared" si="79"/>
        <v>-1.5703845130630611E-2</v>
      </c>
      <c r="J928" s="4">
        <f t="shared" si="80"/>
        <v>1.0959166846293833E-3</v>
      </c>
      <c r="K928" s="4">
        <f t="shared" si="81"/>
        <v>5.6164682944326305E-3</v>
      </c>
    </row>
    <row r="929" spans="1:11" x14ac:dyDescent="0.2">
      <c r="A929" s="6">
        <v>41767</v>
      </c>
      <c r="B929">
        <v>21.261871339999999</v>
      </c>
      <c r="C929">
        <v>14.416000370000001</v>
      </c>
      <c r="D929">
        <v>0.43825259799999999</v>
      </c>
      <c r="E929">
        <v>1875.630005</v>
      </c>
      <c r="G929" s="6">
        <f t="shared" si="77"/>
        <v>41767</v>
      </c>
      <c r="H929" s="4">
        <f t="shared" si="78"/>
        <v>9.3636026469281486E-3</v>
      </c>
      <c r="I929" s="4">
        <f t="shared" si="79"/>
        <v>-1.4997750725966763E-2</v>
      </c>
      <c r="J929" s="4">
        <f t="shared" si="80"/>
        <v>1.2588813043336478E-2</v>
      </c>
      <c r="K929" s="4">
        <f t="shared" si="81"/>
        <v>-1.3736249160484215E-3</v>
      </c>
    </row>
    <row r="930" spans="1:11" x14ac:dyDescent="0.2">
      <c r="A930" s="6">
        <v>41768</v>
      </c>
      <c r="B930">
        <v>21.399673459999999</v>
      </c>
      <c r="C930">
        <v>14.61200047</v>
      </c>
      <c r="D930">
        <v>0.427592427</v>
      </c>
      <c r="E930">
        <v>1878.4799800000001</v>
      </c>
      <c r="G930" s="6">
        <f t="shared" si="77"/>
        <v>41768</v>
      </c>
      <c r="H930" s="4">
        <f t="shared" si="78"/>
        <v>6.4811849247132791E-3</v>
      </c>
      <c r="I930" s="4">
        <f t="shared" si="79"/>
        <v>1.3596011027294352E-2</v>
      </c>
      <c r="J930" s="4">
        <f t="shared" si="80"/>
        <v>-2.4324261963645011E-2</v>
      </c>
      <c r="K930" s="4">
        <f t="shared" si="81"/>
        <v>1.5194761186390071E-3</v>
      </c>
    </row>
    <row r="931" spans="1:11" x14ac:dyDescent="0.2">
      <c r="A931" s="6">
        <v>41771</v>
      </c>
      <c r="B931">
        <v>21.386169429999999</v>
      </c>
      <c r="C931">
        <v>15.14299965</v>
      </c>
      <c r="D931">
        <v>0.440147817</v>
      </c>
      <c r="E931">
        <v>1896.650024</v>
      </c>
      <c r="G931" s="6">
        <f t="shared" si="77"/>
        <v>41771</v>
      </c>
      <c r="H931" s="4">
        <f t="shared" si="78"/>
        <v>-6.3103906820083377E-4</v>
      </c>
      <c r="I931" s="4">
        <f t="shared" si="79"/>
        <v>3.6339937237902298E-2</v>
      </c>
      <c r="J931" s="4">
        <f t="shared" si="80"/>
        <v>2.9362984952958415E-2</v>
      </c>
      <c r="K931" s="4">
        <f t="shared" si="81"/>
        <v>9.6727376354577288E-3</v>
      </c>
    </row>
    <row r="932" spans="1:11" x14ac:dyDescent="0.2">
      <c r="A932" s="6">
        <v>41772</v>
      </c>
      <c r="B932">
        <v>21.38346481</v>
      </c>
      <c r="C932">
        <v>15.23200035</v>
      </c>
      <c r="D932">
        <v>0.43304097699999999</v>
      </c>
      <c r="E932">
        <v>1897.4499510000001</v>
      </c>
      <c r="G932" s="6">
        <f t="shared" si="77"/>
        <v>41772</v>
      </c>
      <c r="H932" s="4">
        <f t="shared" si="78"/>
        <v>-1.2646584554809603E-4</v>
      </c>
      <c r="I932" s="4">
        <f t="shared" si="79"/>
        <v>5.8773494061330478E-3</v>
      </c>
      <c r="J932" s="4">
        <f t="shared" si="80"/>
        <v>-1.6146484716065279E-2</v>
      </c>
      <c r="K932" s="4">
        <f t="shared" si="81"/>
        <v>4.2175783084807961E-4</v>
      </c>
    </row>
    <row r="933" spans="1:11" x14ac:dyDescent="0.2">
      <c r="A933" s="6">
        <v>41773</v>
      </c>
      <c r="B933">
        <v>21.275383000000001</v>
      </c>
      <c r="C933">
        <v>14.88099957</v>
      </c>
      <c r="D933">
        <v>0.42877694999999999</v>
      </c>
      <c r="E933">
        <v>1888.530029</v>
      </c>
      <c r="G933" s="6">
        <f t="shared" si="77"/>
        <v>41773</v>
      </c>
      <c r="H933" s="4">
        <f t="shared" si="78"/>
        <v>-5.0544573089695843E-3</v>
      </c>
      <c r="I933" s="4">
        <f t="shared" si="79"/>
        <v>-2.3043643115462475E-2</v>
      </c>
      <c r="J933" s="4">
        <f t="shared" si="80"/>
        <v>-9.8467055693900463E-3</v>
      </c>
      <c r="K933" s="4">
        <f t="shared" si="81"/>
        <v>-4.7010051544701392E-3</v>
      </c>
    </row>
    <row r="934" spans="1:11" x14ac:dyDescent="0.2">
      <c r="A934" s="6">
        <v>41774</v>
      </c>
      <c r="B934">
        <v>20.75930786</v>
      </c>
      <c r="C934">
        <v>14.759499549999999</v>
      </c>
      <c r="D934">
        <v>0.42640799299999999</v>
      </c>
      <c r="E934">
        <v>1870.849976</v>
      </c>
      <c r="G934" s="6">
        <f t="shared" si="77"/>
        <v>41774</v>
      </c>
      <c r="H934" s="4">
        <f t="shared" si="78"/>
        <v>-2.4256914199852542E-2</v>
      </c>
      <c r="I934" s="4">
        <f t="shared" si="79"/>
        <v>-8.1647754526479321E-3</v>
      </c>
      <c r="J934" s="4">
        <f t="shared" si="80"/>
        <v>-5.5249168594534437E-3</v>
      </c>
      <c r="K934" s="4">
        <f t="shared" si="81"/>
        <v>-9.3618066583573967E-3</v>
      </c>
    </row>
    <row r="935" spans="1:11" x14ac:dyDescent="0.2">
      <c r="A935" s="6">
        <v>41775</v>
      </c>
      <c r="B935">
        <v>20.80794144</v>
      </c>
      <c r="C935">
        <v>14.885000229999999</v>
      </c>
      <c r="D935">
        <v>0.42546048800000003</v>
      </c>
      <c r="E935">
        <v>1877.8599850000001</v>
      </c>
      <c r="G935" s="6">
        <f t="shared" si="77"/>
        <v>41775</v>
      </c>
      <c r="H935" s="4">
        <f t="shared" si="78"/>
        <v>2.3427361031487237E-3</v>
      </c>
      <c r="I935" s="4">
        <f t="shared" si="79"/>
        <v>8.5030444003095784E-3</v>
      </c>
      <c r="J935" s="4">
        <f t="shared" si="80"/>
        <v>-2.2220620052962881E-3</v>
      </c>
      <c r="K935" s="4">
        <f t="shared" si="81"/>
        <v>3.7469647967112163E-3</v>
      </c>
    </row>
    <row r="936" spans="1:11" x14ac:dyDescent="0.2">
      <c r="A936" s="6">
        <v>41778</v>
      </c>
      <c r="B936">
        <v>20.69986153</v>
      </c>
      <c r="C936">
        <v>14.838000299999999</v>
      </c>
      <c r="D936">
        <v>0.439200282</v>
      </c>
      <c r="E936">
        <v>1885.079956</v>
      </c>
      <c r="G936" s="6">
        <f t="shared" si="77"/>
        <v>41778</v>
      </c>
      <c r="H936" s="4">
        <f t="shared" si="78"/>
        <v>-5.1941663865043841E-3</v>
      </c>
      <c r="I936" s="4">
        <f t="shared" si="79"/>
        <v>-3.1575363972971005E-3</v>
      </c>
      <c r="J936" s="4">
        <f t="shared" si="80"/>
        <v>3.2293936540588764E-2</v>
      </c>
      <c r="K936" s="4">
        <f t="shared" si="81"/>
        <v>3.8447866495221472E-3</v>
      </c>
    </row>
    <row r="937" spans="1:11" x14ac:dyDescent="0.2">
      <c r="A937" s="6">
        <v>41779</v>
      </c>
      <c r="B937">
        <v>20.451272960000001</v>
      </c>
      <c r="C937">
        <v>15.05949974</v>
      </c>
      <c r="D937">
        <v>0.434083581</v>
      </c>
      <c r="E937">
        <v>1872.829956</v>
      </c>
      <c r="G937" s="6">
        <f t="shared" si="77"/>
        <v>41779</v>
      </c>
      <c r="H937" s="4">
        <f t="shared" si="78"/>
        <v>-1.2009189995774716E-2</v>
      </c>
      <c r="I937" s="4">
        <f t="shared" si="79"/>
        <v>1.4927849812754079E-2</v>
      </c>
      <c r="J937" s="4">
        <f t="shared" si="80"/>
        <v>-1.165004033399053E-2</v>
      </c>
      <c r="K937" s="4">
        <f t="shared" si="81"/>
        <v>-6.4983980976560662E-3</v>
      </c>
    </row>
    <row r="938" spans="1:11" x14ac:dyDescent="0.2">
      <c r="A938" s="6">
        <v>41780</v>
      </c>
      <c r="B938">
        <v>20.44316864</v>
      </c>
      <c r="C938">
        <v>15.25049973</v>
      </c>
      <c r="D938">
        <v>0.434083581</v>
      </c>
      <c r="E938">
        <v>1888.030029</v>
      </c>
      <c r="G938" s="6">
        <f t="shared" si="77"/>
        <v>41780</v>
      </c>
      <c r="H938" s="4">
        <f t="shared" si="78"/>
        <v>-3.9627459942725984E-4</v>
      </c>
      <c r="I938" s="4">
        <f t="shared" si="79"/>
        <v>1.2683023559718842E-2</v>
      </c>
      <c r="J938" s="4">
        <f t="shared" si="80"/>
        <v>0</v>
      </c>
      <c r="K938" s="4">
        <f t="shared" si="81"/>
        <v>8.116098822161355E-3</v>
      </c>
    </row>
    <row r="939" spans="1:11" x14ac:dyDescent="0.2">
      <c r="A939" s="6">
        <v>41781</v>
      </c>
      <c r="B939">
        <v>20.370216370000001</v>
      </c>
      <c r="C939">
        <v>15.24549961</v>
      </c>
      <c r="D939">
        <v>0.43598735300000002</v>
      </c>
      <c r="E939">
        <v>1892.48999</v>
      </c>
      <c r="G939" s="6">
        <f t="shared" si="77"/>
        <v>41781</v>
      </c>
      <c r="H939" s="4">
        <f t="shared" si="78"/>
        <v>-3.5685402436712588E-3</v>
      </c>
      <c r="I939" s="4">
        <f t="shared" si="79"/>
        <v>-3.2786597741218948E-4</v>
      </c>
      <c r="J939" s="4">
        <f t="shared" si="80"/>
        <v>4.3857268123670412E-3</v>
      </c>
      <c r="K939" s="4">
        <f t="shared" si="81"/>
        <v>2.362229907096447E-3</v>
      </c>
    </row>
    <row r="940" spans="1:11" x14ac:dyDescent="0.2">
      <c r="A940" s="6">
        <v>41782</v>
      </c>
      <c r="B940">
        <v>20.429662700000002</v>
      </c>
      <c r="C940">
        <v>15.61200047</v>
      </c>
      <c r="D940">
        <v>0.44003322700000003</v>
      </c>
      <c r="E940">
        <v>1900.530029</v>
      </c>
      <c r="G940" s="6">
        <f t="shared" si="77"/>
        <v>41782</v>
      </c>
      <c r="H940" s="4">
        <f t="shared" si="78"/>
        <v>2.918296444192281E-3</v>
      </c>
      <c r="I940" s="4">
        <f t="shared" si="79"/>
        <v>2.403993764557244E-2</v>
      </c>
      <c r="J940" s="4">
        <f t="shared" si="80"/>
        <v>9.2797967008919624E-3</v>
      </c>
      <c r="K940" s="4">
        <f t="shared" si="81"/>
        <v>4.2483918237263829E-3</v>
      </c>
    </row>
    <row r="941" spans="1:11" x14ac:dyDescent="0.2">
      <c r="A941" s="6">
        <v>41786</v>
      </c>
      <c r="B941">
        <v>20.424261090000002</v>
      </c>
      <c r="C941">
        <v>15.541000370000001</v>
      </c>
      <c r="D941">
        <v>0.44788655599999999</v>
      </c>
      <c r="E941">
        <v>1911.910034</v>
      </c>
      <c r="G941" s="6">
        <f t="shared" si="77"/>
        <v>41786</v>
      </c>
      <c r="H941" s="4">
        <f t="shared" si="78"/>
        <v>-2.644003515535065E-4</v>
      </c>
      <c r="I941" s="4">
        <f t="shared" si="79"/>
        <v>-4.5477900245027847E-3</v>
      </c>
      <c r="J941" s="4">
        <f t="shared" si="80"/>
        <v>1.7847127257960338E-2</v>
      </c>
      <c r="K941" s="4">
        <f t="shared" si="81"/>
        <v>5.9878059416866858E-3</v>
      </c>
    </row>
    <row r="942" spans="1:11" x14ac:dyDescent="0.2">
      <c r="A942" s="6">
        <v>41787</v>
      </c>
      <c r="B942">
        <v>20.408050540000001</v>
      </c>
      <c r="C942">
        <v>15.50800037</v>
      </c>
      <c r="D942">
        <v>0.45169442900000001</v>
      </c>
      <c r="E942">
        <v>1909.780029</v>
      </c>
      <c r="G942" s="6">
        <f t="shared" si="77"/>
        <v>41787</v>
      </c>
      <c r="H942" s="4">
        <f t="shared" si="78"/>
        <v>-7.9369089185499231E-4</v>
      </c>
      <c r="I942" s="4">
        <f t="shared" si="79"/>
        <v>-2.1234154310750819E-3</v>
      </c>
      <c r="J942" s="4">
        <f t="shared" si="80"/>
        <v>8.501869388551242E-3</v>
      </c>
      <c r="K942" s="4">
        <f t="shared" si="81"/>
        <v>-1.1140717722704085E-3</v>
      </c>
    </row>
    <row r="943" spans="1:11" x14ac:dyDescent="0.2">
      <c r="A943" s="6">
        <v>41788</v>
      </c>
      <c r="B943">
        <v>20.529630659999999</v>
      </c>
      <c r="C943">
        <v>15.68900013</v>
      </c>
      <c r="D943">
        <v>0.45098042500000002</v>
      </c>
      <c r="E943">
        <v>1920.030029</v>
      </c>
      <c r="G943" s="6">
        <f t="shared" si="77"/>
        <v>41788</v>
      </c>
      <c r="H943" s="4">
        <f t="shared" si="78"/>
        <v>5.95745878626186E-3</v>
      </c>
      <c r="I943" s="4">
        <f t="shared" si="79"/>
        <v>1.1671379654474512E-2</v>
      </c>
      <c r="J943" s="4">
        <f t="shared" si="80"/>
        <v>-1.5807235027908151E-3</v>
      </c>
      <c r="K943" s="4">
        <f t="shared" si="81"/>
        <v>5.3671102662891101E-3</v>
      </c>
    </row>
    <row r="944" spans="1:11" x14ac:dyDescent="0.2">
      <c r="A944" s="6">
        <v>41789</v>
      </c>
      <c r="B944">
        <v>20.743101119999999</v>
      </c>
      <c r="C944">
        <v>15.62749958</v>
      </c>
      <c r="D944">
        <v>0.45217037199999999</v>
      </c>
      <c r="E944">
        <v>1923.5699460000001</v>
      </c>
      <c r="G944" s="6">
        <f t="shared" si="77"/>
        <v>41789</v>
      </c>
      <c r="H944" s="4">
        <f t="shared" si="78"/>
        <v>1.0398163685230166E-2</v>
      </c>
      <c r="I944" s="4">
        <f t="shared" si="79"/>
        <v>-3.9199789336734625E-3</v>
      </c>
      <c r="J944" s="4">
        <f t="shared" si="80"/>
        <v>2.6385779382773755E-3</v>
      </c>
      <c r="K944" s="4">
        <f t="shared" si="81"/>
        <v>1.8436779355184285E-3</v>
      </c>
    </row>
    <row r="945" spans="1:11" x14ac:dyDescent="0.2">
      <c r="A945" s="6">
        <v>41792</v>
      </c>
      <c r="B945">
        <v>20.740394590000001</v>
      </c>
      <c r="C945">
        <v>15.44200039</v>
      </c>
      <c r="D945">
        <v>0.450742543</v>
      </c>
      <c r="E945">
        <v>1924.969971</v>
      </c>
      <c r="G945" s="6">
        <f t="shared" si="77"/>
        <v>41792</v>
      </c>
      <c r="H945" s="4">
        <f t="shared" si="78"/>
        <v>-1.3047856173187267E-4</v>
      </c>
      <c r="I945" s="4">
        <f t="shared" si="79"/>
        <v>-1.1870049271183514E-2</v>
      </c>
      <c r="J945" s="4">
        <f t="shared" si="80"/>
        <v>-3.1577234786183128E-3</v>
      </c>
      <c r="K945" s="4">
        <f t="shared" si="81"/>
        <v>7.2782640574686752E-4</v>
      </c>
    </row>
    <row r="946" spans="1:11" x14ac:dyDescent="0.2">
      <c r="A946" s="6">
        <v>41793</v>
      </c>
      <c r="B946">
        <v>20.72687912</v>
      </c>
      <c r="C946">
        <v>15.35949993</v>
      </c>
      <c r="D946">
        <v>0.448838562</v>
      </c>
      <c r="E946">
        <v>1924.23999</v>
      </c>
      <c r="G946" s="6">
        <f t="shared" si="77"/>
        <v>41793</v>
      </c>
      <c r="H946" s="4">
        <f t="shared" si="78"/>
        <v>-6.5164960779084957E-4</v>
      </c>
      <c r="I946" s="4">
        <f t="shared" si="79"/>
        <v>-5.3426018596286484E-3</v>
      </c>
      <c r="J946" s="4">
        <f t="shared" si="80"/>
        <v>-4.2240987223608473E-3</v>
      </c>
      <c r="K946" s="4">
        <f t="shared" si="81"/>
        <v>-3.7921682467634277E-4</v>
      </c>
    </row>
    <row r="947" spans="1:11" x14ac:dyDescent="0.2">
      <c r="A947" s="6">
        <v>41794</v>
      </c>
      <c r="B947">
        <v>20.84036446</v>
      </c>
      <c r="C947">
        <v>15.338999749999999</v>
      </c>
      <c r="D947">
        <v>0.44931447499999999</v>
      </c>
      <c r="E947">
        <v>1927.880005</v>
      </c>
      <c r="G947" s="6">
        <f t="shared" si="77"/>
        <v>41794</v>
      </c>
      <c r="H947" s="4">
        <f t="shared" si="78"/>
        <v>5.4752738867711592E-3</v>
      </c>
      <c r="I947" s="4">
        <f t="shared" si="79"/>
        <v>-1.3346905884585869E-3</v>
      </c>
      <c r="J947" s="4">
        <f t="shared" si="80"/>
        <v>1.0603211049411421E-3</v>
      </c>
      <c r="K947" s="4">
        <f t="shared" si="81"/>
        <v>1.891663731611759E-3</v>
      </c>
    </row>
    <row r="948" spans="1:11" x14ac:dyDescent="0.2">
      <c r="A948" s="6">
        <v>41795</v>
      </c>
      <c r="B948">
        <v>20.891704560000001</v>
      </c>
      <c r="C948">
        <v>16.178499219999999</v>
      </c>
      <c r="D948">
        <v>0.45121842600000001</v>
      </c>
      <c r="E948">
        <v>1940.459961</v>
      </c>
      <c r="G948" s="6">
        <f t="shared" si="77"/>
        <v>41795</v>
      </c>
      <c r="H948" s="4">
        <f t="shared" si="78"/>
        <v>2.4634933855662844E-3</v>
      </c>
      <c r="I948" s="4">
        <f t="shared" si="79"/>
        <v>5.4729740118810488E-2</v>
      </c>
      <c r="J948" s="4">
        <f t="shared" si="80"/>
        <v>4.2374575179222607E-3</v>
      </c>
      <c r="K948" s="4">
        <f t="shared" si="81"/>
        <v>6.5252795647932071E-3</v>
      </c>
    </row>
    <row r="949" spans="1:11" x14ac:dyDescent="0.2">
      <c r="A949" s="6">
        <v>41796</v>
      </c>
      <c r="B949">
        <v>20.86198044</v>
      </c>
      <c r="C949">
        <v>16.48349953</v>
      </c>
      <c r="D949">
        <v>0.45288419699999999</v>
      </c>
      <c r="E949">
        <v>1949.4399410000001</v>
      </c>
      <c r="G949" s="6">
        <f t="shared" si="77"/>
        <v>41796</v>
      </c>
      <c r="H949" s="4">
        <f t="shared" si="78"/>
        <v>-1.4227714121953783E-3</v>
      </c>
      <c r="I949" s="4">
        <f t="shared" si="79"/>
        <v>1.8852200432964539E-2</v>
      </c>
      <c r="J949" s="4">
        <f t="shared" si="80"/>
        <v>3.6917175895649912E-3</v>
      </c>
      <c r="K949" s="4">
        <f t="shared" si="81"/>
        <v>4.6277584595830756E-3</v>
      </c>
    </row>
    <row r="950" spans="1:11" x14ac:dyDescent="0.2">
      <c r="A950" s="6">
        <v>41799</v>
      </c>
      <c r="B950">
        <v>20.80794144</v>
      </c>
      <c r="C950">
        <v>16.375</v>
      </c>
      <c r="D950">
        <v>0.45336028900000003</v>
      </c>
      <c r="E950">
        <v>1951.2700199999999</v>
      </c>
      <c r="G950" s="6">
        <f t="shared" si="77"/>
        <v>41799</v>
      </c>
      <c r="H950" s="4">
        <f t="shared" si="78"/>
        <v>-2.590310165203058E-3</v>
      </c>
      <c r="I950" s="4">
        <f t="shared" si="79"/>
        <v>-6.5823115899952267E-3</v>
      </c>
      <c r="J950" s="4">
        <f t="shared" si="80"/>
        <v>1.0512444531156628E-3</v>
      </c>
      <c r="K950" s="4">
        <f t="shared" si="81"/>
        <v>9.3877167565414865E-4</v>
      </c>
    </row>
    <row r="951" spans="1:11" x14ac:dyDescent="0.2">
      <c r="A951" s="6">
        <v>41800</v>
      </c>
      <c r="B951">
        <v>20.702560420000001</v>
      </c>
      <c r="C951">
        <v>16.62050056</v>
      </c>
      <c r="D951">
        <v>0.45574015400000001</v>
      </c>
      <c r="E951">
        <v>1950.790039</v>
      </c>
      <c r="G951" s="6">
        <f t="shared" si="77"/>
        <v>41800</v>
      </c>
      <c r="H951" s="4">
        <f t="shared" si="78"/>
        <v>-5.064461580876034E-3</v>
      </c>
      <c r="I951" s="4">
        <f t="shared" si="79"/>
        <v>1.4992400610686962E-2</v>
      </c>
      <c r="J951" s="4">
        <f t="shared" si="80"/>
        <v>5.2493900717449637E-3</v>
      </c>
      <c r="K951" s="4">
        <f t="shared" si="81"/>
        <v>-2.4598389514540742E-4</v>
      </c>
    </row>
    <row r="952" spans="1:11" x14ac:dyDescent="0.2">
      <c r="A952" s="6">
        <v>41801</v>
      </c>
      <c r="B952">
        <v>20.578273769999999</v>
      </c>
      <c r="C952">
        <v>16.760000229999999</v>
      </c>
      <c r="D952">
        <v>0.46168974000000002</v>
      </c>
      <c r="E952">
        <v>1943.8900149999999</v>
      </c>
      <c r="G952" s="6">
        <f t="shared" si="77"/>
        <v>41801</v>
      </c>
      <c r="H952" s="4">
        <f t="shared" si="78"/>
        <v>-6.0034434136916337E-3</v>
      </c>
      <c r="I952" s="4">
        <f t="shared" si="79"/>
        <v>8.3932291627684119E-3</v>
      </c>
      <c r="J952" s="4">
        <f t="shared" si="80"/>
        <v>1.3054776823549386E-2</v>
      </c>
      <c r="K952" s="4">
        <f t="shared" si="81"/>
        <v>-3.5370408204140613E-3</v>
      </c>
    </row>
    <row r="953" spans="1:11" x14ac:dyDescent="0.2">
      <c r="A953" s="6">
        <v>41802</v>
      </c>
      <c r="B953">
        <v>20.462091449999999</v>
      </c>
      <c r="C953">
        <v>16.295499800000002</v>
      </c>
      <c r="D953">
        <v>0.464545608</v>
      </c>
      <c r="E953">
        <v>1930.1099850000001</v>
      </c>
      <c r="G953" s="6">
        <f t="shared" si="77"/>
        <v>41802</v>
      </c>
      <c r="H953" s="4">
        <f t="shared" si="78"/>
        <v>-5.6458729871392555E-3</v>
      </c>
      <c r="I953" s="4">
        <f t="shared" si="79"/>
        <v>-2.771482241202794E-2</v>
      </c>
      <c r="J953" s="4">
        <f t="shared" si="80"/>
        <v>6.1856865175300424E-3</v>
      </c>
      <c r="K953" s="4">
        <f t="shared" si="81"/>
        <v>-7.088893864193202E-3</v>
      </c>
    </row>
    <row r="954" spans="1:11" x14ac:dyDescent="0.2">
      <c r="A954" s="6">
        <v>41803</v>
      </c>
      <c r="B954">
        <v>20.34049606</v>
      </c>
      <c r="C954">
        <v>16.313499449999998</v>
      </c>
      <c r="D954">
        <v>0.46502155099999998</v>
      </c>
      <c r="E954">
        <v>1936.160034</v>
      </c>
      <c r="G954" s="6">
        <f t="shared" si="77"/>
        <v>41803</v>
      </c>
      <c r="H954" s="4">
        <f t="shared" si="78"/>
        <v>-5.942471242351921E-3</v>
      </c>
      <c r="I954" s="4">
        <f t="shared" si="79"/>
        <v>1.1045779645246778E-3</v>
      </c>
      <c r="J954" s="4">
        <f t="shared" si="80"/>
        <v>1.024534495222218E-3</v>
      </c>
      <c r="K954" s="4">
        <f t="shared" si="81"/>
        <v>3.134561785089085E-3</v>
      </c>
    </row>
    <row r="955" spans="1:11" x14ac:dyDescent="0.2">
      <c r="A955" s="6">
        <v>41806</v>
      </c>
      <c r="B955">
        <v>20.356712340000001</v>
      </c>
      <c r="C955">
        <v>16.381000520000001</v>
      </c>
      <c r="D955">
        <v>0.46359366200000002</v>
      </c>
      <c r="E955">
        <v>1937.780029</v>
      </c>
      <c r="G955" s="6">
        <f t="shared" si="77"/>
        <v>41806</v>
      </c>
      <c r="H955" s="4">
        <f t="shared" si="78"/>
        <v>7.9724112687151738E-4</v>
      </c>
      <c r="I955" s="4">
        <f t="shared" si="79"/>
        <v>4.1377431131124354E-3</v>
      </c>
      <c r="J955" s="4">
        <f t="shared" si="80"/>
        <v>-3.0705867221193506E-3</v>
      </c>
      <c r="K955" s="4">
        <f t="shared" si="81"/>
        <v>8.3670511298250538E-4</v>
      </c>
    </row>
    <row r="956" spans="1:11" x14ac:dyDescent="0.2">
      <c r="A956" s="6">
        <v>41807</v>
      </c>
      <c r="B956">
        <v>20.26214027</v>
      </c>
      <c r="C956">
        <v>16.28100014</v>
      </c>
      <c r="D956">
        <v>0.46668749999999998</v>
      </c>
      <c r="E956">
        <v>1941.98999</v>
      </c>
      <c r="G956" s="6">
        <f t="shared" si="77"/>
        <v>41807</v>
      </c>
      <c r="H956" s="4">
        <f t="shared" si="78"/>
        <v>-4.6457437930275125E-3</v>
      </c>
      <c r="I956" s="4">
        <f t="shared" si="79"/>
        <v>-6.1046564205835541E-3</v>
      </c>
      <c r="J956" s="4">
        <f t="shared" si="80"/>
        <v>6.6735985704653444E-3</v>
      </c>
      <c r="K956" s="4">
        <f t="shared" si="81"/>
        <v>2.1725690929803587E-3</v>
      </c>
    </row>
    <row r="957" spans="1:11" x14ac:dyDescent="0.2">
      <c r="A957" s="6">
        <v>41808</v>
      </c>
      <c r="B957">
        <v>20.453979489999998</v>
      </c>
      <c r="C957">
        <v>16.71899986</v>
      </c>
      <c r="D957">
        <v>0.46621146800000002</v>
      </c>
      <c r="E957">
        <v>1956.9799800000001</v>
      </c>
      <c r="G957" s="6">
        <f t="shared" si="77"/>
        <v>41808</v>
      </c>
      <c r="H957" s="4">
        <f t="shared" si="78"/>
        <v>9.4678655583109173E-3</v>
      </c>
      <c r="I957" s="4">
        <f t="shared" si="79"/>
        <v>2.6902506985667207E-2</v>
      </c>
      <c r="J957" s="4">
        <f t="shared" si="80"/>
        <v>-1.0200230346858463E-3</v>
      </c>
      <c r="K957" s="4">
        <f t="shared" si="81"/>
        <v>7.7188811874360219E-3</v>
      </c>
    </row>
    <row r="958" spans="1:11" x14ac:dyDescent="0.2">
      <c r="A958" s="6">
        <v>41809</v>
      </c>
      <c r="B958">
        <v>20.499919890000001</v>
      </c>
      <c r="C958">
        <v>16.350000380000001</v>
      </c>
      <c r="D958">
        <v>0.45550218199999998</v>
      </c>
      <c r="E958">
        <v>1959.4799800000001</v>
      </c>
      <c r="G958" s="6">
        <f t="shared" si="77"/>
        <v>41809</v>
      </c>
      <c r="H958" s="4">
        <f t="shared" si="78"/>
        <v>2.2460372575645593E-3</v>
      </c>
      <c r="I958" s="4">
        <f t="shared" si="79"/>
        <v>-2.2070667090728691E-2</v>
      </c>
      <c r="J958" s="4">
        <f t="shared" si="80"/>
        <v>-2.2970876383504257E-2</v>
      </c>
      <c r="K958" s="4">
        <f t="shared" si="81"/>
        <v>1.2774785769653629E-3</v>
      </c>
    </row>
    <row r="959" spans="1:11" x14ac:dyDescent="0.2">
      <c r="A959" s="6">
        <v>41810</v>
      </c>
      <c r="B959">
        <v>20.448587419999999</v>
      </c>
      <c r="C959">
        <v>16.209999079999999</v>
      </c>
      <c r="D959">
        <v>0.450504452</v>
      </c>
      <c r="E959">
        <v>1962.869995</v>
      </c>
      <c r="G959" s="6">
        <f t="shared" si="77"/>
        <v>41810</v>
      </c>
      <c r="H959" s="4">
        <f t="shared" si="78"/>
        <v>-2.5040327121006456E-3</v>
      </c>
      <c r="I959" s="4">
        <f t="shared" si="79"/>
        <v>-8.5627704431895379E-3</v>
      </c>
      <c r="J959" s="4">
        <f t="shared" si="80"/>
        <v>-1.0971912314571508E-2</v>
      </c>
      <c r="K959" s="4">
        <f t="shared" si="81"/>
        <v>1.7300585025625814E-3</v>
      </c>
    </row>
    <row r="960" spans="1:11" x14ac:dyDescent="0.2">
      <c r="A960" s="6">
        <v>41813</v>
      </c>
      <c r="B960">
        <v>20.478303910000001</v>
      </c>
      <c r="C960">
        <v>16.36199951</v>
      </c>
      <c r="D960">
        <v>0.44526872000000001</v>
      </c>
      <c r="E960">
        <v>1962.6099850000001</v>
      </c>
      <c r="G960" s="6">
        <f t="shared" si="77"/>
        <v>41813</v>
      </c>
      <c r="H960" s="4">
        <f t="shared" si="78"/>
        <v>1.4532294769142862E-3</v>
      </c>
      <c r="I960" s="4">
        <f t="shared" si="79"/>
        <v>9.3769548813571468E-3</v>
      </c>
      <c r="J960" s="4">
        <f t="shared" si="80"/>
        <v>-1.1621931762840765E-2</v>
      </c>
      <c r="K960" s="4">
        <f t="shared" si="81"/>
        <v>-1.3246419817014576E-4</v>
      </c>
    </row>
    <row r="961" spans="1:11" x14ac:dyDescent="0.2">
      <c r="A961" s="6">
        <v>41814</v>
      </c>
      <c r="B961">
        <v>20.52693558</v>
      </c>
      <c r="C961">
        <v>16.208000179999999</v>
      </c>
      <c r="D961">
        <v>0.43836724799999999</v>
      </c>
      <c r="E961">
        <v>1949.9799800000001</v>
      </c>
      <c r="G961" s="6">
        <f t="shared" si="77"/>
        <v>41814</v>
      </c>
      <c r="H961" s="4">
        <f t="shared" si="78"/>
        <v>2.3747899344461754E-3</v>
      </c>
      <c r="I961" s="4">
        <f t="shared" si="79"/>
        <v>-9.4120116496692052E-3</v>
      </c>
      <c r="J961" s="4">
        <f t="shared" si="80"/>
        <v>-1.549956619454429E-2</v>
      </c>
      <c r="K961" s="4">
        <f t="shared" si="81"/>
        <v>-6.4353106814546424E-3</v>
      </c>
    </row>
    <row r="962" spans="1:11" x14ac:dyDescent="0.2">
      <c r="A962" s="6">
        <v>41815</v>
      </c>
      <c r="B962">
        <v>20.432367320000001</v>
      </c>
      <c r="C962">
        <v>16.37199974</v>
      </c>
      <c r="D962">
        <v>0.44288888599999998</v>
      </c>
      <c r="E962">
        <v>1959.530029</v>
      </c>
      <c r="G962" s="6">
        <f t="shared" ref="G962:G1025" si="82">A962</f>
        <v>41815</v>
      </c>
      <c r="H962" s="4">
        <f t="shared" si="78"/>
        <v>-4.6070325320326511E-3</v>
      </c>
      <c r="I962" s="4">
        <f t="shared" si="79"/>
        <v>1.0118432760283902E-2</v>
      </c>
      <c r="J962" s="4">
        <f t="shared" si="80"/>
        <v>1.0314725884813303E-2</v>
      </c>
      <c r="K962" s="4">
        <f t="shared" si="81"/>
        <v>4.8975113067570852E-3</v>
      </c>
    </row>
    <row r="963" spans="1:11" x14ac:dyDescent="0.2">
      <c r="A963" s="6">
        <v>41816</v>
      </c>
      <c r="B963">
        <v>20.24052811</v>
      </c>
      <c r="C963">
        <v>16.284500120000001</v>
      </c>
      <c r="D963">
        <v>0.43693941800000002</v>
      </c>
      <c r="E963">
        <v>1957.219971</v>
      </c>
      <c r="G963" s="6">
        <f t="shared" si="82"/>
        <v>41816</v>
      </c>
      <c r="H963" s="4">
        <f t="shared" si="78"/>
        <v>-9.3889859650390095E-3</v>
      </c>
      <c r="I963" s="4">
        <f t="shared" si="79"/>
        <v>-5.3444674682116E-3</v>
      </c>
      <c r="J963" s="4">
        <f t="shared" si="80"/>
        <v>-1.3433319706288471E-2</v>
      </c>
      <c r="K963" s="4">
        <f t="shared" si="81"/>
        <v>-1.1788836944636172E-3</v>
      </c>
    </row>
    <row r="964" spans="1:11" x14ac:dyDescent="0.2">
      <c r="A964" s="6">
        <v>41817</v>
      </c>
      <c r="B964">
        <v>20.356712340000001</v>
      </c>
      <c r="C964">
        <v>16.228500369999999</v>
      </c>
      <c r="D964">
        <v>0.43741527200000002</v>
      </c>
      <c r="E964">
        <v>1960.959961</v>
      </c>
      <c r="G964" s="6">
        <f t="shared" si="82"/>
        <v>41817</v>
      </c>
      <c r="H964" s="4">
        <f t="shared" si="78"/>
        <v>5.7401777942049925E-3</v>
      </c>
      <c r="I964" s="4">
        <f t="shared" si="79"/>
        <v>-3.4388375195640863E-3</v>
      </c>
      <c r="J964" s="4">
        <f t="shared" si="80"/>
        <v>1.0890617334964325E-3</v>
      </c>
      <c r="K964" s="4">
        <f t="shared" si="81"/>
        <v>1.9108685050301943E-3</v>
      </c>
    </row>
    <row r="965" spans="1:11" x14ac:dyDescent="0.2">
      <c r="A965" s="6">
        <v>41820</v>
      </c>
      <c r="B965">
        <v>20.28376007</v>
      </c>
      <c r="C965">
        <v>16.239000319999999</v>
      </c>
      <c r="D965">
        <v>0.44122299599999998</v>
      </c>
      <c r="E965">
        <v>1960.2299800000001</v>
      </c>
      <c r="G965" s="6">
        <f t="shared" si="82"/>
        <v>41820</v>
      </c>
      <c r="H965" s="4">
        <f t="shared" ref="H965:H1028" si="83">B965/B964-1</f>
        <v>-3.58369606946074E-3</v>
      </c>
      <c r="I965" s="4">
        <f t="shared" si="79"/>
        <v>6.4700679425744312E-4</v>
      </c>
      <c r="J965" s="4">
        <f t="shared" si="80"/>
        <v>8.705054998628281E-3</v>
      </c>
      <c r="K965" s="4">
        <f t="shared" si="81"/>
        <v>-3.722569631802175E-4</v>
      </c>
    </row>
    <row r="966" spans="1:11" x14ac:dyDescent="0.2">
      <c r="A966" s="6">
        <v>41821</v>
      </c>
      <c r="B966">
        <v>20.34049606</v>
      </c>
      <c r="C966">
        <v>16.619499210000001</v>
      </c>
      <c r="D966">
        <v>0.446220756</v>
      </c>
      <c r="E966">
        <v>1973.3199460000001</v>
      </c>
      <c r="G966" s="6">
        <f t="shared" si="82"/>
        <v>41821</v>
      </c>
      <c r="H966" s="4">
        <f t="shared" si="83"/>
        <v>2.7971140362634817E-3</v>
      </c>
      <c r="I966" s="4">
        <f t="shared" si="79"/>
        <v>2.3431176950675869E-2</v>
      </c>
      <c r="J966" s="4">
        <f t="shared" si="80"/>
        <v>1.1327061475281841E-2</v>
      </c>
      <c r="K966" s="4">
        <f t="shared" si="81"/>
        <v>6.6777705338432192E-3</v>
      </c>
    </row>
    <row r="967" spans="1:11" x14ac:dyDescent="0.2">
      <c r="A967" s="6">
        <v>41822</v>
      </c>
      <c r="B967">
        <v>20.432367320000001</v>
      </c>
      <c r="C967">
        <v>16.642499919999999</v>
      </c>
      <c r="D967">
        <v>0.44455495499999997</v>
      </c>
      <c r="E967">
        <v>1974.619995</v>
      </c>
      <c r="G967" s="6">
        <f t="shared" si="82"/>
        <v>41822</v>
      </c>
      <c r="H967" s="4">
        <f t="shared" si="83"/>
        <v>4.5166676234935643E-3</v>
      </c>
      <c r="I967" s="4">
        <f t="shared" si="79"/>
        <v>1.3839592703346337E-3</v>
      </c>
      <c r="J967" s="4">
        <f t="shared" si="80"/>
        <v>-3.7331320374528465E-3</v>
      </c>
      <c r="K967" s="4">
        <f t="shared" si="81"/>
        <v>6.5881308433302088E-4</v>
      </c>
    </row>
    <row r="968" spans="1:11" x14ac:dyDescent="0.2">
      <c r="A968" s="6">
        <v>41823</v>
      </c>
      <c r="B968">
        <v>20.467491150000001</v>
      </c>
      <c r="C968">
        <v>16.874500269999999</v>
      </c>
      <c r="D968">
        <v>0.44860067999999997</v>
      </c>
      <c r="E968">
        <v>1985.4399410000001</v>
      </c>
      <c r="G968" s="6">
        <f t="shared" si="82"/>
        <v>41823</v>
      </c>
      <c r="H968" s="4">
        <f t="shared" si="83"/>
        <v>1.7190289039890061E-3</v>
      </c>
      <c r="I968" s="4">
        <f t="shared" si="79"/>
        <v>1.394023440680292E-2</v>
      </c>
      <c r="J968" s="4">
        <f t="shared" si="80"/>
        <v>9.1006183926125583E-3</v>
      </c>
      <c r="K968" s="4">
        <f t="shared" si="81"/>
        <v>5.4795079698359839E-3</v>
      </c>
    </row>
    <row r="969" spans="1:11" x14ac:dyDescent="0.2">
      <c r="A969" s="6">
        <v>41827</v>
      </c>
      <c r="B969">
        <v>20.55395699</v>
      </c>
      <c r="C969">
        <v>16.677499770000001</v>
      </c>
      <c r="D969">
        <v>0.44503071900000002</v>
      </c>
      <c r="E969">
        <v>1977.650024</v>
      </c>
      <c r="G969" s="6">
        <f t="shared" si="82"/>
        <v>41827</v>
      </c>
      <c r="H969" s="4">
        <f t="shared" si="83"/>
        <v>4.2245451270170875E-3</v>
      </c>
      <c r="I969" s="4">
        <f t="shared" si="79"/>
        <v>-1.1674449426525069E-2</v>
      </c>
      <c r="J969" s="4">
        <f t="shared" si="80"/>
        <v>-7.9579928412055745E-3</v>
      </c>
      <c r="K969" s="4">
        <f t="shared" si="81"/>
        <v>-3.9235218548472339E-3</v>
      </c>
    </row>
    <row r="970" spans="1:11" x14ac:dyDescent="0.2">
      <c r="A970" s="6">
        <v>41828</v>
      </c>
      <c r="B970">
        <v>20.71067429</v>
      </c>
      <c r="C970">
        <v>16.19050026</v>
      </c>
      <c r="D970">
        <v>0.441461086</v>
      </c>
      <c r="E970">
        <v>1963.709961</v>
      </c>
      <c r="G970" s="6">
        <f t="shared" si="82"/>
        <v>41828</v>
      </c>
      <c r="H970" s="4">
        <f t="shared" si="83"/>
        <v>7.6246778212218924E-3</v>
      </c>
      <c r="I970" s="4">
        <f t="shared" si="79"/>
        <v>-2.9200990359240175E-2</v>
      </c>
      <c r="J970" s="4">
        <f t="shared" si="80"/>
        <v>-8.0210934832118941E-3</v>
      </c>
      <c r="K970" s="4">
        <f t="shared" si="81"/>
        <v>-7.0488017752527998E-3</v>
      </c>
    </row>
    <row r="971" spans="1:11" x14ac:dyDescent="0.2">
      <c r="A971" s="6">
        <v>41829</v>
      </c>
      <c r="B971">
        <v>20.86198044</v>
      </c>
      <c r="C971">
        <v>16.49850082</v>
      </c>
      <c r="D971">
        <v>0.45478817799999999</v>
      </c>
      <c r="E971">
        <v>1972.829956</v>
      </c>
      <c r="G971" s="6">
        <f t="shared" si="82"/>
        <v>41829</v>
      </c>
      <c r="H971" s="4">
        <f t="shared" si="83"/>
        <v>7.3057085385701548E-3</v>
      </c>
      <c r="I971" s="4">
        <f t="shared" si="79"/>
        <v>1.9023535718716511E-2</v>
      </c>
      <c r="J971" s="4">
        <f t="shared" si="80"/>
        <v>3.0188599681014727E-2</v>
      </c>
      <c r="K971" s="4">
        <f t="shared" si="81"/>
        <v>4.6442678303448837E-3</v>
      </c>
    </row>
    <row r="972" spans="1:11" x14ac:dyDescent="0.2">
      <c r="A972" s="6">
        <v>41830</v>
      </c>
      <c r="B972">
        <v>20.821453089999999</v>
      </c>
      <c r="C972">
        <v>16.39599991</v>
      </c>
      <c r="D972">
        <v>0.45240837299999997</v>
      </c>
      <c r="E972">
        <v>1964.6800539999999</v>
      </c>
      <c r="G972" s="6">
        <f t="shared" si="82"/>
        <v>41830</v>
      </c>
      <c r="H972" s="4">
        <f t="shared" si="83"/>
        <v>-1.9426415491357041E-3</v>
      </c>
      <c r="I972" s="4">
        <f t="shared" si="79"/>
        <v>-6.2127408495046277E-3</v>
      </c>
      <c r="J972" s="4">
        <f t="shared" si="80"/>
        <v>-5.2327767411756154E-3</v>
      </c>
      <c r="K972" s="4">
        <f t="shared" si="81"/>
        <v>-4.1310716999271024E-3</v>
      </c>
    </row>
    <row r="973" spans="1:11" x14ac:dyDescent="0.2">
      <c r="A973" s="6">
        <v>41831</v>
      </c>
      <c r="B973">
        <v>20.75660706</v>
      </c>
      <c r="C973">
        <v>17.309999470000001</v>
      </c>
      <c r="D973">
        <v>0.45336028900000003</v>
      </c>
      <c r="E973">
        <v>1967.5699460000001</v>
      </c>
      <c r="G973" s="6">
        <f t="shared" si="82"/>
        <v>41831</v>
      </c>
      <c r="H973" s="4">
        <f t="shared" si="83"/>
        <v>-3.1143854235198276E-3</v>
      </c>
      <c r="I973" s="4">
        <f t="shared" si="79"/>
        <v>5.5745277202797983E-2</v>
      </c>
      <c r="J973" s="4">
        <f t="shared" si="80"/>
        <v>2.1041078300292337E-3</v>
      </c>
      <c r="K973" s="4">
        <f t="shared" si="81"/>
        <v>1.4709224507656327E-3</v>
      </c>
    </row>
    <row r="974" spans="1:11" x14ac:dyDescent="0.2">
      <c r="A974" s="6">
        <v>41834</v>
      </c>
      <c r="B974">
        <v>20.68364906</v>
      </c>
      <c r="C974">
        <v>17.76600075</v>
      </c>
      <c r="D974">
        <v>0.45907190399999998</v>
      </c>
      <c r="E974">
        <v>1977.099976</v>
      </c>
      <c r="G974" s="6">
        <f t="shared" si="82"/>
        <v>41834</v>
      </c>
      <c r="H974" s="4">
        <f t="shared" si="83"/>
        <v>-3.5149289953364526E-3</v>
      </c>
      <c r="I974" s="4">
        <f t="shared" si="79"/>
        <v>2.6343228998377155E-2</v>
      </c>
      <c r="J974" s="4">
        <f t="shared" si="80"/>
        <v>1.2598401621364719E-2</v>
      </c>
      <c r="K974" s="4">
        <f t="shared" si="81"/>
        <v>4.8435533483188742E-3</v>
      </c>
    </row>
    <row r="975" spans="1:11" x14ac:dyDescent="0.2">
      <c r="A975" s="6">
        <v>41835</v>
      </c>
      <c r="B975">
        <v>20.762010570000001</v>
      </c>
      <c r="C975">
        <v>17.722000120000001</v>
      </c>
      <c r="D975">
        <v>0.46097579599999999</v>
      </c>
      <c r="E975">
        <v>1973.280029</v>
      </c>
      <c r="G975" s="6">
        <f t="shared" si="82"/>
        <v>41835</v>
      </c>
      <c r="H975" s="4">
        <f t="shared" si="83"/>
        <v>3.7885727887128073E-3</v>
      </c>
      <c r="I975" s="4">
        <f t="shared" si="79"/>
        <v>-2.476676130951927E-3</v>
      </c>
      <c r="J975" s="4">
        <f t="shared" si="80"/>
        <v>4.1472631703465268E-3</v>
      </c>
      <c r="K975" s="4">
        <f t="shared" si="81"/>
        <v>-1.9320960226444361E-3</v>
      </c>
    </row>
    <row r="976" spans="1:11" x14ac:dyDescent="0.2">
      <c r="A976" s="6">
        <v>41836</v>
      </c>
      <c r="B976">
        <v>20.767414089999999</v>
      </c>
      <c r="C976">
        <v>17.795000080000001</v>
      </c>
      <c r="D976">
        <v>0.46049991299999998</v>
      </c>
      <c r="E976">
        <v>1981.5699460000001</v>
      </c>
      <c r="G976" s="6">
        <f t="shared" si="82"/>
        <v>41836</v>
      </c>
      <c r="H976" s="4">
        <f t="shared" si="83"/>
        <v>2.6025995805079027E-4</v>
      </c>
      <c r="I976" s="4">
        <f t="shared" si="79"/>
        <v>4.1191716231632203E-3</v>
      </c>
      <c r="J976" s="4">
        <f t="shared" si="80"/>
        <v>-1.032338365982266E-3</v>
      </c>
      <c r="K976" s="4">
        <f t="shared" si="81"/>
        <v>4.2010849337998923E-3</v>
      </c>
    </row>
    <row r="977" spans="1:11" x14ac:dyDescent="0.2">
      <c r="A977" s="6">
        <v>41837</v>
      </c>
      <c r="B977">
        <v>20.69986153</v>
      </c>
      <c r="C977">
        <v>17.622499470000001</v>
      </c>
      <c r="D977">
        <v>0.45930990599999999</v>
      </c>
      <c r="E977">
        <v>1958.119995</v>
      </c>
      <c r="G977" s="6">
        <f t="shared" si="82"/>
        <v>41837</v>
      </c>
      <c r="H977" s="4">
        <f t="shared" si="83"/>
        <v>-3.2528151895679924E-3</v>
      </c>
      <c r="I977" s="4">
        <f t="shared" si="79"/>
        <v>-9.6937684307107919E-3</v>
      </c>
      <c r="J977" s="4">
        <f t="shared" si="80"/>
        <v>-2.5841633546627163E-3</v>
      </c>
      <c r="K977" s="4">
        <f t="shared" si="81"/>
        <v>-1.1834026372541717E-2</v>
      </c>
    </row>
    <row r="978" spans="1:11" x14ac:dyDescent="0.2">
      <c r="A978" s="6">
        <v>41838</v>
      </c>
      <c r="B978">
        <v>20.829555509999999</v>
      </c>
      <c r="C978">
        <v>17.93300056</v>
      </c>
      <c r="D978">
        <v>0.43884325000000002</v>
      </c>
      <c r="E978">
        <v>1978.219971</v>
      </c>
      <c r="G978" s="6">
        <f t="shared" si="82"/>
        <v>41838</v>
      </c>
      <c r="H978" s="4">
        <f t="shared" si="83"/>
        <v>6.2654515737718963E-3</v>
      </c>
      <c r="I978" s="4">
        <f t="shared" si="79"/>
        <v>1.7619582882018925E-2</v>
      </c>
      <c r="J978" s="4">
        <f t="shared" si="80"/>
        <v>-4.4559578908798803E-2</v>
      </c>
      <c r="K978" s="4">
        <f t="shared" si="81"/>
        <v>1.0264935780914586E-2</v>
      </c>
    </row>
    <row r="979" spans="1:11" x14ac:dyDescent="0.2">
      <c r="A979" s="6">
        <v>41841</v>
      </c>
      <c r="B979">
        <v>20.743101119999999</v>
      </c>
      <c r="C979">
        <v>17.98800087</v>
      </c>
      <c r="D979">
        <v>0.441461086</v>
      </c>
      <c r="E979">
        <v>1973.630005</v>
      </c>
      <c r="G979" s="6">
        <f t="shared" si="82"/>
        <v>41841</v>
      </c>
      <c r="H979" s="4">
        <f t="shared" si="83"/>
        <v>-4.1505633645659845E-3</v>
      </c>
      <c r="I979" s="4">
        <f t="shared" si="79"/>
        <v>3.0669886958394343E-3</v>
      </c>
      <c r="J979" s="4">
        <f t="shared" si="80"/>
        <v>5.9653099369763041E-3</v>
      </c>
      <c r="K979" s="4">
        <f t="shared" si="81"/>
        <v>-2.3202505622667013E-3</v>
      </c>
    </row>
    <row r="980" spans="1:11" x14ac:dyDescent="0.2">
      <c r="A980" s="6">
        <v>41842</v>
      </c>
      <c r="B980">
        <v>20.707965850000001</v>
      </c>
      <c r="C980">
        <v>18.041999820000001</v>
      </c>
      <c r="D980">
        <v>0.439557225</v>
      </c>
      <c r="E980">
        <v>1983.530029</v>
      </c>
      <c r="G980" s="6">
        <f t="shared" si="82"/>
        <v>41842</v>
      </c>
      <c r="H980" s="4">
        <f t="shared" si="83"/>
        <v>-1.6938291818922036E-3</v>
      </c>
      <c r="I980" s="4">
        <f t="shared" ref="I980:I1043" si="84">C980/C979-1</f>
        <v>3.001942816784009E-3</v>
      </c>
      <c r="J980" s="4">
        <f t="shared" ref="J980:J1043" si="85">D980/D979-1</f>
        <v>-4.3126360632383953E-3</v>
      </c>
      <c r="K980" s="4">
        <f t="shared" ref="K980:K1043" si="86">E980/E979-1</f>
        <v>5.0161499242102892E-3</v>
      </c>
    </row>
    <row r="981" spans="1:11" x14ac:dyDescent="0.2">
      <c r="A981" s="6">
        <v>41843</v>
      </c>
      <c r="B981">
        <v>20.802539830000001</v>
      </c>
      <c r="C981">
        <v>17.906999590000002</v>
      </c>
      <c r="D981">
        <v>0.43027579799999999</v>
      </c>
      <c r="E981">
        <v>1987.01001</v>
      </c>
      <c r="G981" s="6">
        <f t="shared" si="82"/>
        <v>41843</v>
      </c>
      <c r="H981" s="4">
        <f t="shared" si="83"/>
        <v>4.5670338016323697E-3</v>
      </c>
      <c r="I981" s="4">
        <f t="shared" si="84"/>
        <v>-7.4825535609610583E-3</v>
      </c>
      <c r="J981" s="4">
        <f t="shared" si="85"/>
        <v>-2.1115400844565868E-2</v>
      </c>
      <c r="K981" s="4">
        <f t="shared" si="86"/>
        <v>1.7544382737448849E-3</v>
      </c>
    </row>
    <row r="982" spans="1:11" x14ac:dyDescent="0.2">
      <c r="A982" s="6">
        <v>41844</v>
      </c>
      <c r="B982">
        <v>20.629610060000001</v>
      </c>
      <c r="C982">
        <v>17.930500030000001</v>
      </c>
      <c r="D982">
        <v>0.43098965299999997</v>
      </c>
      <c r="E982">
        <v>1987.9799800000001</v>
      </c>
      <c r="G982" s="6">
        <f t="shared" si="82"/>
        <v>41844</v>
      </c>
      <c r="H982" s="4">
        <f t="shared" si="83"/>
        <v>-8.3129161829851306E-3</v>
      </c>
      <c r="I982" s="4">
        <f t="shared" si="84"/>
        <v>1.3123605594498322E-3</v>
      </c>
      <c r="J982" s="4">
        <f t="shared" si="85"/>
        <v>1.6590637988893597E-3</v>
      </c>
      <c r="K982" s="4">
        <f t="shared" si="86"/>
        <v>4.8815556797321413E-4</v>
      </c>
    </row>
    <row r="983" spans="1:11" x14ac:dyDescent="0.2">
      <c r="A983" s="6">
        <v>41845</v>
      </c>
      <c r="B983">
        <v>20.52693558</v>
      </c>
      <c r="C983">
        <v>16.20050049</v>
      </c>
      <c r="D983">
        <v>0.423374325</v>
      </c>
      <c r="E983">
        <v>1978.339966</v>
      </c>
      <c r="G983" s="6">
        <f t="shared" si="82"/>
        <v>41845</v>
      </c>
      <c r="H983" s="4">
        <f t="shared" si="83"/>
        <v>-4.9770441468054427E-3</v>
      </c>
      <c r="I983" s="4">
        <f t="shared" si="84"/>
        <v>-9.6483619369537532E-2</v>
      </c>
      <c r="J983" s="4">
        <f t="shared" si="85"/>
        <v>-1.7669398666515068E-2</v>
      </c>
      <c r="K983" s="4">
        <f t="shared" si="86"/>
        <v>-4.8491504426518839E-3</v>
      </c>
    </row>
    <row r="984" spans="1:11" x14ac:dyDescent="0.2">
      <c r="A984" s="6">
        <v>41848</v>
      </c>
      <c r="B984">
        <v>20.456684110000001</v>
      </c>
      <c r="C984">
        <v>16.020500179999999</v>
      </c>
      <c r="D984">
        <v>0.42170840500000001</v>
      </c>
      <c r="E984">
        <v>1978.910034</v>
      </c>
      <c r="G984" s="6">
        <f t="shared" si="82"/>
        <v>41848</v>
      </c>
      <c r="H984" s="4">
        <f t="shared" si="83"/>
        <v>-3.4224041735897437E-3</v>
      </c>
      <c r="I984" s="4">
        <f t="shared" si="84"/>
        <v>-1.1110786985322307E-2</v>
      </c>
      <c r="J984" s="4">
        <f t="shared" si="85"/>
        <v>-3.9348630789077799E-3</v>
      </c>
      <c r="K984" s="4">
        <f t="shared" si="86"/>
        <v>2.8815472052179381E-4</v>
      </c>
    </row>
    <row r="985" spans="1:11" x14ac:dyDescent="0.2">
      <c r="A985" s="6">
        <v>41849</v>
      </c>
      <c r="B985">
        <v>20.383731839999999</v>
      </c>
      <c r="C985">
        <v>16</v>
      </c>
      <c r="D985">
        <v>0.423136234</v>
      </c>
      <c r="E985">
        <v>1969.9499510000001</v>
      </c>
      <c r="G985" s="6">
        <f t="shared" si="82"/>
        <v>41849</v>
      </c>
      <c r="H985" s="4">
        <f t="shared" si="83"/>
        <v>-3.5661825546956516E-3</v>
      </c>
      <c r="I985" s="4">
        <f t="shared" si="84"/>
        <v>-1.2796217202750704E-3</v>
      </c>
      <c r="J985" s="4">
        <f t="shared" si="85"/>
        <v>3.3858205885177739E-3</v>
      </c>
      <c r="K985" s="4">
        <f t="shared" si="86"/>
        <v>-4.5277869362705392E-3</v>
      </c>
    </row>
    <row r="986" spans="1:11" x14ac:dyDescent="0.2">
      <c r="A986" s="6">
        <v>41850</v>
      </c>
      <c r="B986">
        <v>20.205398559999999</v>
      </c>
      <c r="C986">
        <v>16.125499730000001</v>
      </c>
      <c r="D986">
        <v>0.43027579799999999</v>
      </c>
      <c r="E986">
        <v>1970.0699460000001</v>
      </c>
      <c r="G986" s="6">
        <f t="shared" si="82"/>
        <v>41850</v>
      </c>
      <c r="H986" s="4">
        <f t="shared" si="83"/>
        <v>-8.7488042621345352E-3</v>
      </c>
      <c r="I986" s="4">
        <f t="shared" si="84"/>
        <v>7.8437331250000852E-3</v>
      </c>
      <c r="J986" s="4">
        <f t="shared" si="85"/>
        <v>1.6872967678773554E-2</v>
      </c>
      <c r="K986" s="4">
        <f t="shared" si="86"/>
        <v>6.0912715035721376E-5</v>
      </c>
    </row>
    <row r="987" spans="1:11" x14ac:dyDescent="0.2">
      <c r="A987" s="6">
        <v>41851</v>
      </c>
      <c r="B987">
        <v>19.881160739999999</v>
      </c>
      <c r="C987">
        <v>15.64949989</v>
      </c>
      <c r="D987">
        <v>0.416472644</v>
      </c>
      <c r="E987">
        <v>1930.670044</v>
      </c>
      <c r="G987" s="6">
        <f t="shared" si="82"/>
        <v>41851</v>
      </c>
      <c r="H987" s="4">
        <f t="shared" si="83"/>
        <v>-1.6047088555921074E-2</v>
      </c>
      <c r="I987" s="4">
        <f t="shared" si="84"/>
        <v>-2.9518455115809417E-2</v>
      </c>
      <c r="J987" s="4">
        <f t="shared" si="85"/>
        <v>-3.2079782465478046E-2</v>
      </c>
      <c r="K987" s="4">
        <f t="shared" si="86"/>
        <v>-1.9999240169110255E-2</v>
      </c>
    </row>
    <row r="988" spans="1:11" x14ac:dyDescent="0.2">
      <c r="A988" s="6">
        <v>41852</v>
      </c>
      <c r="B988">
        <v>19.870355610000001</v>
      </c>
      <c r="C988">
        <v>15.352999690000001</v>
      </c>
      <c r="D988">
        <v>0.42099449</v>
      </c>
      <c r="E988">
        <v>1925.150024</v>
      </c>
      <c r="G988" s="6">
        <f t="shared" si="82"/>
        <v>41852</v>
      </c>
      <c r="H988" s="4">
        <f t="shared" si="83"/>
        <v>-5.4348587294794637E-4</v>
      </c>
      <c r="I988" s="4">
        <f t="shared" si="84"/>
        <v>-1.8946305126942842E-2</v>
      </c>
      <c r="J988" s="4">
        <f t="shared" si="85"/>
        <v>1.0857486236238945E-2</v>
      </c>
      <c r="K988" s="4">
        <f t="shared" si="86"/>
        <v>-2.8591213797275472E-3</v>
      </c>
    </row>
    <row r="989" spans="1:11" x14ac:dyDescent="0.2">
      <c r="A989" s="6">
        <v>41855</v>
      </c>
      <c r="B989">
        <v>19.870355610000001</v>
      </c>
      <c r="C989">
        <v>15.682499890000001</v>
      </c>
      <c r="D989">
        <v>0.420042425</v>
      </c>
      <c r="E989">
        <v>1938.98999</v>
      </c>
      <c r="G989" s="6">
        <f t="shared" si="82"/>
        <v>41855</v>
      </c>
      <c r="H989" s="4">
        <f t="shared" si="83"/>
        <v>0</v>
      </c>
      <c r="I989" s="4">
        <f t="shared" si="84"/>
        <v>2.1461617055500648E-2</v>
      </c>
      <c r="J989" s="4">
        <f t="shared" si="85"/>
        <v>-2.2614666524495286E-3</v>
      </c>
      <c r="K989" s="4">
        <f t="shared" si="86"/>
        <v>7.1890324532961625E-3</v>
      </c>
    </row>
    <row r="990" spans="1:11" x14ac:dyDescent="0.2">
      <c r="A990" s="6">
        <v>41856</v>
      </c>
      <c r="B990">
        <v>19.8163147</v>
      </c>
      <c r="C990">
        <v>15.61600018</v>
      </c>
      <c r="D990">
        <v>0.42028039699999997</v>
      </c>
      <c r="E990">
        <v>1920.209961</v>
      </c>
      <c r="G990" s="6">
        <f t="shared" si="82"/>
        <v>41856</v>
      </c>
      <c r="H990" s="4">
        <f t="shared" si="83"/>
        <v>-2.7196750305165107E-3</v>
      </c>
      <c r="I990" s="4">
        <f t="shared" si="84"/>
        <v>-4.2403768829231137E-3</v>
      </c>
      <c r="J990" s="4">
        <f t="shared" si="85"/>
        <v>5.6654277243528561E-4</v>
      </c>
      <c r="K990" s="4">
        <f t="shared" si="86"/>
        <v>-9.6854698048235432E-3</v>
      </c>
    </row>
    <row r="991" spans="1:11" x14ac:dyDescent="0.2">
      <c r="A991" s="6">
        <v>41857</v>
      </c>
      <c r="B991">
        <v>20.180765149999999</v>
      </c>
      <c r="C991">
        <v>15.694499970000001</v>
      </c>
      <c r="D991">
        <v>0.41980454299999997</v>
      </c>
      <c r="E991">
        <v>1920.23999</v>
      </c>
      <c r="G991" s="6">
        <f t="shared" si="82"/>
        <v>41857</v>
      </c>
      <c r="H991" s="4">
        <f t="shared" si="83"/>
        <v>1.8391434306400001E-2</v>
      </c>
      <c r="I991" s="4">
        <f t="shared" si="84"/>
        <v>5.0268819861143399E-3</v>
      </c>
      <c r="J991" s="4">
        <f t="shared" si="85"/>
        <v>-1.1322298241761564E-3</v>
      </c>
      <c r="K991" s="4">
        <f t="shared" si="86"/>
        <v>1.5638394035066838E-5</v>
      </c>
    </row>
    <row r="992" spans="1:11" x14ac:dyDescent="0.2">
      <c r="A992" s="6">
        <v>41858</v>
      </c>
      <c r="B992">
        <v>20.112770080000001</v>
      </c>
      <c r="C992">
        <v>15.572500229999999</v>
      </c>
      <c r="D992">
        <v>0.41552081699999999</v>
      </c>
      <c r="E992">
        <v>1909.5699460000001</v>
      </c>
      <c r="G992" s="6">
        <f t="shared" si="82"/>
        <v>41858</v>
      </c>
      <c r="H992" s="4">
        <f t="shared" si="83"/>
        <v>-3.3693008909525535E-3</v>
      </c>
      <c r="I992" s="4">
        <f t="shared" si="84"/>
        <v>-7.7734072594350945E-3</v>
      </c>
      <c r="J992" s="4">
        <f t="shared" si="85"/>
        <v>-1.0204096338233271E-2</v>
      </c>
      <c r="K992" s="4">
        <f t="shared" si="86"/>
        <v>-5.5566200347696437E-3</v>
      </c>
    </row>
    <row r="993" spans="1:11" x14ac:dyDescent="0.2">
      <c r="A993" s="6">
        <v>41859</v>
      </c>
      <c r="B993">
        <v>20.308597559999999</v>
      </c>
      <c r="C993">
        <v>15.84000015</v>
      </c>
      <c r="D993">
        <v>0.45217037199999999</v>
      </c>
      <c r="E993">
        <v>1931.589966</v>
      </c>
      <c r="G993" s="6">
        <f t="shared" si="82"/>
        <v>41859</v>
      </c>
      <c r="H993" s="4">
        <f t="shared" si="83"/>
        <v>9.7364748476256313E-3</v>
      </c>
      <c r="I993" s="4">
        <f t="shared" si="84"/>
        <v>1.7177711738585844E-2</v>
      </c>
      <c r="J993" s="4">
        <f t="shared" si="85"/>
        <v>8.8201489553771273E-2</v>
      </c>
      <c r="K993" s="4">
        <f t="shared" si="86"/>
        <v>1.1531402683691017E-2</v>
      </c>
    </row>
    <row r="994" spans="1:11" x14ac:dyDescent="0.2">
      <c r="A994" s="6">
        <v>41862</v>
      </c>
      <c r="B994">
        <v>20.22428322</v>
      </c>
      <c r="C994">
        <v>15.91650009</v>
      </c>
      <c r="D994">
        <v>0.44979047799999999</v>
      </c>
      <c r="E994">
        <v>1936.920044</v>
      </c>
      <c r="G994" s="6">
        <f t="shared" si="82"/>
        <v>41862</v>
      </c>
      <c r="H994" s="4">
        <f t="shared" si="83"/>
        <v>-4.1516574323213762E-3</v>
      </c>
      <c r="I994" s="4">
        <f t="shared" si="84"/>
        <v>4.8295416209322983E-3</v>
      </c>
      <c r="J994" s="4">
        <f t="shared" si="85"/>
        <v>-5.2632683328486252E-3</v>
      </c>
      <c r="K994" s="4">
        <f t="shared" si="86"/>
        <v>2.7594251853759744E-3</v>
      </c>
    </row>
    <row r="995" spans="1:11" x14ac:dyDescent="0.2">
      <c r="A995" s="6">
        <v>41863</v>
      </c>
      <c r="B995">
        <v>20.186202999999999</v>
      </c>
      <c r="C995">
        <v>15.9659996</v>
      </c>
      <c r="D995">
        <v>0.44979047799999999</v>
      </c>
      <c r="E995">
        <v>1933.75</v>
      </c>
      <c r="G995" s="6">
        <f t="shared" si="82"/>
        <v>41863</v>
      </c>
      <c r="H995" s="4">
        <f t="shared" si="83"/>
        <v>-1.8828959022064717E-3</v>
      </c>
      <c r="I995" s="4">
        <f t="shared" si="84"/>
        <v>3.1099494059689814E-3</v>
      </c>
      <c r="J995" s="4">
        <f t="shared" si="85"/>
        <v>0</v>
      </c>
      <c r="K995" s="4">
        <f t="shared" si="86"/>
        <v>-1.6366416413624574E-3</v>
      </c>
    </row>
    <row r="996" spans="1:11" x14ac:dyDescent="0.2">
      <c r="A996" s="6">
        <v>41864</v>
      </c>
      <c r="B996">
        <v>20.134529109999999</v>
      </c>
      <c r="C996">
        <v>16.31399918</v>
      </c>
      <c r="D996">
        <v>0.45240837299999997</v>
      </c>
      <c r="E996">
        <v>1946.719971</v>
      </c>
      <c r="G996" s="6">
        <f t="shared" si="82"/>
        <v>41864</v>
      </c>
      <c r="H996" s="4">
        <f t="shared" si="83"/>
        <v>-2.5598618026381192E-3</v>
      </c>
      <c r="I996" s="4">
        <f t="shared" si="84"/>
        <v>2.1796291414162283E-2</v>
      </c>
      <c r="J996" s="4">
        <f t="shared" si="85"/>
        <v>5.8202543807519547E-3</v>
      </c>
      <c r="K996" s="4">
        <f t="shared" si="86"/>
        <v>6.7071601809953751E-3</v>
      </c>
    </row>
    <row r="997" spans="1:11" x14ac:dyDescent="0.2">
      <c r="A997" s="6">
        <v>41865</v>
      </c>
      <c r="B997">
        <v>20.232440950000001</v>
      </c>
      <c r="C997">
        <v>16.660499569999999</v>
      </c>
      <c r="D997">
        <v>0.447410643</v>
      </c>
      <c r="E997">
        <v>1955.1800539999999</v>
      </c>
      <c r="G997" s="6">
        <f t="shared" si="82"/>
        <v>41865</v>
      </c>
      <c r="H997" s="4">
        <f t="shared" si="83"/>
        <v>4.8628820403540107E-3</v>
      </c>
      <c r="I997" s="4">
        <f t="shared" si="84"/>
        <v>2.1239451233072693E-2</v>
      </c>
      <c r="J997" s="4">
        <f t="shared" si="85"/>
        <v>-1.1046944084741717E-2</v>
      </c>
      <c r="K997" s="4">
        <f t="shared" si="86"/>
        <v>4.3458140492873554E-3</v>
      </c>
    </row>
    <row r="998" spans="1:11" x14ac:dyDescent="0.2">
      <c r="A998" s="6">
        <v>41866</v>
      </c>
      <c r="B998">
        <v>20.0991745</v>
      </c>
      <c r="C998">
        <v>16.681499479999999</v>
      </c>
      <c r="D998">
        <v>0.45312231800000002</v>
      </c>
      <c r="E998">
        <v>1955.0600589999999</v>
      </c>
      <c r="G998" s="6">
        <f t="shared" si="82"/>
        <v>41866</v>
      </c>
      <c r="H998" s="4">
        <f t="shared" si="83"/>
        <v>-6.5867707376158213E-3</v>
      </c>
      <c r="I998" s="4">
        <f t="shared" si="84"/>
        <v>1.2604610030910735E-3</v>
      </c>
      <c r="J998" s="4">
        <f t="shared" si="85"/>
        <v>1.2766068687373622E-2</v>
      </c>
      <c r="K998" s="4">
        <f t="shared" si="86"/>
        <v>-6.1372864230357926E-5</v>
      </c>
    </row>
    <row r="999" spans="1:11" x14ac:dyDescent="0.2">
      <c r="A999" s="6">
        <v>41869</v>
      </c>
      <c r="B999">
        <v>20.259637829999999</v>
      </c>
      <c r="C999">
        <v>16.726499560000001</v>
      </c>
      <c r="D999">
        <v>0.45930990599999999</v>
      </c>
      <c r="E999">
        <v>1971.73999</v>
      </c>
      <c r="G999" s="6">
        <f t="shared" si="82"/>
        <v>41869</v>
      </c>
      <c r="H999" s="4">
        <f t="shared" si="83"/>
        <v>7.9835781315296117E-3</v>
      </c>
      <c r="I999" s="4">
        <f t="shared" si="84"/>
        <v>2.6976040165904713E-3</v>
      </c>
      <c r="J999" s="4">
        <f t="shared" si="85"/>
        <v>1.3655447445870328E-2</v>
      </c>
      <c r="K999" s="4">
        <f t="shared" si="86"/>
        <v>8.5316719162744636E-3</v>
      </c>
    </row>
    <row r="1000" spans="1:11" x14ac:dyDescent="0.2">
      <c r="A1000" s="6">
        <v>41870</v>
      </c>
      <c r="B1000">
        <v>20.36570549</v>
      </c>
      <c r="C1000">
        <v>16.756500240000001</v>
      </c>
      <c r="D1000">
        <v>0.46301499000000002</v>
      </c>
      <c r="E1000">
        <v>1981.599976</v>
      </c>
      <c r="G1000" s="6">
        <f t="shared" si="82"/>
        <v>41870</v>
      </c>
      <c r="H1000" s="4">
        <f t="shared" si="83"/>
        <v>5.2354173796205217E-3</v>
      </c>
      <c r="I1000" s="4">
        <f t="shared" si="84"/>
        <v>1.7936018168287493E-3</v>
      </c>
      <c r="J1000" s="4">
        <f t="shared" si="85"/>
        <v>8.0666320312281492E-3</v>
      </c>
      <c r="K1000" s="4">
        <f t="shared" si="86"/>
        <v>5.0006522411709664E-3</v>
      </c>
    </row>
    <row r="1001" spans="1:11" x14ac:dyDescent="0.2">
      <c r="A1001" s="6">
        <v>41871</v>
      </c>
      <c r="B1001">
        <v>20.38746643</v>
      </c>
      <c r="C1001">
        <v>16.788999560000001</v>
      </c>
      <c r="D1001">
        <v>0.46014639699999998</v>
      </c>
      <c r="E1001">
        <v>1986.51001</v>
      </c>
      <c r="G1001" s="6">
        <f t="shared" si="82"/>
        <v>41871</v>
      </c>
      <c r="H1001" s="4">
        <f t="shared" si="83"/>
        <v>1.0685090192767976E-3</v>
      </c>
      <c r="I1001" s="4">
        <f t="shared" si="84"/>
        <v>1.9395052388337941E-3</v>
      </c>
      <c r="J1001" s="4">
        <f t="shared" si="85"/>
        <v>-6.1954646435962157E-3</v>
      </c>
      <c r="K1001" s="4">
        <f t="shared" si="86"/>
        <v>2.4778129084919165E-3</v>
      </c>
    </row>
    <row r="1002" spans="1:11" x14ac:dyDescent="0.2">
      <c r="A1002" s="6">
        <v>41872</v>
      </c>
      <c r="B1002">
        <v>20.54793549</v>
      </c>
      <c r="C1002">
        <v>16.645500179999999</v>
      </c>
      <c r="D1002">
        <v>0.45584389600000003</v>
      </c>
      <c r="E1002">
        <v>1992.369995</v>
      </c>
      <c r="G1002" s="6">
        <f t="shared" si="82"/>
        <v>41872</v>
      </c>
      <c r="H1002" s="4">
        <f t="shared" si="83"/>
        <v>7.8709662405069825E-3</v>
      </c>
      <c r="I1002" s="4">
        <f t="shared" si="84"/>
        <v>-8.5472263839884155E-3</v>
      </c>
      <c r="J1002" s="4">
        <f t="shared" si="85"/>
        <v>-9.3502872738998599E-3</v>
      </c>
      <c r="K1002" s="4">
        <f t="shared" si="86"/>
        <v>2.9498894898596362E-3</v>
      </c>
    </row>
    <row r="1003" spans="1:11" x14ac:dyDescent="0.2">
      <c r="A1003" s="6">
        <v>41873</v>
      </c>
      <c r="B1003">
        <v>20.596893309999999</v>
      </c>
      <c r="C1003">
        <v>16.579500199999998</v>
      </c>
      <c r="D1003">
        <v>0.45608288000000002</v>
      </c>
      <c r="E1003">
        <v>1988.400024</v>
      </c>
      <c r="G1003" s="6">
        <f t="shared" si="82"/>
        <v>41873</v>
      </c>
      <c r="H1003" s="4">
        <f t="shared" si="83"/>
        <v>2.3826150332146856E-3</v>
      </c>
      <c r="I1003" s="4">
        <f t="shared" si="84"/>
        <v>-3.9650343508031982E-3</v>
      </c>
      <c r="J1003" s="4">
        <f t="shared" si="85"/>
        <v>5.2426719343423578E-4</v>
      </c>
      <c r="K1003" s="4">
        <f t="shared" si="86"/>
        <v>-1.9925872252457566E-3</v>
      </c>
    </row>
    <row r="1004" spans="1:11" x14ac:dyDescent="0.2">
      <c r="A1004" s="6">
        <v>41876</v>
      </c>
      <c r="B1004">
        <v>20.58600998</v>
      </c>
      <c r="C1004">
        <v>16.70100021</v>
      </c>
      <c r="D1004">
        <v>0.45679998399999999</v>
      </c>
      <c r="E1004">
        <v>1997.920044</v>
      </c>
      <c r="G1004" s="6">
        <f t="shared" si="82"/>
        <v>41876</v>
      </c>
      <c r="H1004" s="4">
        <f t="shared" si="83"/>
        <v>-5.2839667789683631E-4</v>
      </c>
      <c r="I1004" s="4">
        <f t="shared" si="84"/>
        <v>7.3283276657520879E-3</v>
      </c>
      <c r="J1004" s="4">
        <f t="shared" si="85"/>
        <v>1.5723107168590378E-3</v>
      </c>
      <c r="K1004" s="4">
        <f t="shared" si="86"/>
        <v>4.7877790611010607E-3</v>
      </c>
    </row>
    <row r="1005" spans="1:11" x14ac:dyDescent="0.2">
      <c r="A1005" s="6">
        <v>41877</v>
      </c>
      <c r="B1005">
        <v>20.539772030000002</v>
      </c>
      <c r="C1005">
        <v>17.091499330000001</v>
      </c>
      <c r="D1005">
        <v>0.46492737499999998</v>
      </c>
      <c r="E1005">
        <v>2000.0200199999999</v>
      </c>
      <c r="G1005" s="6">
        <f t="shared" si="82"/>
        <v>41877</v>
      </c>
      <c r="H1005" s="4">
        <f t="shared" si="83"/>
        <v>-2.2460860577120378E-3</v>
      </c>
      <c r="I1005" s="4">
        <f t="shared" si="84"/>
        <v>2.3381780437687905E-2</v>
      </c>
      <c r="J1005" s="4">
        <f t="shared" si="85"/>
        <v>1.7792012444553862E-2</v>
      </c>
      <c r="K1005" s="4">
        <f t="shared" si="86"/>
        <v>1.0510811012214294E-3</v>
      </c>
    </row>
    <row r="1006" spans="1:11" x14ac:dyDescent="0.2">
      <c r="A1006" s="6">
        <v>41878</v>
      </c>
      <c r="B1006">
        <v>20.629524230000001</v>
      </c>
      <c r="C1006">
        <v>17.1590004</v>
      </c>
      <c r="D1006">
        <v>0.45966848700000001</v>
      </c>
      <c r="E1006">
        <v>2000.119995</v>
      </c>
      <c r="G1006" s="6">
        <f t="shared" si="82"/>
        <v>41878</v>
      </c>
      <c r="H1006" s="4">
        <f t="shared" si="83"/>
        <v>4.3696784885882689E-3</v>
      </c>
      <c r="I1006" s="4">
        <f t="shared" si="84"/>
        <v>3.949394298106812E-3</v>
      </c>
      <c r="J1006" s="4">
        <f t="shared" si="85"/>
        <v>-1.1311203174474205E-2</v>
      </c>
      <c r="K1006" s="4">
        <f t="shared" si="86"/>
        <v>4.9986999630213802E-5</v>
      </c>
    </row>
    <row r="1007" spans="1:11" x14ac:dyDescent="0.2">
      <c r="A1007" s="6">
        <v>41879</v>
      </c>
      <c r="B1007">
        <v>20.643133160000001</v>
      </c>
      <c r="C1007">
        <v>17.000999449999998</v>
      </c>
      <c r="D1007">
        <v>0.46349301900000001</v>
      </c>
      <c r="E1007">
        <v>1996.73999</v>
      </c>
      <c r="G1007" s="6">
        <f t="shared" si="82"/>
        <v>41879</v>
      </c>
      <c r="H1007" s="4">
        <f t="shared" si="83"/>
        <v>6.596822034417027E-4</v>
      </c>
      <c r="I1007" s="4">
        <f t="shared" si="84"/>
        <v>-9.2080509538307043E-3</v>
      </c>
      <c r="J1007" s="4">
        <f t="shared" si="85"/>
        <v>8.3201962026167031E-3</v>
      </c>
      <c r="K1007" s="4">
        <f t="shared" si="86"/>
        <v>-1.6899011101580985E-3</v>
      </c>
    </row>
    <row r="1008" spans="1:11" x14ac:dyDescent="0.2">
      <c r="A1008" s="6">
        <v>41880</v>
      </c>
      <c r="B1008">
        <v>20.534338000000002</v>
      </c>
      <c r="C1008">
        <v>16.951999659999998</v>
      </c>
      <c r="D1008">
        <v>0.46492737499999998</v>
      </c>
      <c r="E1008">
        <v>2003.369995</v>
      </c>
      <c r="G1008" s="6">
        <f t="shared" si="82"/>
        <v>41880</v>
      </c>
      <c r="H1008" s="4">
        <f t="shared" si="83"/>
        <v>-5.2702833022852946E-3</v>
      </c>
      <c r="I1008" s="4">
        <f t="shared" si="84"/>
        <v>-2.8821711420030649E-3</v>
      </c>
      <c r="J1008" s="4">
        <f t="shared" si="85"/>
        <v>3.0946658119999082E-3</v>
      </c>
      <c r="K1008" s="4">
        <f t="shared" si="86"/>
        <v>3.3204147927141658E-3</v>
      </c>
    </row>
    <row r="1009" spans="1:11" x14ac:dyDescent="0.2">
      <c r="A1009" s="6">
        <v>41884</v>
      </c>
      <c r="B1009">
        <v>20.602325440000001</v>
      </c>
      <c r="C1009">
        <v>17.118999479999999</v>
      </c>
      <c r="D1009">
        <v>0.46612256800000001</v>
      </c>
      <c r="E1009">
        <v>2002.280029</v>
      </c>
      <c r="G1009" s="6">
        <f t="shared" si="82"/>
        <v>41884</v>
      </c>
      <c r="H1009" s="4">
        <f t="shared" si="83"/>
        <v>3.3109146250538402E-3</v>
      </c>
      <c r="I1009" s="4">
        <f t="shared" si="84"/>
        <v>9.851334553412805E-3</v>
      </c>
      <c r="J1009" s="4">
        <f t="shared" si="85"/>
        <v>2.5707090274045274E-3</v>
      </c>
      <c r="K1009" s="4">
        <f t="shared" si="86"/>
        <v>-5.4406624972935802E-4</v>
      </c>
    </row>
    <row r="1010" spans="1:11" x14ac:dyDescent="0.2">
      <c r="A1010" s="6">
        <v>41885</v>
      </c>
      <c r="B1010">
        <v>20.6730442</v>
      </c>
      <c r="C1010">
        <v>16.950000760000002</v>
      </c>
      <c r="D1010">
        <v>0.470425129</v>
      </c>
      <c r="E1010">
        <v>2000.719971</v>
      </c>
      <c r="G1010" s="6">
        <f t="shared" si="82"/>
        <v>41885</v>
      </c>
      <c r="H1010" s="4">
        <f t="shared" si="83"/>
        <v>3.4325620282988911E-3</v>
      </c>
      <c r="I1010" s="4">
        <f t="shared" si="84"/>
        <v>-9.8719974959656787E-3</v>
      </c>
      <c r="J1010" s="4">
        <f t="shared" si="85"/>
        <v>9.2305356903465974E-3</v>
      </c>
      <c r="K1010" s="4">
        <f t="shared" si="86"/>
        <v>-7.7914076822671596E-4</v>
      </c>
    </row>
    <row r="1011" spans="1:11" x14ac:dyDescent="0.2">
      <c r="A1011" s="6">
        <v>41886</v>
      </c>
      <c r="B1011">
        <v>20.822635649999999</v>
      </c>
      <c r="C1011">
        <v>17.29750061</v>
      </c>
      <c r="D1011">
        <v>0.47879138599999999</v>
      </c>
      <c r="E1011">
        <v>1997.650024</v>
      </c>
      <c r="G1011" s="6">
        <f t="shared" si="82"/>
        <v>41886</v>
      </c>
      <c r="H1011" s="4">
        <f t="shared" si="83"/>
        <v>7.2360629887300298E-3</v>
      </c>
      <c r="I1011" s="4">
        <f t="shared" si="84"/>
        <v>2.0501465157456433E-2</v>
      </c>
      <c r="J1011" s="4">
        <f t="shared" si="85"/>
        <v>1.778446023447855E-2</v>
      </c>
      <c r="K1011" s="4">
        <f t="shared" si="86"/>
        <v>-1.5344211306420608E-3</v>
      </c>
    </row>
    <row r="1012" spans="1:11" x14ac:dyDescent="0.2">
      <c r="A1012" s="6">
        <v>41887</v>
      </c>
      <c r="B1012">
        <v>21.081008910000001</v>
      </c>
      <c r="C1012">
        <v>17.319000240000001</v>
      </c>
      <c r="D1012">
        <v>0.47735723899999999</v>
      </c>
      <c r="E1012">
        <v>2007.709961</v>
      </c>
      <c r="G1012" s="6">
        <f t="shared" si="82"/>
        <v>41887</v>
      </c>
      <c r="H1012" s="4">
        <f t="shared" si="83"/>
        <v>1.2408287996913625E-2</v>
      </c>
      <c r="I1012" s="4">
        <f t="shared" si="84"/>
        <v>1.2429327499241527E-3</v>
      </c>
      <c r="J1012" s="4">
        <f t="shared" si="85"/>
        <v>-2.9953483749600718E-3</v>
      </c>
      <c r="K1012" s="4">
        <f t="shared" si="86"/>
        <v>5.0358856051553325E-3</v>
      </c>
    </row>
    <row r="1013" spans="1:11" x14ac:dyDescent="0.2">
      <c r="A1013" s="6">
        <v>41890</v>
      </c>
      <c r="B1013">
        <v>20.81447601</v>
      </c>
      <c r="C1013">
        <v>17.117000579999999</v>
      </c>
      <c r="D1013">
        <v>0.47305449799999999</v>
      </c>
      <c r="E1013">
        <v>2001.540039</v>
      </c>
      <c r="G1013" s="6">
        <f t="shared" si="82"/>
        <v>41890</v>
      </c>
      <c r="H1013" s="4">
        <f t="shared" si="83"/>
        <v>-1.2643270591929268E-2</v>
      </c>
      <c r="I1013" s="4">
        <f t="shared" si="84"/>
        <v>-1.1663471170435313E-2</v>
      </c>
      <c r="J1013" s="4">
        <f t="shared" si="85"/>
        <v>-9.0136707867124466E-3</v>
      </c>
      <c r="K1013" s="4">
        <f t="shared" si="86"/>
        <v>-3.0731142046667159E-3</v>
      </c>
    </row>
    <row r="1014" spans="1:11" x14ac:dyDescent="0.2">
      <c r="A1014" s="6">
        <v>41891</v>
      </c>
      <c r="B1014">
        <v>20.871589660000001</v>
      </c>
      <c r="C1014">
        <v>16.487499239999998</v>
      </c>
      <c r="D1014">
        <v>0.46707859600000001</v>
      </c>
      <c r="E1014">
        <v>1988.4399410000001</v>
      </c>
      <c r="G1014" s="6">
        <f t="shared" si="82"/>
        <v>41891</v>
      </c>
      <c r="H1014" s="4">
        <f t="shared" si="83"/>
        <v>2.7439388804484377E-3</v>
      </c>
      <c r="I1014" s="4">
        <f t="shared" si="84"/>
        <v>-3.677638129752292E-2</v>
      </c>
      <c r="J1014" s="4">
        <f t="shared" si="85"/>
        <v>-1.2632586784958488E-2</v>
      </c>
      <c r="K1014" s="4">
        <f t="shared" si="86"/>
        <v>-6.5450092152764539E-3</v>
      </c>
    </row>
    <row r="1015" spans="1:11" x14ac:dyDescent="0.2">
      <c r="A1015" s="6">
        <v>41892</v>
      </c>
      <c r="B1015">
        <v>20.809032439999999</v>
      </c>
      <c r="C1015">
        <v>16.566499709999999</v>
      </c>
      <c r="D1015">
        <v>0.46875184800000003</v>
      </c>
      <c r="E1015">
        <v>1995.6899410000001</v>
      </c>
      <c r="G1015" s="6">
        <f t="shared" si="82"/>
        <v>41892</v>
      </c>
      <c r="H1015" s="4">
        <f t="shared" si="83"/>
        <v>-2.9972427121778278E-3</v>
      </c>
      <c r="I1015" s="4">
        <f t="shared" si="84"/>
        <v>4.7915374460389959E-3</v>
      </c>
      <c r="J1015" s="4">
        <f t="shared" si="85"/>
        <v>3.5823778146322205E-3</v>
      </c>
      <c r="K1015" s="4">
        <f t="shared" si="86"/>
        <v>3.646074417693379E-3</v>
      </c>
    </row>
    <row r="1016" spans="1:11" x14ac:dyDescent="0.2">
      <c r="A1016" s="6">
        <v>41893</v>
      </c>
      <c r="B1016">
        <v>20.69752502</v>
      </c>
      <c r="C1016">
        <v>16.525999070000001</v>
      </c>
      <c r="D1016">
        <v>0.46397104900000002</v>
      </c>
      <c r="E1016">
        <v>1997.4499510000001</v>
      </c>
      <c r="G1016" s="6">
        <f t="shared" si="82"/>
        <v>41893</v>
      </c>
      <c r="H1016" s="4">
        <f t="shared" si="83"/>
        <v>-5.3586066685952227E-3</v>
      </c>
      <c r="I1016" s="4">
        <f t="shared" si="84"/>
        <v>-2.444731277516099E-3</v>
      </c>
      <c r="J1016" s="4">
        <f t="shared" si="85"/>
        <v>-1.0198997658138254E-2</v>
      </c>
      <c r="K1016" s="4">
        <f t="shared" si="86"/>
        <v>8.8190553243849834E-4</v>
      </c>
    </row>
    <row r="1017" spans="1:11" x14ac:dyDescent="0.2">
      <c r="A1017" s="6">
        <v>41894</v>
      </c>
      <c r="B1017">
        <v>20.607765199999999</v>
      </c>
      <c r="C1017">
        <v>16.55949974</v>
      </c>
      <c r="D1017">
        <v>0.45703896900000002</v>
      </c>
      <c r="E1017">
        <v>1985.540039</v>
      </c>
      <c r="G1017" s="6">
        <f t="shared" si="82"/>
        <v>41894</v>
      </c>
      <c r="H1017" s="4">
        <f t="shared" si="83"/>
        <v>-4.3367417076808357E-3</v>
      </c>
      <c r="I1017" s="4">
        <f t="shared" si="84"/>
        <v>2.0271494545109903E-3</v>
      </c>
      <c r="J1017" s="4">
        <f t="shared" si="85"/>
        <v>-1.494075980589904E-2</v>
      </c>
      <c r="K1017" s="4">
        <f t="shared" si="86"/>
        <v>-5.9625584080529315E-3</v>
      </c>
    </row>
    <row r="1018" spans="1:11" x14ac:dyDescent="0.2">
      <c r="A1018" s="6">
        <v>41897</v>
      </c>
      <c r="B1018">
        <v>20.61865616</v>
      </c>
      <c r="C1018">
        <v>16.194499969999999</v>
      </c>
      <c r="D1018">
        <v>0.45082396299999999</v>
      </c>
      <c r="E1018">
        <v>1984.130005</v>
      </c>
      <c r="G1018" s="6">
        <f t="shared" si="82"/>
        <v>41897</v>
      </c>
      <c r="H1018" s="4">
        <f t="shared" si="83"/>
        <v>5.2848816425776768E-4</v>
      </c>
      <c r="I1018" s="4">
        <f t="shared" si="84"/>
        <v>-2.2041714769820753E-2</v>
      </c>
      <c r="J1018" s="4">
        <f t="shared" si="85"/>
        <v>-1.3598415937263408E-2</v>
      </c>
      <c r="K1018" s="4">
        <f t="shared" si="86"/>
        <v>-7.101513806340165E-4</v>
      </c>
    </row>
    <row r="1019" spans="1:11" x14ac:dyDescent="0.2">
      <c r="A1019" s="6">
        <v>41898</v>
      </c>
      <c r="B1019">
        <v>20.757362369999999</v>
      </c>
      <c r="C1019">
        <v>16.38800049</v>
      </c>
      <c r="D1019">
        <v>0.45751714700000001</v>
      </c>
      <c r="E1019">
        <v>1998.9799800000001</v>
      </c>
      <c r="G1019" s="6">
        <f t="shared" si="82"/>
        <v>41898</v>
      </c>
      <c r="H1019" s="4">
        <f t="shared" si="83"/>
        <v>6.7272187345113199E-3</v>
      </c>
      <c r="I1019" s="4">
        <f t="shared" si="84"/>
        <v>1.1948533166103115E-2</v>
      </c>
      <c r="J1019" s="4">
        <f t="shared" si="85"/>
        <v>1.4846557746088562E-2</v>
      </c>
      <c r="K1019" s="4">
        <f t="shared" si="86"/>
        <v>7.4843760048879382E-3</v>
      </c>
    </row>
    <row r="1020" spans="1:11" x14ac:dyDescent="0.2">
      <c r="A1020" s="6">
        <v>41899</v>
      </c>
      <c r="B1020">
        <v>20.735599520000001</v>
      </c>
      <c r="C1020">
        <v>16.200000760000002</v>
      </c>
      <c r="D1020">
        <v>0.45775613199999998</v>
      </c>
      <c r="E1020">
        <v>2001.5699460000001</v>
      </c>
      <c r="G1020" s="6">
        <f t="shared" si="82"/>
        <v>41899</v>
      </c>
      <c r="H1020" s="4">
        <f t="shared" si="83"/>
        <v>-1.048440048021293E-3</v>
      </c>
      <c r="I1020" s="4">
        <f t="shared" si="84"/>
        <v>-1.1471791821992872E-2</v>
      </c>
      <c r="J1020" s="4">
        <f t="shared" si="85"/>
        <v>5.2235200706030049E-4</v>
      </c>
      <c r="K1020" s="4">
        <f t="shared" si="86"/>
        <v>1.295643791290102E-3</v>
      </c>
    </row>
    <row r="1021" spans="1:11" x14ac:dyDescent="0.2">
      <c r="A1021" s="6">
        <v>41900</v>
      </c>
      <c r="B1021">
        <v>20.730159759999999</v>
      </c>
      <c r="C1021">
        <v>16.25</v>
      </c>
      <c r="D1021">
        <v>0.46468827099999999</v>
      </c>
      <c r="E1021">
        <v>2011.3599850000001</v>
      </c>
      <c r="G1021" s="6">
        <f t="shared" si="82"/>
        <v>41900</v>
      </c>
      <c r="H1021" s="4">
        <f t="shared" si="83"/>
        <v>-2.6233917156603948E-4</v>
      </c>
      <c r="I1021" s="4">
        <f t="shared" si="84"/>
        <v>3.0863726947132353E-3</v>
      </c>
      <c r="J1021" s="4">
        <f t="shared" si="85"/>
        <v>1.5143738150950714E-2</v>
      </c>
      <c r="K1021" s="4">
        <f t="shared" si="86"/>
        <v>4.8911800557180918E-3</v>
      </c>
    </row>
    <row r="1022" spans="1:11" x14ac:dyDescent="0.2">
      <c r="A1022" s="6">
        <v>41901</v>
      </c>
      <c r="B1022">
        <v>20.898792270000001</v>
      </c>
      <c r="C1022">
        <v>16.565999980000001</v>
      </c>
      <c r="D1022">
        <v>0.45608288000000002</v>
      </c>
      <c r="E1022">
        <v>2010.400024</v>
      </c>
      <c r="G1022" s="6">
        <f t="shared" si="82"/>
        <v>41901</v>
      </c>
      <c r="H1022" s="4">
        <f t="shared" si="83"/>
        <v>8.1346459435100993E-3</v>
      </c>
      <c r="I1022" s="4">
        <f t="shared" si="84"/>
        <v>1.9446152615384626E-2</v>
      </c>
      <c r="J1022" s="4">
        <f t="shared" si="85"/>
        <v>-1.8518631816295539E-2</v>
      </c>
      <c r="K1022" s="4">
        <f t="shared" si="86"/>
        <v>-4.7726961218230723E-4</v>
      </c>
    </row>
    <row r="1023" spans="1:11" x14ac:dyDescent="0.2">
      <c r="A1023" s="6">
        <v>41904</v>
      </c>
      <c r="B1023">
        <v>20.75464058</v>
      </c>
      <c r="C1023">
        <v>16.225000380000001</v>
      </c>
      <c r="D1023">
        <v>0.45154118500000001</v>
      </c>
      <c r="E1023">
        <v>1994.290039</v>
      </c>
      <c r="G1023" s="6">
        <f t="shared" si="82"/>
        <v>41904</v>
      </c>
      <c r="H1023" s="4">
        <f t="shared" si="83"/>
        <v>-6.8976086339175291E-3</v>
      </c>
      <c r="I1023" s="4">
        <f t="shared" si="84"/>
        <v>-2.058430522827992E-2</v>
      </c>
      <c r="J1023" s="4">
        <f t="shared" si="85"/>
        <v>-9.9580475373248767E-3</v>
      </c>
      <c r="K1023" s="4">
        <f t="shared" si="86"/>
        <v>-8.0133231235974822E-3</v>
      </c>
    </row>
    <row r="1024" spans="1:11" x14ac:dyDescent="0.2">
      <c r="A1024" s="6">
        <v>41905</v>
      </c>
      <c r="B1024">
        <v>20.56153488</v>
      </c>
      <c r="C1024">
        <v>16.181499479999999</v>
      </c>
      <c r="D1024">
        <v>0.449628949</v>
      </c>
      <c r="E1024">
        <v>1982.7700199999999</v>
      </c>
      <c r="G1024" s="6">
        <f t="shared" si="82"/>
        <v>41905</v>
      </c>
      <c r="H1024" s="4">
        <f t="shared" si="83"/>
        <v>-9.3042179774525113E-3</v>
      </c>
      <c r="I1024" s="4">
        <f t="shared" si="84"/>
        <v>-2.6811031729542245E-3</v>
      </c>
      <c r="J1024" s="4">
        <f t="shared" si="85"/>
        <v>-4.2349093804145976E-3</v>
      </c>
      <c r="K1024" s="4">
        <f t="shared" si="86"/>
        <v>-5.7765012985656616E-3</v>
      </c>
    </row>
    <row r="1025" spans="1:11" x14ac:dyDescent="0.2">
      <c r="A1025" s="6">
        <v>41906</v>
      </c>
      <c r="B1025">
        <v>20.964063639999999</v>
      </c>
      <c r="C1025">
        <v>16.410499569999999</v>
      </c>
      <c r="D1025">
        <v>0.45225831900000002</v>
      </c>
      <c r="E1025">
        <v>1998.3000489999999</v>
      </c>
      <c r="G1025" s="6">
        <f t="shared" si="82"/>
        <v>41906</v>
      </c>
      <c r="H1025" s="4">
        <f t="shared" si="83"/>
        <v>1.957678560230125E-2</v>
      </c>
      <c r="I1025" s="4">
        <f t="shared" si="84"/>
        <v>1.4151969678894094E-2</v>
      </c>
      <c r="J1025" s="4">
        <f t="shared" si="85"/>
        <v>5.8478663481251747E-3</v>
      </c>
      <c r="K1025" s="4">
        <f t="shared" si="86"/>
        <v>7.8324913345220182E-3</v>
      </c>
    </row>
    <row r="1026" spans="1:11" x14ac:dyDescent="0.2">
      <c r="A1026" s="6">
        <v>41907</v>
      </c>
      <c r="B1026">
        <v>20.702962880000001</v>
      </c>
      <c r="C1026">
        <v>16.0965004</v>
      </c>
      <c r="D1026">
        <v>0.442457765</v>
      </c>
      <c r="E1026">
        <v>1965.98999</v>
      </c>
      <c r="G1026" s="6">
        <f t="shared" ref="G1026:G1089" si="87">A1026</f>
        <v>41907</v>
      </c>
      <c r="H1026" s="4">
        <f t="shared" si="83"/>
        <v>-1.2454682664758354E-2</v>
      </c>
      <c r="I1026" s="4">
        <f t="shared" si="84"/>
        <v>-1.9134040902326954E-2</v>
      </c>
      <c r="J1026" s="4">
        <f t="shared" si="85"/>
        <v>-2.1670256993105763E-2</v>
      </c>
      <c r="K1026" s="4">
        <f t="shared" si="86"/>
        <v>-1.61687725605415E-2</v>
      </c>
    </row>
    <row r="1027" spans="1:11" x14ac:dyDescent="0.2">
      <c r="A1027" s="6">
        <v>41908</v>
      </c>
      <c r="B1027">
        <v>20.803598399999998</v>
      </c>
      <c r="C1027">
        <v>16.160499569999999</v>
      </c>
      <c r="D1027">
        <v>0.44341388300000001</v>
      </c>
      <c r="E1027">
        <v>1982.849976</v>
      </c>
      <c r="G1027" s="6">
        <f t="shared" si="87"/>
        <v>41908</v>
      </c>
      <c r="H1027" s="4">
        <f t="shared" si="83"/>
        <v>4.8609235587828703E-3</v>
      </c>
      <c r="I1027" s="4">
        <f t="shared" si="84"/>
        <v>3.9759679687889626E-3</v>
      </c>
      <c r="J1027" s="4">
        <f t="shared" si="85"/>
        <v>2.1609248964136185E-3</v>
      </c>
      <c r="K1027" s="4">
        <f t="shared" si="86"/>
        <v>8.5758249460872182E-3</v>
      </c>
    </row>
    <row r="1028" spans="1:11" x14ac:dyDescent="0.2">
      <c r="A1028" s="6">
        <v>41911</v>
      </c>
      <c r="B1028">
        <v>20.69208145</v>
      </c>
      <c r="C1028">
        <v>16.0909996</v>
      </c>
      <c r="D1028">
        <v>0.44269678000000001</v>
      </c>
      <c r="E1028">
        <v>1977.8000489999999</v>
      </c>
      <c r="G1028" s="6">
        <f t="shared" si="87"/>
        <v>41911</v>
      </c>
      <c r="H1028" s="4">
        <f t="shared" si="83"/>
        <v>-5.3604644665703471E-3</v>
      </c>
      <c r="I1028" s="4">
        <f t="shared" si="84"/>
        <v>-4.300607768897069E-3</v>
      </c>
      <c r="J1028" s="4">
        <f t="shared" si="85"/>
        <v>-1.6172317274963932E-3</v>
      </c>
      <c r="K1028" s="4">
        <f t="shared" si="86"/>
        <v>-2.5468023608055113E-3</v>
      </c>
    </row>
    <row r="1029" spans="1:11" x14ac:dyDescent="0.2">
      <c r="A1029" s="6">
        <v>41912</v>
      </c>
      <c r="B1029">
        <v>20.798160549999999</v>
      </c>
      <c r="C1029">
        <v>16.12199974</v>
      </c>
      <c r="D1029">
        <v>0.44102355799999998</v>
      </c>
      <c r="E1029">
        <v>1972.290039</v>
      </c>
      <c r="G1029" s="6">
        <f t="shared" si="87"/>
        <v>41912</v>
      </c>
      <c r="H1029" s="4">
        <f t="shared" ref="H1029:H1092" si="88">B1029/B1028-1</f>
        <v>5.1265553084316462E-3</v>
      </c>
      <c r="I1029" s="4">
        <f t="shared" si="84"/>
        <v>1.9265515363011687E-3</v>
      </c>
      <c r="J1029" s="4">
        <f t="shared" si="85"/>
        <v>-3.7796118598378836E-3</v>
      </c>
      <c r="K1029" s="4">
        <f t="shared" si="86"/>
        <v>-2.7859287407672184E-3</v>
      </c>
    </row>
    <row r="1030" spans="1:11" x14ac:dyDescent="0.2">
      <c r="A1030" s="6">
        <v>41913</v>
      </c>
      <c r="B1030">
        <v>20.702962880000001</v>
      </c>
      <c r="C1030">
        <v>15.87300014</v>
      </c>
      <c r="D1030">
        <v>0.43672090800000002</v>
      </c>
      <c r="E1030">
        <v>1946.160034</v>
      </c>
      <c r="G1030" s="6">
        <f t="shared" si="87"/>
        <v>41913</v>
      </c>
      <c r="H1030" s="4">
        <f t="shared" si="88"/>
        <v>-4.5772158442154431E-3</v>
      </c>
      <c r="I1030" s="4">
        <f t="shared" si="84"/>
        <v>-1.5444709342241847E-2</v>
      </c>
      <c r="J1030" s="4">
        <f t="shared" si="85"/>
        <v>-9.756054800138303E-3</v>
      </c>
      <c r="K1030" s="4">
        <f t="shared" si="86"/>
        <v>-1.3248561055071106E-2</v>
      </c>
    </row>
    <row r="1031" spans="1:11" x14ac:dyDescent="0.2">
      <c r="A1031" s="6">
        <v>41914</v>
      </c>
      <c r="B1031">
        <v>20.732887269999999</v>
      </c>
      <c r="C1031">
        <v>15.9204998</v>
      </c>
      <c r="D1031">
        <v>0.434808582</v>
      </c>
      <c r="E1031">
        <v>1946.170044</v>
      </c>
      <c r="G1031" s="6">
        <f t="shared" si="87"/>
        <v>41914</v>
      </c>
      <c r="H1031" s="4">
        <f t="shared" si="88"/>
        <v>1.4454158167334086E-3</v>
      </c>
      <c r="I1031" s="4">
        <f t="shared" si="84"/>
        <v>2.9924815460877774E-3</v>
      </c>
      <c r="J1031" s="4">
        <f t="shared" si="85"/>
        <v>-4.3788285950349115E-3</v>
      </c>
      <c r="K1031" s="4">
        <f t="shared" si="86"/>
        <v>5.1434619070533927E-6</v>
      </c>
    </row>
    <row r="1032" spans="1:11" x14ac:dyDescent="0.2">
      <c r="A1032" s="6">
        <v>41915</v>
      </c>
      <c r="B1032">
        <v>21.029340739999999</v>
      </c>
      <c r="C1032">
        <v>16.13699913</v>
      </c>
      <c r="D1032">
        <v>0.43576467000000002</v>
      </c>
      <c r="E1032">
        <v>1967.900024</v>
      </c>
      <c r="G1032" s="6">
        <f t="shared" si="87"/>
        <v>41915</v>
      </c>
      <c r="H1032" s="4">
        <f t="shared" si="88"/>
        <v>1.429870650138354E-2</v>
      </c>
      <c r="I1032" s="4">
        <f t="shared" si="84"/>
        <v>1.3598777219293146E-2</v>
      </c>
      <c r="J1032" s="4">
        <f t="shared" si="85"/>
        <v>2.1988710425224767E-3</v>
      </c>
      <c r="K1032" s="4">
        <f t="shared" si="86"/>
        <v>1.1165509440962396E-2</v>
      </c>
    </row>
    <row r="1033" spans="1:11" x14ac:dyDescent="0.2">
      <c r="A1033" s="6">
        <v>41918</v>
      </c>
      <c r="B1033">
        <v>21.037496569999998</v>
      </c>
      <c r="C1033">
        <v>16.11000061</v>
      </c>
      <c r="D1033">
        <v>0.43313533100000001</v>
      </c>
      <c r="E1033">
        <v>1964.8199460000001</v>
      </c>
      <c r="G1033" s="6">
        <f t="shared" si="87"/>
        <v>41918</v>
      </c>
      <c r="H1033" s="4">
        <f t="shared" si="88"/>
        <v>3.8783098818151451E-4</v>
      </c>
      <c r="I1033" s="4">
        <f t="shared" si="84"/>
        <v>-1.6730818278229975E-3</v>
      </c>
      <c r="J1033" s="4">
        <f t="shared" si="85"/>
        <v>-6.0338507938241248E-3</v>
      </c>
      <c r="K1033" s="4">
        <f t="shared" si="86"/>
        <v>-1.5651597959429608E-3</v>
      </c>
    </row>
    <row r="1034" spans="1:11" x14ac:dyDescent="0.2">
      <c r="A1034" s="6">
        <v>41919</v>
      </c>
      <c r="B1034">
        <v>21.023893359999999</v>
      </c>
      <c r="C1034">
        <v>15.84899998</v>
      </c>
      <c r="D1034">
        <v>0.42859360600000002</v>
      </c>
      <c r="E1034">
        <v>1935.099976</v>
      </c>
      <c r="G1034" s="6">
        <f t="shared" si="87"/>
        <v>41919</v>
      </c>
      <c r="H1034" s="4">
        <f t="shared" si="88"/>
        <v>-6.4661733656079523E-4</v>
      </c>
      <c r="I1034" s="4">
        <f t="shared" si="84"/>
        <v>-1.6201155811129464E-2</v>
      </c>
      <c r="J1034" s="4">
        <f t="shared" si="85"/>
        <v>-1.0485695058665145E-2</v>
      </c>
      <c r="K1034" s="4">
        <f t="shared" si="86"/>
        <v>-1.5126052674955925E-2</v>
      </c>
    </row>
    <row r="1035" spans="1:11" x14ac:dyDescent="0.2">
      <c r="A1035" s="6">
        <v>41920</v>
      </c>
      <c r="B1035">
        <v>21.27955437</v>
      </c>
      <c r="C1035">
        <v>16.135000229999999</v>
      </c>
      <c r="D1035">
        <v>0.43648177399999999</v>
      </c>
      <c r="E1035">
        <v>1968.8900149999999</v>
      </c>
      <c r="G1035" s="6">
        <f t="shared" si="87"/>
        <v>41920</v>
      </c>
      <c r="H1035" s="4">
        <f t="shared" si="88"/>
        <v>1.2160497849861729E-2</v>
      </c>
      <c r="I1035" s="4">
        <f t="shared" si="84"/>
        <v>1.8045318339384497E-2</v>
      </c>
      <c r="J1035" s="4">
        <f t="shared" si="85"/>
        <v>1.8404772935413316E-2</v>
      </c>
      <c r="K1035" s="4">
        <f t="shared" si="86"/>
        <v>1.7461650260492734E-2</v>
      </c>
    </row>
    <row r="1036" spans="1:11" x14ac:dyDescent="0.2">
      <c r="A1036" s="6">
        <v>41921</v>
      </c>
      <c r="B1036">
        <v>21.176208500000001</v>
      </c>
      <c r="C1036">
        <v>15.76850033</v>
      </c>
      <c r="D1036">
        <v>0.42811557700000002</v>
      </c>
      <c r="E1036">
        <v>1928.209961</v>
      </c>
      <c r="G1036" s="6">
        <f t="shared" si="87"/>
        <v>41921</v>
      </c>
      <c r="H1036" s="4">
        <f t="shared" si="88"/>
        <v>-4.8565805562965636E-3</v>
      </c>
      <c r="I1036" s="4">
        <f t="shared" si="84"/>
        <v>-2.2714589078130953E-2</v>
      </c>
      <c r="J1036" s="4">
        <f t="shared" si="85"/>
        <v>-1.9167345576266759E-2</v>
      </c>
      <c r="K1036" s="4">
        <f t="shared" si="86"/>
        <v>-2.0661415157819274E-2</v>
      </c>
    </row>
    <row r="1037" spans="1:11" x14ac:dyDescent="0.2">
      <c r="A1037" s="6">
        <v>41922</v>
      </c>
      <c r="B1037">
        <v>21.293157579999999</v>
      </c>
      <c r="C1037">
        <v>15.569499970000001</v>
      </c>
      <c r="D1037">
        <v>0.40277755300000001</v>
      </c>
      <c r="E1037">
        <v>1906.130005</v>
      </c>
      <c r="G1037" s="6">
        <f t="shared" si="87"/>
        <v>41922</v>
      </c>
      <c r="H1037" s="4">
        <f t="shared" si="88"/>
        <v>5.5226637950791524E-3</v>
      </c>
      <c r="I1037" s="4">
        <f t="shared" si="84"/>
        <v>-1.2620119595101675E-2</v>
      </c>
      <c r="J1037" s="4">
        <f t="shared" si="85"/>
        <v>-5.9185008351144375E-2</v>
      </c>
      <c r="K1037" s="4">
        <f t="shared" si="86"/>
        <v>-1.1451012310168207E-2</v>
      </c>
    </row>
    <row r="1038" spans="1:11" x14ac:dyDescent="0.2">
      <c r="A1038" s="6">
        <v>41925</v>
      </c>
      <c r="B1038">
        <v>21.094610209999999</v>
      </c>
      <c r="C1038">
        <v>15.322500229999999</v>
      </c>
      <c r="D1038">
        <v>0.40134343500000003</v>
      </c>
      <c r="E1038">
        <v>1874.73999</v>
      </c>
      <c r="G1038" s="6">
        <f t="shared" si="87"/>
        <v>41925</v>
      </c>
      <c r="H1038" s="4">
        <f t="shared" si="88"/>
        <v>-9.3244681656087236E-3</v>
      </c>
      <c r="I1038" s="4">
        <f t="shared" si="84"/>
        <v>-1.5864333503062489E-2</v>
      </c>
      <c r="J1038" s="4">
        <f t="shared" si="85"/>
        <v>-3.5605708146302373E-3</v>
      </c>
      <c r="K1038" s="4">
        <f t="shared" si="86"/>
        <v>-1.646792974123501E-2</v>
      </c>
    </row>
    <row r="1039" spans="1:11" x14ac:dyDescent="0.2">
      <c r="A1039" s="6">
        <v>41926</v>
      </c>
      <c r="B1039">
        <v>21.20883942</v>
      </c>
      <c r="C1039">
        <v>15.415499690000001</v>
      </c>
      <c r="D1039">
        <v>0.41066586999999999</v>
      </c>
      <c r="E1039">
        <v>1877.6999510000001</v>
      </c>
      <c r="G1039" s="6">
        <f t="shared" si="87"/>
        <v>41926</v>
      </c>
      <c r="H1039" s="4">
        <f t="shared" si="88"/>
        <v>5.4150898671667669E-3</v>
      </c>
      <c r="I1039" s="4">
        <f t="shared" si="84"/>
        <v>6.0694702955799151E-3</v>
      </c>
      <c r="J1039" s="4">
        <f t="shared" si="85"/>
        <v>2.3228073981077957E-2</v>
      </c>
      <c r="K1039" s="4">
        <f t="shared" si="86"/>
        <v>1.5788648110077741E-3</v>
      </c>
    </row>
    <row r="1040" spans="1:11" x14ac:dyDescent="0.2">
      <c r="A1040" s="6">
        <v>41927</v>
      </c>
      <c r="B1040">
        <v>20.452745440000001</v>
      </c>
      <c r="C1040">
        <v>15.29850006</v>
      </c>
      <c r="D1040">
        <v>0.41688075699999999</v>
      </c>
      <c r="E1040">
        <v>1862.48999</v>
      </c>
      <c r="G1040" s="6">
        <f t="shared" si="87"/>
        <v>41927</v>
      </c>
      <c r="H1040" s="4">
        <f t="shared" si="88"/>
        <v>-3.5649945997846544E-2</v>
      </c>
      <c r="I1040" s="4">
        <f t="shared" si="84"/>
        <v>-7.589739700484599E-3</v>
      </c>
      <c r="J1040" s="4">
        <f t="shared" si="85"/>
        <v>1.5133682767452861E-2</v>
      </c>
      <c r="K1040" s="4">
        <f t="shared" si="86"/>
        <v>-8.1003149581485578E-3</v>
      </c>
    </row>
    <row r="1041" spans="1:11" x14ac:dyDescent="0.2">
      <c r="A1041" s="6">
        <v>41928</v>
      </c>
      <c r="B1041">
        <v>20.07741356</v>
      </c>
      <c r="C1041">
        <v>15.14299965</v>
      </c>
      <c r="D1041">
        <v>0.41711991999999998</v>
      </c>
      <c r="E1041">
        <v>1862.76001</v>
      </c>
      <c r="G1041" s="6">
        <f t="shared" si="87"/>
        <v>41928</v>
      </c>
      <c r="H1041" s="4">
        <f t="shared" si="88"/>
        <v>-1.8351173494094986E-2</v>
      </c>
      <c r="I1041" s="4">
        <f t="shared" si="84"/>
        <v>-1.0164421962292725E-2</v>
      </c>
      <c r="J1041" s="4">
        <f t="shared" si="85"/>
        <v>5.7369642513860342E-4</v>
      </c>
      <c r="K1041" s="4">
        <f t="shared" si="86"/>
        <v>1.4497796039147914E-4</v>
      </c>
    </row>
    <row r="1042" spans="1:11" x14ac:dyDescent="0.2">
      <c r="A1042" s="6">
        <v>41929</v>
      </c>
      <c r="B1042">
        <v>20.153570179999999</v>
      </c>
      <c r="C1042">
        <v>15.182000159999999</v>
      </c>
      <c r="D1042">
        <v>0.41640272699999997</v>
      </c>
      <c r="E1042">
        <v>1886.76001</v>
      </c>
      <c r="G1042" s="6">
        <f t="shared" si="87"/>
        <v>41929</v>
      </c>
      <c r="H1042" s="4">
        <f t="shared" si="88"/>
        <v>3.7931489418401299E-3</v>
      </c>
      <c r="I1042" s="4">
        <f t="shared" si="84"/>
        <v>2.5754811398941424E-3</v>
      </c>
      <c r="J1042" s="4">
        <f t="shared" si="85"/>
        <v>-1.7193928307236428E-3</v>
      </c>
      <c r="K1042" s="4">
        <f t="shared" si="86"/>
        <v>1.2884107384289356E-2</v>
      </c>
    </row>
    <row r="1043" spans="1:11" x14ac:dyDescent="0.2">
      <c r="A1043" s="6">
        <v>41932</v>
      </c>
      <c r="B1043">
        <v>20.436424259999999</v>
      </c>
      <c r="C1043">
        <v>15.31050014</v>
      </c>
      <c r="D1043">
        <v>0.41998833400000002</v>
      </c>
      <c r="E1043">
        <v>1904.01001</v>
      </c>
      <c r="G1043" s="6">
        <f t="shared" si="87"/>
        <v>41932</v>
      </c>
      <c r="H1043" s="4">
        <f t="shared" si="88"/>
        <v>1.4034936612903337E-2</v>
      </c>
      <c r="I1043" s="4">
        <f t="shared" si="84"/>
        <v>8.4639690848218319E-3</v>
      </c>
      <c r="J1043" s="4">
        <f t="shared" si="85"/>
        <v>8.6109114266199605E-3</v>
      </c>
      <c r="K1043" s="4">
        <f t="shared" si="86"/>
        <v>9.1426572052477617E-3</v>
      </c>
    </row>
    <row r="1044" spans="1:11" x14ac:dyDescent="0.2">
      <c r="A1044" s="6">
        <v>41933</v>
      </c>
      <c r="B1044">
        <v>20.675765989999999</v>
      </c>
      <c r="C1044">
        <v>15.76650047</v>
      </c>
      <c r="D1044">
        <v>0.43791598100000001</v>
      </c>
      <c r="E1044">
        <v>1941.280029</v>
      </c>
      <c r="G1044" s="6">
        <f t="shared" si="87"/>
        <v>41933</v>
      </c>
      <c r="H1044" s="4">
        <f t="shared" si="88"/>
        <v>1.1711526779587311E-2</v>
      </c>
      <c r="I1044" s="4">
        <f t="shared" ref="I1044:I1107" si="89">C1044/C1043-1</f>
        <v>2.9783503205663475E-2</v>
      </c>
      <c r="J1044" s="4">
        <f t="shared" ref="J1044:J1107" si="90">D1044/D1043-1</f>
        <v>4.268605946564219E-2</v>
      </c>
      <c r="K1044" s="4">
        <f t="shared" ref="K1044:K1107" si="91">E1044/E1043-1</f>
        <v>1.9574486900938215E-2</v>
      </c>
    </row>
    <row r="1045" spans="1:11" x14ac:dyDescent="0.2">
      <c r="A1045" s="6">
        <v>41934</v>
      </c>
      <c r="B1045">
        <v>20.678485869999999</v>
      </c>
      <c r="C1045">
        <v>15.648500439999999</v>
      </c>
      <c r="D1045">
        <v>0.42763748800000001</v>
      </c>
      <c r="E1045">
        <v>1927.1099850000001</v>
      </c>
      <c r="G1045" s="6">
        <f t="shared" si="87"/>
        <v>41934</v>
      </c>
      <c r="H1045" s="4">
        <f t="shared" si="88"/>
        <v>1.3154917700819446E-4</v>
      </c>
      <c r="I1045" s="4">
        <f t="shared" si="89"/>
        <v>-7.484224557283814E-3</v>
      </c>
      <c r="J1045" s="4">
        <f t="shared" si="90"/>
        <v>-2.3471381374410294E-2</v>
      </c>
      <c r="K1045" s="4">
        <f t="shared" si="91"/>
        <v>-7.2993302297037488E-3</v>
      </c>
    </row>
    <row r="1046" spans="1:11" x14ac:dyDescent="0.2">
      <c r="A1046" s="6">
        <v>41935</v>
      </c>
      <c r="B1046">
        <v>20.738325119999999</v>
      </c>
      <c r="C1046">
        <v>15.6590004</v>
      </c>
      <c r="D1046">
        <v>0.43719896699999999</v>
      </c>
      <c r="E1046">
        <v>1950.8199460000001</v>
      </c>
      <c r="G1046" s="6">
        <f t="shared" si="87"/>
        <v>41935</v>
      </c>
      <c r="H1046" s="4">
        <f t="shared" si="88"/>
        <v>2.893792629508507E-3</v>
      </c>
      <c r="I1046" s="4">
        <f t="shared" si="89"/>
        <v>6.7098825476974433E-4</v>
      </c>
      <c r="J1046" s="4">
        <f t="shared" si="90"/>
        <v>2.2358841935765872E-2</v>
      </c>
      <c r="K1046" s="4">
        <f t="shared" si="91"/>
        <v>1.2303377173358276E-2</v>
      </c>
    </row>
    <row r="1047" spans="1:11" x14ac:dyDescent="0.2">
      <c r="A1047" s="6">
        <v>41936</v>
      </c>
      <c r="B1047">
        <v>20.77368164</v>
      </c>
      <c r="C1047">
        <v>14.352999690000001</v>
      </c>
      <c r="D1047">
        <v>0.44174066200000001</v>
      </c>
      <c r="E1047">
        <v>1964.579956</v>
      </c>
      <c r="G1047" s="6">
        <f t="shared" si="87"/>
        <v>41936</v>
      </c>
      <c r="H1047" s="4">
        <f t="shared" si="88"/>
        <v>1.7048879210550538E-3</v>
      </c>
      <c r="I1047" s="4">
        <f t="shared" si="89"/>
        <v>-8.340255933577978E-2</v>
      </c>
      <c r="J1047" s="4">
        <f t="shared" si="90"/>
        <v>1.0388164983930581E-2</v>
      </c>
      <c r="K1047" s="4">
        <f t="shared" si="91"/>
        <v>7.0534495139922271E-3</v>
      </c>
    </row>
    <row r="1048" spans="1:11" x14ac:dyDescent="0.2">
      <c r="A1048" s="6">
        <v>41939</v>
      </c>
      <c r="B1048">
        <v>20.830795290000001</v>
      </c>
      <c r="C1048">
        <v>14.49849987</v>
      </c>
      <c r="D1048">
        <v>0.44197964699999998</v>
      </c>
      <c r="E1048">
        <v>1961.630005</v>
      </c>
      <c r="G1048" s="6">
        <f t="shared" si="87"/>
        <v>41939</v>
      </c>
      <c r="H1048" s="4">
        <f t="shared" si="88"/>
        <v>2.7493272973833083E-3</v>
      </c>
      <c r="I1048" s="4">
        <f t="shared" si="89"/>
        <v>1.0137266295725755E-2</v>
      </c>
      <c r="J1048" s="4">
        <f t="shared" si="90"/>
        <v>5.4100747465257726E-4</v>
      </c>
      <c r="K1048" s="4">
        <f t="shared" si="91"/>
        <v>-1.5015683077650444E-3</v>
      </c>
    </row>
    <row r="1049" spans="1:11" x14ac:dyDescent="0.2">
      <c r="A1049" s="6">
        <v>41940</v>
      </c>
      <c r="B1049">
        <v>20.765518190000002</v>
      </c>
      <c r="C1049">
        <v>14.77950001</v>
      </c>
      <c r="D1049">
        <v>0.452497274</v>
      </c>
      <c r="E1049">
        <v>1985.0500489999999</v>
      </c>
      <c r="G1049" s="6">
        <f t="shared" si="87"/>
        <v>41940</v>
      </c>
      <c r="H1049" s="4">
        <f t="shared" si="88"/>
        <v>-3.1336825642627186E-3</v>
      </c>
      <c r="I1049" s="4">
        <f t="shared" si="89"/>
        <v>1.9381325138433159E-2</v>
      </c>
      <c r="J1049" s="4">
        <f t="shared" si="90"/>
        <v>2.3796631974775106E-2</v>
      </c>
      <c r="K1049" s="4">
        <f t="shared" si="91"/>
        <v>1.1939073087332774E-2</v>
      </c>
    </row>
    <row r="1050" spans="1:11" x14ac:dyDescent="0.2">
      <c r="A1050" s="6">
        <v>41941</v>
      </c>
      <c r="B1050">
        <v>20.776399609999999</v>
      </c>
      <c r="C1050">
        <v>14.70600033</v>
      </c>
      <c r="D1050">
        <v>0.449628949</v>
      </c>
      <c r="E1050">
        <v>1982.3000489999999</v>
      </c>
      <c r="G1050" s="6">
        <f t="shared" si="87"/>
        <v>41941</v>
      </c>
      <c r="H1050" s="4">
        <f t="shared" si="88"/>
        <v>5.2401389170420032E-4</v>
      </c>
      <c r="I1050" s="4">
        <f t="shared" si="89"/>
        <v>-4.9730829832043133E-3</v>
      </c>
      <c r="J1050" s="4">
        <f t="shared" si="90"/>
        <v>-6.3388779663675621E-3</v>
      </c>
      <c r="K1050" s="4">
        <f t="shared" si="91"/>
        <v>-1.3853554984093464E-3</v>
      </c>
    </row>
    <row r="1051" spans="1:11" x14ac:dyDescent="0.2">
      <c r="A1051" s="6">
        <v>41942</v>
      </c>
      <c r="B1051">
        <v>20.792716980000002</v>
      </c>
      <c r="C1051">
        <v>14.95349979</v>
      </c>
      <c r="D1051">
        <v>0.44676035600000003</v>
      </c>
      <c r="E1051">
        <v>1994.650024</v>
      </c>
      <c r="G1051" s="6">
        <f t="shared" si="87"/>
        <v>41942</v>
      </c>
      <c r="H1051" s="4">
        <f t="shared" si="88"/>
        <v>7.8538006133399563E-4</v>
      </c>
      <c r="I1051" s="4">
        <f t="shared" si="89"/>
        <v>1.6829828263712487E-2</v>
      </c>
      <c r="J1051" s="4">
        <f t="shared" si="90"/>
        <v>-6.3799117169387465E-3</v>
      </c>
      <c r="K1051" s="4">
        <f t="shared" si="91"/>
        <v>6.2301239442688061E-3</v>
      </c>
    </row>
    <row r="1052" spans="1:11" x14ac:dyDescent="0.2">
      <c r="A1052" s="6">
        <v>41943</v>
      </c>
      <c r="B1052">
        <v>20.743761060000001</v>
      </c>
      <c r="C1052">
        <v>15.272999759999999</v>
      </c>
      <c r="D1052">
        <v>0.46707859600000001</v>
      </c>
      <c r="E1052">
        <v>2018.0500489999999</v>
      </c>
      <c r="G1052" s="6">
        <f t="shared" si="87"/>
        <v>41943</v>
      </c>
      <c r="H1052" s="4">
        <f t="shared" si="88"/>
        <v>-2.3544744078943802E-3</v>
      </c>
      <c r="I1052" s="4">
        <f t="shared" si="89"/>
        <v>2.1366233623359543E-2</v>
      </c>
      <c r="J1052" s="4">
        <f t="shared" si="90"/>
        <v>4.5479057680757995E-2</v>
      </c>
      <c r="K1052" s="4">
        <f t="shared" si="91"/>
        <v>1.1731393837739246E-2</v>
      </c>
    </row>
    <row r="1053" spans="1:11" x14ac:dyDescent="0.2">
      <c r="A1053" s="6">
        <v>41946</v>
      </c>
      <c r="B1053">
        <v>20.74647903</v>
      </c>
      <c r="C1053">
        <v>15.286000250000001</v>
      </c>
      <c r="D1053">
        <v>0.47496682400000001</v>
      </c>
      <c r="E1053">
        <v>2017.8100589999999</v>
      </c>
      <c r="G1053" s="6">
        <f t="shared" si="87"/>
        <v>41946</v>
      </c>
      <c r="H1053" s="4">
        <f t="shared" si="88"/>
        <v>1.3102590181879314E-4</v>
      </c>
      <c r="I1053" s="4">
        <f t="shared" si="89"/>
        <v>8.5120737276844771E-4</v>
      </c>
      <c r="J1053" s="4">
        <f t="shared" si="90"/>
        <v>1.6888438193387145E-2</v>
      </c>
      <c r="K1053" s="4">
        <f t="shared" si="91"/>
        <v>-1.1892172848682048E-4</v>
      </c>
    </row>
    <row r="1054" spans="1:11" x14ac:dyDescent="0.2">
      <c r="A1054" s="6">
        <v>41947</v>
      </c>
      <c r="B1054">
        <v>21.01301956</v>
      </c>
      <c r="C1054">
        <v>15.14050007</v>
      </c>
      <c r="D1054">
        <v>0.48118186000000002</v>
      </c>
      <c r="E1054">
        <v>2012.099976</v>
      </c>
      <c r="G1054" s="6">
        <f t="shared" si="87"/>
        <v>41947</v>
      </c>
      <c r="H1054" s="4">
        <f t="shared" si="88"/>
        <v>1.2847506780045759E-2</v>
      </c>
      <c r="I1054" s="4">
        <f t="shared" si="89"/>
        <v>-9.5185252924485653E-3</v>
      </c>
      <c r="J1054" s="4">
        <f t="shared" si="90"/>
        <v>1.3085200241270023E-2</v>
      </c>
      <c r="K1054" s="4">
        <f t="shared" si="91"/>
        <v>-2.8298416763913314E-3</v>
      </c>
    </row>
    <row r="1055" spans="1:11" x14ac:dyDescent="0.2">
      <c r="A1055" s="6">
        <v>41948</v>
      </c>
      <c r="B1055">
        <v>21.132684709999999</v>
      </c>
      <c r="C1055">
        <v>14.82600021</v>
      </c>
      <c r="D1055">
        <v>0.48118186000000002</v>
      </c>
      <c r="E1055">
        <v>2023.5699460000001</v>
      </c>
      <c r="G1055" s="6">
        <f t="shared" si="87"/>
        <v>41948</v>
      </c>
      <c r="H1055" s="4">
        <f t="shared" si="88"/>
        <v>5.6948098134259606E-3</v>
      </c>
      <c r="I1055" s="4">
        <f t="shared" si="89"/>
        <v>-2.077209197489871E-2</v>
      </c>
      <c r="J1055" s="4">
        <f t="shared" si="90"/>
        <v>0</v>
      </c>
      <c r="K1055" s="4">
        <f t="shared" si="91"/>
        <v>5.7004970611858052E-3</v>
      </c>
    </row>
    <row r="1056" spans="1:11" x14ac:dyDescent="0.2">
      <c r="A1056" s="6">
        <v>41949</v>
      </c>
      <c r="B1056">
        <v>21.162611009999999</v>
      </c>
      <c r="C1056">
        <v>14.83199978</v>
      </c>
      <c r="D1056">
        <v>0.48333323</v>
      </c>
      <c r="E1056">
        <v>2031.209961</v>
      </c>
      <c r="G1056" s="6">
        <f t="shared" si="87"/>
        <v>41949</v>
      </c>
      <c r="H1056" s="4">
        <f t="shared" si="88"/>
        <v>1.4161144412399018E-3</v>
      </c>
      <c r="I1056" s="4">
        <f t="shared" si="89"/>
        <v>4.0466544685147099E-4</v>
      </c>
      <c r="J1056" s="4">
        <f t="shared" si="90"/>
        <v>4.4710122696645094E-3</v>
      </c>
      <c r="K1056" s="4">
        <f t="shared" si="91"/>
        <v>3.7755131791228358E-3</v>
      </c>
    </row>
    <row r="1057" spans="1:11" x14ac:dyDescent="0.2">
      <c r="A1057" s="6">
        <v>41950</v>
      </c>
      <c r="B1057">
        <v>21.423700329999999</v>
      </c>
      <c r="C1057">
        <v>14.993000029999999</v>
      </c>
      <c r="D1057">
        <v>0.47305449799999999</v>
      </c>
      <c r="E1057">
        <v>2031.920044</v>
      </c>
      <c r="G1057" s="6">
        <f t="shared" si="87"/>
        <v>41950</v>
      </c>
      <c r="H1057" s="4">
        <f t="shared" si="88"/>
        <v>1.2337292401047639E-2</v>
      </c>
      <c r="I1057" s="4">
        <f t="shared" si="89"/>
        <v>1.0854925322821174E-2</v>
      </c>
      <c r="J1057" s="4">
        <f t="shared" si="90"/>
        <v>-2.1266346615563814E-2</v>
      </c>
      <c r="K1057" s="4">
        <f t="shared" si="91"/>
        <v>3.4958621394820533E-4</v>
      </c>
    </row>
    <row r="1058" spans="1:11" x14ac:dyDescent="0.2">
      <c r="A1058" s="6">
        <v>41953</v>
      </c>
      <c r="B1058">
        <v>21.60593033</v>
      </c>
      <c r="C1058">
        <v>15.255499840000001</v>
      </c>
      <c r="D1058">
        <v>0.478552431</v>
      </c>
      <c r="E1058">
        <v>2038.26001</v>
      </c>
      <c r="G1058" s="6">
        <f t="shared" si="87"/>
        <v>41953</v>
      </c>
      <c r="H1058" s="4">
        <f t="shared" si="88"/>
        <v>8.5060002330605844E-3</v>
      </c>
      <c r="I1058" s="4">
        <f t="shared" si="89"/>
        <v>1.7508157771944033E-2</v>
      </c>
      <c r="J1058" s="4">
        <f t="shared" si="90"/>
        <v>1.1622197914287646E-2</v>
      </c>
      <c r="K1058" s="4">
        <f t="shared" si="91"/>
        <v>3.1201847822315276E-3</v>
      </c>
    </row>
    <row r="1059" spans="1:11" x14ac:dyDescent="0.2">
      <c r="A1059" s="6">
        <v>41954</v>
      </c>
      <c r="B1059">
        <v>21.488977429999998</v>
      </c>
      <c r="C1059">
        <v>15.60050011</v>
      </c>
      <c r="D1059">
        <v>0.472815543</v>
      </c>
      <c r="E1059">
        <v>2039.6800539999999</v>
      </c>
      <c r="G1059" s="6">
        <f t="shared" si="87"/>
        <v>41954</v>
      </c>
      <c r="H1059" s="4">
        <f t="shared" si="88"/>
        <v>-5.4129999594422218E-3</v>
      </c>
      <c r="I1059" s="4">
        <f t="shared" si="89"/>
        <v>2.2614812599939027E-2</v>
      </c>
      <c r="J1059" s="4">
        <f t="shared" si="90"/>
        <v>-1.198800304495784E-2</v>
      </c>
      <c r="K1059" s="4">
        <f t="shared" si="91"/>
        <v>6.9669423578599954E-4</v>
      </c>
    </row>
    <row r="1060" spans="1:11" x14ac:dyDescent="0.2">
      <c r="A1060" s="6">
        <v>41955</v>
      </c>
      <c r="B1060">
        <v>21.54065323</v>
      </c>
      <c r="C1060">
        <v>15.57549953</v>
      </c>
      <c r="D1060">
        <v>0.46970802499999997</v>
      </c>
      <c r="E1060">
        <v>2038.25</v>
      </c>
      <c r="G1060" s="6">
        <f t="shared" si="87"/>
        <v>41955</v>
      </c>
      <c r="H1060" s="4">
        <f t="shared" si="88"/>
        <v>2.404758447363653E-3</v>
      </c>
      <c r="I1060" s="4">
        <f t="shared" si="89"/>
        <v>-1.6025499069721727E-3</v>
      </c>
      <c r="J1060" s="4">
        <f t="shared" si="90"/>
        <v>-6.5723685399234899E-3</v>
      </c>
      <c r="K1060" s="4">
        <f t="shared" si="91"/>
        <v>-7.011168232956555E-4</v>
      </c>
    </row>
    <row r="1061" spans="1:11" x14ac:dyDescent="0.2">
      <c r="A1061" s="6">
        <v>41956</v>
      </c>
      <c r="B1061">
        <v>22.557855610000001</v>
      </c>
      <c r="C1061">
        <v>15.824000359999999</v>
      </c>
      <c r="D1061">
        <v>0.46731761100000002</v>
      </c>
      <c r="E1061">
        <v>2039.329956</v>
      </c>
      <c r="G1061" s="6">
        <f t="shared" si="87"/>
        <v>41956</v>
      </c>
      <c r="H1061" s="4">
        <f t="shared" si="88"/>
        <v>4.7222448137428152E-2</v>
      </c>
      <c r="I1061" s="4">
        <f t="shared" si="89"/>
        <v>1.5954597765635903E-2</v>
      </c>
      <c r="J1061" s="4">
        <f t="shared" si="90"/>
        <v>-5.0891487323426743E-3</v>
      </c>
      <c r="K1061" s="4">
        <f t="shared" si="91"/>
        <v>5.2984471973505087E-4</v>
      </c>
    </row>
    <row r="1062" spans="1:11" x14ac:dyDescent="0.2">
      <c r="A1062" s="6">
        <v>41957</v>
      </c>
      <c r="B1062">
        <v>22.56329727</v>
      </c>
      <c r="C1062">
        <v>16.39100075</v>
      </c>
      <c r="D1062">
        <v>0.47305449799999999</v>
      </c>
      <c r="E1062">
        <v>2039.8199460000001</v>
      </c>
      <c r="G1062" s="6">
        <f t="shared" si="87"/>
        <v>41957</v>
      </c>
      <c r="H1062" s="4">
        <f t="shared" si="88"/>
        <v>2.4123126302777465E-4</v>
      </c>
      <c r="I1062" s="4">
        <f t="shared" si="89"/>
        <v>3.5831671960351308E-2</v>
      </c>
      <c r="J1062" s="4">
        <f t="shared" si="90"/>
        <v>1.2276205443496391E-2</v>
      </c>
      <c r="K1062" s="4">
        <f t="shared" si="91"/>
        <v>2.4027009388971621E-4</v>
      </c>
    </row>
    <row r="1063" spans="1:11" x14ac:dyDescent="0.2">
      <c r="A1063" s="6">
        <v>41960</v>
      </c>
      <c r="B1063">
        <v>22.729202269999998</v>
      </c>
      <c r="C1063">
        <v>16.152500150000002</v>
      </c>
      <c r="D1063">
        <v>0.47090309899999999</v>
      </c>
      <c r="E1063">
        <v>2041.3199460000001</v>
      </c>
      <c r="G1063" s="6">
        <f t="shared" si="87"/>
        <v>41960</v>
      </c>
      <c r="H1063" s="4">
        <f t="shared" si="88"/>
        <v>7.3528703723895195E-3</v>
      </c>
      <c r="I1063" s="4">
        <f t="shared" si="89"/>
        <v>-1.4550703989199554E-2</v>
      </c>
      <c r="J1063" s="4">
        <f t="shared" si="90"/>
        <v>-4.5478882646624585E-3</v>
      </c>
      <c r="K1063" s="4">
        <f t="shared" si="91"/>
        <v>7.3535902173205159E-4</v>
      </c>
    </row>
    <row r="1064" spans="1:11" x14ac:dyDescent="0.2">
      <c r="A1064" s="6">
        <v>41961</v>
      </c>
      <c r="B1064">
        <v>22.789035800000001</v>
      </c>
      <c r="C1064">
        <v>16.246500019999999</v>
      </c>
      <c r="D1064">
        <v>0.482137918</v>
      </c>
      <c r="E1064">
        <v>2051.8000489999999</v>
      </c>
      <c r="G1064" s="6">
        <f t="shared" si="87"/>
        <v>41961</v>
      </c>
      <c r="H1064" s="4">
        <f t="shared" si="88"/>
        <v>2.6324518251561457E-3</v>
      </c>
      <c r="I1064" s="4">
        <f t="shared" si="89"/>
        <v>5.8195244777630162E-3</v>
      </c>
      <c r="J1064" s="4">
        <f t="shared" si="90"/>
        <v>2.3858027317845254E-2</v>
      </c>
      <c r="K1064" s="4">
        <f t="shared" si="91"/>
        <v>5.1339835387078647E-3</v>
      </c>
    </row>
    <row r="1065" spans="1:11" x14ac:dyDescent="0.2">
      <c r="A1065" s="6">
        <v>41962</v>
      </c>
      <c r="B1065">
        <v>23.115409849999999</v>
      </c>
      <c r="C1065">
        <v>16.326999659999998</v>
      </c>
      <c r="D1065">
        <v>0.48033756</v>
      </c>
      <c r="E1065">
        <v>2048.719971</v>
      </c>
      <c r="G1065" s="6">
        <f t="shared" si="87"/>
        <v>41962</v>
      </c>
      <c r="H1065" s="4">
        <f t="shared" si="88"/>
        <v>1.4321538342574325E-2</v>
      </c>
      <c r="I1065" s="4">
        <f t="shared" si="89"/>
        <v>4.9548912012373769E-3</v>
      </c>
      <c r="J1065" s="4">
        <f t="shared" si="90"/>
        <v>-3.73411410466995E-3</v>
      </c>
      <c r="K1065" s="4">
        <f t="shared" si="91"/>
        <v>-1.5011589465070418E-3</v>
      </c>
    </row>
    <row r="1066" spans="1:11" x14ac:dyDescent="0.2">
      <c r="A1066" s="6">
        <v>41963</v>
      </c>
      <c r="B1066">
        <v>23.003894809999998</v>
      </c>
      <c r="C1066">
        <v>16.527000430000001</v>
      </c>
      <c r="D1066">
        <v>0.48825895800000002</v>
      </c>
      <c r="E1066">
        <v>2052.75</v>
      </c>
      <c r="G1066" s="6">
        <f t="shared" si="87"/>
        <v>41963</v>
      </c>
      <c r="H1066" s="4">
        <f t="shared" si="88"/>
        <v>-4.8242726702074634E-3</v>
      </c>
      <c r="I1066" s="4">
        <f t="shared" si="89"/>
        <v>1.2249695238861991E-2</v>
      </c>
      <c r="J1066" s="4">
        <f t="shared" si="90"/>
        <v>1.649131498273837E-2</v>
      </c>
      <c r="K1066" s="4">
        <f t="shared" si="91"/>
        <v>1.9670960682991456E-3</v>
      </c>
    </row>
    <row r="1067" spans="1:11" x14ac:dyDescent="0.2">
      <c r="A1067" s="6">
        <v>41964</v>
      </c>
      <c r="B1067">
        <v>23.02293396</v>
      </c>
      <c r="C1067">
        <v>16.631500240000001</v>
      </c>
      <c r="D1067">
        <v>0.49089962199999998</v>
      </c>
      <c r="E1067">
        <v>2063.5</v>
      </c>
      <c r="G1067" s="6">
        <f t="shared" si="87"/>
        <v>41964</v>
      </c>
      <c r="H1067" s="4">
        <f t="shared" si="88"/>
        <v>8.2764897671694371E-4</v>
      </c>
      <c r="I1067" s="4">
        <f t="shared" si="89"/>
        <v>6.3229749670914437E-3</v>
      </c>
      <c r="J1067" s="4">
        <f t="shared" si="90"/>
        <v>5.4083267838374027E-3</v>
      </c>
      <c r="K1067" s="4">
        <f t="shared" si="91"/>
        <v>5.2368773596394025E-3</v>
      </c>
    </row>
    <row r="1068" spans="1:11" x14ac:dyDescent="0.2">
      <c r="A1068" s="6">
        <v>41967</v>
      </c>
      <c r="B1068">
        <v>23.226919169999999</v>
      </c>
      <c r="C1068">
        <v>16.781999590000002</v>
      </c>
      <c r="D1068">
        <v>0.49402016399999998</v>
      </c>
      <c r="E1068">
        <v>2069.4099120000001</v>
      </c>
      <c r="G1068" s="6">
        <f t="shared" si="87"/>
        <v>41967</v>
      </c>
      <c r="H1068" s="4">
        <f t="shared" si="88"/>
        <v>8.8600875263944445E-3</v>
      </c>
      <c r="I1068" s="4">
        <f t="shared" si="89"/>
        <v>9.0490543744237151E-3</v>
      </c>
      <c r="J1068" s="4">
        <f t="shared" si="90"/>
        <v>6.3567822425416587E-3</v>
      </c>
      <c r="K1068" s="4">
        <f t="shared" si="91"/>
        <v>2.8640232614489669E-3</v>
      </c>
    </row>
    <row r="1069" spans="1:11" x14ac:dyDescent="0.2">
      <c r="A1069" s="6">
        <v>41968</v>
      </c>
      <c r="B1069">
        <v>23.104528429999998</v>
      </c>
      <c r="C1069">
        <v>16.752000809999998</v>
      </c>
      <c r="D1069">
        <v>0.49378031500000003</v>
      </c>
      <c r="E1069">
        <v>2067.030029</v>
      </c>
      <c r="G1069" s="6">
        <f t="shared" si="87"/>
        <v>41968</v>
      </c>
      <c r="H1069" s="4">
        <f t="shared" si="88"/>
        <v>-5.2693488578580139E-3</v>
      </c>
      <c r="I1069" s="4">
        <f t="shared" si="89"/>
        <v>-1.7875569498808641E-3</v>
      </c>
      <c r="J1069" s="4">
        <f t="shared" si="90"/>
        <v>-4.8550447426665144E-4</v>
      </c>
      <c r="K1069" s="4">
        <f t="shared" si="91"/>
        <v>-1.1500297675195448E-3</v>
      </c>
    </row>
    <row r="1070" spans="1:11" x14ac:dyDescent="0.2">
      <c r="A1070" s="6">
        <v>41969</v>
      </c>
      <c r="B1070">
        <v>23.11269188</v>
      </c>
      <c r="C1070">
        <v>16.678499219999999</v>
      </c>
      <c r="D1070">
        <v>0.50218176800000003</v>
      </c>
      <c r="E1070">
        <v>2072.830078</v>
      </c>
      <c r="G1070" s="6">
        <f t="shared" si="87"/>
        <v>41969</v>
      </c>
      <c r="H1070" s="4">
        <f t="shared" si="88"/>
        <v>3.5332683914046648E-4</v>
      </c>
      <c r="I1070" s="4">
        <f t="shared" si="89"/>
        <v>-4.3876305185063247E-3</v>
      </c>
      <c r="J1070" s="4">
        <f t="shared" si="90"/>
        <v>1.7014556361972355E-2</v>
      </c>
      <c r="K1070" s="4">
        <f t="shared" si="91"/>
        <v>2.8059819734722602E-3</v>
      </c>
    </row>
    <row r="1071" spans="1:11" x14ac:dyDescent="0.2">
      <c r="A1071" s="6">
        <v>41971</v>
      </c>
      <c r="B1071">
        <v>23.808954239999998</v>
      </c>
      <c r="C1071">
        <v>16.931999210000001</v>
      </c>
      <c r="D1071">
        <v>0.50338244399999998</v>
      </c>
      <c r="E1071">
        <v>2067.5600589999999</v>
      </c>
      <c r="G1071" s="6">
        <f t="shared" si="87"/>
        <v>41971</v>
      </c>
      <c r="H1071" s="4">
        <f t="shared" si="88"/>
        <v>3.0124676243466597E-2</v>
      </c>
      <c r="I1071" s="4">
        <f t="shared" si="89"/>
        <v>1.5199208673165154E-2</v>
      </c>
      <c r="J1071" s="4">
        <f t="shared" si="90"/>
        <v>2.3909191382669448E-3</v>
      </c>
      <c r="K1071" s="4">
        <f t="shared" si="91"/>
        <v>-2.5424269243935482E-3</v>
      </c>
    </row>
    <row r="1072" spans="1:11" x14ac:dyDescent="0.2">
      <c r="A1072" s="6">
        <v>41974</v>
      </c>
      <c r="B1072">
        <v>23.449947359999999</v>
      </c>
      <c r="C1072">
        <v>16.299999239999998</v>
      </c>
      <c r="D1072">
        <v>0.49402016399999998</v>
      </c>
      <c r="E1072">
        <v>2053.4399410000001</v>
      </c>
      <c r="G1072" s="6">
        <f t="shared" si="87"/>
        <v>41974</v>
      </c>
      <c r="H1072" s="4">
        <f t="shared" si="88"/>
        <v>-1.5078649670251076E-2</v>
      </c>
      <c r="I1072" s="4">
        <f t="shared" si="89"/>
        <v>-3.7325773652690963E-2</v>
      </c>
      <c r="J1072" s="4">
        <f t="shared" si="90"/>
        <v>-1.8598741596161039E-2</v>
      </c>
      <c r="K1072" s="4">
        <f t="shared" si="91"/>
        <v>-6.8293629191256144E-3</v>
      </c>
    </row>
    <row r="1073" spans="1:11" x14ac:dyDescent="0.2">
      <c r="A1073" s="6">
        <v>41975</v>
      </c>
      <c r="B1073">
        <v>23.49889374</v>
      </c>
      <c r="C1073">
        <v>16.31550026</v>
      </c>
      <c r="D1073">
        <v>0.494740605</v>
      </c>
      <c r="E1073">
        <v>2066.5500489999999</v>
      </c>
      <c r="G1073" s="6">
        <f t="shared" si="87"/>
        <v>41975</v>
      </c>
      <c r="H1073" s="4">
        <f t="shared" si="88"/>
        <v>2.0872703570964379E-3</v>
      </c>
      <c r="I1073" s="4">
        <f t="shared" si="89"/>
        <v>9.5098286642625318E-4</v>
      </c>
      <c r="J1073" s="4">
        <f t="shared" si="90"/>
        <v>1.4583230655338397E-3</v>
      </c>
      <c r="K1073" s="4">
        <f t="shared" si="91"/>
        <v>6.3844613802610528E-3</v>
      </c>
    </row>
    <row r="1074" spans="1:11" x14ac:dyDescent="0.2">
      <c r="A1074" s="6">
        <v>41976</v>
      </c>
      <c r="B1074">
        <v>23.230871199999999</v>
      </c>
      <c r="C1074">
        <v>15.82499981</v>
      </c>
      <c r="D1074">
        <v>0.50746297799999995</v>
      </c>
      <c r="E1074">
        <v>2074.330078</v>
      </c>
      <c r="G1074" s="6">
        <f t="shared" si="87"/>
        <v>41976</v>
      </c>
      <c r="H1074" s="4">
        <f t="shared" si="88"/>
        <v>-1.1405751392618568E-2</v>
      </c>
      <c r="I1074" s="4">
        <f t="shared" si="89"/>
        <v>-3.0063463711409444E-2</v>
      </c>
      <c r="J1074" s="4">
        <f t="shared" si="90"/>
        <v>2.5715239200954532E-2</v>
      </c>
      <c r="K1074" s="4">
        <f t="shared" si="91"/>
        <v>3.7647425978213356E-3</v>
      </c>
    </row>
    <row r="1075" spans="1:11" x14ac:dyDescent="0.2">
      <c r="A1075" s="6">
        <v>41977</v>
      </c>
      <c r="B1075">
        <v>23.181638719999999</v>
      </c>
      <c r="C1075">
        <v>15.8465004</v>
      </c>
      <c r="D1075">
        <v>0.50290203099999997</v>
      </c>
      <c r="E1075">
        <v>2071.919922</v>
      </c>
      <c r="G1075" s="6">
        <f t="shared" si="87"/>
        <v>41977</v>
      </c>
      <c r="H1075" s="4">
        <f t="shared" si="88"/>
        <v>-2.1192696380668563E-3</v>
      </c>
      <c r="I1075" s="4">
        <f t="shared" si="89"/>
        <v>1.3586470937214656E-3</v>
      </c>
      <c r="J1075" s="4">
        <f t="shared" si="90"/>
        <v>-8.9877433383918071E-3</v>
      </c>
      <c r="K1075" s="4">
        <f t="shared" si="91"/>
        <v>-1.1618960866265349E-3</v>
      </c>
    </row>
    <row r="1076" spans="1:11" x14ac:dyDescent="0.2">
      <c r="A1076" s="6">
        <v>41978</v>
      </c>
      <c r="B1076">
        <v>23.006605149999999</v>
      </c>
      <c r="C1076">
        <v>15.631500239999999</v>
      </c>
      <c r="D1076">
        <v>0.50578272300000005</v>
      </c>
      <c r="E1076">
        <v>2075.3701169999999</v>
      </c>
      <c r="G1076" s="6">
        <f t="shared" si="87"/>
        <v>41978</v>
      </c>
      <c r="H1076" s="4">
        <f t="shared" si="88"/>
        <v>-7.5505261778145982E-3</v>
      </c>
      <c r="I1076" s="4">
        <f t="shared" si="89"/>
        <v>-1.3567674538411012E-2</v>
      </c>
      <c r="J1076" s="4">
        <f t="shared" si="90"/>
        <v>5.7281375346047714E-3</v>
      </c>
      <c r="K1076" s="4">
        <f t="shared" si="91"/>
        <v>1.6652163837824752E-3</v>
      </c>
    </row>
    <row r="1077" spans="1:11" x14ac:dyDescent="0.2">
      <c r="A1077" s="6">
        <v>41981</v>
      </c>
      <c r="B1077">
        <v>23.036685940000002</v>
      </c>
      <c r="C1077">
        <v>15.33199978</v>
      </c>
      <c r="D1077">
        <v>0.49930137400000002</v>
      </c>
      <c r="E1077">
        <v>2060.3100589999999</v>
      </c>
      <c r="G1077" s="6">
        <f t="shared" si="87"/>
        <v>41981</v>
      </c>
      <c r="H1077" s="4">
        <f t="shared" si="88"/>
        <v>1.3074849506862218E-3</v>
      </c>
      <c r="I1077" s="4">
        <f t="shared" si="89"/>
        <v>-1.9160058561339954E-2</v>
      </c>
      <c r="J1077" s="4">
        <f t="shared" si="90"/>
        <v>-1.2814492676927691E-2</v>
      </c>
      <c r="K1077" s="4">
        <f t="shared" si="91"/>
        <v>-7.2565649262453791E-3</v>
      </c>
    </row>
    <row r="1078" spans="1:11" x14ac:dyDescent="0.2">
      <c r="A1078" s="6">
        <v>41982</v>
      </c>
      <c r="B1078">
        <v>22.853445050000001</v>
      </c>
      <c r="C1078">
        <v>15.625</v>
      </c>
      <c r="D1078">
        <v>0.49762117900000002</v>
      </c>
      <c r="E1078">
        <v>2059.820068</v>
      </c>
      <c r="G1078" s="6">
        <f t="shared" si="87"/>
        <v>41982</v>
      </c>
      <c r="H1078" s="4">
        <f t="shared" si="88"/>
        <v>-7.9543077714068211E-3</v>
      </c>
      <c r="I1078" s="4">
        <f t="shared" si="89"/>
        <v>1.9110372045674451E-2</v>
      </c>
      <c r="J1078" s="4">
        <f t="shared" si="90"/>
        <v>-3.3650918813613595E-3</v>
      </c>
      <c r="K1078" s="4">
        <f t="shared" si="91"/>
        <v>-2.3782391289095539E-4</v>
      </c>
    </row>
    <row r="1079" spans="1:11" x14ac:dyDescent="0.2">
      <c r="A1079" s="6">
        <v>41983</v>
      </c>
      <c r="B1079">
        <v>22.694820400000001</v>
      </c>
      <c r="C1079">
        <v>15.291999819999999</v>
      </c>
      <c r="D1079">
        <v>0.48657891199999997</v>
      </c>
      <c r="E1079">
        <v>2026.1400149999999</v>
      </c>
      <c r="G1079" s="6">
        <f t="shared" si="87"/>
        <v>41983</v>
      </c>
      <c r="H1079" s="4">
        <f t="shared" si="88"/>
        <v>-6.940951338100354E-3</v>
      </c>
      <c r="I1079" s="4">
        <f t="shared" si="89"/>
        <v>-2.1312011520000063E-2</v>
      </c>
      <c r="J1079" s="4">
        <f t="shared" si="90"/>
        <v>-2.2190106583064195E-2</v>
      </c>
      <c r="K1079" s="4">
        <f t="shared" si="91"/>
        <v>-1.6350968476922301E-2</v>
      </c>
    </row>
    <row r="1080" spans="1:11" x14ac:dyDescent="0.2">
      <c r="A1080" s="6">
        <v>41984</v>
      </c>
      <c r="B1080">
        <v>22.927291870000001</v>
      </c>
      <c r="C1080">
        <v>15.368000029999999</v>
      </c>
      <c r="D1080">
        <v>0.486338824</v>
      </c>
      <c r="E1080">
        <v>2035.329956</v>
      </c>
      <c r="G1080" s="6">
        <f t="shared" si="87"/>
        <v>41984</v>
      </c>
      <c r="H1080" s="4">
        <f t="shared" si="88"/>
        <v>1.0243371214341046E-2</v>
      </c>
      <c r="I1080" s="4">
        <f t="shared" si="89"/>
        <v>4.9699327030203744E-3</v>
      </c>
      <c r="J1080" s="4">
        <f t="shared" si="90"/>
        <v>-4.9342047934863853E-4</v>
      </c>
      <c r="K1080" s="4">
        <f t="shared" si="91"/>
        <v>4.5356890106136305E-3</v>
      </c>
    </row>
    <row r="1081" spans="1:11" x14ac:dyDescent="0.2">
      <c r="A1081" s="6">
        <v>41985</v>
      </c>
      <c r="B1081">
        <v>22.92182159</v>
      </c>
      <c r="C1081">
        <v>15.36600018</v>
      </c>
      <c r="D1081">
        <v>0.47121581400000001</v>
      </c>
      <c r="E1081">
        <v>2002.329956</v>
      </c>
      <c r="G1081" s="6">
        <f t="shared" si="87"/>
        <v>41985</v>
      </c>
      <c r="H1081" s="4">
        <f t="shared" si="88"/>
        <v>-2.3859250499436158E-4</v>
      </c>
      <c r="I1081" s="4">
        <f t="shared" si="89"/>
        <v>-1.301307910004379E-4</v>
      </c>
      <c r="J1081" s="4">
        <f t="shared" si="90"/>
        <v>-3.10956256290984E-2</v>
      </c>
      <c r="K1081" s="4">
        <f t="shared" si="91"/>
        <v>-1.6213587336401436E-2</v>
      </c>
    </row>
    <row r="1082" spans="1:11" x14ac:dyDescent="0.2">
      <c r="A1082" s="6">
        <v>41988</v>
      </c>
      <c r="B1082">
        <v>22.957368850000002</v>
      </c>
      <c r="C1082">
        <v>15.30350018</v>
      </c>
      <c r="D1082">
        <v>0.46977549800000001</v>
      </c>
      <c r="E1082">
        <v>1989.630005</v>
      </c>
      <c r="G1082" s="6">
        <f t="shared" si="87"/>
        <v>41988</v>
      </c>
      <c r="H1082" s="4">
        <f t="shared" si="88"/>
        <v>1.5508043224412571E-3</v>
      </c>
      <c r="I1082" s="4">
        <f t="shared" si="89"/>
        <v>-4.0674215324654206E-3</v>
      </c>
      <c r="J1082" s="4">
        <f t="shared" si="90"/>
        <v>-3.0565952101089255E-3</v>
      </c>
      <c r="K1082" s="4">
        <f t="shared" si="91"/>
        <v>-6.3425865262338732E-3</v>
      </c>
    </row>
    <row r="1083" spans="1:11" x14ac:dyDescent="0.2">
      <c r="A1083" s="6">
        <v>41989</v>
      </c>
      <c r="B1083">
        <v>22.689350130000001</v>
      </c>
      <c r="C1083">
        <v>14.75300026</v>
      </c>
      <c r="D1083">
        <v>0.464494348</v>
      </c>
      <c r="E1083">
        <v>1972.73999</v>
      </c>
      <c r="G1083" s="6">
        <f t="shared" si="87"/>
        <v>41989</v>
      </c>
      <c r="H1083" s="4">
        <f t="shared" si="88"/>
        <v>-1.1674627077309929E-2</v>
      </c>
      <c r="I1083" s="4">
        <f t="shared" si="89"/>
        <v>-3.597215757996608E-2</v>
      </c>
      <c r="J1083" s="4">
        <f t="shared" si="90"/>
        <v>-1.124185919121734E-2</v>
      </c>
      <c r="K1083" s="4">
        <f t="shared" si="91"/>
        <v>-8.4890230633609676E-3</v>
      </c>
    </row>
    <row r="1084" spans="1:11" x14ac:dyDescent="0.2">
      <c r="A1084" s="6">
        <v>41990</v>
      </c>
      <c r="B1084">
        <v>23.036685940000002</v>
      </c>
      <c r="C1084">
        <v>14.944000239999999</v>
      </c>
      <c r="D1084">
        <v>0.483458161</v>
      </c>
      <c r="E1084">
        <v>2012.8900149999999</v>
      </c>
      <c r="G1084" s="6">
        <f t="shared" si="87"/>
        <v>41990</v>
      </c>
      <c r="H1084" s="4">
        <f t="shared" si="88"/>
        <v>1.5308319013542349E-2</v>
      </c>
      <c r="I1084" s="4">
        <f t="shared" si="89"/>
        <v>1.2946517768176236E-2</v>
      </c>
      <c r="J1084" s="4">
        <f t="shared" si="90"/>
        <v>4.0826789565155286E-2</v>
      </c>
      <c r="K1084" s="4">
        <f t="shared" si="91"/>
        <v>2.0352416032282106E-2</v>
      </c>
    </row>
    <row r="1085" spans="1:11" x14ac:dyDescent="0.2">
      <c r="A1085" s="6">
        <v>41991</v>
      </c>
      <c r="B1085">
        <v>23.504369740000001</v>
      </c>
      <c r="C1085">
        <v>14.886500359999999</v>
      </c>
      <c r="D1085">
        <v>0.48537868299999998</v>
      </c>
      <c r="E1085">
        <v>2061.2299800000001</v>
      </c>
      <c r="G1085" s="6">
        <f t="shared" si="87"/>
        <v>41991</v>
      </c>
      <c r="H1085" s="4">
        <f t="shared" si="88"/>
        <v>2.0301696225668131E-2</v>
      </c>
      <c r="I1085" s="4">
        <f t="shared" si="89"/>
        <v>-3.847689981032798E-3</v>
      </c>
      <c r="J1085" s="4">
        <f t="shared" si="90"/>
        <v>3.9724678471193542E-3</v>
      </c>
      <c r="K1085" s="4">
        <f t="shared" si="91"/>
        <v>2.4015204327992201E-2</v>
      </c>
    </row>
    <row r="1086" spans="1:11" x14ac:dyDescent="0.2">
      <c r="A1086" s="6">
        <v>41992</v>
      </c>
      <c r="B1086">
        <v>23.29103851</v>
      </c>
      <c r="C1086">
        <v>14.994999890000001</v>
      </c>
      <c r="D1086">
        <v>0.49017950900000001</v>
      </c>
      <c r="E1086">
        <v>2070.6499020000001</v>
      </c>
      <c r="G1086" s="6">
        <f t="shared" si="87"/>
        <v>41992</v>
      </c>
      <c r="H1086" s="4">
        <f t="shared" si="88"/>
        <v>-9.0762369874122228E-3</v>
      </c>
      <c r="I1086" s="4">
        <f t="shared" si="89"/>
        <v>7.2884511051058976E-3</v>
      </c>
      <c r="J1086" s="4">
        <f t="shared" si="90"/>
        <v>9.8908876062033801E-3</v>
      </c>
      <c r="K1086" s="4">
        <f t="shared" si="91"/>
        <v>4.5700489956972401E-3</v>
      </c>
    </row>
    <row r="1087" spans="1:11" x14ac:dyDescent="0.2">
      <c r="A1087" s="6">
        <v>41995</v>
      </c>
      <c r="B1087">
        <v>23.624708179999999</v>
      </c>
      <c r="C1087">
        <v>15.32699966</v>
      </c>
      <c r="D1087">
        <v>0.49882131800000001</v>
      </c>
      <c r="E1087">
        <v>2078.540039</v>
      </c>
      <c r="G1087" s="6">
        <f t="shared" si="87"/>
        <v>41995</v>
      </c>
      <c r="H1087" s="4">
        <f t="shared" si="88"/>
        <v>1.4326096702675484E-2</v>
      </c>
      <c r="I1087" s="4">
        <f t="shared" si="89"/>
        <v>2.2140698395163527E-2</v>
      </c>
      <c r="J1087" s="4">
        <f t="shared" si="90"/>
        <v>1.762988627906914E-2</v>
      </c>
      <c r="K1087" s="4">
        <f t="shared" si="91"/>
        <v>3.8104640443461513E-3</v>
      </c>
    </row>
    <row r="1088" spans="1:11" x14ac:dyDescent="0.2">
      <c r="A1088" s="6">
        <v>41996</v>
      </c>
      <c r="B1088">
        <v>23.70129395</v>
      </c>
      <c r="C1088">
        <v>15.31449986</v>
      </c>
      <c r="D1088">
        <v>0.49570062799999998</v>
      </c>
      <c r="E1088">
        <v>2082.169922</v>
      </c>
      <c r="G1088" s="6">
        <f t="shared" si="87"/>
        <v>41996</v>
      </c>
      <c r="H1088" s="4">
        <f t="shared" si="88"/>
        <v>3.2417657571253145E-3</v>
      </c>
      <c r="I1088" s="4">
        <f t="shared" si="89"/>
        <v>-8.1554121989202422E-4</v>
      </c>
      <c r="J1088" s="4">
        <f t="shared" si="90"/>
        <v>-6.2561279708579498E-3</v>
      </c>
      <c r="K1088" s="4">
        <f t="shared" si="91"/>
        <v>1.7463618366218014E-3</v>
      </c>
    </row>
    <row r="1089" spans="1:11" x14ac:dyDescent="0.2">
      <c r="A1089" s="6">
        <v>41997</v>
      </c>
      <c r="B1089">
        <v>23.638376239999999</v>
      </c>
      <c r="C1089">
        <v>15.151499749999999</v>
      </c>
      <c r="D1089">
        <v>0.49378031500000003</v>
      </c>
      <c r="E1089">
        <v>2081.8798830000001</v>
      </c>
      <c r="G1089" s="6">
        <f t="shared" si="87"/>
        <v>41997</v>
      </c>
      <c r="H1089" s="4">
        <f t="shared" si="88"/>
        <v>-2.6546107622955617E-3</v>
      </c>
      <c r="I1089" s="4">
        <f t="shared" si="89"/>
        <v>-1.0643515066772857E-2</v>
      </c>
      <c r="J1089" s="4">
        <f t="shared" si="90"/>
        <v>-3.8739369924702949E-3</v>
      </c>
      <c r="K1089" s="4">
        <f t="shared" si="91"/>
        <v>-1.3929650838551133E-4</v>
      </c>
    </row>
    <row r="1090" spans="1:11" x14ac:dyDescent="0.2">
      <c r="A1090" s="6">
        <v>41999</v>
      </c>
      <c r="B1090">
        <v>23.769659040000001</v>
      </c>
      <c r="C1090">
        <v>15.4545002</v>
      </c>
      <c r="D1090">
        <v>0.49426031100000001</v>
      </c>
      <c r="E1090">
        <v>2088.7700199999999</v>
      </c>
      <c r="G1090" s="6">
        <f t="shared" ref="G1090:G1153" si="92">A1090</f>
        <v>41999</v>
      </c>
      <c r="H1090" s="4">
        <f t="shared" si="88"/>
        <v>5.5537994093626253E-3</v>
      </c>
      <c r="I1090" s="4">
        <f t="shared" si="89"/>
        <v>1.9998050028017911E-2</v>
      </c>
      <c r="J1090" s="4">
        <f t="shared" si="90"/>
        <v>9.7208411396465522E-4</v>
      </c>
      <c r="K1090" s="4">
        <f t="shared" si="91"/>
        <v>3.3095747051798963E-3</v>
      </c>
    </row>
    <row r="1091" spans="1:11" x14ac:dyDescent="0.2">
      <c r="A1091" s="6">
        <v>42002</v>
      </c>
      <c r="B1091">
        <v>23.69581604</v>
      </c>
      <c r="C1091">
        <v>15.602000240000001</v>
      </c>
      <c r="D1091">
        <v>0.493540168</v>
      </c>
      <c r="E1091">
        <v>2090.570068</v>
      </c>
      <c r="G1091" s="6">
        <f t="shared" si="92"/>
        <v>42002</v>
      </c>
      <c r="H1091" s="4">
        <f t="shared" si="88"/>
        <v>-3.1066074559897849E-3</v>
      </c>
      <c r="I1091" s="4">
        <f t="shared" si="89"/>
        <v>9.5441481828058006E-3</v>
      </c>
      <c r="J1091" s="4">
        <f t="shared" si="90"/>
        <v>-1.4570115867547084E-3</v>
      </c>
      <c r="K1091" s="4">
        <f t="shared" si="91"/>
        <v>8.617741459158168E-4</v>
      </c>
    </row>
    <row r="1092" spans="1:11" x14ac:dyDescent="0.2">
      <c r="A1092" s="6">
        <v>42003</v>
      </c>
      <c r="B1092">
        <v>23.736843109999999</v>
      </c>
      <c r="C1092">
        <v>15.51500034</v>
      </c>
      <c r="D1092">
        <v>0.48897921999999999</v>
      </c>
      <c r="E1092">
        <v>2080.3500979999999</v>
      </c>
      <c r="G1092" s="6">
        <f t="shared" si="92"/>
        <v>42003</v>
      </c>
      <c r="H1092" s="4">
        <f t="shared" si="88"/>
        <v>1.7314056595789662E-3</v>
      </c>
      <c r="I1092" s="4">
        <f t="shared" si="89"/>
        <v>-5.5762016832272554E-3</v>
      </c>
      <c r="J1092" s="4">
        <f t="shared" si="90"/>
        <v>-9.2412903664611523E-3</v>
      </c>
      <c r="K1092" s="4">
        <f t="shared" si="91"/>
        <v>-4.8886043842468752E-3</v>
      </c>
    </row>
    <row r="1093" spans="1:11" x14ac:dyDescent="0.2">
      <c r="A1093" s="6">
        <v>42004</v>
      </c>
      <c r="B1093">
        <v>23.48795891</v>
      </c>
      <c r="C1093">
        <v>15.517499920000001</v>
      </c>
      <c r="D1093">
        <v>0.48129782100000001</v>
      </c>
      <c r="E1093">
        <v>2058.8999020000001</v>
      </c>
      <c r="G1093" s="6">
        <f t="shared" si="92"/>
        <v>42004</v>
      </c>
      <c r="H1093" s="4">
        <f t="shared" ref="H1093:H1156" si="93">B1093/B1092-1</f>
        <v>-1.0485143236892647E-2</v>
      </c>
      <c r="I1093" s="4">
        <f t="shared" si="89"/>
        <v>1.6110731197049866E-4</v>
      </c>
      <c r="J1093" s="4">
        <f t="shared" si="90"/>
        <v>-1.5709049967399413E-2</v>
      </c>
      <c r="K1093" s="4">
        <f t="shared" si="91"/>
        <v>-1.0310858744699503E-2</v>
      </c>
    </row>
    <row r="1094" spans="1:11" x14ac:dyDescent="0.2">
      <c r="A1094" s="6">
        <v>42006</v>
      </c>
      <c r="B1094">
        <v>23.493425370000001</v>
      </c>
      <c r="C1094">
        <v>15.425999640000001</v>
      </c>
      <c r="D1094">
        <v>0.483218223</v>
      </c>
      <c r="E1094">
        <v>2058.1999510000001</v>
      </c>
      <c r="G1094" s="6">
        <f t="shared" si="92"/>
        <v>42006</v>
      </c>
      <c r="H1094" s="4">
        <f t="shared" si="93"/>
        <v>2.3273456927208613E-4</v>
      </c>
      <c r="I1094" s="4">
        <f t="shared" si="89"/>
        <v>-5.896586465070186E-3</v>
      </c>
      <c r="J1094" s="4">
        <f t="shared" si="90"/>
        <v>3.9900492298301504E-3</v>
      </c>
      <c r="K1094" s="4">
        <f t="shared" si="91"/>
        <v>-3.3996358896326573E-4</v>
      </c>
    </row>
    <row r="1095" spans="1:11" x14ac:dyDescent="0.2">
      <c r="A1095" s="6">
        <v>42009</v>
      </c>
      <c r="B1095">
        <v>23.42505074</v>
      </c>
      <c r="C1095">
        <v>15.10949993</v>
      </c>
      <c r="D1095">
        <v>0.47505646899999998</v>
      </c>
      <c r="E1095">
        <v>2020.579956</v>
      </c>
      <c r="G1095" s="6">
        <f t="shared" si="92"/>
        <v>42009</v>
      </c>
      <c r="H1095" s="4">
        <f t="shared" si="93"/>
        <v>-2.9103729627827368E-3</v>
      </c>
      <c r="I1095" s="4">
        <f t="shared" si="89"/>
        <v>-2.0517290119682619E-2</v>
      </c>
      <c r="J1095" s="4">
        <f t="shared" si="90"/>
        <v>-1.6890410194650318E-2</v>
      </c>
      <c r="K1095" s="4">
        <f t="shared" si="91"/>
        <v>-1.8278105089703178E-2</v>
      </c>
    </row>
    <row r="1096" spans="1:11" x14ac:dyDescent="0.2">
      <c r="A1096" s="6">
        <v>42010</v>
      </c>
      <c r="B1096">
        <v>23.60556412</v>
      </c>
      <c r="C1096">
        <v>14.76449966</v>
      </c>
      <c r="D1096">
        <v>0.46065351399999999</v>
      </c>
      <c r="E1096">
        <v>2002.6099850000001</v>
      </c>
      <c r="G1096" s="6">
        <f t="shared" si="92"/>
        <v>42010</v>
      </c>
      <c r="H1096" s="4">
        <f t="shared" si="93"/>
        <v>7.7059973958459871E-3</v>
      </c>
      <c r="I1096" s="4">
        <f t="shared" si="89"/>
        <v>-2.2833334762787261E-2</v>
      </c>
      <c r="J1096" s="4">
        <f t="shared" si="90"/>
        <v>-3.0318406210357307E-2</v>
      </c>
      <c r="K1096" s="4">
        <f t="shared" si="91"/>
        <v>-8.8934718701129123E-3</v>
      </c>
    </row>
    <row r="1097" spans="1:11" x14ac:dyDescent="0.2">
      <c r="A1097" s="6">
        <v>42011</v>
      </c>
      <c r="B1097">
        <v>24.231866839999999</v>
      </c>
      <c r="C1097">
        <v>14.92099953</v>
      </c>
      <c r="D1097">
        <v>0.45945337400000003</v>
      </c>
      <c r="E1097">
        <v>2025.900024</v>
      </c>
      <c r="G1097" s="6">
        <f t="shared" si="92"/>
        <v>42011</v>
      </c>
      <c r="H1097" s="4">
        <f t="shared" si="93"/>
        <v>2.6531995457348856E-2</v>
      </c>
      <c r="I1097" s="4">
        <f t="shared" si="89"/>
        <v>1.0599740838085348E-2</v>
      </c>
      <c r="J1097" s="4">
        <f t="shared" si="90"/>
        <v>-2.6052986974499648E-3</v>
      </c>
      <c r="K1097" s="4">
        <f t="shared" si="91"/>
        <v>1.1629842642575161E-2</v>
      </c>
    </row>
    <row r="1098" spans="1:11" x14ac:dyDescent="0.2">
      <c r="A1098" s="6">
        <v>42012</v>
      </c>
      <c r="B1098">
        <v>24.743316650000001</v>
      </c>
      <c r="C1098">
        <v>15.022999759999999</v>
      </c>
      <c r="D1098">
        <v>0.47673681400000001</v>
      </c>
      <c r="E1098">
        <v>2062.139893</v>
      </c>
      <c r="G1098" s="6">
        <f t="shared" si="92"/>
        <v>42012</v>
      </c>
      <c r="H1098" s="4">
        <f t="shared" si="93"/>
        <v>2.1106496390766782E-2</v>
      </c>
      <c r="I1098" s="4">
        <f t="shared" si="89"/>
        <v>6.8360185787097461E-3</v>
      </c>
      <c r="J1098" s="4">
        <f t="shared" si="90"/>
        <v>3.7617397059314994E-2</v>
      </c>
      <c r="K1098" s="4">
        <f t="shared" si="91"/>
        <v>1.7888281045797649E-2</v>
      </c>
    </row>
    <row r="1099" spans="1:11" x14ac:dyDescent="0.2">
      <c r="A1099" s="6">
        <v>42013</v>
      </c>
      <c r="B1099">
        <v>24.436992650000001</v>
      </c>
      <c r="C1099">
        <v>14.8465004</v>
      </c>
      <c r="D1099">
        <v>0.478657216</v>
      </c>
      <c r="E1099">
        <v>2044.8100589999999</v>
      </c>
      <c r="G1099" s="6">
        <f t="shared" si="92"/>
        <v>42013</v>
      </c>
      <c r="H1099" s="4">
        <f t="shared" si="93"/>
        <v>-1.2380070316886926E-2</v>
      </c>
      <c r="I1099" s="4">
        <f t="shared" si="89"/>
        <v>-1.1748609653176145E-2</v>
      </c>
      <c r="J1099" s="4">
        <f t="shared" si="90"/>
        <v>4.0282225823660145E-3</v>
      </c>
      <c r="K1099" s="4">
        <f t="shared" si="91"/>
        <v>-8.4038110405733057E-3</v>
      </c>
    </row>
    <row r="1100" spans="1:11" x14ac:dyDescent="0.2">
      <c r="A1100" s="6">
        <v>42016</v>
      </c>
      <c r="B1100">
        <v>24.620231629999999</v>
      </c>
      <c r="C1100">
        <v>14.57050037</v>
      </c>
      <c r="D1100">
        <v>0.47265598199999997</v>
      </c>
      <c r="E1100">
        <v>2028.26001</v>
      </c>
      <c r="G1100" s="6">
        <f t="shared" si="92"/>
        <v>42016</v>
      </c>
      <c r="H1100" s="4">
        <f t="shared" si="93"/>
        <v>7.4984259570909373E-3</v>
      </c>
      <c r="I1100" s="4">
        <f t="shared" si="89"/>
        <v>-1.8590241643747896E-2</v>
      </c>
      <c r="J1100" s="4">
        <f t="shared" si="90"/>
        <v>-1.2537644475833054E-2</v>
      </c>
      <c r="K1100" s="4">
        <f t="shared" si="91"/>
        <v>-8.0936852433588502E-3</v>
      </c>
    </row>
    <row r="1101" spans="1:11" x14ac:dyDescent="0.2">
      <c r="A1101" s="6">
        <v>42017</v>
      </c>
      <c r="B1101">
        <v>24.426059720000001</v>
      </c>
      <c r="C1101">
        <v>14.73700047</v>
      </c>
      <c r="D1101">
        <v>0.471935779</v>
      </c>
      <c r="E1101">
        <v>2023.030029</v>
      </c>
      <c r="G1101" s="6">
        <f t="shared" si="92"/>
        <v>42017</v>
      </c>
      <c r="H1101" s="4">
        <f t="shared" si="93"/>
        <v>-7.8866808776647535E-3</v>
      </c>
      <c r="I1101" s="4">
        <f t="shared" si="89"/>
        <v>1.1427205365082571E-2</v>
      </c>
      <c r="J1101" s="4">
        <f t="shared" si="90"/>
        <v>-1.5237361366982061E-3</v>
      </c>
      <c r="K1101" s="4">
        <f t="shared" si="91"/>
        <v>-2.5785554979215197E-3</v>
      </c>
    </row>
    <row r="1102" spans="1:11" x14ac:dyDescent="0.2">
      <c r="A1102" s="6">
        <v>42018</v>
      </c>
      <c r="B1102">
        <v>23.687612529999999</v>
      </c>
      <c r="C1102">
        <v>14.663499829999999</v>
      </c>
      <c r="D1102">
        <v>0.47385618099999999</v>
      </c>
      <c r="E1102">
        <v>2011.2700199999999</v>
      </c>
      <c r="G1102" s="6">
        <f t="shared" si="92"/>
        <v>42018</v>
      </c>
      <c r="H1102" s="4">
        <f t="shared" si="93"/>
        <v>-3.0231940741361707E-2</v>
      </c>
      <c r="I1102" s="4">
        <f t="shared" si="89"/>
        <v>-4.9874898321151662E-3</v>
      </c>
      <c r="J1102" s="4">
        <f t="shared" si="90"/>
        <v>4.0692019665666823E-3</v>
      </c>
      <c r="K1102" s="4">
        <f t="shared" si="91"/>
        <v>-5.813066949783785E-3</v>
      </c>
    </row>
    <row r="1103" spans="1:11" x14ac:dyDescent="0.2">
      <c r="A1103" s="6">
        <v>42019</v>
      </c>
      <c r="B1103">
        <v>23.898202900000001</v>
      </c>
      <c r="C1103">
        <v>14.34749985</v>
      </c>
      <c r="D1103">
        <v>0.47049555199999998</v>
      </c>
      <c r="E1103">
        <v>1992.670044</v>
      </c>
      <c r="G1103" s="6">
        <f t="shared" si="92"/>
        <v>42019</v>
      </c>
      <c r="H1103" s="4">
        <f t="shared" si="93"/>
        <v>8.8903163935702967E-3</v>
      </c>
      <c r="I1103" s="4">
        <f t="shared" si="89"/>
        <v>-2.1550106295462723E-2</v>
      </c>
      <c r="J1103" s="4">
        <f t="shared" si="90"/>
        <v>-7.0920864489050217E-3</v>
      </c>
      <c r="K1103" s="4">
        <f t="shared" si="91"/>
        <v>-9.2478761255537778E-3</v>
      </c>
    </row>
    <row r="1104" spans="1:11" x14ac:dyDescent="0.2">
      <c r="A1104" s="6">
        <v>42020</v>
      </c>
      <c r="B1104">
        <v>23.731367110000001</v>
      </c>
      <c r="C1104">
        <v>14.536999700000001</v>
      </c>
      <c r="D1104">
        <v>0.47913739100000002</v>
      </c>
      <c r="E1104">
        <v>2019.420044</v>
      </c>
      <c r="G1104" s="6">
        <f t="shared" si="92"/>
        <v>42020</v>
      </c>
      <c r="H1104" s="4">
        <f t="shared" si="93"/>
        <v>-6.9811019137342445E-3</v>
      </c>
      <c r="I1104" s="4">
        <f t="shared" si="89"/>
        <v>1.3207865619876635E-2</v>
      </c>
      <c r="J1104" s="4">
        <f t="shared" si="90"/>
        <v>1.836752539586195E-2</v>
      </c>
      <c r="K1104" s="4">
        <f t="shared" si="91"/>
        <v>1.342419939545203E-2</v>
      </c>
    </row>
    <row r="1105" spans="1:11" x14ac:dyDescent="0.2">
      <c r="A1105" s="6">
        <v>42024</v>
      </c>
      <c r="B1105">
        <v>23.709489820000002</v>
      </c>
      <c r="C1105">
        <v>14.472000120000001</v>
      </c>
      <c r="D1105">
        <v>0.48057767699999998</v>
      </c>
      <c r="E1105">
        <v>2022.5500489999999</v>
      </c>
      <c r="G1105" s="6">
        <f t="shared" si="92"/>
        <v>42024</v>
      </c>
      <c r="H1105" s="4">
        <f t="shared" si="93"/>
        <v>-9.2187230084950222E-4</v>
      </c>
      <c r="I1105" s="4">
        <f t="shared" si="89"/>
        <v>-4.4713201720709694E-3</v>
      </c>
      <c r="J1105" s="4">
        <f t="shared" si="90"/>
        <v>3.0059979184549057E-3</v>
      </c>
      <c r="K1105" s="4">
        <f t="shared" si="91"/>
        <v>1.5499524278268506E-3</v>
      </c>
    </row>
    <row r="1106" spans="1:11" x14ac:dyDescent="0.2">
      <c r="A1106" s="6">
        <v>42025</v>
      </c>
      <c r="B1106">
        <v>23.69581604</v>
      </c>
      <c r="C1106">
        <v>14.86250019</v>
      </c>
      <c r="D1106">
        <v>0.48729899500000001</v>
      </c>
      <c r="E1106">
        <v>2032.119995</v>
      </c>
      <c r="G1106" s="6">
        <f t="shared" si="92"/>
        <v>42025</v>
      </c>
      <c r="H1106" s="4">
        <f t="shared" si="93"/>
        <v>-5.7672181492773866E-4</v>
      </c>
      <c r="I1106" s="4">
        <f t="shared" si="89"/>
        <v>2.698314446945993E-2</v>
      </c>
      <c r="J1106" s="4">
        <f t="shared" si="90"/>
        <v>1.3985913873398648E-2</v>
      </c>
      <c r="K1106" s="4">
        <f t="shared" si="91"/>
        <v>4.7316238254433429E-3</v>
      </c>
    </row>
    <row r="1107" spans="1:11" x14ac:dyDescent="0.2">
      <c r="A1107" s="6">
        <v>42026</v>
      </c>
      <c r="B1107">
        <v>24.149818419999999</v>
      </c>
      <c r="C1107">
        <v>15.51599979</v>
      </c>
      <c r="D1107">
        <v>0.49570062799999998</v>
      </c>
      <c r="E1107">
        <v>2063.1499020000001</v>
      </c>
      <c r="G1107" s="6">
        <f t="shared" si="92"/>
        <v>42026</v>
      </c>
      <c r="H1107" s="4">
        <f t="shared" si="93"/>
        <v>1.915960097063607E-2</v>
      </c>
      <c r="I1107" s="4">
        <f t="shared" si="89"/>
        <v>4.3969694980370511E-2</v>
      </c>
      <c r="J1107" s="4">
        <f t="shared" si="90"/>
        <v>1.7241227842056173E-2</v>
      </c>
      <c r="K1107" s="4">
        <f t="shared" si="91"/>
        <v>1.5269721805970526E-2</v>
      </c>
    </row>
    <row r="1108" spans="1:11" x14ac:dyDescent="0.2">
      <c r="A1108" s="6">
        <v>42027</v>
      </c>
      <c r="B1108">
        <v>24.207256319999999</v>
      </c>
      <c r="C1108">
        <v>15.619500159999999</v>
      </c>
      <c r="D1108">
        <v>0.497141004</v>
      </c>
      <c r="E1108">
        <v>2051.820068</v>
      </c>
      <c r="G1108" s="6">
        <f t="shared" si="92"/>
        <v>42027</v>
      </c>
      <c r="H1108" s="4">
        <f t="shared" si="93"/>
        <v>2.3783988351826491E-3</v>
      </c>
      <c r="I1108" s="4">
        <f t="shared" ref="I1108:I1171" si="94">C1108/C1107-1</f>
        <v>6.6705575793255534E-3</v>
      </c>
      <c r="J1108" s="4">
        <f t="shared" ref="J1108:J1171" si="95">D1108/D1107-1</f>
        <v>2.9057376945667013E-3</v>
      </c>
      <c r="K1108" s="4">
        <f t="shared" ref="K1108:K1171" si="96">E1108/E1107-1</f>
        <v>-5.4915224477954938E-3</v>
      </c>
    </row>
    <row r="1109" spans="1:11" x14ac:dyDescent="0.2">
      <c r="A1109" s="6">
        <v>42030</v>
      </c>
      <c r="B1109">
        <v>24.24007988</v>
      </c>
      <c r="C1109">
        <v>15.4829998</v>
      </c>
      <c r="D1109">
        <v>0.49498069300000003</v>
      </c>
      <c r="E1109">
        <v>2057.0900879999999</v>
      </c>
      <c r="G1109" s="6">
        <f t="shared" si="92"/>
        <v>42030</v>
      </c>
      <c r="H1109" s="4">
        <f t="shared" si="93"/>
        <v>1.3559388790740368E-3</v>
      </c>
      <c r="I1109" s="4">
        <f t="shared" si="94"/>
        <v>-8.7390991133995399E-3</v>
      </c>
      <c r="J1109" s="4">
        <f t="shared" si="95"/>
        <v>-4.3454693590311289E-3</v>
      </c>
      <c r="K1109" s="4">
        <f t="shared" si="96"/>
        <v>2.5684610859357804E-3</v>
      </c>
    </row>
    <row r="1110" spans="1:11" x14ac:dyDescent="0.2">
      <c r="A1110" s="6">
        <v>42031</v>
      </c>
      <c r="B1110">
        <v>23.93922997</v>
      </c>
      <c r="C1110">
        <v>15.337499619999999</v>
      </c>
      <c r="D1110">
        <v>0.47121581400000001</v>
      </c>
      <c r="E1110">
        <v>2029.5500489999999</v>
      </c>
      <c r="G1110" s="6">
        <f t="shared" si="92"/>
        <v>42031</v>
      </c>
      <c r="H1110" s="4">
        <f t="shared" si="93"/>
        <v>-1.2411259017682696E-2</v>
      </c>
      <c r="I1110" s="4">
        <f t="shared" si="94"/>
        <v>-9.3974153509968072E-3</v>
      </c>
      <c r="J1110" s="4">
        <f t="shared" si="95"/>
        <v>-4.8011729217082855E-2</v>
      </c>
      <c r="K1110" s="4">
        <f t="shared" si="96"/>
        <v>-1.338786237931644E-2</v>
      </c>
    </row>
    <row r="1111" spans="1:11" x14ac:dyDescent="0.2">
      <c r="A1111" s="6">
        <v>42032</v>
      </c>
      <c r="B1111">
        <v>23.74504662</v>
      </c>
      <c r="C1111">
        <v>15.19550037</v>
      </c>
      <c r="D1111">
        <v>0.463534057</v>
      </c>
      <c r="E1111">
        <v>2002.160034</v>
      </c>
      <c r="G1111" s="6">
        <f t="shared" si="92"/>
        <v>42032</v>
      </c>
      <c r="H1111" s="4">
        <f t="shared" si="93"/>
        <v>-8.1115119510253297E-3</v>
      </c>
      <c r="I1111" s="4">
        <f t="shared" si="94"/>
        <v>-9.2583050378585163E-3</v>
      </c>
      <c r="J1111" s="4">
        <f t="shared" si="95"/>
        <v>-1.6301993209421495E-2</v>
      </c>
      <c r="K1111" s="4">
        <f t="shared" si="96"/>
        <v>-1.3495609538427322E-2</v>
      </c>
    </row>
    <row r="1112" spans="1:11" x14ac:dyDescent="0.2">
      <c r="A1112" s="6">
        <v>42033</v>
      </c>
      <c r="B1112">
        <v>23.991191860000001</v>
      </c>
      <c r="C1112">
        <v>15.588999749999999</v>
      </c>
      <c r="D1112">
        <v>0.474816501</v>
      </c>
      <c r="E1112">
        <v>2021.25</v>
      </c>
      <c r="G1112" s="6">
        <f t="shared" si="92"/>
        <v>42033</v>
      </c>
      <c r="H1112" s="4">
        <f t="shared" si="93"/>
        <v>1.0366172109035787E-2</v>
      </c>
      <c r="I1112" s="4">
        <f t="shared" si="94"/>
        <v>2.5895782989606042E-2</v>
      </c>
      <c r="J1112" s="4">
        <f t="shared" si="95"/>
        <v>2.4340054046988913E-2</v>
      </c>
      <c r="K1112" s="4">
        <f t="shared" si="96"/>
        <v>9.5346853777025231E-3</v>
      </c>
    </row>
    <row r="1113" spans="1:11" x14ac:dyDescent="0.2">
      <c r="A1113" s="6">
        <v>42034</v>
      </c>
      <c r="B1113">
        <v>23.241809839999998</v>
      </c>
      <c r="C1113">
        <v>17.726499560000001</v>
      </c>
      <c r="D1113">
        <v>0.46089363100000003</v>
      </c>
      <c r="E1113">
        <v>1994.98999</v>
      </c>
      <c r="G1113" s="6">
        <f t="shared" si="92"/>
        <v>42034</v>
      </c>
      <c r="H1113" s="4">
        <f t="shared" si="93"/>
        <v>-3.1235714522771629E-2</v>
      </c>
      <c r="I1113" s="4">
        <f t="shared" si="94"/>
        <v>0.13711590507915705</v>
      </c>
      <c r="J1113" s="4">
        <f t="shared" si="95"/>
        <v>-2.9322632997541898E-2</v>
      </c>
      <c r="K1113" s="4">
        <f t="shared" si="96"/>
        <v>-1.2991965367965319E-2</v>
      </c>
    </row>
    <row r="1114" spans="1:11" x14ac:dyDescent="0.2">
      <c r="A1114" s="6">
        <v>42037</v>
      </c>
      <c r="B1114">
        <v>23.441463469999999</v>
      </c>
      <c r="C1114">
        <v>18.2234993</v>
      </c>
      <c r="D1114">
        <v>0.47097569700000003</v>
      </c>
      <c r="E1114">
        <v>2020.849976</v>
      </c>
      <c r="G1114" s="6">
        <f t="shared" si="92"/>
        <v>42037</v>
      </c>
      <c r="H1114" s="4">
        <f t="shared" si="93"/>
        <v>8.590278957380848E-3</v>
      </c>
      <c r="I1114" s="4">
        <f t="shared" si="94"/>
        <v>2.8037105595370093E-2</v>
      </c>
      <c r="J1114" s="4">
        <f t="shared" si="95"/>
        <v>2.1875038668087043E-2</v>
      </c>
      <c r="K1114" s="4">
        <f t="shared" si="96"/>
        <v>1.2962464037225452E-2</v>
      </c>
    </row>
    <row r="1115" spans="1:11" x14ac:dyDescent="0.2">
      <c r="A1115" s="6">
        <v>42038</v>
      </c>
      <c r="B1115">
        <v>23.572740549999999</v>
      </c>
      <c r="C1115">
        <v>18.177499770000001</v>
      </c>
      <c r="D1115">
        <v>0.48273792900000001</v>
      </c>
      <c r="E1115">
        <v>2050.030029</v>
      </c>
      <c r="G1115" s="6">
        <f t="shared" si="92"/>
        <v>42038</v>
      </c>
      <c r="H1115" s="4">
        <f t="shared" si="93"/>
        <v>5.6002083729971286E-3</v>
      </c>
      <c r="I1115" s="4">
        <f t="shared" si="94"/>
        <v>-2.5241875472291619E-3</v>
      </c>
      <c r="J1115" s="4">
        <f t="shared" si="95"/>
        <v>2.4974180355637365E-2</v>
      </c>
      <c r="K1115" s="4">
        <f t="shared" si="96"/>
        <v>1.4439494938539577E-2</v>
      </c>
    </row>
    <row r="1116" spans="1:11" x14ac:dyDescent="0.2">
      <c r="A1116" s="6">
        <v>42039</v>
      </c>
      <c r="B1116">
        <v>23.698551179999999</v>
      </c>
      <c r="C1116">
        <v>18.237499239999998</v>
      </c>
      <c r="D1116">
        <v>0.48393815800000001</v>
      </c>
      <c r="E1116">
        <v>2041.51001</v>
      </c>
      <c r="G1116" s="6">
        <f t="shared" si="92"/>
        <v>42039</v>
      </c>
      <c r="H1116" s="4">
        <f t="shared" si="93"/>
        <v>5.3371236039840841E-3</v>
      </c>
      <c r="I1116" s="4">
        <f t="shared" si="94"/>
        <v>3.300754821024432E-3</v>
      </c>
      <c r="J1116" s="4">
        <f t="shared" si="95"/>
        <v>2.4862952088440249E-3</v>
      </c>
      <c r="K1116" s="4">
        <f t="shared" si="96"/>
        <v>-4.1560459502908431E-3</v>
      </c>
    </row>
    <row r="1117" spans="1:11" x14ac:dyDescent="0.2">
      <c r="A1117" s="6">
        <v>42040</v>
      </c>
      <c r="B1117">
        <v>23.87085342</v>
      </c>
      <c r="C1117">
        <v>18.694499969999999</v>
      </c>
      <c r="D1117">
        <v>0.49185979400000002</v>
      </c>
      <c r="E1117">
        <v>2062.5200199999999</v>
      </c>
      <c r="G1117" s="6">
        <f t="shared" si="92"/>
        <v>42040</v>
      </c>
      <c r="H1117" s="4">
        <f t="shared" si="93"/>
        <v>7.2705811714519619E-3</v>
      </c>
      <c r="I1117" s="4">
        <f t="shared" si="94"/>
        <v>2.5058300153217861E-2</v>
      </c>
      <c r="J1117" s="4">
        <f t="shared" si="95"/>
        <v>1.6369108054504755E-2</v>
      </c>
      <c r="K1117" s="4">
        <f t="shared" si="96"/>
        <v>1.0291406800400527E-2</v>
      </c>
    </row>
    <row r="1118" spans="1:11" x14ac:dyDescent="0.2">
      <c r="A1118" s="6">
        <v>42041</v>
      </c>
      <c r="B1118">
        <v>23.884531020000001</v>
      </c>
      <c r="C1118">
        <v>18.7140007</v>
      </c>
      <c r="D1118">
        <v>0.48969966199999998</v>
      </c>
      <c r="E1118">
        <v>2055.469971</v>
      </c>
      <c r="G1118" s="6">
        <f t="shared" si="92"/>
        <v>42041</v>
      </c>
      <c r="H1118" s="4">
        <f t="shared" si="93"/>
        <v>5.7298328465038573E-4</v>
      </c>
      <c r="I1118" s="4">
        <f t="shared" si="94"/>
        <v>1.0431265897079545E-3</v>
      </c>
      <c r="J1118" s="4">
        <f t="shared" si="95"/>
        <v>-4.3917637228141349E-3</v>
      </c>
      <c r="K1118" s="4">
        <f t="shared" si="96"/>
        <v>-3.4181723966975053E-3</v>
      </c>
    </row>
    <row r="1119" spans="1:11" x14ac:dyDescent="0.2">
      <c r="A1119" s="6">
        <v>42044</v>
      </c>
      <c r="B1119">
        <v>23.496170039999999</v>
      </c>
      <c r="C1119">
        <v>18.527999879999999</v>
      </c>
      <c r="D1119">
        <v>0.48921942699999998</v>
      </c>
      <c r="E1119">
        <v>2046.73999</v>
      </c>
      <c r="G1119" s="6">
        <f t="shared" si="92"/>
        <v>42044</v>
      </c>
      <c r="H1119" s="4">
        <f t="shared" si="93"/>
        <v>-1.6259937432926863E-2</v>
      </c>
      <c r="I1119" s="4">
        <f t="shared" si="94"/>
        <v>-9.9391264851240724E-3</v>
      </c>
      <c r="J1119" s="4">
        <f t="shared" si="95"/>
        <v>-9.8067251678024547E-4</v>
      </c>
      <c r="K1119" s="4">
        <f t="shared" si="96"/>
        <v>-4.2471946188310516E-3</v>
      </c>
    </row>
    <row r="1120" spans="1:11" x14ac:dyDescent="0.2">
      <c r="A1120" s="6">
        <v>42045</v>
      </c>
      <c r="B1120">
        <v>23.87359047</v>
      </c>
      <c r="C1120">
        <v>18.649999619999999</v>
      </c>
      <c r="D1120">
        <v>0.50290203099999997</v>
      </c>
      <c r="E1120">
        <v>2068.5900879999999</v>
      </c>
      <c r="G1120" s="6">
        <f t="shared" si="92"/>
        <v>42045</v>
      </c>
      <c r="H1120" s="4">
        <f t="shared" si="93"/>
        <v>1.6063061739742146E-2</v>
      </c>
      <c r="I1120" s="4">
        <f t="shared" si="94"/>
        <v>6.5846146799521943E-3</v>
      </c>
      <c r="J1120" s="4">
        <f t="shared" si="95"/>
        <v>2.7968235202564751E-2</v>
      </c>
      <c r="K1120" s="4">
        <f t="shared" si="96"/>
        <v>1.0675561188404625E-2</v>
      </c>
    </row>
    <row r="1121" spans="1:11" x14ac:dyDescent="0.2">
      <c r="A1121" s="6">
        <v>42046</v>
      </c>
      <c r="B1121">
        <v>23.6137619</v>
      </c>
      <c r="C1121">
        <v>18.756999969999999</v>
      </c>
      <c r="D1121">
        <v>0.49954155099999997</v>
      </c>
      <c r="E1121">
        <v>2068.530029</v>
      </c>
      <c r="G1121" s="6">
        <f t="shared" si="92"/>
        <v>42046</v>
      </c>
      <c r="H1121" s="4">
        <f t="shared" si="93"/>
        <v>-1.0883514581793041E-2</v>
      </c>
      <c r="I1121" s="4">
        <f t="shared" si="94"/>
        <v>5.7372842992047257E-3</v>
      </c>
      <c r="J1121" s="4">
        <f t="shared" si="95"/>
        <v>-6.682176234838022E-3</v>
      </c>
      <c r="K1121" s="4">
        <f t="shared" si="96"/>
        <v>-2.9033785063692363E-5</v>
      </c>
    </row>
    <row r="1122" spans="1:11" x14ac:dyDescent="0.2">
      <c r="A1122" s="6">
        <v>42047</v>
      </c>
      <c r="B1122">
        <v>23.490690229999998</v>
      </c>
      <c r="C1122">
        <v>18.85849953</v>
      </c>
      <c r="D1122">
        <v>0.53530865900000002</v>
      </c>
      <c r="E1122">
        <v>2088.4799800000001</v>
      </c>
      <c r="G1122" s="6">
        <f t="shared" si="92"/>
        <v>42047</v>
      </c>
      <c r="H1122" s="4">
        <f t="shared" si="93"/>
        <v>-5.2118620709901142E-3</v>
      </c>
      <c r="I1122" s="4">
        <f t="shared" si="94"/>
        <v>5.4112896605180705E-3</v>
      </c>
      <c r="J1122" s="4">
        <f t="shared" si="95"/>
        <v>7.1599865773728233E-2</v>
      </c>
      <c r="K1122" s="4">
        <f t="shared" si="96"/>
        <v>9.6445063500696371E-3</v>
      </c>
    </row>
    <row r="1123" spans="1:11" x14ac:dyDescent="0.2">
      <c r="A1123" s="6">
        <v>42048</v>
      </c>
      <c r="B1123">
        <v>23.468812939999999</v>
      </c>
      <c r="C1123">
        <v>19.091499330000001</v>
      </c>
      <c r="D1123">
        <v>0.53554886599999996</v>
      </c>
      <c r="E1123">
        <v>2096.98999</v>
      </c>
      <c r="G1123" s="6">
        <f t="shared" si="92"/>
        <v>42048</v>
      </c>
      <c r="H1123" s="4">
        <f t="shared" si="93"/>
        <v>-9.3131746176022823E-4</v>
      </c>
      <c r="I1123" s="4">
        <f t="shared" si="94"/>
        <v>1.2355161110741975E-2</v>
      </c>
      <c r="J1123" s="4">
        <f t="shared" si="95"/>
        <v>4.4872616192814796E-4</v>
      </c>
      <c r="K1123" s="4">
        <f t="shared" si="96"/>
        <v>4.0747386048680667E-3</v>
      </c>
    </row>
    <row r="1124" spans="1:11" x14ac:dyDescent="0.2">
      <c r="A1124" s="6">
        <v>42052</v>
      </c>
      <c r="B1124">
        <v>23.50984192</v>
      </c>
      <c r="C1124">
        <v>18.771499630000001</v>
      </c>
      <c r="D1124">
        <v>0.53722941899999999</v>
      </c>
      <c r="E1124">
        <v>2100.3400879999999</v>
      </c>
      <c r="G1124" s="6">
        <f t="shared" si="92"/>
        <v>42052</v>
      </c>
      <c r="H1124" s="4">
        <f t="shared" si="93"/>
        <v>1.748234139702598E-3</v>
      </c>
      <c r="I1124" s="4">
        <f t="shared" si="94"/>
        <v>-1.6761370831528066E-2</v>
      </c>
      <c r="J1124" s="4">
        <f t="shared" si="95"/>
        <v>3.1380012295647575E-3</v>
      </c>
      <c r="K1124" s="4">
        <f t="shared" si="96"/>
        <v>1.5975746264769164E-3</v>
      </c>
    </row>
    <row r="1125" spans="1:11" x14ac:dyDescent="0.2">
      <c r="A1125" s="6">
        <v>42053</v>
      </c>
      <c r="B1125">
        <v>23.600086210000001</v>
      </c>
      <c r="C1125">
        <v>18.668500900000002</v>
      </c>
      <c r="D1125">
        <v>0.53098779900000004</v>
      </c>
      <c r="E1125">
        <v>2099.679932</v>
      </c>
      <c r="G1125" s="6">
        <f t="shared" si="92"/>
        <v>42053</v>
      </c>
      <c r="H1125" s="4">
        <f t="shared" si="93"/>
        <v>3.8385749384060031E-3</v>
      </c>
      <c r="I1125" s="4">
        <f t="shared" si="94"/>
        <v>-5.4869739781147064E-3</v>
      </c>
      <c r="J1125" s="4">
        <f t="shared" si="95"/>
        <v>-1.1618164938953068E-2</v>
      </c>
      <c r="K1125" s="4">
        <f t="shared" si="96"/>
        <v>-3.1430909868912504E-4</v>
      </c>
    </row>
    <row r="1126" spans="1:11" x14ac:dyDescent="0.2">
      <c r="A1126" s="6">
        <v>42054</v>
      </c>
      <c r="B1126">
        <v>22.8425045</v>
      </c>
      <c r="C1126">
        <v>18.950000760000002</v>
      </c>
      <c r="D1126">
        <v>0.53242808600000002</v>
      </c>
      <c r="E1126">
        <v>2097.4499510000001</v>
      </c>
      <c r="G1126" s="6">
        <f t="shared" si="92"/>
        <v>42054</v>
      </c>
      <c r="H1126" s="4">
        <f t="shared" si="93"/>
        <v>-3.210080265211035E-2</v>
      </c>
      <c r="I1126" s="4">
        <f t="shared" si="94"/>
        <v>1.5078867955594655E-2</v>
      </c>
      <c r="J1126" s="4">
        <f t="shared" si="95"/>
        <v>2.7124672218692414E-3</v>
      </c>
      <c r="K1126" s="4">
        <f t="shared" si="96"/>
        <v>-1.0620575860226245E-3</v>
      </c>
    </row>
    <row r="1127" spans="1:11" x14ac:dyDescent="0.2">
      <c r="A1127" s="6">
        <v>42055</v>
      </c>
      <c r="B1127">
        <v>23.05583382</v>
      </c>
      <c r="C1127">
        <v>19.18300056</v>
      </c>
      <c r="D1127">
        <v>0.53626889</v>
      </c>
      <c r="E1127">
        <v>2110.3000489999999</v>
      </c>
      <c r="G1127" s="6">
        <f t="shared" si="92"/>
        <v>42055</v>
      </c>
      <c r="H1127" s="4">
        <f t="shared" si="93"/>
        <v>9.3391387971488715E-3</v>
      </c>
      <c r="I1127" s="4">
        <f t="shared" si="94"/>
        <v>1.229550346466568E-2</v>
      </c>
      <c r="J1127" s="4">
        <f t="shared" si="95"/>
        <v>7.2137516802597279E-3</v>
      </c>
      <c r="K1127" s="4">
        <f t="shared" si="96"/>
        <v>6.1265337911273754E-3</v>
      </c>
    </row>
    <row r="1128" spans="1:11" x14ac:dyDescent="0.2">
      <c r="A1128" s="6">
        <v>42058</v>
      </c>
      <c r="B1128">
        <v>23.137882229999999</v>
      </c>
      <c r="C1128">
        <v>19.006999969999999</v>
      </c>
      <c r="D1128">
        <v>0.53194791100000005</v>
      </c>
      <c r="E1128">
        <v>2109.6599120000001</v>
      </c>
      <c r="G1128" s="6">
        <f t="shared" si="92"/>
        <v>42058</v>
      </c>
      <c r="H1128" s="4">
        <f t="shared" si="93"/>
        <v>3.5586832660472467E-3</v>
      </c>
      <c r="I1128" s="4">
        <f t="shared" si="94"/>
        <v>-9.1748206673669674E-3</v>
      </c>
      <c r="J1128" s="4">
        <f t="shared" si="95"/>
        <v>-8.0574858631086155E-3</v>
      </c>
      <c r="K1128" s="4">
        <f t="shared" si="96"/>
        <v>-3.0333932859605284E-4</v>
      </c>
    </row>
    <row r="1129" spans="1:11" x14ac:dyDescent="0.2">
      <c r="A1129" s="6">
        <v>42059</v>
      </c>
      <c r="B1129">
        <v>23.129680629999999</v>
      </c>
      <c r="C1129">
        <v>18.929500579999999</v>
      </c>
      <c r="D1129">
        <v>0.53761100799999995</v>
      </c>
      <c r="E1129">
        <v>2115.4799800000001</v>
      </c>
      <c r="G1129" s="6">
        <f t="shared" si="92"/>
        <v>42059</v>
      </c>
      <c r="H1129" s="4">
        <f t="shared" si="93"/>
        <v>-3.5446632144087165E-4</v>
      </c>
      <c r="I1129" s="4">
        <f t="shared" si="94"/>
        <v>-4.0774130647825979E-3</v>
      </c>
      <c r="J1129" s="4">
        <f t="shared" si="95"/>
        <v>1.0645961536636106E-2</v>
      </c>
      <c r="K1129" s="4">
        <f t="shared" si="96"/>
        <v>2.7587707226623959E-3</v>
      </c>
    </row>
    <row r="1130" spans="1:11" x14ac:dyDescent="0.2">
      <c r="A1130" s="6">
        <v>42060</v>
      </c>
      <c r="B1130">
        <v>22.856178280000002</v>
      </c>
      <c r="C1130">
        <v>19.268499370000001</v>
      </c>
      <c r="D1130">
        <v>0.53351426099999999</v>
      </c>
      <c r="E1130">
        <v>2113.860107</v>
      </c>
      <c r="G1130" s="6">
        <f t="shared" si="92"/>
        <v>42060</v>
      </c>
      <c r="H1130" s="4">
        <f t="shared" si="93"/>
        <v>-1.1824735255758556E-2</v>
      </c>
      <c r="I1130" s="4">
        <f t="shared" si="94"/>
        <v>1.7908490959247514E-2</v>
      </c>
      <c r="J1130" s="4">
        <f t="shared" si="95"/>
        <v>-7.620281093648984E-3</v>
      </c>
      <c r="K1130" s="4">
        <f t="shared" si="96"/>
        <v>-7.6572362551974305E-4</v>
      </c>
    </row>
    <row r="1131" spans="1:11" x14ac:dyDescent="0.2">
      <c r="A1131" s="6">
        <v>42061</v>
      </c>
      <c r="B1131">
        <v>22.919082639999999</v>
      </c>
      <c r="C1131">
        <v>19.239999770000001</v>
      </c>
      <c r="D1131">
        <v>0.53496021000000005</v>
      </c>
      <c r="E1131">
        <v>2110.73999</v>
      </c>
      <c r="G1131" s="6">
        <f t="shared" si="92"/>
        <v>42061</v>
      </c>
      <c r="H1131" s="4">
        <f t="shared" si="93"/>
        <v>2.7521818927638275E-3</v>
      </c>
      <c r="I1131" s="4">
        <f t="shared" si="94"/>
        <v>-1.4790772987943734E-3</v>
      </c>
      <c r="J1131" s="4">
        <f t="shared" si="95"/>
        <v>2.7102349565872874E-3</v>
      </c>
      <c r="K1131" s="4">
        <f t="shared" si="96"/>
        <v>-1.4760281390748808E-3</v>
      </c>
    </row>
    <row r="1132" spans="1:11" x14ac:dyDescent="0.2">
      <c r="A1132" s="6">
        <v>42062</v>
      </c>
      <c r="B1132">
        <v>22.954635620000001</v>
      </c>
      <c r="C1132">
        <v>19.007999420000001</v>
      </c>
      <c r="D1132">
        <v>0.53158664700000002</v>
      </c>
      <c r="E1132">
        <v>2104.5</v>
      </c>
      <c r="G1132" s="6">
        <f t="shared" si="92"/>
        <v>42062</v>
      </c>
      <c r="H1132" s="4">
        <f t="shared" si="93"/>
        <v>1.5512392253411722E-3</v>
      </c>
      <c r="I1132" s="4">
        <f t="shared" si="94"/>
        <v>-1.2058230393627523E-2</v>
      </c>
      <c r="J1132" s="4">
        <f t="shared" si="95"/>
        <v>-6.3061942494752055E-3</v>
      </c>
      <c r="K1132" s="4">
        <f t="shared" si="96"/>
        <v>-2.9563044380468417E-3</v>
      </c>
    </row>
    <row r="1133" spans="1:11" x14ac:dyDescent="0.2">
      <c r="A1133" s="6">
        <v>42065</v>
      </c>
      <c r="B1133">
        <v>22.962842940000002</v>
      </c>
      <c r="C1133">
        <v>19.283000950000002</v>
      </c>
      <c r="D1133">
        <v>0.54459893699999995</v>
      </c>
      <c r="E1133">
        <v>2117.389893</v>
      </c>
      <c r="G1133" s="6">
        <f t="shared" si="92"/>
        <v>42065</v>
      </c>
      <c r="H1133" s="4">
        <f t="shared" si="93"/>
        <v>3.5754520942377077E-4</v>
      </c>
      <c r="I1133" s="4">
        <f t="shared" si="94"/>
        <v>1.4467673526475711E-2</v>
      </c>
      <c r="J1133" s="4">
        <f t="shared" si="95"/>
        <v>2.4478210792980848E-2</v>
      </c>
      <c r="K1133" s="4">
        <f t="shared" si="96"/>
        <v>6.1249194583037347E-3</v>
      </c>
    </row>
    <row r="1134" spans="1:11" x14ac:dyDescent="0.2">
      <c r="A1134" s="6">
        <v>42066</v>
      </c>
      <c r="B1134">
        <v>22.80147934</v>
      </c>
      <c r="C1134">
        <v>19.230499269999999</v>
      </c>
      <c r="D1134">
        <v>0.53447812800000005</v>
      </c>
      <c r="E1134">
        <v>2107.780029</v>
      </c>
      <c r="G1134" s="6">
        <f t="shared" si="92"/>
        <v>42066</v>
      </c>
      <c r="H1134" s="4">
        <f t="shared" si="93"/>
        <v>-7.0271612457408761E-3</v>
      </c>
      <c r="I1134" s="4">
        <f t="shared" si="94"/>
        <v>-2.7226923929598579E-3</v>
      </c>
      <c r="J1134" s="4">
        <f t="shared" si="95"/>
        <v>-1.8583967599628104E-2</v>
      </c>
      <c r="K1134" s="4">
        <f t="shared" si="96"/>
        <v>-4.5385424912860461E-3</v>
      </c>
    </row>
    <row r="1135" spans="1:11" x14ac:dyDescent="0.2">
      <c r="A1135" s="6">
        <v>42067</v>
      </c>
      <c r="B1135">
        <v>22.585414889999999</v>
      </c>
      <c r="C1135">
        <v>19.135999680000001</v>
      </c>
      <c r="D1135">
        <v>0.54050266700000005</v>
      </c>
      <c r="E1135">
        <v>2098.530029</v>
      </c>
      <c r="G1135" s="6">
        <f t="shared" si="92"/>
        <v>42067</v>
      </c>
      <c r="H1135" s="4">
        <f t="shared" si="93"/>
        <v>-9.4758961371845807E-3</v>
      </c>
      <c r="I1135" s="4">
        <f t="shared" si="94"/>
        <v>-4.9140476632044683E-3</v>
      </c>
      <c r="J1135" s="4">
        <f t="shared" si="95"/>
        <v>1.1271815785135253E-2</v>
      </c>
      <c r="K1135" s="4">
        <f t="shared" si="96"/>
        <v>-4.3885034836337322E-3</v>
      </c>
    </row>
    <row r="1136" spans="1:11" x14ac:dyDescent="0.2">
      <c r="A1136" s="6">
        <v>42068</v>
      </c>
      <c r="B1136">
        <v>22.856178280000002</v>
      </c>
      <c r="C1136">
        <v>19.39150047</v>
      </c>
      <c r="D1136">
        <v>0.55086451800000003</v>
      </c>
      <c r="E1136">
        <v>2101.040039</v>
      </c>
      <c r="G1136" s="6">
        <f t="shared" si="92"/>
        <v>42068</v>
      </c>
      <c r="H1136" s="4">
        <f t="shared" si="93"/>
        <v>1.1988417804974061E-2</v>
      </c>
      <c r="I1136" s="4">
        <f t="shared" si="94"/>
        <v>1.3351839165582469E-2</v>
      </c>
      <c r="J1136" s="4">
        <f t="shared" si="95"/>
        <v>1.9170767569959057E-2</v>
      </c>
      <c r="K1136" s="4">
        <f t="shared" si="96"/>
        <v>1.1960800966932528E-3</v>
      </c>
    </row>
    <row r="1137" spans="1:11" x14ac:dyDescent="0.2">
      <c r="A1137" s="6">
        <v>42069</v>
      </c>
      <c r="B1137">
        <v>22.58815384</v>
      </c>
      <c r="C1137">
        <v>19.00449944</v>
      </c>
      <c r="D1137">
        <v>0.54339432700000001</v>
      </c>
      <c r="E1137">
        <v>2071.26001</v>
      </c>
      <c r="G1137" s="6">
        <f t="shared" si="92"/>
        <v>42069</v>
      </c>
      <c r="H1137" s="4">
        <f t="shared" si="93"/>
        <v>-1.1726564113937354E-2</v>
      </c>
      <c r="I1137" s="4">
        <f t="shared" si="94"/>
        <v>-1.995725037362206E-2</v>
      </c>
      <c r="J1137" s="4">
        <f t="shared" si="95"/>
        <v>-1.3560849820427157E-2</v>
      </c>
      <c r="K1137" s="4">
        <f t="shared" si="96"/>
        <v>-1.4173946449004382E-2</v>
      </c>
    </row>
    <row r="1138" spans="1:11" x14ac:dyDescent="0.2">
      <c r="A1138" s="6">
        <v>42072</v>
      </c>
      <c r="B1138">
        <v>22.66747093</v>
      </c>
      <c r="C1138">
        <v>18.927999499999999</v>
      </c>
      <c r="D1138">
        <v>0.54484027599999996</v>
      </c>
      <c r="E1138">
        <v>2079.429932</v>
      </c>
      <c r="G1138" s="6">
        <f t="shared" si="92"/>
        <v>42072</v>
      </c>
      <c r="H1138" s="4">
        <f t="shared" si="93"/>
        <v>3.5114463342968971E-3</v>
      </c>
      <c r="I1138" s="4">
        <f t="shared" si="94"/>
        <v>-4.0253593756321981E-3</v>
      </c>
      <c r="J1138" s="4">
        <f t="shared" si="95"/>
        <v>2.660957113746143E-3</v>
      </c>
      <c r="K1138" s="4">
        <f t="shared" si="96"/>
        <v>3.9444212511012822E-3</v>
      </c>
    </row>
    <row r="1139" spans="1:11" x14ac:dyDescent="0.2">
      <c r="A1139" s="6">
        <v>42073</v>
      </c>
      <c r="B1139">
        <v>22.445934300000001</v>
      </c>
      <c r="C1139">
        <v>18.475500109999999</v>
      </c>
      <c r="D1139">
        <v>0.55423796199999997</v>
      </c>
      <c r="E1139">
        <v>2044.160034</v>
      </c>
      <c r="G1139" s="6">
        <f t="shared" si="92"/>
        <v>42073</v>
      </c>
      <c r="H1139" s="4">
        <f t="shared" si="93"/>
        <v>-9.7733280737022366E-3</v>
      </c>
      <c r="I1139" s="4">
        <f t="shared" si="94"/>
        <v>-2.3906350483578587E-2</v>
      </c>
      <c r="J1139" s="4">
        <f t="shared" si="95"/>
        <v>1.7248515599826986E-2</v>
      </c>
      <c r="K1139" s="4">
        <f t="shared" si="96"/>
        <v>-1.6961330342146863E-2</v>
      </c>
    </row>
    <row r="1140" spans="1:11" x14ac:dyDescent="0.2">
      <c r="A1140" s="6">
        <v>42074</v>
      </c>
      <c r="B1140">
        <v>22.201057429999999</v>
      </c>
      <c r="C1140">
        <v>18.318500520000001</v>
      </c>
      <c r="D1140">
        <v>0.55134630200000001</v>
      </c>
      <c r="E1140">
        <v>2040.23999</v>
      </c>
      <c r="G1140" s="6">
        <f t="shared" si="92"/>
        <v>42074</v>
      </c>
      <c r="H1140" s="4">
        <f t="shared" si="93"/>
        <v>-1.090963141596657E-2</v>
      </c>
      <c r="I1140" s="4">
        <f t="shared" si="94"/>
        <v>-8.4977180084571113E-3</v>
      </c>
      <c r="J1140" s="4">
        <f t="shared" si="95"/>
        <v>-5.217361852236202E-3</v>
      </c>
      <c r="K1140" s="4">
        <f t="shared" si="96"/>
        <v>-1.9176796017918996E-3</v>
      </c>
    </row>
    <row r="1141" spans="1:11" x14ac:dyDescent="0.2">
      <c r="A1141" s="6">
        <v>42075</v>
      </c>
      <c r="B1141">
        <v>22.533981319999999</v>
      </c>
      <c r="C1141">
        <v>18.711999890000001</v>
      </c>
      <c r="D1141">
        <v>0.54628586800000001</v>
      </c>
      <c r="E1141">
        <v>2065.9499510000001</v>
      </c>
      <c r="G1141" s="6">
        <f t="shared" si="92"/>
        <v>42075</v>
      </c>
      <c r="H1141" s="4">
        <f t="shared" si="93"/>
        <v>1.4995857339215046E-2</v>
      </c>
      <c r="I1141" s="4">
        <f t="shared" si="94"/>
        <v>2.1480981457536963E-2</v>
      </c>
      <c r="J1141" s="4">
        <f t="shared" si="95"/>
        <v>-9.1783221935892723E-3</v>
      </c>
      <c r="K1141" s="4">
        <f t="shared" si="96"/>
        <v>1.2601439598289632E-2</v>
      </c>
    </row>
    <row r="1142" spans="1:11" x14ac:dyDescent="0.2">
      <c r="A1142" s="6">
        <v>42076</v>
      </c>
      <c r="B1142">
        <v>22.533981319999999</v>
      </c>
      <c r="C1142">
        <v>18.528999330000001</v>
      </c>
      <c r="D1142">
        <v>0.54700875299999996</v>
      </c>
      <c r="E1142">
        <v>2053.3999020000001</v>
      </c>
      <c r="G1142" s="6">
        <f t="shared" si="92"/>
        <v>42076</v>
      </c>
      <c r="H1142" s="4">
        <f t="shared" si="93"/>
        <v>0</v>
      </c>
      <c r="I1142" s="4">
        <f t="shared" si="94"/>
        <v>-9.7798504208947978E-3</v>
      </c>
      <c r="J1142" s="4">
        <f t="shared" si="95"/>
        <v>1.3232723787026668E-3</v>
      </c>
      <c r="K1142" s="4">
        <f t="shared" si="96"/>
        <v>-6.074711051894166E-3</v>
      </c>
    </row>
    <row r="1143" spans="1:11" x14ac:dyDescent="0.2">
      <c r="A1143" s="6">
        <v>42079</v>
      </c>
      <c r="B1143">
        <v>22.91642761</v>
      </c>
      <c r="C1143">
        <v>18.667499540000001</v>
      </c>
      <c r="D1143">
        <v>0.55351519599999999</v>
      </c>
      <c r="E1143">
        <v>2081.1899410000001</v>
      </c>
      <c r="G1143" s="6">
        <f t="shared" si="92"/>
        <v>42079</v>
      </c>
      <c r="H1143" s="4">
        <f t="shared" si="93"/>
        <v>1.6971980431197187E-2</v>
      </c>
      <c r="I1143" s="4">
        <f t="shared" si="94"/>
        <v>7.4747808844570773E-3</v>
      </c>
      <c r="J1143" s="4">
        <f t="shared" si="95"/>
        <v>1.1894586630133874E-2</v>
      </c>
      <c r="K1143" s="4">
        <f t="shared" si="96"/>
        <v>1.3533671143615367E-2</v>
      </c>
    </row>
    <row r="1144" spans="1:11" x14ac:dyDescent="0.2">
      <c r="A1144" s="6">
        <v>42080</v>
      </c>
      <c r="B1144">
        <v>22.732080459999999</v>
      </c>
      <c r="C1144">
        <v>18.596000669999999</v>
      </c>
      <c r="D1144">
        <v>0.56026226300000004</v>
      </c>
      <c r="E1144">
        <v>2074.280029</v>
      </c>
      <c r="G1144" s="6">
        <f t="shared" si="92"/>
        <v>42080</v>
      </c>
      <c r="H1144" s="4">
        <f t="shared" si="93"/>
        <v>-8.0443231875965138E-3</v>
      </c>
      <c r="I1144" s="4">
        <f t="shared" si="94"/>
        <v>-3.8301257137731692E-3</v>
      </c>
      <c r="J1144" s="4">
        <f t="shared" si="95"/>
        <v>1.2189488290037964E-2</v>
      </c>
      <c r="K1144" s="4">
        <f t="shared" si="96"/>
        <v>-3.3201736486770939E-3</v>
      </c>
    </row>
    <row r="1145" spans="1:11" x14ac:dyDescent="0.2">
      <c r="A1145" s="6">
        <v>42081</v>
      </c>
      <c r="B1145">
        <v>22.707315439999999</v>
      </c>
      <c r="C1145">
        <v>18.756999969999999</v>
      </c>
      <c r="D1145">
        <v>0.55110526100000001</v>
      </c>
      <c r="E1145">
        <v>2099.5</v>
      </c>
      <c r="G1145" s="6">
        <f t="shared" si="92"/>
        <v>42081</v>
      </c>
      <c r="H1145" s="4">
        <f t="shared" si="93"/>
        <v>-1.0894304216271244E-3</v>
      </c>
      <c r="I1145" s="4">
        <f t="shared" si="94"/>
        <v>8.657737911341945E-3</v>
      </c>
      <c r="J1145" s="4">
        <f t="shared" si="95"/>
        <v>-1.6344134889556217E-2</v>
      </c>
      <c r="K1145" s="4">
        <f t="shared" si="96"/>
        <v>1.2158421547431297E-2</v>
      </c>
    </row>
    <row r="1146" spans="1:11" x14ac:dyDescent="0.2">
      <c r="A1146" s="6">
        <v>42082</v>
      </c>
      <c r="B1146">
        <v>22.429426190000001</v>
      </c>
      <c r="C1146">
        <v>18.66200066</v>
      </c>
      <c r="D1146">
        <v>0.55953931800000001</v>
      </c>
      <c r="E1146">
        <v>2089.2700199999999</v>
      </c>
      <c r="G1146" s="6">
        <f t="shared" si="92"/>
        <v>42082</v>
      </c>
      <c r="H1146" s="4">
        <f t="shared" si="93"/>
        <v>-1.2237873329159932E-2</v>
      </c>
      <c r="I1146" s="4">
        <f t="shared" si="94"/>
        <v>-5.064739038862287E-3</v>
      </c>
      <c r="J1146" s="4">
        <f t="shared" si="95"/>
        <v>1.5303894912373162E-2</v>
      </c>
      <c r="K1146" s="4">
        <f t="shared" si="96"/>
        <v>-4.8725791855204204E-3</v>
      </c>
    </row>
    <row r="1147" spans="1:11" x14ac:dyDescent="0.2">
      <c r="A1147" s="6">
        <v>42083</v>
      </c>
      <c r="B1147">
        <v>22.902667999999998</v>
      </c>
      <c r="C1147">
        <v>18.92449951</v>
      </c>
      <c r="D1147">
        <v>0.56556379800000001</v>
      </c>
      <c r="E1147">
        <v>2108.1000979999999</v>
      </c>
      <c r="G1147" s="6">
        <f t="shared" si="92"/>
        <v>42083</v>
      </c>
      <c r="H1147" s="4">
        <f t="shared" si="93"/>
        <v>2.1099149215461743E-2</v>
      </c>
      <c r="I1147" s="4">
        <f t="shared" si="94"/>
        <v>1.4065954384121282E-2</v>
      </c>
      <c r="J1147" s="4">
        <f t="shared" si="95"/>
        <v>1.0766857316718559E-2</v>
      </c>
      <c r="K1147" s="4">
        <f t="shared" si="96"/>
        <v>9.0127546079468157E-3</v>
      </c>
    </row>
    <row r="1148" spans="1:11" x14ac:dyDescent="0.2">
      <c r="A1148" s="6">
        <v>42086</v>
      </c>
      <c r="B1148">
        <v>22.921922680000002</v>
      </c>
      <c r="C1148">
        <v>18.755500789999999</v>
      </c>
      <c r="D1148">
        <v>0.54724973399999999</v>
      </c>
      <c r="E1148">
        <v>2104.419922</v>
      </c>
      <c r="G1148" s="6">
        <f t="shared" si="92"/>
        <v>42086</v>
      </c>
      <c r="H1148" s="4">
        <f t="shared" si="93"/>
        <v>8.4071777139693715E-4</v>
      </c>
      <c r="I1148" s="4">
        <f t="shared" si="94"/>
        <v>-8.9301553211855733E-3</v>
      </c>
      <c r="J1148" s="4">
        <f t="shared" si="95"/>
        <v>-3.2381959497343904E-2</v>
      </c>
      <c r="K1148" s="4">
        <f t="shared" si="96"/>
        <v>-1.7457311460168379E-3</v>
      </c>
    </row>
    <row r="1149" spans="1:11" x14ac:dyDescent="0.2">
      <c r="A1149" s="6">
        <v>42087</v>
      </c>
      <c r="B1149">
        <v>22.850378039999999</v>
      </c>
      <c r="C1149">
        <v>18.704500199999998</v>
      </c>
      <c r="D1149">
        <v>0.53977972299999999</v>
      </c>
      <c r="E1149">
        <v>2091.5</v>
      </c>
      <c r="G1149" s="6">
        <f t="shared" si="92"/>
        <v>42087</v>
      </c>
      <c r="H1149" s="4">
        <f t="shared" si="93"/>
        <v>-3.1212320623709155E-3</v>
      </c>
      <c r="I1149" s="4">
        <f t="shared" si="94"/>
        <v>-2.7192337102079911E-3</v>
      </c>
      <c r="J1149" s="4">
        <f t="shared" si="95"/>
        <v>-1.3650095259799655E-2</v>
      </c>
      <c r="K1149" s="4">
        <f t="shared" si="96"/>
        <v>-6.1394220159830537E-3</v>
      </c>
    </row>
    <row r="1150" spans="1:11" x14ac:dyDescent="0.2">
      <c r="A1150" s="6">
        <v>42088</v>
      </c>
      <c r="B1150">
        <v>22.374395369999998</v>
      </c>
      <c r="C1150">
        <v>18.548000340000002</v>
      </c>
      <c r="D1150">
        <v>0.50700730100000002</v>
      </c>
      <c r="E1150">
        <v>2061.0500489999999</v>
      </c>
      <c r="G1150" s="6">
        <f t="shared" si="92"/>
        <v>42088</v>
      </c>
      <c r="H1150" s="4">
        <f t="shared" si="93"/>
        <v>-2.0830406795318002E-2</v>
      </c>
      <c r="I1150" s="4">
        <f t="shared" si="94"/>
        <v>-8.3669629408219537E-3</v>
      </c>
      <c r="J1150" s="4">
        <f t="shared" si="95"/>
        <v>-6.0714437026008761E-2</v>
      </c>
      <c r="K1150" s="4">
        <f t="shared" si="96"/>
        <v>-1.4558905570164926E-2</v>
      </c>
    </row>
    <row r="1151" spans="1:11" x14ac:dyDescent="0.2">
      <c r="A1151" s="6">
        <v>42089</v>
      </c>
      <c r="B1151">
        <v>22.53122711</v>
      </c>
      <c r="C1151">
        <v>18.36750031</v>
      </c>
      <c r="D1151">
        <v>0.50532066799999997</v>
      </c>
      <c r="E1151">
        <v>2056.1499020000001</v>
      </c>
      <c r="G1151" s="6">
        <f t="shared" si="92"/>
        <v>42089</v>
      </c>
      <c r="H1151" s="4">
        <f t="shared" si="93"/>
        <v>7.0094291893261218E-3</v>
      </c>
      <c r="I1151" s="4">
        <f t="shared" si="94"/>
        <v>-9.7315088791938287E-3</v>
      </c>
      <c r="J1151" s="4">
        <f t="shared" si="95"/>
        <v>-3.3266444027006958E-3</v>
      </c>
      <c r="K1151" s="4">
        <f t="shared" si="96"/>
        <v>-2.3775002467200101E-3</v>
      </c>
    </row>
    <row r="1152" spans="1:11" x14ac:dyDescent="0.2">
      <c r="A1152" s="6">
        <v>42090</v>
      </c>
      <c r="B1152">
        <v>22.38265419</v>
      </c>
      <c r="C1152">
        <v>18.527999879999999</v>
      </c>
      <c r="D1152">
        <v>0.51520049599999995</v>
      </c>
      <c r="E1152">
        <v>2061.0200199999999</v>
      </c>
      <c r="G1152" s="6">
        <f t="shared" si="92"/>
        <v>42090</v>
      </c>
      <c r="H1152" s="4">
        <f t="shared" si="93"/>
        <v>-6.5940891401364832E-3</v>
      </c>
      <c r="I1152" s="4">
        <f t="shared" si="94"/>
        <v>8.7382369560988771E-3</v>
      </c>
      <c r="J1152" s="4">
        <f t="shared" si="95"/>
        <v>1.9551600846059225E-2</v>
      </c>
      <c r="K1152" s="4">
        <f t="shared" si="96"/>
        <v>2.3685617450666108E-3</v>
      </c>
    </row>
    <row r="1153" spans="1:11" x14ac:dyDescent="0.2">
      <c r="A1153" s="6">
        <v>42093</v>
      </c>
      <c r="B1153">
        <v>22.707315439999999</v>
      </c>
      <c r="C1153">
        <v>18.729499820000001</v>
      </c>
      <c r="D1153">
        <v>0.51736915100000003</v>
      </c>
      <c r="E1153">
        <v>2086.23999</v>
      </c>
      <c r="G1153" s="6">
        <f t="shared" si="92"/>
        <v>42093</v>
      </c>
      <c r="H1153" s="4">
        <f t="shared" si="93"/>
        <v>1.4505038019353877E-2</v>
      </c>
      <c r="I1153" s="4">
        <f t="shared" si="94"/>
        <v>1.0875428611023974E-2</v>
      </c>
      <c r="J1153" s="4">
        <f t="shared" si="95"/>
        <v>4.2093418326214493E-3</v>
      </c>
      <c r="K1153" s="4">
        <f t="shared" si="96"/>
        <v>1.2236644843459654E-2</v>
      </c>
    </row>
    <row r="1154" spans="1:11" x14ac:dyDescent="0.2">
      <c r="A1154" s="6">
        <v>42094</v>
      </c>
      <c r="B1154">
        <v>22.63027954</v>
      </c>
      <c r="C1154">
        <v>18.604999540000001</v>
      </c>
      <c r="D1154">
        <v>0.50435638400000005</v>
      </c>
      <c r="E1154">
        <v>2067.889893</v>
      </c>
      <c r="G1154" s="6">
        <f t="shared" ref="G1154:G1217" si="97">A1154</f>
        <v>42094</v>
      </c>
      <c r="H1154" s="4">
        <f t="shared" si="93"/>
        <v>-3.3925586757955761E-3</v>
      </c>
      <c r="I1154" s="4">
        <f t="shared" si="94"/>
        <v>-6.6472826928914985E-3</v>
      </c>
      <c r="J1154" s="4">
        <f t="shared" si="95"/>
        <v>-2.5151803069139667E-2</v>
      </c>
      <c r="K1154" s="4">
        <f t="shared" si="96"/>
        <v>-8.7957747373061945E-3</v>
      </c>
    </row>
    <row r="1155" spans="1:11" x14ac:dyDescent="0.2">
      <c r="A1155" s="6">
        <v>42095</v>
      </c>
      <c r="B1155">
        <v>22.20656395</v>
      </c>
      <c r="C1155">
        <v>18.51300049</v>
      </c>
      <c r="D1155">
        <v>0.50628435599999999</v>
      </c>
      <c r="E1155">
        <v>2059.6899410000001</v>
      </c>
      <c r="G1155" s="6">
        <f t="shared" si="97"/>
        <v>42095</v>
      </c>
      <c r="H1155" s="4">
        <f t="shared" si="93"/>
        <v>-1.872339178360849E-2</v>
      </c>
      <c r="I1155" s="4">
        <f t="shared" si="94"/>
        <v>-4.9448563437052284E-3</v>
      </c>
      <c r="J1155" s="4">
        <f t="shared" si="95"/>
        <v>3.8226382398680592E-3</v>
      </c>
      <c r="K1155" s="4">
        <f t="shared" si="96"/>
        <v>-3.9653716707825915E-3</v>
      </c>
    </row>
    <row r="1156" spans="1:11" x14ac:dyDescent="0.2">
      <c r="A1156" s="6">
        <v>42096</v>
      </c>
      <c r="B1156">
        <v>22.21206093</v>
      </c>
      <c r="C1156">
        <v>18.612499239999998</v>
      </c>
      <c r="D1156">
        <v>0.50748932400000002</v>
      </c>
      <c r="E1156">
        <v>2066.959961</v>
      </c>
      <c r="G1156" s="6">
        <f t="shared" si="97"/>
        <v>42096</v>
      </c>
      <c r="H1156" s="4">
        <f t="shared" si="93"/>
        <v>2.4753852114978159E-4</v>
      </c>
      <c r="I1156" s="4">
        <f t="shared" si="94"/>
        <v>5.3745339689124094E-3</v>
      </c>
      <c r="J1156" s="4">
        <f t="shared" si="95"/>
        <v>2.380022186583286E-3</v>
      </c>
      <c r="K1156" s="4">
        <f t="shared" si="96"/>
        <v>3.5296671869311513E-3</v>
      </c>
    </row>
    <row r="1157" spans="1:11" x14ac:dyDescent="0.2">
      <c r="A1157" s="6">
        <v>42100</v>
      </c>
      <c r="B1157">
        <v>22.283603670000002</v>
      </c>
      <c r="C1157">
        <v>18.851999280000001</v>
      </c>
      <c r="D1157">
        <v>0.522188604</v>
      </c>
      <c r="E1157">
        <v>2080.6201169999999</v>
      </c>
      <c r="G1157" s="6">
        <f t="shared" si="97"/>
        <v>42100</v>
      </c>
      <c r="H1157" s="4">
        <f t="shared" ref="H1157:H1220" si="98">B1157/B1156-1</f>
        <v>3.2208960809834153E-3</v>
      </c>
      <c r="I1157" s="4">
        <f t="shared" si="94"/>
        <v>1.2867699115081566E-2</v>
      </c>
      <c r="J1157" s="4">
        <f t="shared" si="95"/>
        <v>2.8964707836888426E-2</v>
      </c>
      <c r="K1157" s="4">
        <f t="shared" si="96"/>
        <v>6.6088150025853665E-3</v>
      </c>
    </row>
    <row r="1158" spans="1:11" x14ac:dyDescent="0.2">
      <c r="A1158" s="6">
        <v>42101</v>
      </c>
      <c r="B1158">
        <v>22.14878654</v>
      </c>
      <c r="C1158">
        <v>18.720500950000002</v>
      </c>
      <c r="D1158">
        <v>0.52676713500000005</v>
      </c>
      <c r="E1158">
        <v>2076.330078</v>
      </c>
      <c r="G1158" s="6">
        <f t="shared" si="97"/>
        <v>42101</v>
      </c>
      <c r="H1158" s="4">
        <f t="shared" si="98"/>
        <v>-6.0500595862554851E-3</v>
      </c>
      <c r="I1158" s="4">
        <f t="shared" si="94"/>
        <v>-6.9752989084561623E-3</v>
      </c>
      <c r="J1158" s="4">
        <f t="shared" si="95"/>
        <v>8.7679642277296299E-3</v>
      </c>
      <c r="K1158" s="4">
        <f t="shared" si="96"/>
        <v>-2.0619040280095424E-3</v>
      </c>
    </row>
    <row r="1159" spans="1:11" x14ac:dyDescent="0.2">
      <c r="A1159" s="6">
        <v>42102</v>
      </c>
      <c r="B1159">
        <v>22.294603349999999</v>
      </c>
      <c r="C1159">
        <v>19.059999470000001</v>
      </c>
      <c r="D1159">
        <v>0.53062284000000004</v>
      </c>
      <c r="E1159">
        <v>2081.8999020000001</v>
      </c>
      <c r="G1159" s="6">
        <f t="shared" si="97"/>
        <v>42102</v>
      </c>
      <c r="H1159" s="4">
        <f t="shared" si="98"/>
        <v>6.5835123624791159E-3</v>
      </c>
      <c r="I1159" s="4">
        <f t="shared" si="94"/>
        <v>1.8135119402346911E-2</v>
      </c>
      <c r="J1159" s="4">
        <f t="shared" si="95"/>
        <v>7.3195625615480875E-3</v>
      </c>
      <c r="K1159" s="4">
        <f t="shared" si="96"/>
        <v>2.6825330225748178E-3</v>
      </c>
    </row>
    <row r="1160" spans="1:11" x14ac:dyDescent="0.2">
      <c r="A1160" s="6">
        <v>42103</v>
      </c>
      <c r="B1160">
        <v>22.242322919999999</v>
      </c>
      <c r="C1160">
        <v>19.17700005</v>
      </c>
      <c r="D1160">
        <v>0.54291236399999998</v>
      </c>
      <c r="E1160">
        <v>2091.179932</v>
      </c>
      <c r="G1160" s="6">
        <f t="shared" si="97"/>
        <v>42103</v>
      </c>
      <c r="H1160" s="4">
        <f t="shared" si="98"/>
        <v>-2.3449813920999318E-3</v>
      </c>
      <c r="I1160" s="4">
        <f t="shared" si="94"/>
        <v>6.1385405694347472E-3</v>
      </c>
      <c r="J1160" s="4">
        <f t="shared" si="95"/>
        <v>2.3160563536993584E-2</v>
      </c>
      <c r="K1160" s="4">
        <f t="shared" si="96"/>
        <v>4.4574813568534211E-3</v>
      </c>
    </row>
    <row r="1161" spans="1:11" x14ac:dyDescent="0.2">
      <c r="A1161" s="6">
        <v>42104</v>
      </c>
      <c r="B1161">
        <v>22.19005585</v>
      </c>
      <c r="C1161">
        <v>19.13249969</v>
      </c>
      <c r="D1161">
        <v>0.54845464200000005</v>
      </c>
      <c r="E1161">
        <v>2102.0600589999999</v>
      </c>
      <c r="G1161" s="6">
        <f t="shared" si="97"/>
        <v>42104</v>
      </c>
      <c r="H1161" s="4">
        <f t="shared" si="98"/>
        <v>-2.3498925983581609E-3</v>
      </c>
      <c r="I1161" s="4">
        <f t="shared" si="94"/>
        <v>-2.3205068511225058E-3</v>
      </c>
      <c r="J1161" s="4">
        <f t="shared" si="95"/>
        <v>1.0208421040858839E-2</v>
      </c>
      <c r="K1161" s="4">
        <f t="shared" si="96"/>
        <v>5.2028650588638037E-3</v>
      </c>
    </row>
    <row r="1162" spans="1:11" x14ac:dyDescent="0.2">
      <c r="A1162" s="6">
        <v>42107</v>
      </c>
      <c r="B1162">
        <v>22.091007229999999</v>
      </c>
      <c r="C1162">
        <v>19.118000030000001</v>
      </c>
      <c r="D1162">
        <v>0.54339432700000001</v>
      </c>
      <c r="E1162">
        <v>2092.429932</v>
      </c>
      <c r="G1162" s="6">
        <f t="shared" si="97"/>
        <v>42107</v>
      </c>
      <c r="H1162" s="4">
        <f t="shared" si="98"/>
        <v>-4.4636489727447604E-3</v>
      </c>
      <c r="I1162" s="4">
        <f t="shared" si="94"/>
        <v>-7.5785497111890976E-4</v>
      </c>
      <c r="J1162" s="4">
        <f t="shared" si="95"/>
        <v>-9.2264968011703807E-3</v>
      </c>
      <c r="K1162" s="4">
        <f t="shared" si="96"/>
        <v>-4.5812806150653529E-3</v>
      </c>
    </row>
    <row r="1163" spans="1:11" x14ac:dyDescent="0.2">
      <c r="A1163" s="6">
        <v>42108</v>
      </c>
      <c r="B1163">
        <v>22.052482600000001</v>
      </c>
      <c r="C1163">
        <v>19.255500789999999</v>
      </c>
      <c r="D1163">
        <v>0.53881567699999999</v>
      </c>
      <c r="E1163">
        <v>2095.8400879999999</v>
      </c>
      <c r="G1163" s="6">
        <f t="shared" si="97"/>
        <v>42108</v>
      </c>
      <c r="H1163" s="4">
        <f t="shared" si="98"/>
        <v>-1.7439055448625895E-3</v>
      </c>
      <c r="I1163" s="4">
        <f t="shared" si="94"/>
        <v>7.1922146555201127E-3</v>
      </c>
      <c r="J1163" s="4">
        <f t="shared" si="95"/>
        <v>-8.4260172999561789E-3</v>
      </c>
      <c r="K1163" s="4">
        <f t="shared" si="96"/>
        <v>1.6297587545692771E-3</v>
      </c>
    </row>
    <row r="1164" spans="1:11" x14ac:dyDescent="0.2">
      <c r="A1164" s="6">
        <v>42109</v>
      </c>
      <c r="B1164">
        <v>21.939672470000001</v>
      </c>
      <c r="C1164">
        <v>19.17250061</v>
      </c>
      <c r="D1164">
        <v>0.54532212000000002</v>
      </c>
      <c r="E1164">
        <v>2106.6298830000001</v>
      </c>
      <c r="G1164" s="6">
        <f t="shared" si="97"/>
        <v>42109</v>
      </c>
      <c r="H1164" s="4">
        <f t="shared" si="98"/>
        <v>-5.115529713647704E-3</v>
      </c>
      <c r="I1164" s="4">
        <f t="shared" si="94"/>
        <v>-4.3104659237480636E-3</v>
      </c>
      <c r="J1164" s="4">
        <f t="shared" si="95"/>
        <v>1.2075452288668354E-2</v>
      </c>
      <c r="K1164" s="4">
        <f t="shared" si="96"/>
        <v>5.1481957339105655E-3</v>
      </c>
    </row>
    <row r="1165" spans="1:11" x14ac:dyDescent="0.2">
      <c r="A1165" s="6">
        <v>42110</v>
      </c>
      <c r="B1165">
        <v>21.80209923</v>
      </c>
      <c r="C1165">
        <v>19.30200005</v>
      </c>
      <c r="D1165">
        <v>0.54194831799999998</v>
      </c>
      <c r="E1165">
        <v>2104.98999</v>
      </c>
      <c r="G1165" s="6">
        <f t="shared" si="97"/>
        <v>42110</v>
      </c>
      <c r="H1165" s="4">
        <f t="shared" si="98"/>
        <v>-6.2705238735043523E-3</v>
      </c>
      <c r="I1165" s="4">
        <f t="shared" si="94"/>
        <v>6.7544366086735863E-3</v>
      </c>
      <c r="J1165" s="4">
        <f t="shared" si="95"/>
        <v>-6.1868056993543696E-3</v>
      </c>
      <c r="K1165" s="4">
        <f t="shared" si="96"/>
        <v>-7.7844381361602544E-4</v>
      </c>
    </row>
    <row r="1166" spans="1:11" x14ac:dyDescent="0.2">
      <c r="A1166" s="6">
        <v>42111</v>
      </c>
      <c r="B1166">
        <v>21.427907940000001</v>
      </c>
      <c r="C1166">
        <v>18.777999879999999</v>
      </c>
      <c r="D1166">
        <v>0.53496021000000005</v>
      </c>
      <c r="E1166">
        <v>2081.179932</v>
      </c>
      <c r="G1166" s="6">
        <f t="shared" si="97"/>
        <v>42111</v>
      </c>
      <c r="H1166" s="4">
        <f t="shared" si="98"/>
        <v>-1.7163085354877539E-2</v>
      </c>
      <c r="I1166" s="4">
        <f t="shared" si="94"/>
        <v>-2.7147454597587162E-2</v>
      </c>
      <c r="J1166" s="4">
        <f t="shared" si="95"/>
        <v>-1.289441772933031E-2</v>
      </c>
      <c r="K1166" s="4">
        <f t="shared" si="96"/>
        <v>-1.1311245237798029E-2</v>
      </c>
    </row>
    <row r="1167" spans="1:11" x14ac:dyDescent="0.2">
      <c r="A1167" s="6">
        <v>42114</v>
      </c>
      <c r="B1167">
        <v>21.499454499999999</v>
      </c>
      <c r="C1167">
        <v>19.475500109999999</v>
      </c>
      <c r="D1167">
        <v>0.53230947299999998</v>
      </c>
      <c r="E1167">
        <v>2100.3999020000001</v>
      </c>
      <c r="G1167" s="6">
        <f t="shared" si="97"/>
        <v>42114</v>
      </c>
      <c r="H1167" s="4">
        <f t="shared" si="98"/>
        <v>3.3389428496861662E-3</v>
      </c>
      <c r="I1167" s="4">
        <f t="shared" si="94"/>
        <v>3.7144543319700851E-2</v>
      </c>
      <c r="J1167" s="4">
        <f t="shared" si="95"/>
        <v>-4.9550171217408456E-3</v>
      </c>
      <c r="K1167" s="4">
        <f t="shared" si="96"/>
        <v>9.2351313331806573E-3</v>
      </c>
    </row>
    <row r="1168" spans="1:11" x14ac:dyDescent="0.2">
      <c r="A1168" s="6">
        <v>42115</v>
      </c>
      <c r="B1168">
        <v>21.469182969999999</v>
      </c>
      <c r="C1168">
        <v>19.559000019999999</v>
      </c>
      <c r="D1168">
        <v>0.53158664700000002</v>
      </c>
      <c r="E1168">
        <v>2097.290039</v>
      </c>
      <c r="G1168" s="6">
        <f t="shared" si="97"/>
        <v>42115</v>
      </c>
      <c r="H1168" s="4">
        <f t="shared" si="98"/>
        <v>-1.4080138637936335E-3</v>
      </c>
      <c r="I1168" s="4">
        <f t="shared" si="94"/>
        <v>4.2874334178009121E-3</v>
      </c>
      <c r="J1168" s="4">
        <f t="shared" si="95"/>
        <v>-1.3579055730987832E-3</v>
      </c>
      <c r="K1168" s="4">
        <f t="shared" si="96"/>
        <v>-1.4806051919155072E-3</v>
      </c>
    </row>
    <row r="1169" spans="1:11" x14ac:dyDescent="0.2">
      <c r="A1169" s="6">
        <v>42116</v>
      </c>
      <c r="B1169">
        <v>21.57923508</v>
      </c>
      <c r="C1169">
        <v>19.489999770000001</v>
      </c>
      <c r="D1169">
        <v>0.53761100799999995</v>
      </c>
      <c r="E1169">
        <v>2107.959961</v>
      </c>
      <c r="G1169" s="6">
        <f t="shared" si="97"/>
        <v>42116</v>
      </c>
      <c r="H1169" s="4">
        <f t="shared" si="98"/>
        <v>5.1260502159669041E-3</v>
      </c>
      <c r="I1169" s="4">
        <f t="shared" si="94"/>
        <v>-3.5278004974407251E-3</v>
      </c>
      <c r="J1169" s="4">
        <f t="shared" si="95"/>
        <v>1.1332792187310092E-2</v>
      </c>
      <c r="K1169" s="4">
        <f t="shared" si="96"/>
        <v>5.0874804159597442E-3</v>
      </c>
    </row>
    <row r="1170" spans="1:11" x14ac:dyDescent="0.2">
      <c r="A1170" s="6">
        <v>42117</v>
      </c>
      <c r="B1170">
        <v>21.785594939999999</v>
      </c>
      <c r="C1170">
        <v>19.499500269999999</v>
      </c>
      <c r="D1170">
        <v>0.53544229300000001</v>
      </c>
      <c r="E1170">
        <v>2112.929932</v>
      </c>
      <c r="G1170" s="6">
        <f t="shared" si="97"/>
        <v>42117</v>
      </c>
      <c r="H1170" s="4">
        <f t="shared" si="98"/>
        <v>9.5628904006546112E-3</v>
      </c>
      <c r="I1170" s="4">
        <f t="shared" si="94"/>
        <v>4.8745511093439831E-4</v>
      </c>
      <c r="J1170" s="4">
        <f t="shared" si="95"/>
        <v>-4.033985479701907E-3</v>
      </c>
      <c r="K1170" s="4">
        <f t="shared" si="96"/>
        <v>2.3577160344365744E-3</v>
      </c>
    </row>
    <row r="1171" spans="1:11" x14ac:dyDescent="0.2">
      <c r="A1171" s="6">
        <v>42118</v>
      </c>
      <c r="B1171">
        <v>21.967191700000001</v>
      </c>
      <c r="C1171">
        <v>22.254999160000001</v>
      </c>
      <c r="D1171">
        <v>0.53086376199999996</v>
      </c>
      <c r="E1171">
        <v>2117.6899410000001</v>
      </c>
      <c r="G1171" s="6">
        <f t="shared" si="97"/>
        <v>42118</v>
      </c>
      <c r="H1171" s="4">
        <f t="shared" si="98"/>
        <v>8.3356346475798038E-3</v>
      </c>
      <c r="I1171" s="4">
        <f t="shared" si="94"/>
        <v>0.14131125679355683</v>
      </c>
      <c r="J1171" s="4">
        <f t="shared" si="95"/>
        <v>-8.5509326772587047E-3</v>
      </c>
      <c r="K1171" s="4">
        <f t="shared" si="96"/>
        <v>2.2528002125912217E-3</v>
      </c>
    </row>
    <row r="1172" spans="1:11" x14ac:dyDescent="0.2">
      <c r="A1172" s="6">
        <v>42121</v>
      </c>
      <c r="B1172">
        <v>21.837869640000001</v>
      </c>
      <c r="C1172">
        <v>21.927999499999999</v>
      </c>
      <c r="D1172">
        <v>0.53496021000000005</v>
      </c>
      <c r="E1172">
        <v>2108.919922</v>
      </c>
      <c r="G1172" s="6">
        <f t="shared" si="97"/>
        <v>42121</v>
      </c>
      <c r="H1172" s="4">
        <f t="shared" si="98"/>
        <v>-5.8870547389996419E-3</v>
      </c>
      <c r="I1172" s="4">
        <f t="shared" ref="I1172:I1235" si="99">C1172/C1171-1</f>
        <v>-1.4693312619293852E-2</v>
      </c>
      <c r="J1172" s="4">
        <f t="shared" ref="J1172:J1235" si="100">D1172/D1171-1</f>
        <v>7.7165711680280413E-3</v>
      </c>
      <c r="K1172" s="4">
        <f t="shared" ref="K1172:K1235" si="101">E1172/E1171-1</f>
        <v>-4.14131399984774E-3</v>
      </c>
    </row>
    <row r="1173" spans="1:11" x14ac:dyDescent="0.2">
      <c r="A1173" s="6">
        <v>42122</v>
      </c>
      <c r="B1173">
        <v>21.76358604</v>
      </c>
      <c r="C1173">
        <v>21.465499879999999</v>
      </c>
      <c r="D1173">
        <v>0.53761100799999995</v>
      </c>
      <c r="E1173">
        <v>2114.76001</v>
      </c>
      <c r="G1173" s="6">
        <f t="shared" si="97"/>
        <v>42122</v>
      </c>
      <c r="H1173" s="4">
        <f t="shared" si="98"/>
        <v>-3.4015955413497778E-3</v>
      </c>
      <c r="I1173" s="4">
        <f t="shared" si="99"/>
        <v>-2.1091737985492021E-2</v>
      </c>
      <c r="J1173" s="4">
        <f t="shared" si="100"/>
        <v>4.9551311489126615E-3</v>
      </c>
      <c r="K1173" s="4">
        <f t="shared" si="101"/>
        <v>2.7692317470553451E-3</v>
      </c>
    </row>
    <row r="1174" spans="1:11" x14ac:dyDescent="0.2">
      <c r="A1174" s="6">
        <v>42123</v>
      </c>
      <c r="B1174">
        <v>21.427907940000001</v>
      </c>
      <c r="C1174">
        <v>21.46850014</v>
      </c>
      <c r="D1174">
        <v>0.53351426099999999</v>
      </c>
      <c r="E1174">
        <v>2106.8500979999999</v>
      </c>
      <c r="G1174" s="6">
        <f t="shared" si="97"/>
        <v>42123</v>
      </c>
      <c r="H1174" s="4">
        <f t="shared" si="98"/>
        <v>-1.5423841428661822E-2</v>
      </c>
      <c r="I1174" s="4">
        <f t="shared" si="99"/>
        <v>1.3977126164177456E-4</v>
      </c>
      <c r="J1174" s="4">
        <f t="shared" si="100"/>
        <v>-7.620281093648984E-3</v>
      </c>
      <c r="K1174" s="4">
        <f t="shared" si="101"/>
        <v>-3.7403355286635964E-3</v>
      </c>
    </row>
    <row r="1175" spans="1:11" x14ac:dyDescent="0.2">
      <c r="A1175" s="6">
        <v>42124</v>
      </c>
      <c r="B1175">
        <v>21.47469139</v>
      </c>
      <c r="C1175">
        <v>21.0890007</v>
      </c>
      <c r="D1175">
        <v>0.53496021000000005</v>
      </c>
      <c r="E1175">
        <v>2085.51001</v>
      </c>
      <c r="G1175" s="6">
        <f t="shared" si="97"/>
        <v>42124</v>
      </c>
      <c r="H1175" s="4">
        <f t="shared" si="98"/>
        <v>2.183295267601304E-3</v>
      </c>
      <c r="I1175" s="4">
        <f t="shared" si="99"/>
        <v>-1.7677035541617481E-2</v>
      </c>
      <c r="J1175" s="4">
        <f t="shared" si="100"/>
        <v>2.7102349565872874E-3</v>
      </c>
      <c r="K1175" s="4">
        <f t="shared" si="101"/>
        <v>-1.0128906665100579E-2</v>
      </c>
    </row>
    <row r="1176" spans="1:11" x14ac:dyDescent="0.2">
      <c r="A1176" s="6">
        <v>42125</v>
      </c>
      <c r="B1176">
        <v>21.626012800000002</v>
      </c>
      <c r="C1176">
        <v>21.143499370000001</v>
      </c>
      <c r="D1176">
        <v>0.54821383999999995</v>
      </c>
      <c r="E1176">
        <v>2108.290039</v>
      </c>
      <c r="G1176" s="6">
        <f t="shared" si="97"/>
        <v>42125</v>
      </c>
      <c r="H1176" s="4">
        <f t="shared" si="98"/>
        <v>7.0464998659056644E-3</v>
      </c>
      <c r="I1176" s="4">
        <f t="shared" si="99"/>
        <v>2.5842224947150161E-3</v>
      </c>
      <c r="J1176" s="4">
        <f t="shared" si="100"/>
        <v>2.477498279731849E-2</v>
      </c>
      <c r="K1176" s="4">
        <f t="shared" si="101"/>
        <v>1.0923001515586117E-2</v>
      </c>
    </row>
    <row r="1177" spans="1:11" x14ac:dyDescent="0.2">
      <c r="A1177" s="6">
        <v>42128</v>
      </c>
      <c r="B1177">
        <v>21.785594939999999</v>
      </c>
      <c r="C1177">
        <v>21.152000430000001</v>
      </c>
      <c r="D1177">
        <v>0.54484027599999996</v>
      </c>
      <c r="E1177">
        <v>2114.48999</v>
      </c>
      <c r="G1177" s="6">
        <f t="shared" si="97"/>
        <v>42128</v>
      </c>
      <c r="H1177" s="4">
        <f t="shared" si="98"/>
        <v>7.3791753235250557E-3</v>
      </c>
      <c r="I1177" s="4">
        <f t="shared" si="99"/>
        <v>4.0206494919492464E-4</v>
      </c>
      <c r="J1177" s="4">
        <f t="shared" si="100"/>
        <v>-6.1537373810190976E-3</v>
      </c>
      <c r="K1177" s="4">
        <f t="shared" si="101"/>
        <v>2.9407486092096757E-3</v>
      </c>
    </row>
    <row r="1178" spans="1:11" x14ac:dyDescent="0.2">
      <c r="A1178" s="6">
        <v>42129</v>
      </c>
      <c r="B1178">
        <v>21.496698380000002</v>
      </c>
      <c r="C1178">
        <v>21.05949974</v>
      </c>
      <c r="D1178">
        <v>0.53086376199999996</v>
      </c>
      <c r="E1178">
        <v>2089.459961</v>
      </c>
      <c r="G1178" s="6">
        <f t="shared" si="97"/>
        <v>42129</v>
      </c>
      <c r="H1178" s="4">
        <f t="shared" si="98"/>
        <v>-1.3260898350292982E-2</v>
      </c>
      <c r="I1178" s="4">
        <f t="shared" si="99"/>
        <v>-4.373141457996943E-3</v>
      </c>
      <c r="J1178" s="4">
        <f t="shared" si="100"/>
        <v>-2.5652497834062427E-2</v>
      </c>
      <c r="K1178" s="4">
        <f t="shared" si="101"/>
        <v>-1.1837383538524149E-2</v>
      </c>
    </row>
    <row r="1179" spans="1:11" x14ac:dyDescent="0.2">
      <c r="A1179" s="6">
        <v>42130</v>
      </c>
      <c r="B1179">
        <v>21.49946976</v>
      </c>
      <c r="C1179">
        <v>20.954999919999999</v>
      </c>
      <c r="D1179">
        <v>0.53255045400000001</v>
      </c>
      <c r="E1179">
        <v>2080.1499020000001</v>
      </c>
      <c r="G1179" s="6">
        <f t="shared" si="97"/>
        <v>42130</v>
      </c>
      <c r="H1179" s="4">
        <f t="shared" si="98"/>
        <v>1.2892119296692428E-4</v>
      </c>
      <c r="I1179" s="4">
        <f t="shared" si="99"/>
        <v>-4.962122618777931E-3</v>
      </c>
      <c r="J1179" s="4">
        <f t="shared" si="100"/>
        <v>3.1772596299388667E-3</v>
      </c>
      <c r="K1179" s="4">
        <f t="shared" si="101"/>
        <v>-4.4557250073096188E-3</v>
      </c>
    </row>
    <row r="1180" spans="1:11" x14ac:dyDescent="0.2">
      <c r="A1180" s="6">
        <v>42131</v>
      </c>
      <c r="B1180">
        <v>21.604682919999998</v>
      </c>
      <c r="C1180">
        <v>21.34399986</v>
      </c>
      <c r="D1180">
        <v>0.54194831799999998</v>
      </c>
      <c r="E1180">
        <v>2088</v>
      </c>
      <c r="G1180" s="6">
        <f t="shared" si="97"/>
        <v>42131</v>
      </c>
      <c r="H1180" s="4">
        <f t="shared" si="98"/>
        <v>4.8937560402420033E-3</v>
      </c>
      <c r="I1180" s="4">
        <f t="shared" si="99"/>
        <v>1.8563585849920683E-2</v>
      </c>
      <c r="J1180" s="4">
        <f t="shared" si="100"/>
        <v>1.764689886077897E-2</v>
      </c>
      <c r="K1180" s="4">
        <f t="shared" si="101"/>
        <v>3.7738136047080761E-3</v>
      </c>
    </row>
    <row r="1181" spans="1:11" x14ac:dyDescent="0.2">
      <c r="A1181" s="6">
        <v>42132</v>
      </c>
      <c r="B1181">
        <v>21.743122100000001</v>
      </c>
      <c r="C1181">
        <v>21.68449974</v>
      </c>
      <c r="D1181">
        <v>0.50194704499999998</v>
      </c>
      <c r="E1181">
        <v>2116.1000979999999</v>
      </c>
      <c r="G1181" s="6">
        <f t="shared" si="97"/>
        <v>42132</v>
      </c>
      <c r="H1181" s="4">
        <f t="shared" si="98"/>
        <v>6.4078320664380239E-3</v>
      </c>
      <c r="I1181" s="4">
        <f t="shared" si="99"/>
        <v>1.5952955501940203E-2</v>
      </c>
      <c r="J1181" s="4">
        <f t="shared" si="100"/>
        <v>-7.3810124824485568E-2</v>
      </c>
      <c r="K1181" s="4">
        <f t="shared" si="101"/>
        <v>1.3457901340996115E-2</v>
      </c>
    </row>
    <row r="1182" spans="1:11" x14ac:dyDescent="0.2">
      <c r="A1182" s="6">
        <v>42135</v>
      </c>
      <c r="B1182">
        <v>21.624053960000001</v>
      </c>
      <c r="C1182">
        <v>21.642499919999999</v>
      </c>
      <c r="D1182">
        <v>0.49712732399999998</v>
      </c>
      <c r="E1182">
        <v>2105.330078</v>
      </c>
      <c r="G1182" s="6">
        <f t="shared" si="97"/>
        <v>42135</v>
      </c>
      <c r="H1182" s="4">
        <f t="shared" si="98"/>
        <v>-5.4761289318243644E-3</v>
      </c>
      <c r="I1182" s="4">
        <f t="shared" si="99"/>
        <v>-1.9368590700078459E-3</v>
      </c>
      <c r="J1182" s="4">
        <f t="shared" si="100"/>
        <v>-9.6020507501941577E-3</v>
      </c>
      <c r="K1182" s="4">
        <f t="shared" si="101"/>
        <v>-5.0895607491248107E-3</v>
      </c>
    </row>
    <row r="1183" spans="1:11" x14ac:dyDescent="0.2">
      <c r="A1183" s="6">
        <v>42136</v>
      </c>
      <c r="B1183">
        <v>21.862176900000001</v>
      </c>
      <c r="C1183">
        <v>21.551000599999998</v>
      </c>
      <c r="D1183">
        <v>0.50194704499999998</v>
      </c>
      <c r="E1183">
        <v>2099.1201169999999</v>
      </c>
      <c r="G1183" s="6">
        <f t="shared" si="97"/>
        <v>42136</v>
      </c>
      <c r="H1183" s="4">
        <f t="shared" si="98"/>
        <v>1.101194717884435E-2</v>
      </c>
      <c r="I1183" s="4">
        <f t="shared" si="99"/>
        <v>-4.2277611337979693E-3</v>
      </c>
      <c r="J1183" s="4">
        <f t="shared" si="100"/>
        <v>9.6951440150572221E-3</v>
      </c>
      <c r="K1183" s="4">
        <f t="shared" si="101"/>
        <v>-2.949637714718456E-3</v>
      </c>
    </row>
    <row r="1184" spans="1:11" x14ac:dyDescent="0.2">
      <c r="A1184" s="6">
        <v>42137</v>
      </c>
      <c r="B1184">
        <v>21.64067459</v>
      </c>
      <c r="C1184">
        <v>21.34350014</v>
      </c>
      <c r="D1184">
        <v>0.50483858599999998</v>
      </c>
      <c r="E1184">
        <v>2098.4799800000001</v>
      </c>
      <c r="G1184" s="6">
        <f t="shared" si="97"/>
        <v>42137</v>
      </c>
      <c r="H1184" s="4">
        <f t="shared" si="98"/>
        <v>-1.0131759111326244E-2</v>
      </c>
      <c r="I1184" s="4">
        <f t="shared" si="99"/>
        <v>-9.6283445883249552E-3</v>
      </c>
      <c r="J1184" s="4">
        <f t="shared" si="100"/>
        <v>5.7606495123405654E-3</v>
      </c>
      <c r="K1184" s="4">
        <f t="shared" si="101"/>
        <v>-3.0495491649840112E-4</v>
      </c>
    </row>
    <row r="1185" spans="1:11" x14ac:dyDescent="0.2">
      <c r="A1185" s="6">
        <v>42138</v>
      </c>
      <c r="B1185">
        <v>21.795730590000002</v>
      </c>
      <c r="C1185">
        <v>21.614000319999999</v>
      </c>
      <c r="D1185">
        <v>0.51303172100000005</v>
      </c>
      <c r="E1185">
        <v>2121.1000979999999</v>
      </c>
      <c r="G1185" s="6">
        <f t="shared" si="97"/>
        <v>42138</v>
      </c>
      <c r="H1185" s="4">
        <f t="shared" si="98"/>
        <v>7.1650261804523385E-3</v>
      </c>
      <c r="I1185" s="4">
        <f t="shared" si="99"/>
        <v>1.2673656065110617E-2</v>
      </c>
      <c r="J1185" s="4">
        <f t="shared" si="100"/>
        <v>1.6229217074940516E-2</v>
      </c>
      <c r="K1185" s="4">
        <f t="shared" si="101"/>
        <v>1.077928701516595E-2</v>
      </c>
    </row>
    <row r="1186" spans="1:11" x14ac:dyDescent="0.2">
      <c r="A1186" s="6">
        <v>42139</v>
      </c>
      <c r="B1186">
        <v>21.939699170000001</v>
      </c>
      <c r="C1186">
        <v>21.299999239999998</v>
      </c>
      <c r="D1186">
        <v>0.51327264299999997</v>
      </c>
      <c r="E1186">
        <v>2122.7299800000001</v>
      </c>
      <c r="G1186" s="6">
        <f t="shared" si="97"/>
        <v>42139</v>
      </c>
      <c r="H1186" s="4">
        <f t="shared" si="98"/>
        <v>6.605356925546424E-3</v>
      </c>
      <c r="I1186" s="4">
        <f t="shared" si="99"/>
        <v>-1.4527670738926024E-2</v>
      </c>
      <c r="J1186" s="4">
        <f t="shared" si="100"/>
        <v>4.6960449059629816E-4</v>
      </c>
      <c r="K1186" s="4">
        <f t="shared" si="101"/>
        <v>7.6841352349998893E-4</v>
      </c>
    </row>
    <row r="1187" spans="1:11" x14ac:dyDescent="0.2">
      <c r="A1187" s="6">
        <v>42142</v>
      </c>
      <c r="B1187">
        <v>22.127975459999998</v>
      </c>
      <c r="C1187">
        <v>21.26199913</v>
      </c>
      <c r="D1187">
        <v>0.51254969800000005</v>
      </c>
      <c r="E1187">
        <v>2129.1999510000001</v>
      </c>
      <c r="G1187" s="6">
        <f t="shared" si="97"/>
        <v>42142</v>
      </c>
      <c r="H1187" s="4">
        <f t="shared" si="98"/>
        <v>8.5815347120823393E-3</v>
      </c>
      <c r="I1187" s="4">
        <f t="shared" si="99"/>
        <v>-1.7840427866606667E-3</v>
      </c>
      <c r="J1187" s="4">
        <f t="shared" si="100"/>
        <v>-1.4085009397235559E-3</v>
      </c>
      <c r="K1187" s="4">
        <f t="shared" si="101"/>
        <v>3.0479481898115779E-3</v>
      </c>
    </row>
    <row r="1188" spans="1:11" x14ac:dyDescent="0.2">
      <c r="A1188" s="6">
        <v>42143</v>
      </c>
      <c r="B1188">
        <v>21.161678309999999</v>
      </c>
      <c r="C1188">
        <v>21.085500719999999</v>
      </c>
      <c r="D1188">
        <v>0.50935417400000005</v>
      </c>
      <c r="E1188">
        <v>2127.830078</v>
      </c>
      <c r="G1188" s="6">
        <f t="shared" si="97"/>
        <v>42143</v>
      </c>
      <c r="H1188" s="4">
        <f t="shared" si="98"/>
        <v>-4.366857473006247E-2</v>
      </c>
      <c r="I1188" s="4">
        <f t="shared" si="99"/>
        <v>-8.3011201778748767E-3</v>
      </c>
      <c r="J1188" s="4">
        <f t="shared" si="100"/>
        <v>-6.2345642041525817E-3</v>
      </c>
      <c r="K1188" s="4">
        <f t="shared" si="101"/>
        <v>-6.43374521663298E-4</v>
      </c>
    </row>
    <row r="1189" spans="1:11" x14ac:dyDescent="0.2">
      <c r="A1189" s="6">
        <v>42144</v>
      </c>
      <c r="B1189">
        <v>21.01493073</v>
      </c>
      <c r="C1189">
        <v>21.193000789999999</v>
      </c>
      <c r="D1189">
        <v>0.50935417400000005</v>
      </c>
      <c r="E1189">
        <v>2125.8500979999999</v>
      </c>
      <c r="G1189" s="6">
        <f t="shared" si="97"/>
        <v>42144</v>
      </c>
      <c r="H1189" s="4">
        <f t="shared" si="98"/>
        <v>-6.9345908131801526E-3</v>
      </c>
      <c r="I1189" s="4">
        <f t="shared" si="99"/>
        <v>5.0982934400052304E-3</v>
      </c>
      <c r="J1189" s="4">
        <f t="shared" si="100"/>
        <v>0</v>
      </c>
      <c r="K1189" s="4">
        <f t="shared" si="101"/>
        <v>-9.3051603155314133E-4</v>
      </c>
    </row>
    <row r="1190" spans="1:11" x14ac:dyDescent="0.2">
      <c r="A1190" s="6">
        <v>42145</v>
      </c>
      <c r="B1190">
        <v>21.07307625</v>
      </c>
      <c r="C1190">
        <v>21.581499099999998</v>
      </c>
      <c r="D1190">
        <v>0.50572282099999999</v>
      </c>
      <c r="E1190">
        <v>2130.820068</v>
      </c>
      <c r="G1190" s="6">
        <f t="shared" si="97"/>
        <v>42145</v>
      </c>
      <c r="H1190" s="4">
        <f t="shared" si="98"/>
        <v>2.7668670787952543E-3</v>
      </c>
      <c r="I1190" s="4">
        <f t="shared" si="99"/>
        <v>1.8331444133353303E-2</v>
      </c>
      <c r="J1190" s="4">
        <f t="shared" si="100"/>
        <v>-7.1293280498375688E-3</v>
      </c>
      <c r="K1190" s="4">
        <f t="shared" si="101"/>
        <v>2.3378741542858794E-3</v>
      </c>
    </row>
    <row r="1191" spans="1:11" x14ac:dyDescent="0.2">
      <c r="A1191" s="6">
        <v>42146</v>
      </c>
      <c r="B1191">
        <v>21.003854749999999</v>
      </c>
      <c r="C1191">
        <v>21.381500240000001</v>
      </c>
      <c r="D1191">
        <v>0.50499671700000004</v>
      </c>
      <c r="E1191">
        <v>2126.0600589999999</v>
      </c>
      <c r="G1191" s="6">
        <f t="shared" si="97"/>
        <v>42146</v>
      </c>
      <c r="H1191" s="4">
        <f t="shared" si="98"/>
        <v>-3.2848312784897749E-3</v>
      </c>
      <c r="I1191" s="4">
        <f t="shared" si="99"/>
        <v>-9.2671440048387455E-3</v>
      </c>
      <c r="J1191" s="4">
        <f t="shared" si="100"/>
        <v>-1.4357746375063263E-3</v>
      </c>
      <c r="K1191" s="4">
        <f t="shared" si="101"/>
        <v>-2.2338859444231973E-3</v>
      </c>
    </row>
    <row r="1192" spans="1:11" x14ac:dyDescent="0.2">
      <c r="A1192" s="6">
        <v>42150</v>
      </c>
      <c r="B1192">
        <v>20.738056180000001</v>
      </c>
      <c r="C1192">
        <v>21.273500439999999</v>
      </c>
      <c r="D1192">
        <v>0.50184947300000005</v>
      </c>
      <c r="E1192">
        <v>2104.1999510000001</v>
      </c>
      <c r="G1192" s="6">
        <f t="shared" si="97"/>
        <v>42150</v>
      </c>
      <c r="H1192" s="4">
        <f t="shared" si="98"/>
        <v>-1.265475186167897E-2</v>
      </c>
      <c r="I1192" s="4">
        <f t="shared" si="99"/>
        <v>-5.0510861626986703E-3</v>
      </c>
      <c r="J1192" s="4">
        <f t="shared" si="100"/>
        <v>-6.2322068521486473E-3</v>
      </c>
      <c r="K1192" s="4">
        <f t="shared" si="101"/>
        <v>-1.028198046779627E-2</v>
      </c>
    </row>
    <row r="1193" spans="1:11" x14ac:dyDescent="0.2">
      <c r="A1193" s="6">
        <v>42151</v>
      </c>
      <c r="B1193">
        <v>20.818347930000002</v>
      </c>
      <c r="C1193">
        <v>21.570999149999999</v>
      </c>
      <c r="D1193">
        <v>0.528721094</v>
      </c>
      <c r="E1193">
        <v>2123.4799800000001</v>
      </c>
      <c r="G1193" s="6">
        <f t="shared" si="97"/>
        <v>42151</v>
      </c>
      <c r="H1193" s="4">
        <f t="shared" si="98"/>
        <v>3.8717105066692348E-3</v>
      </c>
      <c r="I1193" s="4">
        <f t="shared" si="99"/>
        <v>1.3984473821742061E-2</v>
      </c>
      <c r="J1193" s="4">
        <f t="shared" si="100"/>
        <v>5.3545181265937103E-2</v>
      </c>
      <c r="K1193" s="4">
        <f t="shared" si="101"/>
        <v>9.1626411220271375E-3</v>
      </c>
    </row>
    <row r="1194" spans="1:11" x14ac:dyDescent="0.2">
      <c r="A1194" s="6">
        <v>42152</v>
      </c>
      <c r="B1194">
        <v>20.721445079999999</v>
      </c>
      <c r="C1194">
        <v>21.32850075</v>
      </c>
      <c r="D1194">
        <v>0.53598380099999998</v>
      </c>
      <c r="E1194">
        <v>2120.790039</v>
      </c>
      <c r="G1194" s="6">
        <f t="shared" si="97"/>
        <v>42152</v>
      </c>
      <c r="H1194" s="4">
        <f t="shared" si="98"/>
        <v>-4.6546849118782596E-3</v>
      </c>
      <c r="I1194" s="4">
        <f t="shared" si="99"/>
        <v>-1.1241871473533394E-2</v>
      </c>
      <c r="J1194" s="4">
        <f t="shared" si="100"/>
        <v>1.3736367023026386E-2</v>
      </c>
      <c r="K1194" s="4">
        <f t="shared" si="101"/>
        <v>-1.2667607066396691E-3</v>
      </c>
    </row>
    <row r="1195" spans="1:11" x14ac:dyDescent="0.2">
      <c r="A1195" s="6">
        <v>42153</v>
      </c>
      <c r="B1195">
        <v>20.56361961</v>
      </c>
      <c r="C1195">
        <v>21.461500170000001</v>
      </c>
      <c r="D1195">
        <v>0.53574180599999999</v>
      </c>
      <c r="E1195">
        <v>2107.389893</v>
      </c>
      <c r="G1195" s="6">
        <f t="shared" si="97"/>
        <v>42153</v>
      </c>
      <c r="H1195" s="4">
        <f t="shared" si="98"/>
        <v>-7.6165281615581115E-3</v>
      </c>
      <c r="I1195" s="4">
        <f t="shared" si="99"/>
        <v>6.2357603827358776E-3</v>
      </c>
      <c r="J1195" s="4">
        <f t="shared" si="100"/>
        <v>-4.5149685409984208E-4</v>
      </c>
      <c r="K1195" s="4">
        <f t="shared" si="101"/>
        <v>-6.3184689448647635E-3</v>
      </c>
    </row>
    <row r="1196" spans="1:11" x14ac:dyDescent="0.2">
      <c r="A1196" s="6">
        <v>42156</v>
      </c>
      <c r="B1196">
        <v>20.69098473</v>
      </c>
      <c r="C1196">
        <v>21.54599953</v>
      </c>
      <c r="D1196">
        <v>0.54179412100000002</v>
      </c>
      <c r="E1196">
        <v>2111.7299800000001</v>
      </c>
      <c r="G1196" s="6">
        <f t="shared" si="97"/>
        <v>42156</v>
      </c>
      <c r="H1196" s="4">
        <f t="shared" si="98"/>
        <v>6.1937111469452244E-3</v>
      </c>
      <c r="I1196" s="4">
        <f t="shared" si="99"/>
        <v>3.9372531896961771E-3</v>
      </c>
      <c r="J1196" s="4">
        <f t="shared" si="100"/>
        <v>1.1297074322402345E-2</v>
      </c>
      <c r="K1196" s="4">
        <f t="shared" si="101"/>
        <v>2.0594608593389463E-3</v>
      </c>
    </row>
    <row r="1197" spans="1:11" x14ac:dyDescent="0.2">
      <c r="A1197" s="6">
        <v>42157</v>
      </c>
      <c r="B1197">
        <v>20.63560867</v>
      </c>
      <c r="C1197">
        <v>21.54949951</v>
      </c>
      <c r="D1197">
        <v>0.53114199600000001</v>
      </c>
      <c r="E1197">
        <v>2109.6000979999999</v>
      </c>
      <c r="G1197" s="6">
        <f t="shared" si="97"/>
        <v>42157</v>
      </c>
      <c r="H1197" s="4">
        <f t="shared" si="98"/>
        <v>-2.6763375799949696E-3</v>
      </c>
      <c r="I1197" s="4">
        <f t="shared" si="99"/>
        <v>1.62442220196235E-4</v>
      </c>
      <c r="J1197" s="4">
        <f t="shared" si="100"/>
        <v>-1.9660835337857119E-2</v>
      </c>
      <c r="K1197" s="4">
        <f t="shared" si="101"/>
        <v>-1.0085958054164568E-3</v>
      </c>
    </row>
    <row r="1198" spans="1:11" x14ac:dyDescent="0.2">
      <c r="A1198" s="6">
        <v>42158</v>
      </c>
      <c r="B1198">
        <v>20.73528671</v>
      </c>
      <c r="C1198">
        <v>21.829500199999998</v>
      </c>
      <c r="D1198">
        <v>0.52533185500000001</v>
      </c>
      <c r="E1198">
        <v>2114.070068</v>
      </c>
      <c r="G1198" s="6">
        <f t="shared" si="97"/>
        <v>42158</v>
      </c>
      <c r="H1198" s="4">
        <f t="shared" si="98"/>
        <v>4.8303901083814882E-3</v>
      </c>
      <c r="I1198" s="4">
        <f t="shared" si="99"/>
        <v>1.2993373227534244E-2</v>
      </c>
      <c r="J1198" s="4">
        <f t="shared" si="100"/>
        <v>-1.0938959908566526E-2</v>
      </c>
      <c r="K1198" s="4">
        <f t="shared" si="101"/>
        <v>2.1188707775647853E-3</v>
      </c>
    </row>
    <row r="1199" spans="1:11" x14ac:dyDescent="0.2">
      <c r="A1199" s="6">
        <v>42159</v>
      </c>
      <c r="B1199">
        <v>20.530401229999999</v>
      </c>
      <c r="C1199">
        <v>21.538999560000001</v>
      </c>
      <c r="D1199">
        <v>0.53477340900000003</v>
      </c>
      <c r="E1199">
        <v>2095.8400879999999</v>
      </c>
      <c r="G1199" s="6">
        <f t="shared" si="97"/>
        <v>42159</v>
      </c>
      <c r="H1199" s="4">
        <f t="shared" si="98"/>
        <v>-9.8810054023121818E-3</v>
      </c>
      <c r="I1199" s="4">
        <f t="shared" si="99"/>
        <v>-1.3307709170547022E-2</v>
      </c>
      <c r="J1199" s="4">
        <f t="shared" si="100"/>
        <v>1.7972551845347295E-2</v>
      </c>
      <c r="K1199" s="4">
        <f t="shared" si="101"/>
        <v>-8.6231673566271594E-3</v>
      </c>
    </row>
    <row r="1200" spans="1:11" x14ac:dyDescent="0.2">
      <c r="A1200" s="6">
        <v>42160</v>
      </c>
      <c r="B1200">
        <v>20.22859764</v>
      </c>
      <c r="C1200">
        <v>21.347499849999998</v>
      </c>
      <c r="D1200">
        <v>0.53888893100000002</v>
      </c>
      <c r="E1200">
        <v>2092.830078</v>
      </c>
      <c r="G1200" s="6">
        <f t="shared" si="97"/>
        <v>42160</v>
      </c>
      <c r="H1200" s="4">
        <f t="shared" si="98"/>
        <v>-1.4700325951691018E-2</v>
      </c>
      <c r="I1200" s="4">
        <f t="shared" si="99"/>
        <v>-8.8908358750160454E-3</v>
      </c>
      <c r="J1200" s="4">
        <f t="shared" si="100"/>
        <v>7.6958239335342959E-3</v>
      </c>
      <c r="K1200" s="4">
        <f t="shared" si="101"/>
        <v>-1.4361830452781499E-3</v>
      </c>
    </row>
    <row r="1201" spans="1:11" x14ac:dyDescent="0.2">
      <c r="A1201" s="6">
        <v>42163</v>
      </c>
      <c r="B1201">
        <v>20.10400581</v>
      </c>
      <c r="C1201">
        <v>21.174999239999998</v>
      </c>
      <c r="D1201">
        <v>0.52654242500000004</v>
      </c>
      <c r="E1201">
        <v>2079.280029</v>
      </c>
      <c r="G1201" s="6">
        <f t="shared" si="97"/>
        <v>42163</v>
      </c>
      <c r="H1201" s="4">
        <f t="shared" si="98"/>
        <v>-6.1591926547410747E-3</v>
      </c>
      <c r="I1201" s="4">
        <f t="shared" si="99"/>
        <v>-8.0806001270448125E-3</v>
      </c>
      <c r="J1201" s="4">
        <f t="shared" si="100"/>
        <v>-2.2911040271487715E-2</v>
      </c>
      <c r="K1201" s="4">
        <f t="shared" si="101"/>
        <v>-6.4745098717947647E-3</v>
      </c>
    </row>
    <row r="1202" spans="1:11" x14ac:dyDescent="0.2">
      <c r="A1202" s="6">
        <v>42164</v>
      </c>
      <c r="B1202">
        <v>20.065248489999998</v>
      </c>
      <c r="C1202">
        <v>21.274000170000001</v>
      </c>
      <c r="D1202">
        <v>0.529205382</v>
      </c>
      <c r="E1202">
        <v>2080.1499020000001</v>
      </c>
      <c r="G1202" s="6">
        <f t="shared" si="97"/>
        <v>42164</v>
      </c>
      <c r="H1202" s="4">
        <f t="shared" si="98"/>
        <v>-1.9278406684862803E-3</v>
      </c>
      <c r="I1202" s="4">
        <f t="shared" si="99"/>
        <v>4.6753687628469098E-3</v>
      </c>
      <c r="J1202" s="4">
        <f t="shared" si="100"/>
        <v>5.0574405281778034E-3</v>
      </c>
      <c r="K1202" s="4">
        <f t="shared" si="101"/>
        <v>4.1835298173786839E-4</v>
      </c>
    </row>
    <row r="1203" spans="1:11" x14ac:dyDescent="0.2">
      <c r="A1203" s="6">
        <v>42165</v>
      </c>
      <c r="B1203">
        <v>20.192607880000001</v>
      </c>
      <c r="C1203">
        <v>21.538499829999999</v>
      </c>
      <c r="D1203">
        <v>0.51976400599999995</v>
      </c>
      <c r="E1203">
        <v>2105.1999510000001</v>
      </c>
      <c r="G1203" s="6">
        <f t="shared" si="97"/>
        <v>42165</v>
      </c>
      <c r="H1203" s="4">
        <f t="shared" si="98"/>
        <v>6.3472620368232313E-3</v>
      </c>
      <c r="I1203" s="4">
        <f t="shared" si="99"/>
        <v>1.2433000746751466E-2</v>
      </c>
      <c r="J1203" s="4">
        <f t="shared" si="100"/>
        <v>-1.7840665120068766E-2</v>
      </c>
      <c r="K1203" s="4">
        <f t="shared" si="101"/>
        <v>1.204242491174079E-2</v>
      </c>
    </row>
    <row r="1204" spans="1:11" x14ac:dyDescent="0.2">
      <c r="A1204" s="6">
        <v>42166</v>
      </c>
      <c r="B1204">
        <v>20.195379259999999</v>
      </c>
      <c r="C1204">
        <v>21.648500439999999</v>
      </c>
      <c r="D1204">
        <v>0.52533185500000001</v>
      </c>
      <c r="E1204">
        <v>2108.860107</v>
      </c>
      <c r="G1204" s="6">
        <f t="shared" si="97"/>
        <v>42166</v>
      </c>
      <c r="H1204" s="4">
        <f t="shared" si="98"/>
        <v>1.3724725486019551E-4</v>
      </c>
      <c r="I1204" s="4">
        <f t="shared" si="99"/>
        <v>5.1071620989491251E-3</v>
      </c>
      <c r="J1204" s="4">
        <f t="shared" si="100"/>
        <v>1.0712263519071064E-2</v>
      </c>
      <c r="K1204" s="4">
        <f t="shared" si="101"/>
        <v>1.7386262992553636E-3</v>
      </c>
    </row>
    <row r="1205" spans="1:11" x14ac:dyDescent="0.2">
      <c r="A1205" s="6">
        <v>42167</v>
      </c>
      <c r="B1205">
        <v>20.05417061</v>
      </c>
      <c r="C1205">
        <v>21.496000290000001</v>
      </c>
      <c r="D1205">
        <v>0.51104879400000003</v>
      </c>
      <c r="E1205">
        <v>2094.110107</v>
      </c>
      <c r="G1205" s="6">
        <f t="shared" si="97"/>
        <v>42167</v>
      </c>
      <c r="H1205" s="4">
        <f t="shared" si="98"/>
        <v>-6.9921266732377862E-3</v>
      </c>
      <c r="I1205" s="4">
        <f t="shared" si="99"/>
        <v>-7.0443747557785708E-3</v>
      </c>
      <c r="J1205" s="4">
        <f t="shared" si="100"/>
        <v>-2.7188644404592566E-2</v>
      </c>
      <c r="K1205" s="4">
        <f t="shared" si="101"/>
        <v>-6.9942998831643566E-3</v>
      </c>
    </row>
    <row r="1206" spans="1:11" x14ac:dyDescent="0.2">
      <c r="A1206" s="6">
        <v>42170</v>
      </c>
      <c r="B1206">
        <v>19.915733339999999</v>
      </c>
      <c r="C1206">
        <v>21.183500290000001</v>
      </c>
      <c r="D1206">
        <v>0.51008039699999996</v>
      </c>
      <c r="E1206">
        <v>2084.429932</v>
      </c>
      <c r="G1206" s="6">
        <f t="shared" si="97"/>
        <v>42170</v>
      </c>
      <c r="H1206" s="4">
        <f t="shared" si="98"/>
        <v>-6.903166064168631E-3</v>
      </c>
      <c r="I1206" s="4">
        <f t="shared" si="99"/>
        <v>-1.4537588192412465E-2</v>
      </c>
      <c r="J1206" s="4">
        <f t="shared" si="100"/>
        <v>-1.8949208204178669E-3</v>
      </c>
      <c r="K1206" s="4">
        <f t="shared" si="101"/>
        <v>-4.6225721215145121E-3</v>
      </c>
    </row>
    <row r="1207" spans="1:11" x14ac:dyDescent="0.2">
      <c r="A1207" s="6">
        <v>42171</v>
      </c>
      <c r="B1207">
        <v>20.032022479999998</v>
      </c>
      <c r="C1207">
        <v>21.36300087</v>
      </c>
      <c r="D1207">
        <v>0.51637482599999995</v>
      </c>
      <c r="E1207">
        <v>2096.290039</v>
      </c>
      <c r="G1207" s="6">
        <f t="shared" si="97"/>
        <v>42171</v>
      </c>
      <c r="H1207" s="4">
        <f t="shared" si="98"/>
        <v>5.8390588995502757E-3</v>
      </c>
      <c r="I1207" s="4">
        <f t="shared" si="99"/>
        <v>8.4736033961647639E-3</v>
      </c>
      <c r="J1207" s="4">
        <f t="shared" si="100"/>
        <v>1.2340072343536734E-2</v>
      </c>
      <c r="K1207" s="4">
        <f t="shared" si="101"/>
        <v>5.6898564053051714E-3</v>
      </c>
    </row>
    <row r="1208" spans="1:11" x14ac:dyDescent="0.2">
      <c r="A1208" s="6">
        <v>42172</v>
      </c>
      <c r="B1208">
        <v>20.137233729999998</v>
      </c>
      <c r="C1208">
        <v>21.39049911</v>
      </c>
      <c r="D1208">
        <v>0.52242666500000001</v>
      </c>
      <c r="E1208">
        <v>2100.4399410000001</v>
      </c>
      <c r="G1208" s="6">
        <f t="shared" si="97"/>
        <v>42172</v>
      </c>
      <c r="H1208" s="4">
        <f t="shared" si="98"/>
        <v>5.2521531515374864E-3</v>
      </c>
      <c r="I1208" s="4">
        <f t="shared" si="99"/>
        <v>1.2871899489839134E-3</v>
      </c>
      <c r="J1208" s="4">
        <f t="shared" si="100"/>
        <v>1.1719856769315307E-2</v>
      </c>
      <c r="K1208" s="4">
        <f t="shared" si="101"/>
        <v>1.9796411387709156E-3</v>
      </c>
    </row>
    <row r="1209" spans="1:11" x14ac:dyDescent="0.2">
      <c r="A1209" s="6">
        <v>42173</v>
      </c>
      <c r="B1209">
        <v>20.20645142</v>
      </c>
      <c r="C1209">
        <v>21.969499590000002</v>
      </c>
      <c r="D1209">
        <v>0.53114199600000001</v>
      </c>
      <c r="E1209">
        <v>2121.23999</v>
      </c>
      <c r="G1209" s="6">
        <f t="shared" si="97"/>
        <v>42173</v>
      </c>
      <c r="H1209" s="4">
        <f t="shared" si="98"/>
        <v>3.4372988330011456E-3</v>
      </c>
      <c r="I1209" s="4">
        <f t="shared" si="99"/>
        <v>2.7068114541063615E-2</v>
      </c>
      <c r="J1209" s="4">
        <f t="shared" si="100"/>
        <v>1.6682400772939143E-2</v>
      </c>
      <c r="K1209" s="4">
        <f t="shared" si="101"/>
        <v>9.9027106626514705E-3</v>
      </c>
    </row>
    <row r="1210" spans="1:11" x14ac:dyDescent="0.2">
      <c r="A1210" s="6">
        <v>42174</v>
      </c>
      <c r="B1210">
        <v>20.140007019999999</v>
      </c>
      <c r="C1210">
        <v>21.746000290000001</v>
      </c>
      <c r="D1210">
        <v>0.52944749599999996</v>
      </c>
      <c r="E1210">
        <v>2109.98999</v>
      </c>
      <c r="G1210" s="6">
        <f t="shared" si="97"/>
        <v>42174</v>
      </c>
      <c r="H1210" s="4">
        <f t="shared" si="98"/>
        <v>-3.2882765320305651E-3</v>
      </c>
      <c r="I1210" s="4">
        <f t="shared" si="99"/>
        <v>-1.017316298372728E-2</v>
      </c>
      <c r="J1210" s="4">
        <f t="shared" si="100"/>
        <v>-3.1902956511841163E-3</v>
      </c>
      <c r="K1210" s="4">
        <f t="shared" si="101"/>
        <v>-5.3035017504078352E-3</v>
      </c>
    </row>
    <row r="1211" spans="1:11" x14ac:dyDescent="0.2">
      <c r="A1211" s="6">
        <v>42177</v>
      </c>
      <c r="B1211">
        <v>20.153846739999999</v>
      </c>
      <c r="C1211">
        <v>21.814500809999998</v>
      </c>
      <c r="D1211">
        <v>0.52726870800000003</v>
      </c>
      <c r="E1211">
        <v>2122.8500979999999</v>
      </c>
      <c r="G1211" s="6">
        <f t="shared" si="97"/>
        <v>42177</v>
      </c>
      <c r="H1211" s="4">
        <f t="shared" si="98"/>
        <v>6.8717553009078891E-4</v>
      </c>
      <c r="I1211" s="4">
        <f t="shared" si="99"/>
        <v>3.1500284689822688E-3</v>
      </c>
      <c r="J1211" s="4">
        <f t="shared" si="100"/>
        <v>-4.1152106988148196E-3</v>
      </c>
      <c r="K1211" s="4">
        <f t="shared" si="101"/>
        <v>6.094866829202239E-3</v>
      </c>
    </row>
    <row r="1212" spans="1:11" x14ac:dyDescent="0.2">
      <c r="A1212" s="6">
        <v>42178</v>
      </c>
      <c r="B1212">
        <v>20.092931750000002</v>
      </c>
      <c r="C1212">
        <v>22.29949951</v>
      </c>
      <c r="D1212">
        <v>0.51371169100000003</v>
      </c>
      <c r="E1212">
        <v>2124.1999510000001</v>
      </c>
      <c r="G1212" s="6">
        <f t="shared" si="97"/>
        <v>42178</v>
      </c>
      <c r="H1212" s="4">
        <f t="shared" si="98"/>
        <v>-3.0224994159103735E-3</v>
      </c>
      <c r="I1212" s="4">
        <f t="shared" si="99"/>
        <v>2.2232858052734894E-2</v>
      </c>
      <c r="J1212" s="4">
        <f t="shared" si="100"/>
        <v>-2.5711779960209569E-2</v>
      </c>
      <c r="K1212" s="4">
        <f t="shared" si="101"/>
        <v>6.3586826091577286E-4</v>
      </c>
    </row>
    <row r="1213" spans="1:11" x14ac:dyDescent="0.2">
      <c r="A1213" s="6">
        <v>42179</v>
      </c>
      <c r="B1213">
        <v>20.040323260000001</v>
      </c>
      <c r="C1213">
        <v>22.041999820000001</v>
      </c>
      <c r="D1213">
        <v>0.50862777199999998</v>
      </c>
      <c r="E1213">
        <v>2108.580078</v>
      </c>
      <c r="G1213" s="6">
        <f t="shared" si="97"/>
        <v>42179</v>
      </c>
      <c r="H1213" s="4">
        <f t="shared" si="98"/>
        <v>-2.6182585326305352E-3</v>
      </c>
      <c r="I1213" s="4">
        <f t="shared" si="99"/>
        <v>-1.1547330462933769E-2</v>
      </c>
      <c r="J1213" s="4">
        <f t="shared" si="100"/>
        <v>-9.8964440347923954E-3</v>
      </c>
      <c r="K1213" s="4">
        <f t="shared" si="101"/>
        <v>-7.3532969401711723E-3</v>
      </c>
    </row>
    <row r="1214" spans="1:11" x14ac:dyDescent="0.2">
      <c r="A1214" s="6">
        <v>42180</v>
      </c>
      <c r="B1214">
        <v>19.896356579999999</v>
      </c>
      <c r="C1214">
        <v>22.004999160000001</v>
      </c>
      <c r="D1214">
        <v>0.51250141900000001</v>
      </c>
      <c r="E1214">
        <v>2102.3100589999999</v>
      </c>
      <c r="G1214" s="6">
        <f t="shared" si="97"/>
        <v>42180</v>
      </c>
      <c r="H1214" s="4">
        <f t="shared" si="98"/>
        <v>-7.1838501870553628E-3</v>
      </c>
      <c r="I1214" s="4">
        <f t="shared" si="99"/>
        <v>-1.6786435124832577E-3</v>
      </c>
      <c r="J1214" s="4">
        <f t="shared" si="100"/>
        <v>7.6158778840729191E-3</v>
      </c>
      <c r="K1214" s="4">
        <f t="shared" si="101"/>
        <v>-2.973574048915073E-3</v>
      </c>
    </row>
    <row r="1215" spans="1:11" x14ac:dyDescent="0.2">
      <c r="A1215" s="6">
        <v>42181</v>
      </c>
      <c r="B1215">
        <v>19.96834183</v>
      </c>
      <c r="C1215">
        <v>21.905000690000001</v>
      </c>
      <c r="D1215">
        <v>0.502091646</v>
      </c>
      <c r="E1215">
        <v>2101.48999</v>
      </c>
      <c r="G1215" s="6">
        <f t="shared" si="97"/>
        <v>42181</v>
      </c>
      <c r="H1215" s="4">
        <f t="shared" si="98"/>
        <v>3.6180116550765806E-3</v>
      </c>
      <c r="I1215" s="4">
        <f t="shared" si="99"/>
        <v>-4.5443523661556906E-3</v>
      </c>
      <c r="J1215" s="4">
        <f t="shared" si="100"/>
        <v>-2.0311695956494513E-2</v>
      </c>
      <c r="K1215" s="4">
        <f t="shared" si="101"/>
        <v>-3.9007994871598228E-4</v>
      </c>
    </row>
    <row r="1216" spans="1:11" x14ac:dyDescent="0.2">
      <c r="A1216" s="6">
        <v>42184</v>
      </c>
      <c r="B1216">
        <v>19.774526600000002</v>
      </c>
      <c r="C1216">
        <v>21.493000030000001</v>
      </c>
      <c r="D1216">
        <v>0.48708206399999998</v>
      </c>
      <c r="E1216">
        <v>2057.639893</v>
      </c>
      <c r="G1216" s="6">
        <f t="shared" si="97"/>
        <v>42184</v>
      </c>
      <c r="H1216" s="4">
        <f t="shared" si="98"/>
        <v>-9.7061254084109816E-3</v>
      </c>
      <c r="I1216" s="4">
        <f t="shared" si="99"/>
        <v>-1.8808520749697411E-2</v>
      </c>
      <c r="J1216" s="4">
        <f t="shared" si="100"/>
        <v>-2.9894108216251825E-2</v>
      </c>
      <c r="K1216" s="4">
        <f t="shared" si="101"/>
        <v>-2.0866193609611283E-2</v>
      </c>
    </row>
    <row r="1217" spans="1:11" x14ac:dyDescent="0.2">
      <c r="A1217" s="6">
        <v>42185</v>
      </c>
      <c r="B1217">
        <v>19.638854980000001</v>
      </c>
      <c r="C1217">
        <v>21.704500199999998</v>
      </c>
      <c r="D1217">
        <v>0.48683986099999998</v>
      </c>
      <c r="E1217">
        <v>2063.110107</v>
      </c>
      <c r="G1217" s="6">
        <f t="shared" si="97"/>
        <v>42185</v>
      </c>
      <c r="H1217" s="4">
        <f t="shared" si="98"/>
        <v>-6.8609288477227137E-3</v>
      </c>
      <c r="I1217" s="4">
        <f t="shared" si="99"/>
        <v>9.8404210535887326E-3</v>
      </c>
      <c r="J1217" s="4">
        <f t="shared" si="100"/>
        <v>-4.9725296392766349E-4</v>
      </c>
      <c r="K1217" s="4">
        <f t="shared" si="101"/>
        <v>2.6584894755439237E-3</v>
      </c>
    </row>
    <row r="1218" spans="1:11" x14ac:dyDescent="0.2">
      <c r="A1218" s="6">
        <v>42186</v>
      </c>
      <c r="B1218">
        <v>19.901887890000001</v>
      </c>
      <c r="C1218">
        <v>21.869499210000001</v>
      </c>
      <c r="D1218">
        <v>0.49386066200000001</v>
      </c>
      <c r="E1218">
        <v>2077.419922</v>
      </c>
      <c r="G1218" s="6">
        <f t="shared" ref="G1218:G1281" si="102">A1218</f>
        <v>42186</v>
      </c>
      <c r="H1218" s="4">
        <f t="shared" si="98"/>
        <v>1.3393495204678141E-2</v>
      </c>
      <c r="I1218" s="4">
        <f t="shared" si="99"/>
        <v>7.6020644787757607E-3</v>
      </c>
      <c r="J1218" s="4">
        <f t="shared" si="100"/>
        <v>1.4421171236017605E-2</v>
      </c>
      <c r="K1218" s="4">
        <f t="shared" si="101"/>
        <v>6.9360403748921495E-3</v>
      </c>
    </row>
    <row r="1219" spans="1:11" x14ac:dyDescent="0.2">
      <c r="A1219" s="6">
        <v>42187</v>
      </c>
      <c r="B1219">
        <v>19.896356579999999</v>
      </c>
      <c r="C1219">
        <v>21.88549995</v>
      </c>
      <c r="D1219">
        <v>0.49434471099999999</v>
      </c>
      <c r="E1219">
        <v>2076.780029</v>
      </c>
      <c r="G1219" s="6">
        <f t="shared" si="102"/>
        <v>42187</v>
      </c>
      <c r="H1219" s="4">
        <f t="shared" si="98"/>
        <v>-2.7792890958755478E-4</v>
      </c>
      <c r="I1219" s="4">
        <f t="shared" si="99"/>
        <v>7.3164638322786857E-4</v>
      </c>
      <c r="J1219" s="4">
        <f t="shared" si="100"/>
        <v>9.8013273225627806E-4</v>
      </c>
      <c r="K1219" s="4">
        <f t="shared" si="101"/>
        <v>-3.080229438562343E-4</v>
      </c>
    </row>
    <row r="1220" spans="1:11" x14ac:dyDescent="0.2">
      <c r="A1220" s="6">
        <v>42191</v>
      </c>
      <c r="B1220">
        <v>20.0818634</v>
      </c>
      <c r="C1220">
        <v>21.80200005</v>
      </c>
      <c r="D1220">
        <v>0.48829245599999999</v>
      </c>
      <c r="E1220">
        <v>2068.76001</v>
      </c>
      <c r="G1220" s="6">
        <f t="shared" si="102"/>
        <v>42191</v>
      </c>
      <c r="H1220" s="4">
        <f t="shared" si="98"/>
        <v>9.3236577890081218E-3</v>
      </c>
      <c r="I1220" s="4">
        <f t="shared" si="99"/>
        <v>-3.8153069471004164E-3</v>
      </c>
      <c r="J1220" s="4">
        <f t="shared" si="100"/>
        <v>-1.2242985239504289E-2</v>
      </c>
      <c r="K1220" s="4">
        <f t="shared" si="101"/>
        <v>-3.861756607829947E-3</v>
      </c>
    </row>
    <row r="1221" spans="1:11" x14ac:dyDescent="0.2">
      <c r="A1221" s="6">
        <v>42192</v>
      </c>
      <c r="B1221">
        <v>20.430723189999998</v>
      </c>
      <c r="C1221">
        <v>21.836000439999999</v>
      </c>
      <c r="D1221">
        <v>0.479093045</v>
      </c>
      <c r="E1221">
        <v>2081.3400879999999</v>
      </c>
      <c r="G1221" s="6">
        <f t="shared" si="102"/>
        <v>42192</v>
      </c>
      <c r="H1221" s="4">
        <f t="shared" ref="H1221:H1284" si="103">B1221/B1220-1</f>
        <v>1.7371883427909296E-2</v>
      </c>
      <c r="I1221" s="4">
        <f t="shared" si="99"/>
        <v>1.5595078397405704E-3</v>
      </c>
      <c r="J1221" s="4">
        <f t="shared" si="100"/>
        <v>-1.8839961352997037E-2</v>
      </c>
      <c r="K1221" s="4">
        <f t="shared" si="101"/>
        <v>6.0809750474632995E-3</v>
      </c>
    </row>
    <row r="1222" spans="1:11" x14ac:dyDescent="0.2">
      <c r="A1222" s="6">
        <v>42193</v>
      </c>
      <c r="B1222">
        <v>20.22859764</v>
      </c>
      <c r="C1222">
        <v>21.48500061</v>
      </c>
      <c r="D1222">
        <v>0.47570383500000002</v>
      </c>
      <c r="E1222">
        <v>2046.6800539999999</v>
      </c>
      <c r="G1222" s="6">
        <f t="shared" si="102"/>
        <v>42193</v>
      </c>
      <c r="H1222" s="4">
        <f t="shared" si="103"/>
        <v>-9.8932156302196095E-3</v>
      </c>
      <c r="I1222" s="4">
        <f t="shared" si="99"/>
        <v>-1.6074364486503012E-2</v>
      </c>
      <c r="J1222" s="4">
        <f t="shared" si="100"/>
        <v>-7.0742208332412737E-3</v>
      </c>
      <c r="K1222" s="4">
        <f t="shared" si="101"/>
        <v>-1.6652748966799358E-2</v>
      </c>
    </row>
    <row r="1223" spans="1:11" x14ac:dyDescent="0.2">
      <c r="A1223" s="6">
        <v>42194</v>
      </c>
      <c r="B1223">
        <v>20.15107536</v>
      </c>
      <c r="C1223">
        <v>21.719499590000002</v>
      </c>
      <c r="D1223">
        <v>0.469893634</v>
      </c>
      <c r="E1223">
        <v>2051.3100589999999</v>
      </c>
      <c r="G1223" s="6">
        <f t="shared" si="102"/>
        <v>42194</v>
      </c>
      <c r="H1223" s="4">
        <f t="shared" si="103"/>
        <v>-3.8323111359290785E-3</v>
      </c>
      <c r="I1223" s="4">
        <f t="shared" si="99"/>
        <v>1.0914543790650599E-2</v>
      </c>
      <c r="J1223" s="4">
        <f t="shared" si="100"/>
        <v>-1.2213904056501912E-2</v>
      </c>
      <c r="K1223" s="4">
        <f t="shared" si="101"/>
        <v>2.2622026295469055E-3</v>
      </c>
    </row>
    <row r="1224" spans="1:11" x14ac:dyDescent="0.2">
      <c r="A1224" s="6">
        <v>42195</v>
      </c>
      <c r="B1224">
        <v>20.24521828</v>
      </c>
      <c r="C1224">
        <v>22.17550087</v>
      </c>
      <c r="D1224">
        <v>0.47812479699999999</v>
      </c>
      <c r="E1224">
        <v>2076.6201169999999</v>
      </c>
      <c r="G1224" s="6">
        <f t="shared" si="102"/>
        <v>42195</v>
      </c>
      <c r="H1224" s="4">
        <f t="shared" si="103"/>
        <v>4.6718558845189051E-3</v>
      </c>
      <c r="I1224" s="4">
        <f t="shared" si="99"/>
        <v>2.0995017777018621E-2</v>
      </c>
      <c r="J1224" s="4">
        <f t="shared" si="100"/>
        <v>1.7517077066849573E-2</v>
      </c>
      <c r="K1224" s="4">
        <f t="shared" si="101"/>
        <v>1.2338484808258832E-2</v>
      </c>
    </row>
    <row r="1225" spans="1:11" x14ac:dyDescent="0.2">
      <c r="A1225" s="6">
        <v>42198</v>
      </c>
      <c r="B1225">
        <v>20.45564461</v>
      </c>
      <c r="C1225">
        <v>22.7784996</v>
      </c>
      <c r="D1225">
        <v>0.481271952</v>
      </c>
      <c r="E1225">
        <v>2099.6000979999999</v>
      </c>
      <c r="G1225" s="6">
        <f t="shared" si="102"/>
        <v>42198</v>
      </c>
      <c r="H1225" s="4">
        <f t="shared" si="103"/>
        <v>1.0393878055040773E-2</v>
      </c>
      <c r="I1225" s="4">
        <f t="shared" si="99"/>
        <v>2.719211320343895E-2</v>
      </c>
      <c r="J1225" s="4">
        <f t="shared" si="100"/>
        <v>6.5822877619960973E-3</v>
      </c>
      <c r="K1225" s="4">
        <f t="shared" si="101"/>
        <v>1.1066049496427866E-2</v>
      </c>
    </row>
    <row r="1226" spans="1:11" x14ac:dyDescent="0.2">
      <c r="A1226" s="6">
        <v>42199</v>
      </c>
      <c r="B1226">
        <v>20.430723189999998</v>
      </c>
      <c r="C1226">
        <v>23.2784996</v>
      </c>
      <c r="D1226">
        <v>0.48151400700000002</v>
      </c>
      <c r="E1226">
        <v>2108.9499510000001</v>
      </c>
      <c r="G1226" s="6">
        <f t="shared" si="102"/>
        <v>42199</v>
      </c>
      <c r="H1226" s="4">
        <f t="shared" si="103"/>
        <v>-1.2183150653594099E-3</v>
      </c>
      <c r="I1226" s="4">
        <f t="shared" si="99"/>
        <v>2.1950523905446273E-2</v>
      </c>
      <c r="J1226" s="4">
        <f t="shared" si="100"/>
        <v>5.0294848680487725E-4</v>
      </c>
      <c r="K1226" s="4">
        <f t="shared" si="101"/>
        <v>4.4531589653222792E-3</v>
      </c>
    </row>
    <row r="1227" spans="1:11" x14ac:dyDescent="0.2">
      <c r="A1227" s="6">
        <v>42200</v>
      </c>
      <c r="B1227">
        <v>20.391960139999998</v>
      </c>
      <c r="C1227">
        <v>23.05949974</v>
      </c>
      <c r="D1227">
        <v>0.47812479699999999</v>
      </c>
      <c r="E1227">
        <v>2107.3999020000001</v>
      </c>
      <c r="G1227" s="6">
        <f t="shared" si="102"/>
        <v>42200</v>
      </c>
      <c r="H1227" s="4">
        <f t="shared" si="103"/>
        <v>-1.8972921144060351E-3</v>
      </c>
      <c r="I1227" s="4">
        <f t="shared" si="99"/>
        <v>-9.4078168165099285E-3</v>
      </c>
      <c r="J1227" s="4">
        <f t="shared" si="100"/>
        <v>-7.0386529794138619E-3</v>
      </c>
      <c r="K1227" s="4">
        <f t="shared" si="101"/>
        <v>-7.349861476158015E-4</v>
      </c>
    </row>
    <row r="1228" spans="1:11" x14ac:dyDescent="0.2">
      <c r="A1228" s="6">
        <v>42201</v>
      </c>
      <c r="B1228">
        <v>20.44180107</v>
      </c>
      <c r="C1228">
        <v>23.774000170000001</v>
      </c>
      <c r="D1228">
        <v>0.488776714</v>
      </c>
      <c r="E1228">
        <v>2124.290039</v>
      </c>
      <c r="G1228" s="6">
        <f t="shared" si="102"/>
        <v>42201</v>
      </c>
      <c r="H1228" s="4">
        <f t="shared" si="103"/>
        <v>2.4441461074766746E-3</v>
      </c>
      <c r="I1228" s="4">
        <f t="shared" si="99"/>
        <v>3.0985079384033609E-2</v>
      </c>
      <c r="J1228" s="4">
        <f t="shared" si="100"/>
        <v>2.2278528674596343E-2</v>
      </c>
      <c r="K1228" s="4">
        <f t="shared" si="101"/>
        <v>8.0146805473277904E-3</v>
      </c>
    </row>
    <row r="1229" spans="1:11" x14ac:dyDescent="0.2">
      <c r="A1229" s="6">
        <v>42202</v>
      </c>
      <c r="B1229">
        <v>20.31997299</v>
      </c>
      <c r="C1229">
        <v>24.15049934</v>
      </c>
      <c r="D1229">
        <v>0.485871524</v>
      </c>
      <c r="E1229">
        <v>2126.639893</v>
      </c>
      <c r="G1229" s="6">
        <f t="shared" si="102"/>
        <v>42202</v>
      </c>
      <c r="H1229" s="4">
        <f t="shared" si="103"/>
        <v>-5.9597527430590436E-3</v>
      </c>
      <c r="I1229" s="4">
        <f t="shared" si="99"/>
        <v>1.5836593224016982E-2</v>
      </c>
      <c r="J1229" s="4">
        <f t="shared" si="100"/>
        <v>-5.9437978872290964E-3</v>
      </c>
      <c r="K1229" s="4">
        <f t="shared" si="101"/>
        <v>1.1061832220924384E-3</v>
      </c>
    </row>
    <row r="1230" spans="1:11" x14ac:dyDescent="0.2">
      <c r="A1230" s="6">
        <v>42205</v>
      </c>
      <c r="B1230">
        <v>20.239675519999999</v>
      </c>
      <c r="C1230">
        <v>24.405000690000001</v>
      </c>
      <c r="D1230">
        <v>0.47691419699999998</v>
      </c>
      <c r="E1230">
        <v>2128.280029</v>
      </c>
      <c r="G1230" s="6">
        <f t="shared" si="102"/>
        <v>42205</v>
      </c>
      <c r="H1230" s="4">
        <f t="shared" si="103"/>
        <v>-3.951652398333283E-3</v>
      </c>
      <c r="I1230" s="4">
        <f t="shared" si="99"/>
        <v>1.0538140285094588E-2</v>
      </c>
      <c r="J1230" s="4">
        <f t="shared" si="100"/>
        <v>-1.8435587511401508E-2</v>
      </c>
      <c r="K1230" s="4">
        <f t="shared" si="101"/>
        <v>7.7123353389474403E-4</v>
      </c>
    </row>
    <row r="1231" spans="1:11" x14ac:dyDescent="0.2">
      <c r="A1231" s="6">
        <v>42206</v>
      </c>
      <c r="B1231">
        <v>20.140007019999999</v>
      </c>
      <c r="C1231">
        <v>24.399999619999999</v>
      </c>
      <c r="D1231">
        <v>0.479093045</v>
      </c>
      <c r="E1231">
        <v>2119.209961</v>
      </c>
      <c r="G1231" s="6">
        <f t="shared" si="102"/>
        <v>42206</v>
      </c>
      <c r="H1231" s="4">
        <f t="shared" si="103"/>
        <v>-4.924411950256391E-3</v>
      </c>
      <c r="I1231" s="4">
        <f t="shared" si="99"/>
        <v>-2.0491988767090685E-4</v>
      </c>
      <c r="J1231" s="4">
        <f t="shared" si="100"/>
        <v>4.5686373224071986E-3</v>
      </c>
      <c r="K1231" s="4">
        <f t="shared" si="101"/>
        <v>-4.2616891933443535E-3</v>
      </c>
    </row>
    <row r="1232" spans="1:11" x14ac:dyDescent="0.2">
      <c r="A1232" s="6">
        <v>42207</v>
      </c>
      <c r="B1232">
        <v>20.256290440000001</v>
      </c>
      <c r="C1232">
        <v>24.413499829999999</v>
      </c>
      <c r="D1232">
        <v>0.469893634</v>
      </c>
      <c r="E1232">
        <v>2114.1499020000001</v>
      </c>
      <c r="G1232" s="6">
        <f t="shared" si="102"/>
        <v>42207</v>
      </c>
      <c r="H1232" s="4">
        <f t="shared" si="103"/>
        <v>5.7737527044814385E-3</v>
      </c>
      <c r="I1232" s="4">
        <f t="shared" si="99"/>
        <v>5.5328730369863521E-4</v>
      </c>
      <c r="J1232" s="4">
        <f t="shared" si="100"/>
        <v>-1.920172103521145E-2</v>
      </c>
      <c r="K1232" s="4">
        <f t="shared" si="101"/>
        <v>-2.3877100868345824E-3</v>
      </c>
    </row>
    <row r="1233" spans="1:11" x14ac:dyDescent="0.2">
      <c r="A1233" s="6">
        <v>42208</v>
      </c>
      <c r="B1233">
        <v>20.076324459999999</v>
      </c>
      <c r="C1233">
        <v>24.10899925</v>
      </c>
      <c r="D1233">
        <v>0.47570383500000002</v>
      </c>
      <c r="E1233">
        <v>2102.1499020000001</v>
      </c>
      <c r="G1233" s="6">
        <f t="shared" si="102"/>
        <v>42208</v>
      </c>
      <c r="H1233" s="4">
        <f t="shared" si="103"/>
        <v>-8.8844490324163639E-3</v>
      </c>
      <c r="I1233" s="4">
        <f t="shared" si="99"/>
        <v>-1.2472631213072516E-2</v>
      </c>
      <c r="J1233" s="4">
        <f t="shared" si="100"/>
        <v>1.236492810200529E-2</v>
      </c>
      <c r="K1233" s="4">
        <f t="shared" si="101"/>
        <v>-5.676040279191108E-3</v>
      </c>
    </row>
    <row r="1234" spans="1:11" x14ac:dyDescent="0.2">
      <c r="A1234" s="6">
        <v>42209</v>
      </c>
      <c r="B1234">
        <v>19.818826680000001</v>
      </c>
      <c r="C1234">
        <v>26.471000669999999</v>
      </c>
      <c r="D1234">
        <v>0.47013592700000001</v>
      </c>
      <c r="E1234">
        <v>2079.6499020000001</v>
      </c>
      <c r="G1234" s="6">
        <f t="shared" si="102"/>
        <v>42209</v>
      </c>
      <c r="H1234" s="4">
        <f t="shared" si="103"/>
        <v>-1.2825942343830721E-2</v>
      </c>
      <c r="I1234" s="4">
        <f t="shared" si="99"/>
        <v>9.7971773755810121E-2</v>
      </c>
      <c r="J1234" s="4">
        <f t="shared" si="100"/>
        <v>-1.1704568242549507E-2</v>
      </c>
      <c r="K1234" s="4">
        <f t="shared" si="101"/>
        <v>-1.0703328044585847E-2</v>
      </c>
    </row>
    <row r="1235" spans="1:11" x14ac:dyDescent="0.2">
      <c r="A1235" s="6">
        <v>42212</v>
      </c>
      <c r="B1235">
        <v>19.76344872</v>
      </c>
      <c r="C1235">
        <v>26.570499420000001</v>
      </c>
      <c r="D1235">
        <v>0.46747270200000002</v>
      </c>
      <c r="E1235">
        <v>2067.639893</v>
      </c>
      <c r="G1235" s="6">
        <f t="shared" si="102"/>
        <v>42212</v>
      </c>
      <c r="H1235" s="4">
        <f t="shared" si="103"/>
        <v>-2.7942098134339233E-3</v>
      </c>
      <c r="I1235" s="4">
        <f t="shared" si="99"/>
        <v>3.7587831015684081E-3</v>
      </c>
      <c r="J1235" s="4">
        <f t="shared" si="100"/>
        <v>-5.664797874509131E-3</v>
      </c>
      <c r="K1235" s="4">
        <f t="shared" si="101"/>
        <v>-5.7750148178546956E-3</v>
      </c>
    </row>
    <row r="1236" spans="1:11" x14ac:dyDescent="0.2">
      <c r="A1236" s="6">
        <v>42213</v>
      </c>
      <c r="B1236">
        <v>19.962800980000001</v>
      </c>
      <c r="C1236">
        <v>26.301500319999999</v>
      </c>
      <c r="D1236">
        <v>0.47764065900000002</v>
      </c>
      <c r="E1236">
        <v>2093.25</v>
      </c>
      <c r="G1236" s="6">
        <f t="shared" si="102"/>
        <v>42213</v>
      </c>
      <c r="H1236" s="4">
        <f t="shared" si="103"/>
        <v>1.0086916652267464E-2</v>
      </c>
      <c r="I1236" s="4">
        <f t="shared" ref="I1236:I1299" si="104">C1236/C1235-1</f>
        <v>-1.0123976058858841E-2</v>
      </c>
      <c r="J1236" s="4">
        <f t="shared" ref="J1236:J1299" si="105">D1236/D1235-1</f>
        <v>2.1750910708792537E-2</v>
      </c>
      <c r="K1236" s="4">
        <f t="shared" ref="K1236:K1299" si="106">E1236/E1235-1</f>
        <v>1.2386154420169104E-2</v>
      </c>
    </row>
    <row r="1237" spans="1:11" x14ac:dyDescent="0.2">
      <c r="A1237" s="6">
        <v>42214</v>
      </c>
      <c r="B1237">
        <v>19.998792649999999</v>
      </c>
      <c r="C1237">
        <v>26.450000760000002</v>
      </c>
      <c r="D1237">
        <v>0.48345074100000002</v>
      </c>
      <c r="E1237">
        <v>2108.570068</v>
      </c>
      <c r="G1237" s="6">
        <f t="shared" si="102"/>
        <v>42214</v>
      </c>
      <c r="H1237" s="4">
        <f t="shared" si="103"/>
        <v>1.8029368742420449E-3</v>
      </c>
      <c r="I1237" s="4">
        <f t="shared" si="104"/>
        <v>5.6460824741271232E-3</v>
      </c>
      <c r="J1237" s="4">
        <f t="shared" si="105"/>
        <v>1.2164127761158605E-2</v>
      </c>
      <c r="K1237" s="4">
        <f t="shared" si="106"/>
        <v>7.3187951749671409E-3</v>
      </c>
    </row>
    <row r="1238" spans="1:11" x14ac:dyDescent="0.2">
      <c r="A1238" s="6">
        <v>42215</v>
      </c>
      <c r="B1238">
        <v>19.979419709999998</v>
      </c>
      <c r="C1238">
        <v>26.83799934</v>
      </c>
      <c r="D1238">
        <v>0.484661222</v>
      </c>
      <c r="E1238">
        <v>2108.6298830000001</v>
      </c>
      <c r="G1238" s="6">
        <f t="shared" si="102"/>
        <v>42215</v>
      </c>
      <c r="H1238" s="4">
        <f t="shared" si="103"/>
        <v>-9.6870547832794696E-4</v>
      </c>
      <c r="I1238" s="4">
        <f t="shared" si="104"/>
        <v>1.4669133037862325E-2</v>
      </c>
      <c r="J1238" s="4">
        <f t="shared" si="105"/>
        <v>2.5038352356150373E-3</v>
      </c>
      <c r="K1238" s="4">
        <f t="shared" si="106"/>
        <v>2.8367565729991995E-5</v>
      </c>
    </row>
    <row r="1239" spans="1:11" x14ac:dyDescent="0.2">
      <c r="A1239" s="6">
        <v>42216</v>
      </c>
      <c r="B1239">
        <v>19.929574970000001</v>
      </c>
      <c r="C1239">
        <v>26.807500839999999</v>
      </c>
      <c r="D1239">
        <v>0.48296651200000001</v>
      </c>
      <c r="E1239">
        <v>2103.8400879999999</v>
      </c>
      <c r="G1239" s="6">
        <f t="shared" si="102"/>
        <v>42216</v>
      </c>
      <c r="H1239" s="4">
        <f t="shared" si="103"/>
        <v>-2.4948041896857287E-3</v>
      </c>
      <c r="I1239" s="4">
        <f t="shared" si="104"/>
        <v>-1.1363924565921391E-3</v>
      </c>
      <c r="J1239" s="4">
        <f t="shared" si="105"/>
        <v>-3.4966899002288887E-3</v>
      </c>
      <c r="K1239" s="4">
        <f t="shared" si="106"/>
        <v>-2.2715200228432542E-3</v>
      </c>
    </row>
    <row r="1240" spans="1:11" x14ac:dyDescent="0.2">
      <c r="A1240" s="6">
        <v>42219</v>
      </c>
      <c r="B1240">
        <v>19.98495102</v>
      </c>
      <c r="C1240">
        <v>26.75149918</v>
      </c>
      <c r="D1240">
        <v>0.491197526</v>
      </c>
      <c r="E1240">
        <v>2098.040039</v>
      </c>
      <c r="G1240" s="6">
        <f t="shared" si="102"/>
        <v>42219</v>
      </c>
      <c r="H1240" s="4">
        <f t="shared" si="103"/>
        <v>2.7785866022409511E-3</v>
      </c>
      <c r="I1240" s="4">
        <f t="shared" si="104"/>
        <v>-2.0890294971637191E-3</v>
      </c>
      <c r="J1240" s="4">
        <f t="shared" si="105"/>
        <v>1.7042618474549576E-2</v>
      </c>
      <c r="K1240" s="4">
        <f t="shared" si="106"/>
        <v>-2.7568868152492154E-3</v>
      </c>
    </row>
    <row r="1241" spans="1:11" x14ac:dyDescent="0.2">
      <c r="A1241" s="6">
        <v>42220</v>
      </c>
      <c r="B1241">
        <v>20.00433159</v>
      </c>
      <c r="C1241">
        <v>26.594999309999999</v>
      </c>
      <c r="D1241">
        <v>0.493134081</v>
      </c>
      <c r="E1241">
        <v>2093.320068</v>
      </c>
      <c r="G1241" s="6">
        <f t="shared" si="102"/>
        <v>42220</v>
      </c>
      <c r="H1241" s="4">
        <f t="shared" si="103"/>
        <v>9.6975819358302573E-4</v>
      </c>
      <c r="I1241" s="4">
        <f t="shared" si="104"/>
        <v>-5.8501345643089397E-3</v>
      </c>
      <c r="J1241" s="4">
        <f t="shared" si="105"/>
        <v>3.9425178212317835E-3</v>
      </c>
      <c r="K1241" s="4">
        <f t="shared" si="106"/>
        <v>-2.2497049209078135E-3</v>
      </c>
    </row>
    <row r="1242" spans="1:11" x14ac:dyDescent="0.2">
      <c r="A1242" s="6">
        <v>42221</v>
      </c>
      <c r="B1242">
        <v>20.49217415</v>
      </c>
      <c r="C1242">
        <v>26.850500109999999</v>
      </c>
      <c r="D1242">
        <v>0.49821791100000001</v>
      </c>
      <c r="E1242">
        <v>2099.8400879999999</v>
      </c>
      <c r="G1242" s="6">
        <f t="shared" si="102"/>
        <v>42221</v>
      </c>
      <c r="H1242" s="4">
        <f t="shared" si="103"/>
        <v>2.4386846309019772E-2</v>
      </c>
      <c r="I1242" s="4">
        <f t="shared" si="104"/>
        <v>9.6070993280277239E-3</v>
      </c>
      <c r="J1242" s="4">
        <f t="shared" si="105"/>
        <v>1.0309224602142342E-2</v>
      </c>
      <c r="K1242" s="4">
        <f t="shared" si="106"/>
        <v>3.1146789732108271E-3</v>
      </c>
    </row>
    <row r="1243" spans="1:11" x14ac:dyDescent="0.2">
      <c r="A1243" s="6">
        <v>42222</v>
      </c>
      <c r="B1243">
        <v>20.291465760000001</v>
      </c>
      <c r="C1243">
        <v>26.472999569999999</v>
      </c>
      <c r="D1243">
        <v>0.49507090399999998</v>
      </c>
      <c r="E1243">
        <v>2083.5600589999999</v>
      </c>
      <c r="G1243" s="6">
        <f t="shared" si="102"/>
        <v>42222</v>
      </c>
      <c r="H1243" s="4">
        <f t="shared" si="103"/>
        <v>-9.7943921679973789E-3</v>
      </c>
      <c r="I1243" s="4">
        <f t="shared" si="104"/>
        <v>-1.4059348557884266E-2</v>
      </c>
      <c r="J1243" s="4">
        <f t="shared" si="105"/>
        <v>-6.3165272273802975E-3</v>
      </c>
      <c r="K1243" s="4">
        <f t="shared" si="106"/>
        <v>-7.7529851406474837E-3</v>
      </c>
    </row>
    <row r="1244" spans="1:11" x14ac:dyDescent="0.2">
      <c r="A1244" s="6">
        <v>42223</v>
      </c>
      <c r="B1244">
        <v>19.862163540000001</v>
      </c>
      <c r="C1244">
        <v>26.131000520000001</v>
      </c>
      <c r="D1244">
        <v>0.55631941600000001</v>
      </c>
      <c r="E1244">
        <v>2077.570068</v>
      </c>
      <c r="G1244" s="6">
        <f t="shared" si="102"/>
        <v>42223</v>
      </c>
      <c r="H1244" s="4">
        <f t="shared" si="103"/>
        <v>-2.1156787049177672E-2</v>
      </c>
      <c r="I1244" s="4">
        <f t="shared" si="104"/>
        <v>-1.2918787275906674E-2</v>
      </c>
      <c r="J1244" s="4">
        <f t="shared" si="105"/>
        <v>0.1237166464543431</v>
      </c>
      <c r="K1244" s="4">
        <f t="shared" si="106"/>
        <v>-2.8748828113334124E-3</v>
      </c>
    </row>
    <row r="1245" spans="1:11" x14ac:dyDescent="0.2">
      <c r="A1245" s="6">
        <v>42226</v>
      </c>
      <c r="B1245">
        <v>19.926277160000001</v>
      </c>
      <c r="C1245">
        <v>26.200000760000002</v>
      </c>
      <c r="D1245">
        <v>0.57568621600000003</v>
      </c>
      <c r="E1245">
        <v>2104.179932</v>
      </c>
      <c r="G1245" s="6">
        <f t="shared" si="102"/>
        <v>42226</v>
      </c>
      <c r="H1245" s="4">
        <f t="shared" si="103"/>
        <v>3.2279273036335265E-3</v>
      </c>
      <c r="I1245" s="4">
        <f t="shared" si="104"/>
        <v>2.6405510170646185E-3</v>
      </c>
      <c r="J1245" s="4">
        <f t="shared" si="105"/>
        <v>3.4812374767088761E-2</v>
      </c>
      <c r="K1245" s="4">
        <f t="shared" si="106"/>
        <v>1.2808166814617383E-2</v>
      </c>
    </row>
    <row r="1246" spans="1:11" x14ac:dyDescent="0.2">
      <c r="A1246" s="6">
        <v>42227</v>
      </c>
      <c r="B1246">
        <v>20.051719670000001</v>
      </c>
      <c r="C1246">
        <v>26.372999190000002</v>
      </c>
      <c r="D1246">
        <v>0.57278132400000004</v>
      </c>
      <c r="E1246">
        <v>2084.070068</v>
      </c>
      <c r="G1246" s="6">
        <f t="shared" si="102"/>
        <v>42227</v>
      </c>
      <c r="H1246" s="4">
        <f t="shared" si="103"/>
        <v>6.2953309839437477E-3</v>
      </c>
      <c r="I1246" s="4">
        <f t="shared" si="104"/>
        <v>6.6029933199132085E-3</v>
      </c>
      <c r="J1246" s="4">
        <f t="shared" si="105"/>
        <v>-5.0459641368241215E-3</v>
      </c>
      <c r="K1246" s="4">
        <f t="shared" si="106"/>
        <v>-9.5571028381046252E-3</v>
      </c>
    </row>
    <row r="1247" spans="1:11" x14ac:dyDescent="0.2">
      <c r="A1247" s="6">
        <v>42228</v>
      </c>
      <c r="B1247">
        <v>20.232921600000001</v>
      </c>
      <c r="C1247">
        <v>26.295499800000002</v>
      </c>
      <c r="D1247">
        <v>0.57423376999999998</v>
      </c>
      <c r="E1247">
        <v>2086.0500489999999</v>
      </c>
      <c r="G1247" s="6">
        <f t="shared" si="102"/>
        <v>42228</v>
      </c>
      <c r="H1247" s="4">
        <f t="shared" si="103"/>
        <v>9.0367276713478883E-3</v>
      </c>
      <c r="I1247" s="4">
        <f t="shared" si="104"/>
        <v>-2.9385884192263401E-3</v>
      </c>
      <c r="J1247" s="4">
        <f t="shared" si="105"/>
        <v>2.5357775107903713E-3</v>
      </c>
      <c r="K1247" s="4">
        <f t="shared" si="106"/>
        <v>9.5005490957422722E-4</v>
      </c>
    </row>
    <row r="1248" spans="1:11" x14ac:dyDescent="0.2">
      <c r="A1248" s="6">
        <v>42229</v>
      </c>
      <c r="B1248">
        <v>20.101900100000002</v>
      </c>
      <c r="C1248">
        <v>26.482999800000002</v>
      </c>
      <c r="D1248">
        <v>0.56939220400000001</v>
      </c>
      <c r="E1248">
        <v>2083.389893</v>
      </c>
      <c r="G1248" s="6">
        <f t="shared" si="102"/>
        <v>42229</v>
      </c>
      <c r="H1248" s="4">
        <f t="shared" si="103"/>
        <v>-6.4756589577256163E-3</v>
      </c>
      <c r="I1248" s="4">
        <f t="shared" si="104"/>
        <v>7.1304976678936427E-3</v>
      </c>
      <c r="J1248" s="4">
        <f t="shared" si="105"/>
        <v>-8.4313501799101465E-3</v>
      </c>
      <c r="K1248" s="4">
        <f t="shared" si="106"/>
        <v>-1.2752119735933709E-3</v>
      </c>
    </row>
    <row r="1249" spans="1:11" x14ac:dyDescent="0.2">
      <c r="A1249" s="6">
        <v>42230</v>
      </c>
      <c r="B1249">
        <v>20.177164080000001</v>
      </c>
      <c r="C1249">
        <v>26.57600021</v>
      </c>
      <c r="D1249">
        <v>0.56987607500000004</v>
      </c>
      <c r="E1249">
        <v>2091.540039</v>
      </c>
      <c r="G1249" s="6">
        <f t="shared" si="102"/>
        <v>42230</v>
      </c>
      <c r="H1249" s="4">
        <f t="shared" si="103"/>
        <v>3.7441226762437996E-3</v>
      </c>
      <c r="I1249" s="4">
        <f t="shared" si="104"/>
        <v>3.5117022505886109E-3</v>
      </c>
      <c r="J1249" s="4">
        <f t="shared" si="105"/>
        <v>8.4980264324108212E-4</v>
      </c>
      <c r="K1249" s="4">
        <f t="shared" si="106"/>
        <v>3.9119638755009678E-3</v>
      </c>
    </row>
    <row r="1250" spans="1:11" x14ac:dyDescent="0.2">
      <c r="A1250" s="6">
        <v>42233</v>
      </c>
      <c r="B1250">
        <v>20.046146390000001</v>
      </c>
      <c r="C1250">
        <v>26.760999680000001</v>
      </c>
      <c r="D1250">
        <v>0.56624478099999997</v>
      </c>
      <c r="E1250">
        <v>2102.4399410000001</v>
      </c>
      <c r="G1250" s="6">
        <f t="shared" si="102"/>
        <v>42233</v>
      </c>
      <c r="H1250" s="4">
        <f t="shared" si="103"/>
        <v>-6.4933649486385026E-3</v>
      </c>
      <c r="I1250" s="4">
        <f t="shared" si="104"/>
        <v>6.9611479732902826E-3</v>
      </c>
      <c r="J1250" s="4">
        <f t="shared" si="105"/>
        <v>-6.3720765957757664E-3</v>
      </c>
      <c r="K1250" s="4">
        <f t="shared" si="106"/>
        <v>5.2114240209388818E-3</v>
      </c>
    </row>
    <row r="1251" spans="1:11" x14ac:dyDescent="0.2">
      <c r="A1251" s="6">
        <v>42234</v>
      </c>
      <c r="B1251">
        <v>19.368749619999999</v>
      </c>
      <c r="C1251">
        <v>26.750999449999998</v>
      </c>
      <c r="D1251">
        <v>0.56109094599999998</v>
      </c>
      <c r="E1251">
        <v>2096.919922</v>
      </c>
      <c r="G1251" s="6">
        <f t="shared" si="102"/>
        <v>42234</v>
      </c>
      <c r="H1251" s="4">
        <f t="shared" si="103"/>
        <v>-3.3791869859731261E-2</v>
      </c>
      <c r="I1251" s="4">
        <f t="shared" si="104"/>
        <v>-3.7368671273807497E-4</v>
      </c>
      <c r="J1251" s="4">
        <f t="shared" si="105"/>
        <v>-9.1017792533084618E-3</v>
      </c>
      <c r="K1251" s="4">
        <f t="shared" si="106"/>
        <v>-2.6255299342222704E-3</v>
      </c>
    </row>
    <row r="1252" spans="1:11" x14ac:dyDescent="0.2">
      <c r="A1252" s="6">
        <v>42235</v>
      </c>
      <c r="B1252">
        <v>19.115068440000002</v>
      </c>
      <c r="C1252">
        <v>26.64599991</v>
      </c>
      <c r="D1252">
        <v>0.55890327699999998</v>
      </c>
      <c r="E1252">
        <v>2079.610107</v>
      </c>
      <c r="G1252" s="6">
        <f t="shared" si="102"/>
        <v>42235</v>
      </c>
      <c r="H1252" s="4">
        <f t="shared" si="103"/>
        <v>-1.3097447433470299E-2</v>
      </c>
      <c r="I1252" s="4">
        <f t="shared" si="104"/>
        <v>-3.9250697977192273E-3</v>
      </c>
      <c r="J1252" s="4">
        <f t="shared" si="105"/>
        <v>-3.898956159595568E-3</v>
      </c>
      <c r="K1252" s="4">
        <f t="shared" si="106"/>
        <v>-8.2548765064381913E-3</v>
      </c>
    </row>
    <row r="1253" spans="1:11" x14ac:dyDescent="0.2">
      <c r="A1253" s="6">
        <v>42236</v>
      </c>
      <c r="B1253">
        <v>19.076030729999999</v>
      </c>
      <c r="C1253">
        <v>25.788999560000001</v>
      </c>
      <c r="D1253">
        <v>0.53872525699999996</v>
      </c>
      <c r="E1253">
        <v>2035.7299800000001</v>
      </c>
      <c r="G1253" s="6">
        <f t="shared" si="102"/>
        <v>42236</v>
      </c>
      <c r="H1253" s="4">
        <f t="shared" si="103"/>
        <v>-2.0422479847528319E-3</v>
      </c>
      <c r="I1253" s="4">
        <f t="shared" si="104"/>
        <v>-3.216243912386918E-2</v>
      </c>
      <c r="J1253" s="4">
        <f t="shared" si="105"/>
        <v>-3.6102883683754139E-2</v>
      </c>
      <c r="K1253" s="4">
        <f t="shared" si="106"/>
        <v>-2.1100170100298521E-2</v>
      </c>
    </row>
    <row r="1254" spans="1:11" x14ac:dyDescent="0.2">
      <c r="A1254" s="6">
        <v>42237</v>
      </c>
      <c r="B1254">
        <v>18.549173360000001</v>
      </c>
      <c r="C1254">
        <v>24.7234993</v>
      </c>
      <c r="D1254">
        <v>0.52195090099999997</v>
      </c>
      <c r="E1254">
        <v>1970.8900149999999</v>
      </c>
      <c r="G1254" s="6">
        <f t="shared" si="102"/>
        <v>42237</v>
      </c>
      <c r="H1254" s="4">
        <f t="shared" si="103"/>
        <v>-2.7618815332029922E-2</v>
      </c>
      <c r="I1254" s="4">
        <f t="shared" si="104"/>
        <v>-4.1316075775682415E-2</v>
      </c>
      <c r="J1254" s="4">
        <f t="shared" si="105"/>
        <v>-3.1137125616518047E-2</v>
      </c>
      <c r="K1254" s="4">
        <f t="shared" si="106"/>
        <v>-3.1850965323014013E-2</v>
      </c>
    </row>
    <row r="1255" spans="1:11" x14ac:dyDescent="0.2">
      <c r="A1255" s="6">
        <v>42240</v>
      </c>
      <c r="B1255">
        <v>17.827161790000002</v>
      </c>
      <c r="C1255">
        <v>23.168500900000002</v>
      </c>
      <c r="D1255">
        <v>0.50347483199999998</v>
      </c>
      <c r="E1255">
        <v>1893.209961</v>
      </c>
      <c r="G1255" s="6">
        <f t="shared" si="102"/>
        <v>42240</v>
      </c>
      <c r="H1255" s="4">
        <f t="shared" si="103"/>
        <v>-3.8924191174845912E-2</v>
      </c>
      <c r="I1255" s="4">
        <f t="shared" si="104"/>
        <v>-6.2895562684364803E-2</v>
      </c>
      <c r="J1255" s="4">
        <f t="shared" si="105"/>
        <v>-3.5398097722605493E-2</v>
      </c>
      <c r="K1255" s="4">
        <f t="shared" si="106"/>
        <v>-3.9413693006101091E-2</v>
      </c>
    </row>
    <row r="1256" spans="1:11" x14ac:dyDescent="0.2">
      <c r="A1256" s="6">
        <v>42241</v>
      </c>
      <c r="B1256">
        <v>17.590209959999999</v>
      </c>
      <c r="C1256">
        <v>23.318500520000001</v>
      </c>
      <c r="D1256">
        <v>0.49302116000000001</v>
      </c>
      <c r="E1256">
        <v>1867.6099850000001</v>
      </c>
      <c r="G1256" s="6">
        <f t="shared" si="102"/>
        <v>42241</v>
      </c>
      <c r="H1256" s="4">
        <f t="shared" si="103"/>
        <v>-1.3291618306449537E-2</v>
      </c>
      <c r="I1256" s="4">
        <f t="shared" si="104"/>
        <v>6.4742911355131216E-3</v>
      </c>
      <c r="J1256" s="4">
        <f t="shared" si="105"/>
        <v>-2.0763047794214229E-2</v>
      </c>
      <c r="K1256" s="4">
        <f t="shared" si="106"/>
        <v>-1.3521995197235293E-2</v>
      </c>
    </row>
    <row r="1257" spans="1:11" x14ac:dyDescent="0.2">
      <c r="A1257" s="6">
        <v>42242</v>
      </c>
      <c r="B1257">
        <v>18.072477339999999</v>
      </c>
      <c r="C1257">
        <v>25.038499829999999</v>
      </c>
      <c r="D1257">
        <v>0.53021639600000003</v>
      </c>
      <c r="E1257">
        <v>1940.51001</v>
      </c>
      <c r="G1257" s="6">
        <f t="shared" si="102"/>
        <v>42242</v>
      </c>
      <c r="H1257" s="4">
        <f t="shared" si="103"/>
        <v>2.7416806342657196E-2</v>
      </c>
      <c r="I1257" s="4">
        <f t="shared" si="104"/>
        <v>7.3761145512970527E-2</v>
      </c>
      <c r="J1257" s="4">
        <f t="shared" si="105"/>
        <v>7.5443488064488085E-2</v>
      </c>
      <c r="K1257" s="4">
        <f t="shared" si="106"/>
        <v>3.9033859095586321E-2</v>
      </c>
    </row>
    <row r="1258" spans="1:11" x14ac:dyDescent="0.2">
      <c r="A1258" s="6">
        <v>42243</v>
      </c>
      <c r="B1258">
        <v>18.42093277</v>
      </c>
      <c r="C1258">
        <v>25.918500900000002</v>
      </c>
      <c r="D1258">
        <v>0.55015128899999999</v>
      </c>
      <c r="E1258">
        <v>1987.660034</v>
      </c>
      <c r="G1258" s="6">
        <f t="shared" si="102"/>
        <v>42243</v>
      </c>
      <c r="H1258" s="4">
        <f t="shared" si="103"/>
        <v>1.9280999690549416E-2</v>
      </c>
      <c r="I1258" s="4">
        <f t="shared" si="104"/>
        <v>3.5145918324772207E-2</v>
      </c>
      <c r="J1258" s="4">
        <f t="shared" si="105"/>
        <v>3.759765475075949E-2</v>
      </c>
      <c r="K1258" s="4">
        <f t="shared" si="106"/>
        <v>2.4297748404812358E-2</v>
      </c>
    </row>
    <row r="1259" spans="1:11" x14ac:dyDescent="0.2">
      <c r="A1259" s="6">
        <v>42244</v>
      </c>
      <c r="B1259">
        <v>18.103145600000001</v>
      </c>
      <c r="C1259">
        <v>25.90049934</v>
      </c>
      <c r="D1259">
        <v>0.55258250200000003</v>
      </c>
      <c r="E1259">
        <v>1988.869995</v>
      </c>
      <c r="G1259" s="6">
        <f t="shared" si="102"/>
        <v>42244</v>
      </c>
      <c r="H1259" s="4">
        <f t="shared" si="103"/>
        <v>-1.7251415765304867E-2</v>
      </c>
      <c r="I1259" s="4">
        <f t="shared" si="104"/>
        <v>-6.9454479907837818E-4</v>
      </c>
      <c r="J1259" s="4">
        <f t="shared" si="105"/>
        <v>4.4191716871539999E-3</v>
      </c>
      <c r="K1259" s="4">
        <f t="shared" si="106"/>
        <v>6.0873639319747319E-4</v>
      </c>
    </row>
    <row r="1260" spans="1:11" x14ac:dyDescent="0.2">
      <c r="A1260" s="6">
        <v>42247</v>
      </c>
      <c r="B1260">
        <v>18.044601440000001</v>
      </c>
      <c r="C1260">
        <v>25.644500730000001</v>
      </c>
      <c r="D1260">
        <v>0.54650479600000001</v>
      </c>
      <c r="E1260">
        <v>1972.1800539999999</v>
      </c>
      <c r="G1260" s="6">
        <f t="shared" si="102"/>
        <v>42247</v>
      </c>
      <c r="H1260" s="4">
        <f t="shared" si="103"/>
        <v>-3.2339219544254005E-3</v>
      </c>
      <c r="I1260" s="4">
        <f t="shared" si="104"/>
        <v>-9.8839256587088808E-3</v>
      </c>
      <c r="J1260" s="4">
        <f t="shared" si="105"/>
        <v>-1.0998730466496021E-2</v>
      </c>
      <c r="K1260" s="4">
        <f t="shared" si="106"/>
        <v>-8.3916701654499493E-3</v>
      </c>
    </row>
    <row r="1261" spans="1:11" x14ac:dyDescent="0.2">
      <c r="A1261" s="6">
        <v>42248</v>
      </c>
      <c r="B1261">
        <v>17.790922160000001</v>
      </c>
      <c r="C1261">
        <v>24.826999659999998</v>
      </c>
      <c r="D1261">
        <v>0.52413898699999995</v>
      </c>
      <c r="E1261">
        <v>1913.849976</v>
      </c>
      <c r="G1261" s="6">
        <f t="shared" si="102"/>
        <v>42248</v>
      </c>
      <c r="H1261" s="4">
        <f t="shared" si="103"/>
        <v>-1.4058458472663293E-2</v>
      </c>
      <c r="I1261" s="4">
        <f t="shared" si="104"/>
        <v>-3.1878221323437761E-2</v>
      </c>
      <c r="J1261" s="4">
        <f t="shared" si="105"/>
        <v>-4.0925183390339459E-2</v>
      </c>
      <c r="K1261" s="4">
        <f t="shared" si="106"/>
        <v>-2.9576446573270077E-2</v>
      </c>
    </row>
    <row r="1262" spans="1:11" x14ac:dyDescent="0.2">
      <c r="A1262" s="6">
        <v>42249</v>
      </c>
      <c r="B1262">
        <v>17.963754649999998</v>
      </c>
      <c r="C1262">
        <v>25.527500150000002</v>
      </c>
      <c r="D1262">
        <v>0.53994071499999996</v>
      </c>
      <c r="E1262">
        <v>1948.8599850000001</v>
      </c>
      <c r="G1262" s="6">
        <f t="shared" si="102"/>
        <v>42249</v>
      </c>
      <c r="H1262" s="4">
        <f t="shared" si="103"/>
        <v>9.7146448309792799E-3</v>
      </c>
      <c r="I1262" s="4">
        <f t="shared" si="104"/>
        <v>2.8215269649703778E-2</v>
      </c>
      <c r="J1262" s="4">
        <f t="shared" si="105"/>
        <v>3.0147972945962165E-2</v>
      </c>
      <c r="K1262" s="4">
        <f t="shared" si="106"/>
        <v>1.8292974600429224E-2</v>
      </c>
    </row>
    <row r="1263" spans="1:11" x14ac:dyDescent="0.2">
      <c r="A1263" s="6">
        <v>42250</v>
      </c>
      <c r="B1263">
        <v>18.08083534</v>
      </c>
      <c r="C1263">
        <v>25.236000059999999</v>
      </c>
      <c r="D1263">
        <v>0.54139959800000004</v>
      </c>
      <c r="E1263">
        <v>1951.130005</v>
      </c>
      <c r="G1263" s="6">
        <f t="shared" si="102"/>
        <v>42250</v>
      </c>
      <c r="H1263" s="4">
        <f t="shared" si="103"/>
        <v>6.5176068300398793E-3</v>
      </c>
      <c r="I1263" s="4">
        <f t="shared" si="104"/>
        <v>-1.1419061337269332E-2</v>
      </c>
      <c r="J1263" s="4">
        <f t="shared" si="105"/>
        <v>2.701931822274295E-3</v>
      </c>
      <c r="K1263" s="4">
        <f t="shared" si="106"/>
        <v>1.1647937858398905E-3</v>
      </c>
    </row>
    <row r="1264" spans="1:11" x14ac:dyDescent="0.2">
      <c r="A1264" s="6">
        <v>42251</v>
      </c>
      <c r="B1264">
        <v>17.810432429999999</v>
      </c>
      <c r="C1264">
        <v>24.950000760000002</v>
      </c>
      <c r="D1264">
        <v>0.52875793000000004</v>
      </c>
      <c r="E1264">
        <v>1921.219971</v>
      </c>
      <c r="G1264" s="6">
        <f t="shared" si="102"/>
        <v>42251</v>
      </c>
      <c r="H1264" s="4">
        <f t="shared" si="103"/>
        <v>-1.4955222196055939E-2</v>
      </c>
      <c r="I1264" s="4">
        <f t="shared" si="104"/>
        <v>-1.1332988560786905E-2</v>
      </c>
      <c r="J1264" s="4">
        <f t="shared" si="105"/>
        <v>-2.3349976702420783E-2</v>
      </c>
      <c r="K1264" s="4">
        <f t="shared" si="106"/>
        <v>-1.5329595630917514E-2</v>
      </c>
    </row>
    <row r="1265" spans="1:11" x14ac:dyDescent="0.2">
      <c r="A1265" s="6">
        <v>42255</v>
      </c>
      <c r="B1265">
        <v>18.504566189999998</v>
      </c>
      <c r="C1265">
        <v>25.877000809999998</v>
      </c>
      <c r="D1265">
        <v>0.55136686599999996</v>
      </c>
      <c r="E1265">
        <v>1969.410034</v>
      </c>
      <c r="G1265" s="6">
        <f t="shared" si="102"/>
        <v>42255</v>
      </c>
      <c r="H1265" s="4">
        <f t="shared" si="103"/>
        <v>3.8973436648893189E-2</v>
      </c>
      <c r="I1265" s="4">
        <f t="shared" si="104"/>
        <v>3.7154309489487725E-2</v>
      </c>
      <c r="J1265" s="4">
        <f t="shared" si="105"/>
        <v>4.2758575743724325E-2</v>
      </c>
      <c r="K1265" s="4">
        <f t="shared" si="106"/>
        <v>2.5083053334552297E-2</v>
      </c>
    </row>
    <row r="1266" spans="1:11" x14ac:dyDescent="0.2">
      <c r="A1266" s="6">
        <v>42256</v>
      </c>
      <c r="B1266">
        <v>18.15332222</v>
      </c>
      <c r="C1266">
        <v>25.844499590000002</v>
      </c>
      <c r="D1266">
        <v>0.54042690999999998</v>
      </c>
      <c r="E1266">
        <v>1942.040039</v>
      </c>
      <c r="G1266" s="6">
        <f t="shared" si="102"/>
        <v>42256</v>
      </c>
      <c r="H1266" s="4">
        <f t="shared" si="103"/>
        <v>-1.8981475512234058E-2</v>
      </c>
      <c r="I1266" s="4">
        <f t="shared" si="104"/>
        <v>-1.255988676533093E-3</v>
      </c>
      <c r="J1266" s="4">
        <f t="shared" si="105"/>
        <v>-1.9841518732103047E-2</v>
      </c>
      <c r="K1266" s="4">
        <f t="shared" si="106"/>
        <v>-1.389756045083701E-2</v>
      </c>
    </row>
    <row r="1267" spans="1:11" x14ac:dyDescent="0.2">
      <c r="A1267" s="6">
        <v>42257</v>
      </c>
      <c r="B1267">
        <v>17.874547960000001</v>
      </c>
      <c r="C1267">
        <v>26.11199951</v>
      </c>
      <c r="D1267">
        <v>0.54893571100000005</v>
      </c>
      <c r="E1267">
        <v>1952.290039</v>
      </c>
      <c r="G1267" s="6">
        <f t="shared" si="102"/>
        <v>42257</v>
      </c>
      <c r="H1267" s="4">
        <f t="shared" si="103"/>
        <v>-1.5356652441990248E-2</v>
      </c>
      <c r="I1267" s="4">
        <f t="shared" si="104"/>
        <v>1.035036174983639E-2</v>
      </c>
      <c r="J1267" s="4">
        <f t="shared" si="105"/>
        <v>1.5744591622945059E-2</v>
      </c>
      <c r="K1267" s="4">
        <f t="shared" si="106"/>
        <v>5.2779550339641101E-3</v>
      </c>
    </row>
    <row r="1268" spans="1:11" x14ac:dyDescent="0.2">
      <c r="A1268" s="6">
        <v>42258</v>
      </c>
      <c r="B1268">
        <v>18.022298809999999</v>
      </c>
      <c r="C1268">
        <v>26.472000120000001</v>
      </c>
      <c r="D1268">
        <v>0.55063748400000001</v>
      </c>
      <c r="E1268">
        <v>1961.0500489999999</v>
      </c>
      <c r="G1268" s="6">
        <f t="shared" si="102"/>
        <v>42258</v>
      </c>
      <c r="H1268" s="4">
        <f t="shared" si="103"/>
        <v>8.2659908564197693E-3</v>
      </c>
      <c r="I1268" s="4">
        <f t="shared" si="104"/>
        <v>1.378678832550273E-2</v>
      </c>
      <c r="J1268" s="4">
        <f t="shared" si="105"/>
        <v>3.1001317019434538E-3</v>
      </c>
      <c r="K1268" s="4">
        <f t="shared" si="106"/>
        <v>4.4870433311676727E-3</v>
      </c>
    </row>
    <row r="1269" spans="1:11" x14ac:dyDescent="0.2">
      <c r="A1269" s="6">
        <v>42261</v>
      </c>
      <c r="B1269">
        <v>17.919155119999999</v>
      </c>
      <c r="C1269">
        <v>26.069000240000001</v>
      </c>
      <c r="D1269">
        <v>0.55160999300000002</v>
      </c>
      <c r="E1269">
        <v>1953.030029</v>
      </c>
      <c r="G1269" s="6">
        <f t="shared" si="102"/>
        <v>42261</v>
      </c>
      <c r="H1269" s="4">
        <f t="shared" si="103"/>
        <v>-5.7231150746855919E-3</v>
      </c>
      <c r="I1269" s="4">
        <f t="shared" si="104"/>
        <v>-1.5223627915275206E-2</v>
      </c>
      <c r="J1269" s="4">
        <f t="shared" si="105"/>
        <v>1.7661511035089728E-3</v>
      </c>
      <c r="K1269" s="4">
        <f t="shared" si="106"/>
        <v>-4.0896559494183471E-3</v>
      </c>
    </row>
    <row r="1270" spans="1:11" x14ac:dyDescent="0.2">
      <c r="A1270" s="6">
        <v>42262</v>
      </c>
      <c r="B1270">
        <v>17.93029976</v>
      </c>
      <c r="C1270">
        <v>26.118499759999999</v>
      </c>
      <c r="D1270">
        <v>0.55768758100000004</v>
      </c>
      <c r="E1270">
        <v>1978.089966</v>
      </c>
      <c r="G1270" s="6">
        <f t="shared" si="102"/>
        <v>42262</v>
      </c>
      <c r="H1270" s="4">
        <f t="shared" si="103"/>
        <v>6.2194003709259427E-4</v>
      </c>
      <c r="I1270" s="4">
        <f t="shared" si="104"/>
        <v>1.8987885820049843E-3</v>
      </c>
      <c r="J1270" s="4">
        <f t="shared" si="105"/>
        <v>1.1017907719449216E-2</v>
      </c>
      <c r="K1270" s="4">
        <f t="shared" si="106"/>
        <v>1.2831311668480172E-2</v>
      </c>
    </row>
    <row r="1271" spans="1:11" x14ac:dyDescent="0.2">
      <c r="A1271" s="6">
        <v>42263</v>
      </c>
      <c r="B1271">
        <v>18.033454899999999</v>
      </c>
      <c r="C1271">
        <v>26.369499210000001</v>
      </c>
      <c r="D1271">
        <v>0.56157743900000001</v>
      </c>
      <c r="E1271">
        <v>1995.3100589999999</v>
      </c>
      <c r="G1271" s="6">
        <f t="shared" si="102"/>
        <v>42263</v>
      </c>
      <c r="H1271" s="4">
        <f t="shared" si="103"/>
        <v>5.7531185412817987E-3</v>
      </c>
      <c r="I1271" s="4">
        <f t="shared" si="104"/>
        <v>9.6100255491857745E-3</v>
      </c>
      <c r="J1271" s="4">
        <f t="shared" si="105"/>
        <v>6.9749769091593805E-3</v>
      </c>
      <c r="K1271" s="4">
        <f t="shared" si="106"/>
        <v>8.7054144634388653E-3</v>
      </c>
    </row>
    <row r="1272" spans="1:11" x14ac:dyDescent="0.2">
      <c r="A1272" s="6">
        <v>42264</v>
      </c>
      <c r="B1272">
        <v>17.972118380000001</v>
      </c>
      <c r="C1272">
        <v>26.943500520000001</v>
      </c>
      <c r="D1272">
        <v>0.56668269599999999</v>
      </c>
      <c r="E1272">
        <v>1990.1999510000001</v>
      </c>
      <c r="G1272" s="6">
        <f t="shared" si="102"/>
        <v>42264</v>
      </c>
      <c r="H1272" s="4">
        <f t="shared" si="103"/>
        <v>-3.4012628384368915E-3</v>
      </c>
      <c r="I1272" s="4">
        <f t="shared" si="104"/>
        <v>2.17676227155017E-2</v>
      </c>
      <c r="J1272" s="4">
        <f t="shared" si="105"/>
        <v>9.0909225432753704E-3</v>
      </c>
      <c r="K1272" s="4">
        <f t="shared" si="106"/>
        <v>-2.5610596092323634E-3</v>
      </c>
    </row>
    <row r="1273" spans="1:11" x14ac:dyDescent="0.2">
      <c r="A1273" s="6">
        <v>42265</v>
      </c>
      <c r="B1273">
        <v>17.657108310000002</v>
      </c>
      <c r="C1273">
        <v>27.01300049</v>
      </c>
      <c r="D1273">
        <v>0.56619626300000003</v>
      </c>
      <c r="E1273">
        <v>1958.030029</v>
      </c>
      <c r="G1273" s="6">
        <f t="shared" si="102"/>
        <v>42265</v>
      </c>
      <c r="H1273" s="4">
        <f t="shared" si="103"/>
        <v>-1.7527709496425015E-2</v>
      </c>
      <c r="I1273" s="4">
        <f t="shared" si="104"/>
        <v>2.5794706945525547E-3</v>
      </c>
      <c r="J1273" s="4">
        <f t="shared" si="105"/>
        <v>-8.5838689522987899E-4</v>
      </c>
      <c r="K1273" s="4">
        <f t="shared" si="106"/>
        <v>-1.6164165808483677E-2</v>
      </c>
    </row>
    <row r="1274" spans="1:11" x14ac:dyDescent="0.2">
      <c r="A1274" s="6">
        <v>42268</v>
      </c>
      <c r="B1274">
        <v>17.763048170000001</v>
      </c>
      <c r="C1274">
        <v>27.41950035</v>
      </c>
      <c r="D1274">
        <v>0.57203072300000002</v>
      </c>
      <c r="E1274">
        <v>1966.969971</v>
      </c>
      <c r="G1274" s="6">
        <f t="shared" si="102"/>
        <v>42268</v>
      </c>
      <c r="H1274" s="4">
        <f t="shared" si="103"/>
        <v>5.9998419979108153E-3</v>
      </c>
      <c r="I1274" s="4">
        <f t="shared" si="104"/>
        <v>1.5048304617270691E-2</v>
      </c>
      <c r="J1274" s="4">
        <f t="shared" si="105"/>
        <v>1.030466002916719E-2</v>
      </c>
      <c r="K1274" s="4">
        <f t="shared" si="106"/>
        <v>4.5657839091290953E-3</v>
      </c>
    </row>
    <row r="1275" spans="1:11" x14ac:dyDescent="0.2">
      <c r="A1275" s="6">
        <v>42269</v>
      </c>
      <c r="B1275">
        <v>17.72680664</v>
      </c>
      <c r="C1275">
        <v>26.920000080000001</v>
      </c>
      <c r="D1275">
        <v>0.55647218200000004</v>
      </c>
      <c r="E1275">
        <v>1942.73999</v>
      </c>
      <c r="G1275" s="6">
        <f t="shared" si="102"/>
        <v>42269</v>
      </c>
      <c r="H1275" s="4">
        <f t="shared" si="103"/>
        <v>-2.0402765140956625E-3</v>
      </c>
      <c r="I1275" s="4">
        <f t="shared" si="104"/>
        <v>-1.8216971995260955E-2</v>
      </c>
      <c r="J1275" s="4">
        <f t="shared" si="105"/>
        <v>-2.7198785614876764E-2</v>
      </c>
      <c r="K1275" s="4">
        <f t="shared" si="106"/>
        <v>-1.2318429542511833E-2</v>
      </c>
    </row>
    <row r="1276" spans="1:11" x14ac:dyDescent="0.2">
      <c r="A1276" s="6">
        <v>42270</v>
      </c>
      <c r="B1276">
        <v>17.763048170000001</v>
      </c>
      <c r="C1276">
        <v>26.803499219999999</v>
      </c>
      <c r="D1276">
        <v>0.559146166</v>
      </c>
      <c r="E1276">
        <v>1938.76001</v>
      </c>
      <c r="G1276" s="6">
        <f t="shared" si="102"/>
        <v>42270</v>
      </c>
      <c r="H1276" s="4">
        <f t="shared" si="103"/>
        <v>2.0444477528300808E-3</v>
      </c>
      <c r="I1276" s="4">
        <f t="shared" si="104"/>
        <v>-4.3276693779267239E-3</v>
      </c>
      <c r="J1276" s="4">
        <f t="shared" si="105"/>
        <v>4.8052428971192551E-3</v>
      </c>
      <c r="K1276" s="4">
        <f t="shared" si="106"/>
        <v>-2.0486426492924981E-3</v>
      </c>
    </row>
    <row r="1277" spans="1:11" x14ac:dyDescent="0.2">
      <c r="A1277" s="6">
        <v>42271</v>
      </c>
      <c r="B1277">
        <v>17.793714520000002</v>
      </c>
      <c r="C1277">
        <v>26.6875</v>
      </c>
      <c r="D1277">
        <v>0.56984299400000005</v>
      </c>
      <c r="E1277">
        <v>1932.23999</v>
      </c>
      <c r="G1277" s="6">
        <f t="shared" si="102"/>
        <v>42271</v>
      </c>
      <c r="H1277" s="4">
        <f t="shared" si="103"/>
        <v>1.726412590142834E-3</v>
      </c>
      <c r="I1277" s="4">
        <f t="shared" si="104"/>
        <v>-4.3277640373703408E-3</v>
      </c>
      <c r="J1277" s="4">
        <f t="shared" si="105"/>
        <v>1.9130647137442836E-2</v>
      </c>
      <c r="K1277" s="4">
        <f t="shared" si="106"/>
        <v>-3.3629845707411343E-3</v>
      </c>
    </row>
    <row r="1278" spans="1:11" x14ac:dyDescent="0.2">
      <c r="A1278" s="6">
        <v>42272</v>
      </c>
      <c r="B1278">
        <v>17.779769900000002</v>
      </c>
      <c r="C1278">
        <v>26.212499619999999</v>
      </c>
      <c r="D1278">
        <v>0.57397592099999994</v>
      </c>
      <c r="E1278">
        <v>1931.339966</v>
      </c>
      <c r="G1278" s="6">
        <f t="shared" si="102"/>
        <v>42272</v>
      </c>
      <c r="H1278" s="4">
        <f t="shared" si="103"/>
        <v>-7.8368234942327586E-4</v>
      </c>
      <c r="I1278" s="4">
        <f t="shared" si="104"/>
        <v>-1.7798609086651096E-2</v>
      </c>
      <c r="J1278" s="4">
        <f t="shared" si="105"/>
        <v>7.2527468855743127E-3</v>
      </c>
      <c r="K1278" s="4">
        <f t="shared" si="106"/>
        <v>-4.6579307159455574E-4</v>
      </c>
    </row>
    <row r="1279" spans="1:11" x14ac:dyDescent="0.2">
      <c r="A1279" s="6">
        <v>42275</v>
      </c>
      <c r="B1279">
        <v>17.746316910000001</v>
      </c>
      <c r="C1279">
        <v>25.20299911</v>
      </c>
      <c r="D1279">
        <v>0.56643933099999999</v>
      </c>
      <c r="E1279">
        <v>1881.7700199999999</v>
      </c>
      <c r="G1279" s="6">
        <f t="shared" si="102"/>
        <v>42275</v>
      </c>
      <c r="H1279" s="4">
        <f t="shared" si="103"/>
        <v>-1.8815198502654118E-3</v>
      </c>
      <c r="I1279" s="4">
        <f t="shared" si="104"/>
        <v>-3.8512180243571836E-2</v>
      </c>
      <c r="J1279" s="4">
        <f t="shared" si="105"/>
        <v>-1.3130498552743175E-2</v>
      </c>
      <c r="K1279" s="4">
        <f t="shared" si="106"/>
        <v>-2.5666090316902812E-2</v>
      </c>
    </row>
    <row r="1280" spans="1:11" x14ac:dyDescent="0.2">
      <c r="A1280" s="6">
        <v>42276</v>
      </c>
      <c r="B1280">
        <v>17.779769900000002</v>
      </c>
      <c r="C1280">
        <v>24.803499219999999</v>
      </c>
      <c r="D1280">
        <v>0.57640689599999995</v>
      </c>
      <c r="E1280">
        <v>1884.089966</v>
      </c>
      <c r="G1280" s="6">
        <f t="shared" si="102"/>
        <v>42276</v>
      </c>
      <c r="H1280" s="4">
        <f t="shared" si="103"/>
        <v>1.8850666405687555E-3</v>
      </c>
      <c r="I1280" s="4">
        <f t="shared" si="104"/>
        <v>-1.5851283740334288E-2</v>
      </c>
      <c r="J1280" s="4">
        <f t="shared" si="105"/>
        <v>1.7596880114950864E-2</v>
      </c>
      <c r="K1280" s="4">
        <f t="shared" si="106"/>
        <v>1.2328530985949993E-3</v>
      </c>
    </row>
    <row r="1281" spans="1:11" x14ac:dyDescent="0.2">
      <c r="A1281" s="6">
        <v>42277</v>
      </c>
      <c r="B1281">
        <v>18.075262070000001</v>
      </c>
      <c r="C1281">
        <v>25.594499590000002</v>
      </c>
      <c r="D1281">
        <v>0.59925890000000004</v>
      </c>
      <c r="E1281">
        <v>1920.030029</v>
      </c>
      <c r="G1281" s="6">
        <f t="shared" si="102"/>
        <v>42277</v>
      </c>
      <c r="H1281" s="4">
        <f t="shared" si="103"/>
        <v>1.6619572225172519E-2</v>
      </c>
      <c r="I1281" s="4">
        <f t="shared" si="104"/>
        <v>3.1890676512376537E-2</v>
      </c>
      <c r="J1281" s="4">
        <f t="shared" si="105"/>
        <v>3.9645611734666186E-2</v>
      </c>
      <c r="K1281" s="4">
        <f t="shared" si="106"/>
        <v>1.9075555652102061E-2</v>
      </c>
    </row>
    <row r="1282" spans="1:11" x14ac:dyDescent="0.2">
      <c r="A1282" s="6">
        <v>42278</v>
      </c>
      <c r="B1282">
        <v>17.91636467</v>
      </c>
      <c r="C1282">
        <v>26.0359993</v>
      </c>
      <c r="D1282">
        <v>0.58758980000000005</v>
      </c>
      <c r="E1282">
        <v>1923.8199460000001</v>
      </c>
      <c r="G1282" s="6">
        <f t="shared" ref="G1282:G1345" si="107">A1282</f>
        <v>42278</v>
      </c>
      <c r="H1282" s="4">
        <f t="shared" si="103"/>
        <v>-8.7908766901768631E-3</v>
      </c>
      <c r="I1282" s="4">
        <f t="shared" si="104"/>
        <v>1.7249788707433655E-2</v>
      </c>
      <c r="J1282" s="4">
        <f t="shared" si="105"/>
        <v>-1.9472551846956287E-2</v>
      </c>
      <c r="K1282" s="4">
        <f t="shared" si="106"/>
        <v>1.9738842324117378E-3</v>
      </c>
    </row>
    <row r="1283" spans="1:11" x14ac:dyDescent="0.2">
      <c r="A1283" s="6">
        <v>42279</v>
      </c>
      <c r="B1283">
        <v>18.114288330000001</v>
      </c>
      <c r="C1283">
        <v>26.627000809999998</v>
      </c>
      <c r="D1283">
        <v>0.60290551199999998</v>
      </c>
      <c r="E1283">
        <v>1951.3599850000001</v>
      </c>
      <c r="G1283" s="6">
        <f t="shared" si="107"/>
        <v>42279</v>
      </c>
      <c r="H1283" s="4">
        <f t="shared" si="103"/>
        <v>1.104708815909583E-2</v>
      </c>
      <c r="I1283" s="4">
        <f t="shared" si="104"/>
        <v>2.2699397983160896E-2</v>
      </c>
      <c r="J1283" s="4">
        <f t="shared" si="105"/>
        <v>2.6065312910469096E-2</v>
      </c>
      <c r="K1283" s="4">
        <f t="shared" si="106"/>
        <v>1.4315289254205554E-2</v>
      </c>
    </row>
    <row r="1284" spans="1:11" x14ac:dyDescent="0.2">
      <c r="A1284" s="6">
        <v>42282</v>
      </c>
      <c r="B1284">
        <v>18.362396239999999</v>
      </c>
      <c r="C1284">
        <v>27.184000019999999</v>
      </c>
      <c r="D1284">
        <v>0.61797815599999995</v>
      </c>
      <c r="E1284">
        <v>1987.0500489999999</v>
      </c>
      <c r="G1284" s="6">
        <f t="shared" si="107"/>
        <v>42282</v>
      </c>
      <c r="H1284" s="4">
        <f t="shared" si="103"/>
        <v>1.3696806933844341E-2</v>
      </c>
      <c r="I1284" s="4">
        <f t="shared" si="104"/>
        <v>2.0918586136476014E-2</v>
      </c>
      <c r="J1284" s="4">
        <f t="shared" si="105"/>
        <v>2.5000010283535046E-2</v>
      </c>
      <c r="K1284" s="4">
        <f t="shared" si="106"/>
        <v>1.8289841072046009E-2</v>
      </c>
    </row>
    <row r="1285" spans="1:11" x14ac:dyDescent="0.2">
      <c r="A1285" s="6">
        <v>42283</v>
      </c>
      <c r="B1285">
        <v>18.30943108</v>
      </c>
      <c r="C1285">
        <v>26.874000550000002</v>
      </c>
      <c r="D1285">
        <v>0.62600070200000002</v>
      </c>
      <c r="E1285">
        <v>1979.920044</v>
      </c>
      <c r="G1285" s="6">
        <f t="shared" si="107"/>
        <v>42283</v>
      </c>
      <c r="H1285" s="4">
        <f t="shared" ref="H1285:H1348" si="108">B1285/B1284-1</f>
        <v>-2.8844361763974424E-3</v>
      </c>
      <c r="I1285" s="4">
        <f t="shared" si="104"/>
        <v>-1.140374741656569E-2</v>
      </c>
      <c r="J1285" s="4">
        <f t="shared" si="105"/>
        <v>1.2981924882147666E-2</v>
      </c>
      <c r="K1285" s="4">
        <f t="shared" si="106"/>
        <v>-3.5882362417535285E-3</v>
      </c>
    </row>
    <row r="1286" spans="1:11" x14ac:dyDescent="0.2">
      <c r="A1286" s="6">
        <v>42284</v>
      </c>
      <c r="B1286">
        <v>18.498994830000001</v>
      </c>
      <c r="C1286">
        <v>27.097000120000001</v>
      </c>
      <c r="D1286">
        <v>0.63256460400000003</v>
      </c>
      <c r="E1286">
        <v>1995.829956</v>
      </c>
      <c r="G1286" s="6">
        <f t="shared" si="107"/>
        <v>42284</v>
      </c>
      <c r="H1286" s="4">
        <f t="shared" si="108"/>
        <v>1.0353339171038867E-2</v>
      </c>
      <c r="I1286" s="4">
        <f t="shared" si="104"/>
        <v>8.2979670103489056E-3</v>
      </c>
      <c r="J1286" s="4">
        <f t="shared" si="105"/>
        <v>1.0485454695224883E-2</v>
      </c>
      <c r="K1286" s="4">
        <f t="shared" si="106"/>
        <v>8.035633584403401E-3</v>
      </c>
    </row>
    <row r="1287" spans="1:11" x14ac:dyDescent="0.2">
      <c r="A1287" s="6">
        <v>42285</v>
      </c>
      <c r="B1287">
        <v>18.643945689999999</v>
      </c>
      <c r="C1287">
        <v>26.658000950000002</v>
      </c>
      <c r="D1287">
        <v>0.63621103800000001</v>
      </c>
      <c r="E1287">
        <v>2013.4300539999999</v>
      </c>
      <c r="G1287" s="6">
        <f t="shared" si="107"/>
        <v>42285</v>
      </c>
      <c r="H1287" s="4">
        <f t="shared" si="108"/>
        <v>7.8356073576997254E-3</v>
      </c>
      <c r="I1287" s="4">
        <f t="shared" si="104"/>
        <v>-1.6201024764951E-2</v>
      </c>
      <c r="J1287" s="4">
        <f t="shared" si="105"/>
        <v>5.764524250869929E-3</v>
      </c>
      <c r="K1287" s="4">
        <f t="shared" si="106"/>
        <v>8.8184356322988933E-3</v>
      </c>
    </row>
    <row r="1288" spans="1:11" x14ac:dyDescent="0.2">
      <c r="A1288" s="6">
        <v>42286</v>
      </c>
      <c r="B1288">
        <v>18.59098053</v>
      </c>
      <c r="C1288">
        <v>26.989999770000001</v>
      </c>
      <c r="D1288">
        <v>0.63378000300000004</v>
      </c>
      <c r="E1288">
        <v>2014.8900149999999</v>
      </c>
      <c r="G1288" s="6">
        <f t="shared" si="107"/>
        <v>42286</v>
      </c>
      <c r="H1288" s="4">
        <f t="shared" si="108"/>
        <v>-2.8408771877300731E-3</v>
      </c>
      <c r="I1288" s="4">
        <f t="shared" si="104"/>
        <v>1.245400285725462E-2</v>
      </c>
      <c r="J1288" s="4">
        <f t="shared" si="105"/>
        <v>-3.8211141504903567E-3</v>
      </c>
      <c r="K1288" s="4">
        <f t="shared" si="106"/>
        <v>7.251113576554058E-4</v>
      </c>
    </row>
    <row r="1289" spans="1:11" x14ac:dyDescent="0.2">
      <c r="A1289" s="6">
        <v>42289</v>
      </c>
      <c r="B1289">
        <v>18.657882690000001</v>
      </c>
      <c r="C1289">
        <v>27.509500500000001</v>
      </c>
      <c r="D1289">
        <v>0.64058727000000004</v>
      </c>
      <c r="E1289">
        <v>2017.459961</v>
      </c>
      <c r="G1289" s="6">
        <f t="shared" si="107"/>
        <v>42289</v>
      </c>
      <c r="H1289" s="4">
        <f t="shared" si="108"/>
        <v>3.5986353647159408E-3</v>
      </c>
      <c r="I1289" s="4">
        <f t="shared" si="104"/>
        <v>1.9247896792405239E-2</v>
      </c>
      <c r="J1289" s="4">
        <f t="shared" si="105"/>
        <v>1.0740741215844229E-2</v>
      </c>
      <c r="K1289" s="4">
        <f t="shared" si="106"/>
        <v>1.2754770636946855E-3</v>
      </c>
    </row>
    <row r="1290" spans="1:11" x14ac:dyDescent="0.2">
      <c r="A1290" s="6">
        <v>42290</v>
      </c>
      <c r="B1290">
        <v>18.602136609999999</v>
      </c>
      <c r="C1290">
        <v>27.44499969</v>
      </c>
      <c r="D1290">
        <v>0.64180260899999997</v>
      </c>
      <c r="E1290">
        <v>2003.6899410000001</v>
      </c>
      <c r="G1290" s="6">
        <f t="shared" si="107"/>
        <v>42290</v>
      </c>
      <c r="H1290" s="4">
        <f t="shared" si="108"/>
        <v>-2.9878031139021211E-3</v>
      </c>
      <c r="I1290" s="4">
        <f t="shared" si="104"/>
        <v>-2.3446739790859983E-3</v>
      </c>
      <c r="J1290" s="4">
        <f t="shared" si="105"/>
        <v>1.8972262748835345E-3</v>
      </c>
      <c r="K1290" s="4">
        <f t="shared" si="106"/>
        <v>-6.8254241800043136E-3</v>
      </c>
    </row>
    <row r="1291" spans="1:11" x14ac:dyDescent="0.2">
      <c r="A1291" s="6">
        <v>42291</v>
      </c>
      <c r="B1291">
        <v>16.73439789</v>
      </c>
      <c r="C1291">
        <v>27.241500850000001</v>
      </c>
      <c r="D1291">
        <v>0.66514080799999997</v>
      </c>
      <c r="E1291">
        <v>1994.23999</v>
      </c>
      <c r="G1291" s="6">
        <f t="shared" si="107"/>
        <v>42291</v>
      </c>
      <c r="H1291" s="4">
        <f t="shared" si="108"/>
        <v>-0.10040452659593702</v>
      </c>
      <c r="I1291" s="4">
        <f t="shared" si="104"/>
        <v>-7.4147874767200861E-3</v>
      </c>
      <c r="J1291" s="4">
        <f t="shared" si="105"/>
        <v>3.6363515312540562E-2</v>
      </c>
      <c r="K1291" s="4">
        <f t="shared" si="106"/>
        <v>-4.7162741133909281E-3</v>
      </c>
    </row>
    <row r="1292" spans="1:11" x14ac:dyDescent="0.2">
      <c r="A1292" s="6">
        <v>42292</v>
      </c>
      <c r="B1292">
        <v>16.53925705</v>
      </c>
      <c r="C1292">
        <v>28.12199974</v>
      </c>
      <c r="D1292">
        <v>0.66684263899999996</v>
      </c>
      <c r="E1292">
        <v>2023.8599850000001</v>
      </c>
      <c r="G1292" s="6">
        <f t="shared" si="107"/>
        <v>42292</v>
      </c>
      <c r="H1292" s="4">
        <f t="shared" si="108"/>
        <v>-1.1661061323073429E-2</v>
      </c>
      <c r="I1292" s="4">
        <f t="shared" si="104"/>
        <v>3.2321966944783842E-2</v>
      </c>
      <c r="J1292" s="4">
        <f t="shared" si="105"/>
        <v>2.5586025989252636E-3</v>
      </c>
      <c r="K1292" s="4">
        <f t="shared" si="106"/>
        <v>1.485277356212289E-2</v>
      </c>
    </row>
    <row r="1293" spans="1:11" x14ac:dyDescent="0.2">
      <c r="A1293" s="6">
        <v>42293</v>
      </c>
      <c r="B1293">
        <v>16.416599269999999</v>
      </c>
      <c r="C1293">
        <v>28.538000109999999</v>
      </c>
      <c r="D1293">
        <v>0.67729628099999994</v>
      </c>
      <c r="E1293">
        <v>2033.1099850000001</v>
      </c>
      <c r="G1293" s="6">
        <f t="shared" si="107"/>
        <v>42293</v>
      </c>
      <c r="H1293" s="4">
        <f t="shared" si="108"/>
        <v>-7.4161602077525979E-3</v>
      </c>
      <c r="I1293" s="4">
        <f t="shared" si="104"/>
        <v>1.4792702291661408E-2</v>
      </c>
      <c r="J1293" s="4">
        <f t="shared" si="105"/>
        <v>1.5676325100740796E-2</v>
      </c>
      <c r="K1293" s="4">
        <f t="shared" si="106"/>
        <v>4.5704742761638606E-3</v>
      </c>
    </row>
    <row r="1294" spans="1:11" x14ac:dyDescent="0.2">
      <c r="A1294" s="6">
        <v>42296</v>
      </c>
      <c r="B1294">
        <v>16.405445100000001</v>
      </c>
      <c r="C1294">
        <v>28.657499309999999</v>
      </c>
      <c r="D1294">
        <v>0.67608082300000005</v>
      </c>
      <c r="E1294">
        <v>2033.660034</v>
      </c>
      <c r="G1294" s="6">
        <f t="shared" si="107"/>
        <v>42296</v>
      </c>
      <c r="H1294" s="4">
        <f t="shared" si="108"/>
        <v>-6.7944461678981494E-4</v>
      </c>
      <c r="I1294" s="4">
        <f t="shared" si="104"/>
        <v>4.1873712081921255E-3</v>
      </c>
      <c r="J1294" s="4">
        <f t="shared" si="105"/>
        <v>-1.7945735627032944E-3</v>
      </c>
      <c r="K1294" s="4">
        <f t="shared" si="106"/>
        <v>2.7054561930150989E-4</v>
      </c>
    </row>
    <row r="1295" spans="1:11" x14ac:dyDescent="0.2">
      <c r="A1295" s="6">
        <v>42297</v>
      </c>
      <c r="B1295">
        <v>16.377567290000002</v>
      </c>
      <c r="C1295">
        <v>28.044000629999999</v>
      </c>
      <c r="D1295">
        <v>0.67510831400000004</v>
      </c>
      <c r="E1295">
        <v>2030.7700199999999</v>
      </c>
      <c r="G1295" s="6">
        <f t="shared" si="107"/>
        <v>42297</v>
      </c>
      <c r="H1295" s="4">
        <f t="shared" si="108"/>
        <v>-1.6993022639781863E-3</v>
      </c>
      <c r="I1295" s="4">
        <f t="shared" si="104"/>
        <v>-2.1407962828979943E-2</v>
      </c>
      <c r="J1295" s="4">
        <f t="shared" si="105"/>
        <v>-1.4384507989513295E-3</v>
      </c>
      <c r="K1295" s="4">
        <f t="shared" si="106"/>
        <v>-1.421090030626071E-3</v>
      </c>
    </row>
    <row r="1296" spans="1:11" x14ac:dyDescent="0.2">
      <c r="A1296" s="6">
        <v>42298</v>
      </c>
      <c r="B1296">
        <v>16.34690857</v>
      </c>
      <c r="C1296">
        <v>27.788499829999999</v>
      </c>
      <c r="D1296">
        <v>0.66635632499999997</v>
      </c>
      <c r="E1296">
        <v>2018.9399410000001</v>
      </c>
      <c r="G1296" s="6">
        <f t="shared" si="107"/>
        <v>42298</v>
      </c>
      <c r="H1296" s="4">
        <f t="shared" si="108"/>
        <v>-1.8719947509372448E-3</v>
      </c>
      <c r="I1296" s="4">
        <f t="shared" si="104"/>
        <v>-9.1107115340269829E-3</v>
      </c>
      <c r="J1296" s="4">
        <f t="shared" si="105"/>
        <v>-1.2963829386346548E-2</v>
      </c>
      <c r="K1296" s="4">
        <f t="shared" si="106"/>
        <v>-5.8254154254255841E-3</v>
      </c>
    </row>
    <row r="1297" spans="1:11" x14ac:dyDescent="0.2">
      <c r="A1297" s="6">
        <v>42299</v>
      </c>
      <c r="B1297">
        <v>16.419384000000001</v>
      </c>
      <c r="C1297">
        <v>28.195499420000001</v>
      </c>
      <c r="D1297">
        <v>0.69042408499999997</v>
      </c>
      <c r="E1297">
        <v>2052.51001</v>
      </c>
      <c r="G1297" s="6">
        <f t="shared" si="107"/>
        <v>42299</v>
      </c>
      <c r="H1297" s="4">
        <f t="shared" si="108"/>
        <v>4.4335863071387482E-3</v>
      </c>
      <c r="I1297" s="4">
        <f t="shared" si="104"/>
        <v>1.4646331845543203E-2</v>
      </c>
      <c r="J1297" s="4">
        <f t="shared" si="105"/>
        <v>3.6118453591627464E-2</v>
      </c>
      <c r="K1297" s="4">
        <f t="shared" si="106"/>
        <v>1.6627571884764603E-2</v>
      </c>
    </row>
    <row r="1298" spans="1:11" x14ac:dyDescent="0.2">
      <c r="A1298" s="6">
        <v>42300</v>
      </c>
      <c r="B1298">
        <v>16.252128599999999</v>
      </c>
      <c r="C1298">
        <v>29.951499940000001</v>
      </c>
      <c r="D1298">
        <v>0.69504314700000003</v>
      </c>
      <c r="E1298">
        <v>2075.1499020000001</v>
      </c>
      <c r="G1298" s="6">
        <f t="shared" si="107"/>
        <v>42300</v>
      </c>
      <c r="H1298" s="4">
        <f t="shared" si="108"/>
        <v>-1.0186460101061168E-2</v>
      </c>
      <c r="I1298" s="4">
        <f t="shared" si="104"/>
        <v>6.2279461478678799E-2</v>
      </c>
      <c r="J1298" s="4">
        <f t="shared" si="105"/>
        <v>6.6901808618105019E-3</v>
      </c>
      <c r="K1298" s="4">
        <f t="shared" si="106"/>
        <v>1.1030344256396596E-2</v>
      </c>
    </row>
    <row r="1299" spans="1:11" x14ac:dyDescent="0.2">
      <c r="A1299" s="6">
        <v>42303</v>
      </c>
      <c r="B1299">
        <v>16.174076079999999</v>
      </c>
      <c r="C1299">
        <v>30.430500030000001</v>
      </c>
      <c r="D1299">
        <v>0.69188260999999995</v>
      </c>
      <c r="E1299">
        <v>2071.179932</v>
      </c>
      <c r="G1299" s="6">
        <f t="shared" si="107"/>
        <v>42303</v>
      </c>
      <c r="H1299" s="4">
        <f t="shared" si="108"/>
        <v>-4.8026029033513273E-3</v>
      </c>
      <c r="I1299" s="4">
        <f t="shared" si="104"/>
        <v>1.599252427957043E-2</v>
      </c>
      <c r="J1299" s="4">
        <f t="shared" si="105"/>
        <v>-4.5472529491756841E-3</v>
      </c>
      <c r="K1299" s="4">
        <f t="shared" si="106"/>
        <v>-1.9131003481598352E-3</v>
      </c>
    </row>
    <row r="1300" spans="1:11" x14ac:dyDescent="0.2">
      <c r="A1300" s="6">
        <v>42304</v>
      </c>
      <c r="B1300">
        <v>16.023538590000001</v>
      </c>
      <c r="C1300">
        <v>30.55050087</v>
      </c>
      <c r="D1300">
        <v>0.69139653400000001</v>
      </c>
      <c r="E1300">
        <v>2065.889893</v>
      </c>
      <c r="G1300" s="6">
        <f t="shared" si="107"/>
        <v>42304</v>
      </c>
      <c r="H1300" s="4">
        <f t="shared" si="108"/>
        <v>-9.3073316370846371E-3</v>
      </c>
      <c r="I1300" s="4">
        <f t="shared" ref="I1300:I1363" si="109">C1300/C1299-1</f>
        <v>3.9434396372617364E-3</v>
      </c>
      <c r="J1300" s="4">
        <f t="shared" ref="J1300:J1363" si="110">D1300/D1299-1</f>
        <v>-7.0254114350398744E-4</v>
      </c>
      <c r="K1300" s="4">
        <f t="shared" ref="K1300:K1363" si="111">E1300/E1299-1</f>
        <v>-2.5541185091011442E-3</v>
      </c>
    </row>
    <row r="1301" spans="1:11" x14ac:dyDescent="0.2">
      <c r="A1301" s="6">
        <v>42305</v>
      </c>
      <c r="B1301">
        <v>16.06814194</v>
      </c>
      <c r="C1301">
        <v>30.854999540000001</v>
      </c>
      <c r="D1301">
        <v>0.69698798699999998</v>
      </c>
      <c r="E1301">
        <v>2090.3500979999999</v>
      </c>
      <c r="G1301" s="6">
        <f t="shared" si="107"/>
        <v>42305</v>
      </c>
      <c r="H1301" s="4">
        <f t="shared" si="108"/>
        <v>2.7836142278732101E-3</v>
      </c>
      <c r="I1301" s="4">
        <f t="shared" si="109"/>
        <v>9.9670598297461055E-3</v>
      </c>
      <c r="J1301" s="4">
        <f t="shared" si="110"/>
        <v>8.0871869108907202E-3</v>
      </c>
      <c r="K1301" s="4">
        <f t="shared" si="111"/>
        <v>1.1840033238402548E-2</v>
      </c>
    </row>
    <row r="1302" spans="1:11" x14ac:dyDescent="0.2">
      <c r="A1302" s="6">
        <v>42306</v>
      </c>
      <c r="B1302">
        <v>16.157342910000001</v>
      </c>
      <c r="C1302">
        <v>31.32749939</v>
      </c>
      <c r="D1302">
        <v>0.67292046500000002</v>
      </c>
      <c r="E1302">
        <v>2089.4099120000001</v>
      </c>
      <c r="G1302" s="6">
        <f t="shared" si="107"/>
        <v>42306</v>
      </c>
      <c r="H1302" s="4">
        <f t="shared" si="108"/>
        <v>5.5514178511171242E-3</v>
      </c>
      <c r="I1302" s="4">
        <f t="shared" si="109"/>
        <v>1.5313558808758287E-2</v>
      </c>
      <c r="J1302" s="4">
        <f t="shared" si="110"/>
        <v>-3.4530755836398641E-2</v>
      </c>
      <c r="K1302" s="4">
        <f t="shared" si="111"/>
        <v>-4.4977441860072354E-4</v>
      </c>
    </row>
    <row r="1303" spans="1:11" x14ac:dyDescent="0.2">
      <c r="A1303" s="6">
        <v>42307</v>
      </c>
      <c r="B1303">
        <v>15.95663643</v>
      </c>
      <c r="C1303">
        <v>31.295000080000001</v>
      </c>
      <c r="D1303">
        <v>0.68969458299999997</v>
      </c>
      <c r="E1303">
        <v>2079.360107</v>
      </c>
      <c r="G1303" s="6">
        <f t="shared" si="107"/>
        <v>42307</v>
      </c>
      <c r="H1303" s="4">
        <f t="shared" si="108"/>
        <v>-1.242199791871601E-2</v>
      </c>
      <c r="I1303" s="4">
        <f t="shared" si="109"/>
        <v>-1.0374051754150626E-3</v>
      </c>
      <c r="J1303" s="4">
        <f t="shared" si="110"/>
        <v>2.4927341153162752E-2</v>
      </c>
      <c r="K1303" s="4">
        <f t="shared" si="111"/>
        <v>-4.809877153488018E-3</v>
      </c>
    </row>
    <row r="1304" spans="1:11" x14ac:dyDescent="0.2">
      <c r="A1304" s="6">
        <v>42310</v>
      </c>
      <c r="B1304">
        <v>16.059778210000001</v>
      </c>
      <c r="C1304">
        <v>31.417499540000001</v>
      </c>
      <c r="D1304">
        <v>0.69771713000000002</v>
      </c>
      <c r="E1304">
        <v>2104.0500489999999</v>
      </c>
      <c r="G1304" s="6">
        <f t="shared" si="107"/>
        <v>42310</v>
      </c>
      <c r="H1304" s="4">
        <f t="shared" si="108"/>
        <v>6.4638798065290715E-3</v>
      </c>
      <c r="I1304" s="4">
        <f t="shared" si="109"/>
        <v>3.9143460516648521E-3</v>
      </c>
      <c r="J1304" s="4">
        <f t="shared" si="110"/>
        <v>1.1632028433663955E-2</v>
      </c>
      <c r="K1304" s="4">
        <f t="shared" si="111"/>
        <v>1.1873817294504763E-2</v>
      </c>
    </row>
    <row r="1305" spans="1:11" x14ac:dyDescent="0.2">
      <c r="A1305" s="6">
        <v>42311</v>
      </c>
      <c r="B1305">
        <v>16.19915962</v>
      </c>
      <c r="C1305">
        <v>31.26549911</v>
      </c>
      <c r="D1305">
        <v>0.692855</v>
      </c>
      <c r="E1305">
        <v>2109.790039</v>
      </c>
      <c r="G1305" s="6">
        <f t="shared" si="107"/>
        <v>42311</v>
      </c>
      <c r="H1305" s="4">
        <f t="shared" si="108"/>
        <v>8.6789125090911412E-3</v>
      </c>
      <c r="I1305" s="4">
        <f t="shared" si="109"/>
        <v>-4.8380817132336329E-3</v>
      </c>
      <c r="J1305" s="4">
        <f t="shared" si="110"/>
        <v>-6.9686263830157635E-3</v>
      </c>
      <c r="K1305" s="4">
        <f t="shared" si="111"/>
        <v>2.7280672352485436E-3</v>
      </c>
    </row>
    <row r="1306" spans="1:11" x14ac:dyDescent="0.2">
      <c r="A1306" s="6">
        <v>42312</v>
      </c>
      <c r="B1306">
        <v>16.271635060000001</v>
      </c>
      <c r="C1306">
        <v>32.04750061</v>
      </c>
      <c r="D1306">
        <v>0.68142908800000002</v>
      </c>
      <c r="E1306">
        <v>2102.3100589999999</v>
      </c>
      <c r="G1306" s="6">
        <f t="shared" si="107"/>
        <v>42312</v>
      </c>
      <c r="H1306" s="4">
        <f t="shared" si="108"/>
        <v>4.474024684004041E-3</v>
      </c>
      <c r="I1306" s="4">
        <f t="shared" si="109"/>
        <v>2.5011642937434519E-2</v>
      </c>
      <c r="J1306" s="4">
        <f t="shared" si="110"/>
        <v>-1.6491058013581417E-2</v>
      </c>
      <c r="K1306" s="4">
        <f t="shared" si="111"/>
        <v>-3.5453670089111711E-3</v>
      </c>
    </row>
    <row r="1307" spans="1:11" x14ac:dyDescent="0.2">
      <c r="A1307" s="6">
        <v>42313</v>
      </c>
      <c r="B1307">
        <v>16.338544850000002</v>
      </c>
      <c r="C1307">
        <v>32.78250122</v>
      </c>
      <c r="D1307">
        <v>0.67364954899999996</v>
      </c>
      <c r="E1307">
        <v>2099.929932</v>
      </c>
      <c r="G1307" s="6">
        <f t="shared" si="107"/>
        <v>42313</v>
      </c>
      <c r="H1307" s="4">
        <f t="shared" si="108"/>
        <v>4.1120508021030844E-3</v>
      </c>
      <c r="I1307" s="4">
        <f t="shared" si="109"/>
        <v>2.2934724893043601E-2</v>
      </c>
      <c r="J1307" s="4">
        <f t="shared" si="110"/>
        <v>-1.1416505601240301E-2</v>
      </c>
      <c r="K1307" s="4">
        <f t="shared" si="111"/>
        <v>-1.1321484144598548E-3</v>
      </c>
    </row>
    <row r="1308" spans="1:11" x14ac:dyDescent="0.2">
      <c r="A1308" s="6">
        <v>42314</v>
      </c>
      <c r="B1308">
        <v>16.385936739999998</v>
      </c>
      <c r="C1308">
        <v>32.968498230000002</v>
      </c>
      <c r="D1308">
        <v>0.76700276099999998</v>
      </c>
      <c r="E1308">
        <v>2099.1999510000001</v>
      </c>
      <c r="G1308" s="6">
        <f t="shared" si="107"/>
        <v>42314</v>
      </c>
      <c r="H1308" s="4">
        <f t="shared" si="108"/>
        <v>2.9006187781770443E-3</v>
      </c>
      <c r="I1308" s="4">
        <f t="shared" si="109"/>
        <v>5.6736674469037851E-3</v>
      </c>
      <c r="J1308" s="4">
        <f t="shared" si="110"/>
        <v>0.13857830401367943</v>
      </c>
      <c r="K1308" s="4">
        <f t="shared" si="111"/>
        <v>-3.4762159864287767E-4</v>
      </c>
    </row>
    <row r="1309" spans="1:11" x14ac:dyDescent="0.2">
      <c r="A1309" s="6">
        <v>42317</v>
      </c>
      <c r="B1309">
        <v>16.305097580000002</v>
      </c>
      <c r="C1309">
        <v>32.774501800000003</v>
      </c>
      <c r="D1309">
        <v>0.76359939600000004</v>
      </c>
      <c r="E1309">
        <v>2078.580078</v>
      </c>
      <c r="G1309" s="6">
        <f t="shared" si="107"/>
        <v>42317</v>
      </c>
      <c r="H1309" s="4">
        <f t="shared" si="108"/>
        <v>-4.9334475826858792E-3</v>
      </c>
      <c r="I1309" s="4">
        <f t="shared" si="109"/>
        <v>-5.8842968413850283E-3</v>
      </c>
      <c r="J1309" s="4">
        <f t="shared" si="110"/>
        <v>-4.4372265304009062E-3</v>
      </c>
      <c r="K1309" s="4">
        <f t="shared" si="111"/>
        <v>-9.8227293641929281E-3</v>
      </c>
    </row>
    <row r="1310" spans="1:11" x14ac:dyDescent="0.2">
      <c r="A1310" s="6">
        <v>42318</v>
      </c>
      <c r="B1310">
        <v>16.358058929999999</v>
      </c>
      <c r="C1310">
        <v>32.984001159999998</v>
      </c>
      <c r="D1310">
        <v>0.74901288700000002</v>
      </c>
      <c r="E1310">
        <v>2081.719971</v>
      </c>
      <c r="G1310" s="6">
        <f t="shared" si="107"/>
        <v>42318</v>
      </c>
      <c r="H1310" s="4">
        <f t="shared" si="108"/>
        <v>3.2481467676070963E-3</v>
      </c>
      <c r="I1310" s="4">
        <f t="shared" si="109"/>
        <v>6.3921447617547589E-3</v>
      </c>
      <c r="J1310" s="4">
        <f t="shared" si="110"/>
        <v>-1.9102305575946277E-2</v>
      </c>
      <c r="K1310" s="4">
        <f t="shared" si="111"/>
        <v>1.5105951573544107E-3</v>
      </c>
    </row>
    <row r="1311" spans="1:11" x14ac:dyDescent="0.2">
      <c r="A1311" s="6">
        <v>42319</v>
      </c>
      <c r="B1311">
        <v>16.05141068</v>
      </c>
      <c r="C1311">
        <v>33.662498470000003</v>
      </c>
      <c r="D1311">
        <v>0.741719723</v>
      </c>
      <c r="E1311">
        <v>2075</v>
      </c>
      <c r="G1311" s="6">
        <f t="shared" si="107"/>
        <v>42319</v>
      </c>
      <c r="H1311" s="4">
        <f t="shared" si="108"/>
        <v>-1.8746004725390675E-2</v>
      </c>
      <c r="I1311" s="4">
        <f t="shared" si="109"/>
        <v>2.0570497396865894E-2</v>
      </c>
      <c r="J1311" s="4">
        <f t="shared" si="110"/>
        <v>-9.7370340705500436E-3</v>
      </c>
      <c r="K1311" s="4">
        <f t="shared" si="111"/>
        <v>-3.2280859546982565E-3</v>
      </c>
    </row>
    <row r="1312" spans="1:11" x14ac:dyDescent="0.2">
      <c r="A1312" s="6">
        <v>42320</v>
      </c>
      <c r="B1312">
        <v>15.875789640000001</v>
      </c>
      <c r="C1312">
        <v>33.27999878</v>
      </c>
      <c r="D1312">
        <v>0.73904555999999999</v>
      </c>
      <c r="E1312">
        <v>2045.969971</v>
      </c>
      <c r="G1312" s="6">
        <f t="shared" si="107"/>
        <v>42320</v>
      </c>
      <c r="H1312" s="4">
        <f t="shared" si="108"/>
        <v>-1.0941159222773056E-2</v>
      </c>
      <c r="I1312" s="4">
        <f t="shared" si="109"/>
        <v>-1.1362783732196458E-2</v>
      </c>
      <c r="J1312" s="4">
        <f t="shared" si="110"/>
        <v>-3.6053551187555932E-3</v>
      </c>
      <c r="K1312" s="4">
        <f t="shared" si="111"/>
        <v>-1.3990375421686796E-2</v>
      </c>
    </row>
    <row r="1313" spans="1:11" x14ac:dyDescent="0.2">
      <c r="A1313" s="6">
        <v>42321</v>
      </c>
      <c r="B1313">
        <v>15.7280426</v>
      </c>
      <c r="C1313">
        <v>32.117500309999997</v>
      </c>
      <c r="D1313">
        <v>0.72445893299999997</v>
      </c>
      <c r="E1313">
        <v>2023.040039</v>
      </c>
      <c r="G1313" s="6">
        <f t="shared" si="107"/>
        <v>42321</v>
      </c>
      <c r="H1313" s="4">
        <f t="shared" si="108"/>
        <v>-9.3064372450326616E-3</v>
      </c>
      <c r="I1313" s="4">
        <f t="shared" si="109"/>
        <v>-3.4930844730037047E-2</v>
      </c>
      <c r="J1313" s="4">
        <f t="shared" si="110"/>
        <v>-1.9737114718610838E-2</v>
      </c>
      <c r="K1313" s="4">
        <f t="shared" si="111"/>
        <v>-1.1207364880723381E-2</v>
      </c>
    </row>
    <row r="1314" spans="1:11" x14ac:dyDescent="0.2">
      <c r="A1314" s="6">
        <v>42324</v>
      </c>
      <c r="B1314">
        <v>16.13225555</v>
      </c>
      <c r="C1314">
        <v>32.39049911</v>
      </c>
      <c r="D1314">
        <v>0.73904555999999999</v>
      </c>
      <c r="E1314">
        <v>2053.1899410000001</v>
      </c>
      <c r="G1314" s="6">
        <f t="shared" si="107"/>
        <v>42324</v>
      </c>
      <c r="H1314" s="4">
        <f t="shared" si="108"/>
        <v>2.5700143385928964E-2</v>
      </c>
      <c r="I1314" s="4">
        <f t="shared" si="109"/>
        <v>8.5000014747411701E-3</v>
      </c>
      <c r="J1314" s="4">
        <f t="shared" si="110"/>
        <v>2.0134511889578821E-2</v>
      </c>
      <c r="K1314" s="4">
        <f t="shared" si="111"/>
        <v>1.490326509548634E-2</v>
      </c>
    </row>
    <row r="1315" spans="1:11" x14ac:dyDescent="0.2">
      <c r="A1315" s="6">
        <v>42325</v>
      </c>
      <c r="B1315">
        <v>16.703725810000002</v>
      </c>
      <c r="C1315">
        <v>32.165000919999997</v>
      </c>
      <c r="D1315">
        <v>0.73904555999999999</v>
      </c>
      <c r="E1315">
        <v>2050.4399410000001</v>
      </c>
      <c r="G1315" s="6">
        <f t="shared" si="107"/>
        <v>42325</v>
      </c>
      <c r="H1315" s="4">
        <f t="shared" si="108"/>
        <v>3.5424076827248241E-2</v>
      </c>
      <c r="I1315" s="4">
        <f t="shared" si="109"/>
        <v>-6.9618621569923489E-3</v>
      </c>
      <c r="J1315" s="4">
        <f t="shared" si="110"/>
        <v>0</v>
      </c>
      <c r="K1315" s="4">
        <f t="shared" si="111"/>
        <v>-1.3393792484004408E-3</v>
      </c>
    </row>
    <row r="1316" spans="1:11" x14ac:dyDescent="0.2">
      <c r="A1316" s="6">
        <v>42326</v>
      </c>
      <c r="B1316">
        <v>16.98528481</v>
      </c>
      <c r="C1316">
        <v>33.176998140000002</v>
      </c>
      <c r="D1316">
        <v>0.75722587100000005</v>
      </c>
      <c r="E1316">
        <v>2083.580078</v>
      </c>
      <c r="G1316" s="6">
        <f t="shared" si="107"/>
        <v>42326</v>
      </c>
      <c r="H1316" s="4">
        <f t="shared" si="108"/>
        <v>1.6856059731981343E-2</v>
      </c>
      <c r="I1316" s="4">
        <f t="shared" si="109"/>
        <v>3.146268276245423E-2</v>
      </c>
      <c r="J1316" s="4">
        <f t="shared" si="110"/>
        <v>2.459971615281753E-2</v>
      </c>
      <c r="K1316" s="4">
        <f t="shared" si="111"/>
        <v>1.616245193889343E-2</v>
      </c>
    </row>
    <row r="1317" spans="1:11" x14ac:dyDescent="0.2">
      <c r="A1317" s="6">
        <v>42327</v>
      </c>
      <c r="B1317">
        <v>16.921161649999998</v>
      </c>
      <c r="C1317">
        <v>33.063499450000002</v>
      </c>
      <c r="D1317">
        <v>0.75942206400000001</v>
      </c>
      <c r="E1317">
        <v>2081.23999</v>
      </c>
      <c r="G1317" s="6">
        <f t="shared" si="107"/>
        <v>42327</v>
      </c>
      <c r="H1317" s="4">
        <f t="shared" si="108"/>
        <v>-3.775218415074777E-3</v>
      </c>
      <c r="I1317" s="4">
        <f t="shared" si="109"/>
        <v>-3.4210054062474571E-3</v>
      </c>
      <c r="J1317" s="4">
        <f t="shared" si="110"/>
        <v>2.9003142709580487E-3</v>
      </c>
      <c r="K1317" s="4">
        <f t="shared" si="111"/>
        <v>-1.1231092218189076E-3</v>
      </c>
    </row>
    <row r="1318" spans="1:11" x14ac:dyDescent="0.2">
      <c r="A1318" s="6">
        <v>42328</v>
      </c>
      <c r="B1318">
        <v>16.745538710000002</v>
      </c>
      <c r="C1318">
        <v>33.42250061</v>
      </c>
      <c r="D1318">
        <v>0.76601076099999998</v>
      </c>
      <c r="E1318">
        <v>2089.169922</v>
      </c>
      <c r="G1318" s="6">
        <f t="shared" si="107"/>
        <v>42328</v>
      </c>
      <c r="H1318" s="4">
        <f t="shared" si="108"/>
        <v>-1.0378893815484402E-2</v>
      </c>
      <c r="I1318" s="4">
        <f t="shared" si="109"/>
        <v>1.0857929921873399E-2</v>
      </c>
      <c r="J1318" s="4">
        <f t="shared" si="110"/>
        <v>8.6759357047070385E-3</v>
      </c>
      <c r="K1318" s="4">
        <f t="shared" si="111"/>
        <v>3.8101958630922805E-3</v>
      </c>
    </row>
    <row r="1319" spans="1:11" x14ac:dyDescent="0.2">
      <c r="A1319" s="6">
        <v>42331</v>
      </c>
      <c r="B1319">
        <v>16.798509599999999</v>
      </c>
      <c r="C1319">
        <v>33.949501040000001</v>
      </c>
      <c r="D1319">
        <v>0.75454133700000003</v>
      </c>
      <c r="E1319">
        <v>2086.5900879999999</v>
      </c>
      <c r="G1319" s="6">
        <f t="shared" si="107"/>
        <v>42331</v>
      </c>
      <c r="H1319" s="4">
        <f t="shared" si="108"/>
        <v>3.1632837209569775E-3</v>
      </c>
      <c r="I1319" s="4">
        <f t="shared" si="109"/>
        <v>1.5767833656417762E-2</v>
      </c>
      <c r="J1319" s="4">
        <f t="shared" si="110"/>
        <v>-1.4972928036973032E-2</v>
      </c>
      <c r="K1319" s="4">
        <f t="shared" si="111"/>
        <v>-1.2348607802712408E-3</v>
      </c>
    </row>
    <row r="1320" spans="1:11" x14ac:dyDescent="0.2">
      <c r="A1320" s="6">
        <v>42332</v>
      </c>
      <c r="B1320">
        <v>16.703725810000002</v>
      </c>
      <c r="C1320">
        <v>33.557498930000001</v>
      </c>
      <c r="D1320">
        <v>0.76064223099999995</v>
      </c>
      <c r="E1320">
        <v>2089.139893</v>
      </c>
      <c r="G1320" s="6">
        <f t="shared" si="107"/>
        <v>42332</v>
      </c>
      <c r="H1320" s="4">
        <f t="shared" si="108"/>
        <v>-5.6423928227535836E-3</v>
      </c>
      <c r="I1320" s="4">
        <f t="shared" si="109"/>
        <v>-1.1546623602453954E-2</v>
      </c>
      <c r="J1320" s="4">
        <f t="shared" si="110"/>
        <v>8.0855662915124693E-3</v>
      </c>
      <c r="K1320" s="4">
        <f t="shared" si="111"/>
        <v>1.2219961240418353E-3</v>
      </c>
    </row>
    <row r="1321" spans="1:11" x14ac:dyDescent="0.2">
      <c r="A1321" s="6">
        <v>42333</v>
      </c>
      <c r="B1321">
        <v>16.79293633</v>
      </c>
      <c r="C1321">
        <v>33.766998289999997</v>
      </c>
      <c r="D1321">
        <v>0.75966596600000003</v>
      </c>
      <c r="E1321">
        <v>2088.8701169999999</v>
      </c>
      <c r="G1321" s="6">
        <f t="shared" si="107"/>
        <v>42333</v>
      </c>
      <c r="H1321" s="4">
        <f t="shared" si="108"/>
        <v>5.3407557699844954E-3</v>
      </c>
      <c r="I1321" s="4">
        <f t="shared" si="109"/>
        <v>6.2429968466066743E-3</v>
      </c>
      <c r="J1321" s="4">
        <f t="shared" si="110"/>
        <v>-1.283474622118308E-3</v>
      </c>
      <c r="K1321" s="4">
        <f t="shared" si="111"/>
        <v>-1.2913256833779752E-4</v>
      </c>
    </row>
    <row r="1322" spans="1:11" x14ac:dyDescent="0.2">
      <c r="A1322" s="6">
        <v>42335</v>
      </c>
      <c r="B1322">
        <v>16.69536781</v>
      </c>
      <c r="C1322">
        <v>33.662998199999997</v>
      </c>
      <c r="D1322">
        <v>0.76601076099999998</v>
      </c>
      <c r="E1322">
        <v>2090.110107</v>
      </c>
      <c r="G1322" s="6">
        <f t="shared" si="107"/>
        <v>42335</v>
      </c>
      <c r="H1322" s="4">
        <f t="shared" si="108"/>
        <v>-5.8100928915985062E-3</v>
      </c>
      <c r="I1322" s="4">
        <f t="shared" si="109"/>
        <v>-3.0799329305737366E-3</v>
      </c>
      <c r="J1322" s="4">
        <f t="shared" si="110"/>
        <v>8.35208536905796E-3</v>
      </c>
      <c r="K1322" s="4">
        <f t="shared" si="111"/>
        <v>5.9361756861209258E-4</v>
      </c>
    </row>
    <row r="1323" spans="1:11" x14ac:dyDescent="0.2">
      <c r="A1323" s="6">
        <v>42338</v>
      </c>
      <c r="B1323">
        <v>16.40265656</v>
      </c>
      <c r="C1323">
        <v>33.240001679999999</v>
      </c>
      <c r="D1323">
        <v>0.77406370599999996</v>
      </c>
      <c r="E1323">
        <v>2080.4099120000001</v>
      </c>
      <c r="G1323" s="6">
        <f t="shared" si="107"/>
        <v>42338</v>
      </c>
      <c r="H1323" s="4">
        <f t="shared" si="108"/>
        <v>-1.753248286178366E-2</v>
      </c>
      <c r="I1323" s="4">
        <f t="shared" si="109"/>
        <v>-1.2565622274251176E-2</v>
      </c>
      <c r="J1323" s="4">
        <f t="shared" si="110"/>
        <v>1.0512835341225601E-2</v>
      </c>
      <c r="K1323" s="4">
        <f t="shared" si="111"/>
        <v>-4.6409971261862637E-3</v>
      </c>
    </row>
    <row r="1324" spans="1:11" x14ac:dyDescent="0.2">
      <c r="A1324" s="6">
        <v>42339</v>
      </c>
      <c r="B1324">
        <v>16.444477079999999</v>
      </c>
      <c r="C1324">
        <v>33.95299911</v>
      </c>
      <c r="D1324">
        <v>0.79919898499999997</v>
      </c>
      <c r="E1324">
        <v>2102.6298830000001</v>
      </c>
      <c r="G1324" s="6">
        <f t="shared" si="107"/>
        <v>42339</v>
      </c>
      <c r="H1324" s="4">
        <f t="shared" si="108"/>
        <v>2.5496187063980269E-3</v>
      </c>
      <c r="I1324" s="4">
        <f t="shared" si="109"/>
        <v>2.1449981767871051E-2</v>
      </c>
      <c r="J1324" s="4">
        <f t="shared" si="110"/>
        <v>3.2471847995415581E-2</v>
      </c>
      <c r="K1324" s="4">
        <f t="shared" si="111"/>
        <v>1.0680573511899327E-2</v>
      </c>
    </row>
    <row r="1325" spans="1:11" x14ac:dyDescent="0.2">
      <c r="A1325" s="6">
        <v>42340</v>
      </c>
      <c r="B1325">
        <v>16.40231133</v>
      </c>
      <c r="C1325">
        <v>33.800498959999999</v>
      </c>
      <c r="D1325">
        <v>0.793098152</v>
      </c>
      <c r="E1325">
        <v>2079.51001</v>
      </c>
      <c r="G1325" s="6">
        <f t="shared" si="107"/>
        <v>42340</v>
      </c>
      <c r="H1325" s="4">
        <f t="shared" si="108"/>
        <v>-2.5641283571905538E-3</v>
      </c>
      <c r="I1325" s="4">
        <f t="shared" si="109"/>
        <v>-4.4915074955804712E-3</v>
      </c>
      <c r="J1325" s="4">
        <f t="shared" si="110"/>
        <v>-7.6336846198571395E-3</v>
      </c>
      <c r="K1325" s="4">
        <f t="shared" si="111"/>
        <v>-1.0995693149292163E-2</v>
      </c>
    </row>
    <row r="1326" spans="1:11" x14ac:dyDescent="0.2">
      <c r="A1326" s="6">
        <v>42341</v>
      </c>
      <c r="B1326">
        <v>16.596273419999999</v>
      </c>
      <c r="C1326">
        <v>33.3125</v>
      </c>
      <c r="D1326">
        <v>0.79138982300000005</v>
      </c>
      <c r="E1326">
        <v>2049.6201169999999</v>
      </c>
      <c r="G1326" s="6">
        <f t="shared" si="107"/>
        <v>42341</v>
      </c>
      <c r="H1326" s="4">
        <f t="shared" si="108"/>
        <v>1.1825290112939202E-2</v>
      </c>
      <c r="I1326" s="4">
        <f t="shared" si="109"/>
        <v>-1.4437625923141018E-2</v>
      </c>
      <c r="J1326" s="4">
        <f t="shared" si="110"/>
        <v>-2.1539944276657286E-3</v>
      </c>
      <c r="K1326" s="4">
        <f t="shared" si="111"/>
        <v>-1.4373526867514363E-2</v>
      </c>
    </row>
    <row r="1327" spans="1:11" x14ac:dyDescent="0.2">
      <c r="A1327" s="6">
        <v>42342</v>
      </c>
      <c r="B1327">
        <v>16.770553589999999</v>
      </c>
      <c r="C1327">
        <v>33.631999970000003</v>
      </c>
      <c r="D1327">
        <v>0.82360184199999997</v>
      </c>
      <c r="E1327">
        <v>2091.6899410000001</v>
      </c>
      <c r="G1327" s="6">
        <f t="shared" si="107"/>
        <v>42342</v>
      </c>
      <c r="H1327" s="4">
        <f t="shared" si="108"/>
        <v>1.050116285683611E-2</v>
      </c>
      <c r="I1327" s="4">
        <f t="shared" si="109"/>
        <v>9.5909934709192957E-3</v>
      </c>
      <c r="J1327" s="4">
        <f t="shared" si="110"/>
        <v>4.0703099867889003E-2</v>
      </c>
      <c r="K1327" s="4">
        <f t="shared" si="111"/>
        <v>2.0525668952535936E-2</v>
      </c>
    </row>
    <row r="1328" spans="1:11" x14ac:dyDescent="0.2">
      <c r="A1328" s="6">
        <v>42345</v>
      </c>
      <c r="B1328">
        <v>17.006681440000001</v>
      </c>
      <c r="C1328">
        <v>33.491500850000001</v>
      </c>
      <c r="D1328">
        <v>0.80798411400000003</v>
      </c>
      <c r="E1328">
        <v>2077.070068</v>
      </c>
      <c r="G1328" s="6">
        <f t="shared" si="107"/>
        <v>42345</v>
      </c>
      <c r="H1328" s="4">
        <f t="shared" si="108"/>
        <v>1.4079907901239475E-2</v>
      </c>
      <c r="I1328" s="4">
        <f t="shared" si="109"/>
        <v>-4.1775428200917508E-3</v>
      </c>
      <c r="J1328" s="4">
        <f t="shared" si="110"/>
        <v>-1.8962716210146557E-2</v>
      </c>
      <c r="K1328" s="4">
        <f t="shared" si="111"/>
        <v>-6.9895029437349043E-3</v>
      </c>
    </row>
    <row r="1329" spans="1:11" x14ac:dyDescent="0.2">
      <c r="A1329" s="6">
        <v>42346</v>
      </c>
      <c r="B1329">
        <v>16.756502149999999</v>
      </c>
      <c r="C1329">
        <v>33.866500850000001</v>
      </c>
      <c r="D1329">
        <v>0.81896549500000004</v>
      </c>
      <c r="E1329">
        <v>2063.5900879999999</v>
      </c>
      <c r="G1329" s="6">
        <f t="shared" si="107"/>
        <v>42346</v>
      </c>
      <c r="H1329" s="4">
        <f t="shared" si="108"/>
        <v>-1.4710647158450052E-2</v>
      </c>
      <c r="I1329" s="4">
        <f t="shared" si="109"/>
        <v>1.1196870563655148E-2</v>
      </c>
      <c r="J1329" s="4">
        <f t="shared" si="110"/>
        <v>1.3591085282154358E-2</v>
      </c>
      <c r="K1329" s="4">
        <f t="shared" si="111"/>
        <v>-6.4899014278222422E-3</v>
      </c>
    </row>
    <row r="1330" spans="1:11" x14ac:dyDescent="0.2">
      <c r="A1330" s="6">
        <v>42347</v>
      </c>
      <c r="B1330">
        <v>16.621568679999999</v>
      </c>
      <c r="C1330">
        <v>33.239498140000002</v>
      </c>
      <c r="D1330">
        <v>0.79822278000000002</v>
      </c>
      <c r="E1330">
        <v>2047.619995</v>
      </c>
      <c r="G1330" s="6">
        <f t="shared" si="107"/>
        <v>42347</v>
      </c>
      <c r="H1330" s="4">
        <f t="shared" si="108"/>
        <v>-8.0526036276610258E-3</v>
      </c>
      <c r="I1330" s="4">
        <f t="shared" si="109"/>
        <v>-1.8513950194532725E-2</v>
      </c>
      <c r="J1330" s="4">
        <f t="shared" si="110"/>
        <v>-2.5327947424695907E-2</v>
      </c>
      <c r="K1330" s="4">
        <f t="shared" si="111"/>
        <v>-7.738985127360154E-3</v>
      </c>
    </row>
    <row r="1331" spans="1:11" x14ac:dyDescent="0.2">
      <c r="A1331" s="6">
        <v>42348</v>
      </c>
      <c r="B1331">
        <v>16.742443080000001</v>
      </c>
      <c r="C1331">
        <v>33.116001130000001</v>
      </c>
      <c r="D1331">
        <v>0.80481177599999998</v>
      </c>
      <c r="E1331">
        <v>2052.2299800000001</v>
      </c>
      <c r="G1331" s="6">
        <f t="shared" si="107"/>
        <v>42348</v>
      </c>
      <c r="H1331" s="4">
        <f t="shared" si="108"/>
        <v>7.2721415365233355E-3</v>
      </c>
      <c r="I1331" s="4">
        <f t="shared" si="109"/>
        <v>-3.7153692718178144E-3</v>
      </c>
      <c r="J1331" s="4">
        <f t="shared" si="110"/>
        <v>8.2545827619702195E-3</v>
      </c>
      <c r="K1331" s="4">
        <f t="shared" si="111"/>
        <v>2.2513869815967702E-3</v>
      </c>
    </row>
    <row r="1332" spans="1:11" x14ac:dyDescent="0.2">
      <c r="A1332" s="6">
        <v>42349</v>
      </c>
      <c r="B1332">
        <v>16.686225889999999</v>
      </c>
      <c r="C1332">
        <v>32.007499690000003</v>
      </c>
      <c r="D1332">
        <v>0.79285413000000005</v>
      </c>
      <c r="E1332">
        <v>2012.369995</v>
      </c>
      <c r="G1332" s="6">
        <f t="shared" si="107"/>
        <v>42349</v>
      </c>
      <c r="H1332" s="4">
        <f t="shared" si="108"/>
        <v>-3.3577650365230749E-3</v>
      </c>
      <c r="I1332" s="4">
        <f t="shared" si="109"/>
        <v>-3.3473287902379023E-2</v>
      </c>
      <c r="J1332" s="4">
        <f t="shared" si="110"/>
        <v>-1.4857692638930664E-2</v>
      </c>
      <c r="K1332" s="4">
        <f t="shared" si="111"/>
        <v>-1.9422767130611751E-2</v>
      </c>
    </row>
    <row r="1333" spans="1:11" x14ac:dyDescent="0.2">
      <c r="A1333" s="6">
        <v>42352</v>
      </c>
      <c r="B1333">
        <v>16.975757600000001</v>
      </c>
      <c r="C1333">
        <v>32.895500179999999</v>
      </c>
      <c r="D1333">
        <v>0.79480624200000005</v>
      </c>
      <c r="E1333">
        <v>2021.9399410000001</v>
      </c>
      <c r="G1333" s="6">
        <f t="shared" si="107"/>
        <v>42352</v>
      </c>
      <c r="H1333" s="4">
        <f t="shared" si="108"/>
        <v>1.7351539641658364E-2</v>
      </c>
      <c r="I1333" s="4">
        <f t="shared" si="109"/>
        <v>2.7743513195360059E-2</v>
      </c>
      <c r="J1333" s="4">
        <f t="shared" si="110"/>
        <v>2.4621325993470222E-3</v>
      </c>
      <c r="K1333" s="4">
        <f t="shared" si="111"/>
        <v>4.7555598740678384E-3</v>
      </c>
    </row>
    <row r="1334" spans="1:11" x14ac:dyDescent="0.2">
      <c r="A1334" s="6">
        <v>42353</v>
      </c>
      <c r="B1334">
        <v>16.76493073</v>
      </c>
      <c r="C1334">
        <v>32.931999210000001</v>
      </c>
      <c r="D1334">
        <v>0.80456769500000003</v>
      </c>
      <c r="E1334">
        <v>2043.410034</v>
      </c>
      <c r="G1334" s="6">
        <f t="shared" si="107"/>
        <v>42353</v>
      </c>
      <c r="H1334" s="4">
        <f t="shared" si="108"/>
        <v>-1.2419290789119297E-2</v>
      </c>
      <c r="I1334" s="4">
        <f t="shared" si="109"/>
        <v>1.1095447644899892E-3</v>
      </c>
      <c r="J1334" s="4">
        <f t="shared" si="110"/>
        <v>1.2281550501461735E-2</v>
      </c>
      <c r="K1334" s="4">
        <f t="shared" si="111"/>
        <v>1.0618561196917398E-2</v>
      </c>
    </row>
    <row r="1335" spans="1:11" x14ac:dyDescent="0.2">
      <c r="A1335" s="6">
        <v>42354</v>
      </c>
      <c r="B1335">
        <v>16.95046043</v>
      </c>
      <c r="C1335">
        <v>33.788501740000001</v>
      </c>
      <c r="D1335">
        <v>0.80944806300000005</v>
      </c>
      <c r="E1335">
        <v>2073.070068</v>
      </c>
      <c r="G1335" s="6">
        <f t="shared" si="107"/>
        <v>42354</v>
      </c>
      <c r="H1335" s="4">
        <f t="shared" si="108"/>
        <v>1.1066535435664271E-2</v>
      </c>
      <c r="I1335" s="4">
        <f t="shared" si="109"/>
        <v>2.6008215430173953E-2</v>
      </c>
      <c r="J1335" s="4">
        <f t="shared" si="110"/>
        <v>6.0658264436033171E-3</v>
      </c>
      <c r="K1335" s="4">
        <f t="shared" si="111"/>
        <v>1.4514969343641715E-2</v>
      </c>
    </row>
    <row r="1336" spans="1:11" x14ac:dyDescent="0.2">
      <c r="A1336" s="6">
        <v>42355</v>
      </c>
      <c r="B1336">
        <v>16.579401019999999</v>
      </c>
      <c r="C1336">
        <v>33.53250122</v>
      </c>
      <c r="D1336">
        <v>0.79724663500000004</v>
      </c>
      <c r="E1336">
        <v>2041.8900149999999</v>
      </c>
      <c r="G1336" s="6">
        <f t="shared" si="107"/>
        <v>42355</v>
      </c>
      <c r="H1336" s="4">
        <f t="shared" si="108"/>
        <v>-2.1890815977085532E-2</v>
      </c>
      <c r="I1336" s="4">
        <f t="shared" si="109"/>
        <v>-7.576557314375898E-3</v>
      </c>
      <c r="J1336" s="4">
        <f t="shared" si="110"/>
        <v>-1.5073762675740676E-2</v>
      </c>
      <c r="K1336" s="4">
        <f t="shared" si="111"/>
        <v>-1.5040520569611582E-2</v>
      </c>
    </row>
    <row r="1337" spans="1:11" x14ac:dyDescent="0.2">
      <c r="A1337" s="6">
        <v>42356</v>
      </c>
      <c r="B1337">
        <v>16.542861940000002</v>
      </c>
      <c r="C1337">
        <v>33.207000729999997</v>
      </c>
      <c r="D1337">
        <v>0.78431308300000002</v>
      </c>
      <c r="E1337">
        <v>2005.5500489999999</v>
      </c>
      <c r="G1337" s="6">
        <f t="shared" si="107"/>
        <v>42356</v>
      </c>
      <c r="H1337" s="4">
        <f t="shared" si="108"/>
        <v>-2.2038842028080374E-3</v>
      </c>
      <c r="I1337" s="4">
        <f t="shared" si="109"/>
        <v>-9.7070149305135134E-3</v>
      </c>
      <c r="J1337" s="4">
        <f t="shared" si="110"/>
        <v>-1.6222774022746411E-2</v>
      </c>
      <c r="K1337" s="4">
        <f t="shared" si="111"/>
        <v>-1.779722009170015E-2</v>
      </c>
    </row>
    <row r="1338" spans="1:11" x14ac:dyDescent="0.2">
      <c r="A1338" s="6">
        <v>42359</v>
      </c>
      <c r="B1338">
        <v>16.73963165</v>
      </c>
      <c r="C1338">
        <v>33.225498199999997</v>
      </c>
      <c r="D1338">
        <v>0.80285930599999999</v>
      </c>
      <c r="E1338">
        <v>2021.150024</v>
      </c>
      <c r="G1338" s="6">
        <f t="shared" si="107"/>
        <v>42359</v>
      </c>
      <c r="H1338" s="4">
        <f t="shared" si="108"/>
        <v>1.1894538606056715E-2</v>
      </c>
      <c r="I1338" s="4">
        <f t="shared" si="109"/>
        <v>5.5703525140371468E-4</v>
      </c>
      <c r="J1338" s="4">
        <f t="shared" si="110"/>
        <v>2.3646453695583602E-2</v>
      </c>
      <c r="K1338" s="4">
        <f t="shared" si="111"/>
        <v>7.7784022432043631E-3</v>
      </c>
    </row>
    <row r="1339" spans="1:11" x14ac:dyDescent="0.2">
      <c r="A1339" s="6">
        <v>42360</v>
      </c>
      <c r="B1339">
        <v>17.017925259999998</v>
      </c>
      <c r="C1339">
        <v>33.15750122</v>
      </c>
      <c r="D1339">
        <v>0.803591371</v>
      </c>
      <c r="E1339">
        <v>2038.969971</v>
      </c>
      <c r="G1339" s="6">
        <f t="shared" si="107"/>
        <v>42360</v>
      </c>
      <c r="H1339" s="4">
        <f t="shared" si="108"/>
        <v>1.662483475256149E-2</v>
      </c>
      <c r="I1339" s="4">
        <f t="shared" si="109"/>
        <v>-2.0465300351762972E-3</v>
      </c>
      <c r="J1339" s="4">
        <f t="shared" si="110"/>
        <v>9.1182227636776858E-4</v>
      </c>
      <c r="K1339" s="4">
        <f t="shared" si="111"/>
        <v>8.8167364066982223E-3</v>
      </c>
    </row>
    <row r="1340" spans="1:11" x14ac:dyDescent="0.2">
      <c r="A1340" s="6">
        <v>42361</v>
      </c>
      <c r="B1340">
        <v>17.172531129999999</v>
      </c>
      <c r="C1340">
        <v>33.185001370000002</v>
      </c>
      <c r="D1340">
        <v>0.80676394699999998</v>
      </c>
      <c r="E1340">
        <v>2064.290039</v>
      </c>
      <c r="G1340" s="6">
        <f t="shared" si="107"/>
        <v>42361</v>
      </c>
      <c r="H1340" s="4">
        <f t="shared" si="108"/>
        <v>9.0848835940886552E-3</v>
      </c>
      <c r="I1340" s="4">
        <f t="shared" si="109"/>
        <v>8.2937944622352155E-4</v>
      </c>
      <c r="J1340" s="4">
        <f t="shared" si="110"/>
        <v>3.947996599381165E-3</v>
      </c>
      <c r="K1340" s="4">
        <f t="shared" si="111"/>
        <v>1.2418068122691306E-2</v>
      </c>
    </row>
    <row r="1341" spans="1:11" x14ac:dyDescent="0.2">
      <c r="A1341" s="6">
        <v>42362</v>
      </c>
      <c r="B1341">
        <v>17.099443440000002</v>
      </c>
      <c r="C1341">
        <v>33.139499659999998</v>
      </c>
      <c r="D1341">
        <v>0.80944806300000005</v>
      </c>
      <c r="E1341">
        <v>2060.98999</v>
      </c>
      <c r="G1341" s="6">
        <f t="shared" si="107"/>
        <v>42362</v>
      </c>
      <c r="H1341" s="4">
        <f t="shared" si="108"/>
        <v>-4.2560813805901931E-3</v>
      </c>
      <c r="I1341" s="4">
        <f t="shared" si="109"/>
        <v>-1.3711528739347445E-3</v>
      </c>
      <c r="J1341" s="4">
        <f t="shared" si="110"/>
        <v>3.3270153060025454E-3</v>
      </c>
      <c r="K1341" s="4">
        <f t="shared" si="111"/>
        <v>-1.5986363048084984E-3</v>
      </c>
    </row>
    <row r="1342" spans="1:11" x14ac:dyDescent="0.2">
      <c r="A1342" s="6">
        <v>42366</v>
      </c>
      <c r="B1342">
        <v>17.076957700000001</v>
      </c>
      <c r="C1342">
        <v>33.759998320000001</v>
      </c>
      <c r="D1342">
        <v>0.80871581999999997</v>
      </c>
      <c r="E1342">
        <v>2056.5</v>
      </c>
      <c r="G1342" s="6">
        <f t="shared" si="107"/>
        <v>42366</v>
      </c>
      <c r="H1342" s="4">
        <f t="shared" si="108"/>
        <v>-1.3149983552914746E-3</v>
      </c>
      <c r="I1342" s="4">
        <f t="shared" si="109"/>
        <v>1.8723839115439622E-2</v>
      </c>
      <c r="J1342" s="4">
        <f t="shared" si="110"/>
        <v>-9.0462011520076047E-4</v>
      </c>
      <c r="K1342" s="4">
        <f t="shared" si="111"/>
        <v>-2.1785598289102426E-3</v>
      </c>
    </row>
    <row r="1343" spans="1:11" x14ac:dyDescent="0.2">
      <c r="A1343" s="6">
        <v>42367</v>
      </c>
      <c r="B1343">
        <v>17.318702699999999</v>
      </c>
      <c r="C1343">
        <v>34.698501589999999</v>
      </c>
      <c r="D1343">
        <v>0.82189369199999995</v>
      </c>
      <c r="E1343">
        <v>2078.360107</v>
      </c>
      <c r="G1343" s="6">
        <f t="shared" si="107"/>
        <v>42367</v>
      </c>
      <c r="H1343" s="4">
        <f t="shared" si="108"/>
        <v>1.4156210037341577E-2</v>
      </c>
      <c r="I1343" s="4">
        <f t="shared" si="109"/>
        <v>2.7799268859679094E-2</v>
      </c>
      <c r="J1343" s="4">
        <f t="shared" si="110"/>
        <v>1.6294811692938005E-2</v>
      </c>
      <c r="K1343" s="4">
        <f t="shared" si="111"/>
        <v>1.0629762703622703E-2</v>
      </c>
    </row>
    <row r="1344" spans="1:11" x14ac:dyDescent="0.2">
      <c r="A1344" s="6">
        <v>42368</v>
      </c>
      <c r="B1344">
        <v>17.33838463</v>
      </c>
      <c r="C1344">
        <v>34.453498840000002</v>
      </c>
      <c r="D1344">
        <v>0.81481701100000004</v>
      </c>
      <c r="E1344">
        <v>2063.360107</v>
      </c>
      <c r="G1344" s="6">
        <f t="shared" si="107"/>
        <v>42368</v>
      </c>
      <c r="H1344" s="4">
        <f t="shared" si="108"/>
        <v>1.1364552149741858E-3</v>
      </c>
      <c r="I1344" s="4">
        <f t="shared" si="109"/>
        <v>-7.0609028855184164E-3</v>
      </c>
      <c r="J1344" s="4">
        <f t="shared" si="110"/>
        <v>-8.6102145190815049E-3</v>
      </c>
      <c r="K1344" s="4">
        <f t="shared" si="111"/>
        <v>-7.2172285974309025E-3</v>
      </c>
    </row>
    <row r="1345" spans="1:11" x14ac:dyDescent="0.2">
      <c r="A1345" s="6">
        <v>42369</v>
      </c>
      <c r="B1345">
        <v>17.231561660000001</v>
      </c>
      <c r="C1345">
        <v>33.794498439999998</v>
      </c>
      <c r="D1345">
        <v>0.80432361399999996</v>
      </c>
      <c r="E1345">
        <v>2043.9399410000001</v>
      </c>
      <c r="G1345" s="6">
        <f t="shared" si="107"/>
        <v>42369</v>
      </c>
      <c r="H1345" s="4">
        <f t="shared" si="108"/>
        <v>-6.1610681894302965E-3</v>
      </c>
      <c r="I1345" s="4">
        <f t="shared" si="109"/>
        <v>-1.9127241708029818E-2</v>
      </c>
      <c r="J1345" s="4">
        <f t="shared" si="110"/>
        <v>-1.2878225243630914E-2</v>
      </c>
      <c r="K1345" s="4">
        <f t="shared" si="111"/>
        <v>-9.4119130897784009E-3</v>
      </c>
    </row>
    <row r="1346" spans="1:11" x14ac:dyDescent="0.2">
      <c r="A1346" s="6">
        <v>42373</v>
      </c>
      <c r="B1346">
        <v>17.27654266</v>
      </c>
      <c r="C1346">
        <v>31.84950066</v>
      </c>
      <c r="D1346">
        <v>0.78992557500000005</v>
      </c>
      <c r="E1346">
        <v>2012.660034</v>
      </c>
      <c r="G1346" s="6">
        <f t="shared" ref="G1346:G1409" si="112">A1346</f>
        <v>42373</v>
      </c>
      <c r="H1346" s="4">
        <f t="shared" si="108"/>
        <v>2.6103844148042121E-3</v>
      </c>
      <c r="I1346" s="4">
        <f t="shared" si="109"/>
        <v>-5.7553680918011496E-2</v>
      </c>
      <c r="J1346" s="4">
        <f t="shared" si="110"/>
        <v>-1.790080354398238E-2</v>
      </c>
      <c r="K1346" s="4">
        <f t="shared" si="111"/>
        <v>-1.5303730981790165E-2</v>
      </c>
    </row>
    <row r="1347" spans="1:11" x14ac:dyDescent="0.2">
      <c r="A1347" s="6">
        <v>42374</v>
      </c>
      <c r="B1347">
        <v>17.686944960000002</v>
      </c>
      <c r="C1347">
        <v>31.689500809999998</v>
      </c>
      <c r="D1347">
        <v>0.80261534499999998</v>
      </c>
      <c r="E1347">
        <v>2016.709961</v>
      </c>
      <c r="G1347" s="6">
        <f t="shared" si="112"/>
        <v>42374</v>
      </c>
      <c r="H1347" s="4">
        <f t="shared" si="108"/>
        <v>2.3754885921139612E-2</v>
      </c>
      <c r="I1347" s="4">
        <f t="shared" si="109"/>
        <v>-5.023621930781097E-3</v>
      </c>
      <c r="J1347" s="4">
        <f t="shared" si="110"/>
        <v>1.6064513419507875E-2</v>
      </c>
      <c r="K1347" s="4">
        <f t="shared" si="111"/>
        <v>2.0122260747390541E-3</v>
      </c>
    </row>
    <row r="1348" spans="1:11" x14ac:dyDescent="0.2">
      <c r="A1348" s="6">
        <v>42375</v>
      </c>
      <c r="B1348">
        <v>17.864040370000001</v>
      </c>
      <c r="C1348">
        <v>31.63249969</v>
      </c>
      <c r="D1348">
        <v>0.769427419</v>
      </c>
      <c r="E1348">
        <v>1990.26001</v>
      </c>
      <c r="G1348" s="6">
        <f t="shared" si="112"/>
        <v>42375</v>
      </c>
      <c r="H1348" s="4">
        <f t="shared" si="108"/>
        <v>1.0012775547190822E-2</v>
      </c>
      <c r="I1348" s="4">
        <f t="shared" si="109"/>
        <v>-1.7987383373995192E-3</v>
      </c>
      <c r="J1348" s="4">
        <f t="shared" si="110"/>
        <v>-4.1349727745362275E-2</v>
      </c>
      <c r="K1348" s="4">
        <f t="shared" si="111"/>
        <v>-1.3115396617015107E-2</v>
      </c>
    </row>
    <row r="1349" spans="1:11" x14ac:dyDescent="0.2">
      <c r="A1349" s="6">
        <v>42376</v>
      </c>
      <c r="B1349">
        <v>18.280073170000001</v>
      </c>
      <c r="C1349">
        <v>30.396999359999999</v>
      </c>
      <c r="D1349">
        <v>0.73892343000000005</v>
      </c>
      <c r="E1349">
        <v>1943.089966</v>
      </c>
      <c r="G1349" s="6">
        <f t="shared" si="112"/>
        <v>42376</v>
      </c>
      <c r="H1349" s="4">
        <f t="shared" ref="H1349:H1412" si="113">B1349/B1348-1</f>
        <v>2.3288841235416413E-2</v>
      </c>
      <c r="I1349" s="4">
        <f t="shared" si="109"/>
        <v>-3.9057941740550439E-2</v>
      </c>
      <c r="J1349" s="4">
        <f t="shared" si="110"/>
        <v>-3.9645050652919345E-2</v>
      </c>
      <c r="K1349" s="4">
        <f t="shared" si="111"/>
        <v>-2.3700443039098129E-2</v>
      </c>
    </row>
    <row r="1350" spans="1:11" x14ac:dyDescent="0.2">
      <c r="A1350" s="6">
        <v>42377</v>
      </c>
      <c r="B1350">
        <v>17.86123276</v>
      </c>
      <c r="C1350">
        <v>30.352500920000001</v>
      </c>
      <c r="D1350">
        <v>0.72306132300000003</v>
      </c>
      <c r="E1350">
        <v>1922.030029</v>
      </c>
      <c r="G1350" s="6">
        <f t="shared" si="112"/>
        <v>42377</v>
      </c>
      <c r="H1350" s="4">
        <f t="shared" si="113"/>
        <v>-2.2912403364302336E-2</v>
      </c>
      <c r="I1350" s="4">
        <f t="shared" si="109"/>
        <v>-1.4639089692042306E-3</v>
      </c>
      <c r="J1350" s="4">
        <f t="shared" si="110"/>
        <v>-2.1466509730243666E-2</v>
      </c>
      <c r="K1350" s="4">
        <f t="shared" si="111"/>
        <v>-1.0838374634476344E-2</v>
      </c>
    </row>
    <row r="1351" spans="1:11" x14ac:dyDescent="0.2">
      <c r="A1351" s="6">
        <v>42380</v>
      </c>
      <c r="B1351">
        <v>18.052373889999998</v>
      </c>
      <c r="C1351">
        <v>30.88699913</v>
      </c>
      <c r="D1351">
        <v>0.72428166900000002</v>
      </c>
      <c r="E1351">
        <v>1923.670044</v>
      </c>
      <c r="G1351" s="6">
        <f t="shared" si="112"/>
        <v>42380</v>
      </c>
      <c r="H1351" s="4">
        <f t="shared" si="113"/>
        <v>1.0701452277586121E-2</v>
      </c>
      <c r="I1351" s="4">
        <f t="shared" si="109"/>
        <v>1.7609692572245539E-2</v>
      </c>
      <c r="J1351" s="4">
        <f t="shared" si="110"/>
        <v>1.6877489656572653E-3</v>
      </c>
      <c r="K1351" s="4">
        <f t="shared" si="111"/>
        <v>8.5327230857745739E-4</v>
      </c>
    </row>
    <row r="1352" spans="1:11" x14ac:dyDescent="0.2">
      <c r="A1352" s="6">
        <v>42381</v>
      </c>
      <c r="B1352">
        <v>17.88371849</v>
      </c>
      <c r="C1352">
        <v>30.894500730000001</v>
      </c>
      <c r="D1352">
        <v>0.73648303699999995</v>
      </c>
      <c r="E1352">
        <v>1938.6800539999999</v>
      </c>
      <c r="G1352" s="6">
        <f t="shared" si="112"/>
        <v>42381</v>
      </c>
      <c r="H1352" s="4">
        <f t="shared" si="113"/>
        <v>-9.3425607639017194E-3</v>
      </c>
      <c r="I1352" s="4">
        <f t="shared" si="109"/>
        <v>2.4287241270770643E-4</v>
      </c>
      <c r="J1352" s="4">
        <f t="shared" si="110"/>
        <v>1.6846164306278943E-2</v>
      </c>
      <c r="K1352" s="4">
        <f t="shared" si="111"/>
        <v>7.8027986383719661E-3</v>
      </c>
    </row>
    <row r="1353" spans="1:11" x14ac:dyDescent="0.2">
      <c r="A1353" s="6">
        <v>42382</v>
      </c>
      <c r="B1353">
        <v>17.405845639999999</v>
      </c>
      <c r="C1353">
        <v>29.090499879999999</v>
      </c>
      <c r="D1353">
        <v>0.71403235200000004</v>
      </c>
      <c r="E1353">
        <v>1890.280029</v>
      </c>
      <c r="G1353" s="6">
        <f t="shared" si="112"/>
        <v>42382</v>
      </c>
      <c r="H1353" s="4">
        <f t="shared" si="113"/>
        <v>-2.6721112293688343E-2</v>
      </c>
      <c r="I1353" s="4">
        <f t="shared" si="109"/>
        <v>-5.8392296602101545E-2</v>
      </c>
      <c r="J1353" s="4">
        <f t="shared" si="110"/>
        <v>-3.0483641675510764E-2</v>
      </c>
      <c r="K1353" s="4">
        <f t="shared" si="111"/>
        <v>-2.496545260273253E-2</v>
      </c>
    </row>
    <row r="1354" spans="1:11" x14ac:dyDescent="0.2">
      <c r="A1354" s="6">
        <v>42383</v>
      </c>
      <c r="B1354">
        <v>17.726301190000001</v>
      </c>
      <c r="C1354">
        <v>29.649999619999999</v>
      </c>
      <c r="D1354">
        <v>0.69963455200000002</v>
      </c>
      <c r="E1354">
        <v>1921.839966</v>
      </c>
      <c r="G1354" s="6">
        <f t="shared" si="112"/>
        <v>42383</v>
      </c>
      <c r="H1354" s="4">
        <f t="shared" si="113"/>
        <v>1.8410800407397065E-2</v>
      </c>
      <c r="I1354" s="4">
        <f t="shared" si="109"/>
        <v>1.9233074106941084E-2</v>
      </c>
      <c r="J1354" s="4">
        <f t="shared" si="110"/>
        <v>-2.0164072341640971E-2</v>
      </c>
      <c r="K1354" s="4">
        <f t="shared" si="111"/>
        <v>1.6695905641396447E-2</v>
      </c>
    </row>
    <row r="1355" spans="1:11" x14ac:dyDescent="0.2">
      <c r="A1355" s="6">
        <v>42384</v>
      </c>
      <c r="B1355">
        <v>17.40865707</v>
      </c>
      <c r="C1355">
        <v>28.509000780000001</v>
      </c>
      <c r="D1355">
        <v>0.661565721</v>
      </c>
      <c r="E1355">
        <v>1880.329956</v>
      </c>
      <c r="G1355" s="6">
        <f t="shared" si="112"/>
        <v>42384</v>
      </c>
      <c r="H1355" s="4">
        <f t="shared" si="113"/>
        <v>-1.791936832141805E-2</v>
      </c>
      <c r="I1355" s="4">
        <f t="shared" si="109"/>
        <v>-3.8482254793364423E-2</v>
      </c>
      <c r="J1355" s="4">
        <f t="shared" si="110"/>
        <v>-5.4412451316441013E-2</v>
      </c>
      <c r="K1355" s="4">
        <f t="shared" si="111"/>
        <v>-2.1599098121783955E-2</v>
      </c>
    </row>
    <row r="1356" spans="1:11" x14ac:dyDescent="0.2">
      <c r="A1356" s="6">
        <v>42388</v>
      </c>
      <c r="B1356">
        <v>17.585750579999999</v>
      </c>
      <c r="C1356">
        <v>28.724000929999999</v>
      </c>
      <c r="D1356">
        <v>0.66693443100000005</v>
      </c>
      <c r="E1356">
        <v>1881.329956</v>
      </c>
      <c r="G1356" s="6">
        <f t="shared" si="112"/>
        <v>42388</v>
      </c>
      <c r="H1356" s="4">
        <f t="shared" si="113"/>
        <v>1.0172726666273446E-2</v>
      </c>
      <c r="I1356" s="4">
        <f t="shared" si="109"/>
        <v>7.5414831848763519E-3</v>
      </c>
      <c r="J1356" s="4">
        <f t="shared" si="110"/>
        <v>8.1151574659656944E-3</v>
      </c>
      <c r="K1356" s="4">
        <f t="shared" si="111"/>
        <v>5.318215544081184E-4</v>
      </c>
    </row>
    <row r="1357" spans="1:11" x14ac:dyDescent="0.2">
      <c r="A1357" s="6">
        <v>42389</v>
      </c>
      <c r="B1357">
        <v>17.102254869999999</v>
      </c>
      <c r="C1357">
        <v>28.588499070000001</v>
      </c>
      <c r="D1357">
        <v>0.67059499</v>
      </c>
      <c r="E1357">
        <v>1859.329956</v>
      </c>
      <c r="G1357" s="6">
        <f t="shared" si="112"/>
        <v>42389</v>
      </c>
      <c r="H1357" s="4">
        <f t="shared" si="113"/>
        <v>-2.7493606701659457E-2</v>
      </c>
      <c r="I1357" s="4">
        <f t="shared" si="109"/>
        <v>-4.7173741683902426E-3</v>
      </c>
      <c r="J1357" s="4">
        <f t="shared" si="110"/>
        <v>5.4886340093602826E-3</v>
      </c>
      <c r="K1357" s="4">
        <f t="shared" si="111"/>
        <v>-1.1693855152753452E-2</v>
      </c>
    </row>
    <row r="1358" spans="1:11" x14ac:dyDescent="0.2">
      <c r="A1358" s="6">
        <v>42390</v>
      </c>
      <c r="B1358">
        <v>17.39459991</v>
      </c>
      <c r="C1358">
        <v>28.750999449999998</v>
      </c>
      <c r="D1358">
        <v>0.67840403299999996</v>
      </c>
      <c r="E1358">
        <v>1868.98999</v>
      </c>
      <c r="G1358" s="6">
        <f t="shared" si="112"/>
        <v>42390</v>
      </c>
      <c r="H1358" s="4">
        <f t="shared" si="113"/>
        <v>1.709394709774914E-2</v>
      </c>
      <c r="I1358" s="4">
        <f t="shared" si="109"/>
        <v>5.6841172249759708E-3</v>
      </c>
      <c r="J1358" s="4">
        <f t="shared" si="110"/>
        <v>1.1644946825504876E-2</v>
      </c>
      <c r="K1358" s="4">
        <f t="shared" si="111"/>
        <v>5.1954382646433039E-3</v>
      </c>
    </row>
    <row r="1359" spans="1:11" x14ac:dyDescent="0.2">
      <c r="A1359" s="6">
        <v>42391</v>
      </c>
      <c r="B1359">
        <v>17.622295380000001</v>
      </c>
      <c r="C1359">
        <v>29.819000240000001</v>
      </c>
      <c r="D1359">
        <v>0.69426584199999997</v>
      </c>
      <c r="E1359">
        <v>1906.900024</v>
      </c>
      <c r="G1359" s="6">
        <f t="shared" si="112"/>
        <v>42391</v>
      </c>
      <c r="H1359" s="4">
        <f t="shared" si="113"/>
        <v>1.3090009036028416E-2</v>
      </c>
      <c r="I1359" s="4">
        <f t="shared" si="109"/>
        <v>3.7146562221509249E-2</v>
      </c>
      <c r="J1359" s="4">
        <f t="shared" si="110"/>
        <v>2.3381065306844917E-2</v>
      </c>
      <c r="K1359" s="4">
        <f t="shared" si="111"/>
        <v>2.0283700930896931E-2</v>
      </c>
    </row>
    <row r="1360" spans="1:11" x14ac:dyDescent="0.2">
      <c r="A1360" s="6">
        <v>42394</v>
      </c>
      <c r="B1360">
        <v>17.8359375</v>
      </c>
      <c r="C1360">
        <v>29.826499940000001</v>
      </c>
      <c r="D1360">
        <v>0.69353401699999995</v>
      </c>
      <c r="E1360">
        <v>1877.079956</v>
      </c>
      <c r="G1360" s="6">
        <f t="shared" si="112"/>
        <v>42394</v>
      </c>
      <c r="H1360" s="4">
        <f t="shared" si="113"/>
        <v>1.2123399102847099E-2</v>
      </c>
      <c r="I1360" s="4">
        <f t="shared" si="109"/>
        <v>2.5150742612556343E-4</v>
      </c>
      <c r="J1360" s="4">
        <f t="shared" si="110"/>
        <v>-1.054099101133632E-3</v>
      </c>
      <c r="K1360" s="4">
        <f t="shared" si="111"/>
        <v>-1.5637981868314221E-2</v>
      </c>
    </row>
    <row r="1361" spans="1:11" x14ac:dyDescent="0.2">
      <c r="A1361" s="6">
        <v>42395</v>
      </c>
      <c r="B1361">
        <v>17.990539550000001</v>
      </c>
      <c r="C1361">
        <v>30.0625</v>
      </c>
      <c r="D1361">
        <v>0.70036649699999998</v>
      </c>
      <c r="E1361">
        <v>1903.630005</v>
      </c>
      <c r="G1361" s="6">
        <f t="shared" si="112"/>
        <v>42395</v>
      </c>
      <c r="H1361" s="4">
        <f t="shared" si="113"/>
        <v>8.6680080595709086E-3</v>
      </c>
      <c r="I1361" s="4">
        <f t="shared" si="109"/>
        <v>7.912428896274859E-3</v>
      </c>
      <c r="J1361" s="4">
        <f t="shared" si="110"/>
        <v>9.8516869144431585E-3</v>
      </c>
      <c r="K1361" s="4">
        <f t="shared" si="111"/>
        <v>1.4144335682203524E-2</v>
      </c>
    </row>
    <row r="1362" spans="1:11" x14ac:dyDescent="0.2">
      <c r="A1362" s="6">
        <v>42396</v>
      </c>
      <c r="B1362">
        <v>17.976480479999999</v>
      </c>
      <c r="C1362">
        <v>29.167499540000001</v>
      </c>
      <c r="D1362">
        <v>0.69206964999999998</v>
      </c>
      <c r="E1362">
        <v>1882.9499510000001</v>
      </c>
      <c r="G1362" s="6">
        <f t="shared" si="112"/>
        <v>42396</v>
      </c>
      <c r="H1362" s="4">
        <f t="shared" si="113"/>
        <v>-7.8147016997065499E-4</v>
      </c>
      <c r="I1362" s="4">
        <f t="shared" si="109"/>
        <v>-2.9771325072765031E-2</v>
      </c>
      <c r="J1362" s="4">
        <f t="shared" si="110"/>
        <v>-1.1846436166691787E-2</v>
      </c>
      <c r="K1362" s="4">
        <f t="shared" si="111"/>
        <v>-1.0863483946818686E-2</v>
      </c>
    </row>
    <row r="1363" spans="1:11" x14ac:dyDescent="0.2">
      <c r="A1363" s="6">
        <v>42397</v>
      </c>
      <c r="B1363">
        <v>18.052373889999998</v>
      </c>
      <c r="C1363">
        <v>31.767499919999999</v>
      </c>
      <c r="D1363">
        <v>0.684504628</v>
      </c>
      <c r="E1363">
        <v>1893.3599850000001</v>
      </c>
      <c r="G1363" s="6">
        <f t="shared" si="112"/>
        <v>42397</v>
      </c>
      <c r="H1363" s="4">
        <f t="shared" si="113"/>
        <v>4.221816950455537E-3</v>
      </c>
      <c r="I1363" s="4">
        <f t="shared" si="109"/>
        <v>8.9140324710878405E-2</v>
      </c>
      <c r="J1363" s="4">
        <f t="shared" si="110"/>
        <v>-1.0931012507194859E-2</v>
      </c>
      <c r="K1363" s="4">
        <f t="shared" si="111"/>
        <v>5.5285771108635196E-3</v>
      </c>
    </row>
    <row r="1364" spans="1:11" x14ac:dyDescent="0.2">
      <c r="A1364" s="6">
        <v>42398</v>
      </c>
      <c r="B1364">
        <v>18.65393448</v>
      </c>
      <c r="C1364">
        <v>29.350000380000001</v>
      </c>
      <c r="D1364">
        <v>0.71476441599999996</v>
      </c>
      <c r="E1364">
        <v>1940.23999</v>
      </c>
      <c r="G1364" s="6">
        <f t="shared" si="112"/>
        <v>42398</v>
      </c>
      <c r="H1364" s="4">
        <f t="shared" si="113"/>
        <v>3.3323073943933412E-2</v>
      </c>
      <c r="I1364" s="4">
        <f t="shared" ref="I1364:I1427" si="114">C1364/C1363-1</f>
        <v>-7.6099773230124512E-2</v>
      </c>
      <c r="J1364" s="4">
        <f t="shared" ref="J1364:J1427" si="115">D1364/D1363-1</f>
        <v>4.4206842090189546E-2</v>
      </c>
      <c r="K1364" s="4">
        <f t="shared" ref="K1364:K1427" si="116">E1364/E1363-1</f>
        <v>2.476021748183288E-2</v>
      </c>
    </row>
    <row r="1365" spans="1:11" x14ac:dyDescent="0.2">
      <c r="A1365" s="6">
        <v>42401</v>
      </c>
      <c r="B1365">
        <v>18.974395749999999</v>
      </c>
      <c r="C1365">
        <v>28.740499499999999</v>
      </c>
      <c r="D1365">
        <v>0.71500825899999998</v>
      </c>
      <c r="E1365">
        <v>1939.380005</v>
      </c>
      <c r="G1365" s="6">
        <f t="shared" si="112"/>
        <v>42401</v>
      </c>
      <c r="H1365" s="4">
        <f t="shared" si="113"/>
        <v>1.7179285707451308E-2</v>
      </c>
      <c r="I1365" s="4">
        <f t="shared" si="114"/>
        <v>-2.0766639594844261E-2</v>
      </c>
      <c r="J1365" s="4">
        <f t="shared" si="115"/>
        <v>3.4115156622460674E-4</v>
      </c>
      <c r="K1365" s="4">
        <f t="shared" si="116"/>
        <v>-4.4323640602828007E-4</v>
      </c>
    </row>
    <row r="1366" spans="1:11" x14ac:dyDescent="0.2">
      <c r="A1366" s="6">
        <v>42402</v>
      </c>
      <c r="B1366">
        <v>18.794492720000001</v>
      </c>
      <c r="C1366">
        <v>27.604999540000001</v>
      </c>
      <c r="D1366">
        <v>0.68474876900000003</v>
      </c>
      <c r="E1366">
        <v>1903.030029</v>
      </c>
      <c r="G1366" s="6">
        <f t="shared" si="112"/>
        <v>42402</v>
      </c>
      <c r="H1366" s="4">
        <f t="shared" si="113"/>
        <v>-9.4813575288688057E-3</v>
      </c>
      <c r="I1366" s="4">
        <f t="shared" si="114"/>
        <v>-3.9508706520566816E-2</v>
      </c>
      <c r="J1366" s="4">
        <f t="shared" si="115"/>
        <v>-4.2320476189072864E-2</v>
      </c>
      <c r="K1366" s="4">
        <f t="shared" si="116"/>
        <v>-1.8743091042644822E-2</v>
      </c>
    </row>
    <row r="1367" spans="1:11" x14ac:dyDescent="0.2">
      <c r="A1367" s="6">
        <v>42403</v>
      </c>
      <c r="B1367">
        <v>18.62863922</v>
      </c>
      <c r="C1367">
        <v>26.553499219999999</v>
      </c>
      <c r="D1367">
        <v>0.68816506899999996</v>
      </c>
      <c r="E1367">
        <v>1912.530029</v>
      </c>
      <c r="G1367" s="6">
        <f t="shared" si="112"/>
        <v>42403</v>
      </c>
      <c r="H1367" s="4">
        <f t="shared" si="113"/>
        <v>-8.8245797570002393E-3</v>
      </c>
      <c r="I1367" s="4">
        <f t="shared" si="114"/>
        <v>-3.8090937783801238E-2</v>
      </c>
      <c r="J1367" s="4">
        <f t="shared" si="115"/>
        <v>4.9891290859698234E-3</v>
      </c>
      <c r="K1367" s="4">
        <f t="shared" si="116"/>
        <v>4.9920389353981243E-3</v>
      </c>
    </row>
    <row r="1368" spans="1:11" x14ac:dyDescent="0.2">
      <c r="A1368" s="6">
        <v>42404</v>
      </c>
      <c r="B1368">
        <v>18.670803070000002</v>
      </c>
      <c r="C1368">
        <v>26.812999730000001</v>
      </c>
      <c r="D1368">
        <v>0.68840920900000002</v>
      </c>
      <c r="E1368">
        <v>1915.4499510000001</v>
      </c>
      <c r="G1368" s="6">
        <f t="shared" si="112"/>
        <v>42404</v>
      </c>
      <c r="H1368" s="4">
        <f t="shared" si="113"/>
        <v>2.2633886191072428E-3</v>
      </c>
      <c r="I1368" s="4">
        <f t="shared" si="114"/>
        <v>9.7727424867810608E-3</v>
      </c>
      <c r="J1368" s="4">
        <f t="shared" si="115"/>
        <v>3.5476953277324697E-4</v>
      </c>
      <c r="K1368" s="4">
        <f t="shared" si="116"/>
        <v>1.5267326294097217E-3</v>
      </c>
    </row>
    <row r="1369" spans="1:11" x14ac:dyDescent="0.2">
      <c r="A1369" s="6">
        <v>42405</v>
      </c>
      <c r="B1369">
        <v>18.833847049999999</v>
      </c>
      <c r="C1369">
        <v>25.106500629999999</v>
      </c>
      <c r="D1369">
        <v>0.64497184799999996</v>
      </c>
      <c r="E1369">
        <v>1880.0500489999999</v>
      </c>
      <c r="G1369" s="6">
        <f t="shared" si="112"/>
        <v>42405</v>
      </c>
      <c r="H1369" s="4">
        <f t="shared" si="113"/>
        <v>8.7325638532373961E-3</v>
      </c>
      <c r="I1369" s="4">
        <f t="shared" si="114"/>
        <v>-6.3644467876925681E-2</v>
      </c>
      <c r="J1369" s="4">
        <f t="shared" si="115"/>
        <v>-6.3098169565596329E-2</v>
      </c>
      <c r="K1369" s="4">
        <f t="shared" si="116"/>
        <v>-1.8481246133065898E-2</v>
      </c>
    </row>
    <row r="1370" spans="1:11" x14ac:dyDescent="0.2">
      <c r="A1370" s="6">
        <v>42408</v>
      </c>
      <c r="B1370">
        <v>18.805740360000001</v>
      </c>
      <c r="C1370">
        <v>24.405000690000001</v>
      </c>
      <c r="D1370">
        <v>0.61544430299999997</v>
      </c>
      <c r="E1370">
        <v>1853.4399410000001</v>
      </c>
      <c r="G1370" s="6">
        <f t="shared" si="112"/>
        <v>42408</v>
      </c>
      <c r="H1370" s="4">
        <f t="shared" si="113"/>
        <v>-1.4923499126535678E-3</v>
      </c>
      <c r="I1370" s="4">
        <f t="shared" si="114"/>
        <v>-2.7940968370628649E-2</v>
      </c>
      <c r="J1370" s="4">
        <f t="shared" si="115"/>
        <v>-4.5781137721843668E-2</v>
      </c>
      <c r="K1370" s="4">
        <f t="shared" si="116"/>
        <v>-1.4153935962584518E-2</v>
      </c>
    </row>
    <row r="1371" spans="1:11" x14ac:dyDescent="0.2">
      <c r="A1371" s="6">
        <v>42409</v>
      </c>
      <c r="B1371">
        <v>18.499336240000002</v>
      </c>
      <c r="C1371">
        <v>24.103500369999999</v>
      </c>
      <c r="D1371">
        <v>0.62203282100000001</v>
      </c>
      <c r="E1371">
        <v>1852.209961</v>
      </c>
      <c r="G1371" s="6">
        <f t="shared" si="112"/>
        <v>42409</v>
      </c>
      <c r="H1371" s="4">
        <f t="shared" si="113"/>
        <v>-1.6293116576879041E-2</v>
      </c>
      <c r="I1371" s="4">
        <f t="shared" si="114"/>
        <v>-1.2354038577165105E-2</v>
      </c>
      <c r="J1371" s="4">
        <f t="shared" si="115"/>
        <v>1.0705303417196443E-2</v>
      </c>
      <c r="K1371" s="4">
        <f t="shared" si="116"/>
        <v>-6.6362010054477061E-4</v>
      </c>
    </row>
    <row r="1372" spans="1:11" x14ac:dyDescent="0.2">
      <c r="A1372" s="6">
        <v>42410</v>
      </c>
      <c r="B1372">
        <v>18.493715290000001</v>
      </c>
      <c r="C1372">
        <v>24.524000170000001</v>
      </c>
      <c r="D1372">
        <v>0.62056869299999995</v>
      </c>
      <c r="E1372">
        <v>1851.8599850000001</v>
      </c>
      <c r="G1372" s="6">
        <f t="shared" si="112"/>
        <v>42410</v>
      </c>
      <c r="H1372" s="4">
        <f t="shared" si="113"/>
        <v>-3.0384603680244648E-4</v>
      </c>
      <c r="I1372" s="4">
        <f t="shared" si="114"/>
        <v>1.7445590621492091E-2</v>
      </c>
      <c r="J1372" s="4">
        <f t="shared" si="115"/>
        <v>-2.353779335383388E-3</v>
      </c>
      <c r="K1372" s="4">
        <f t="shared" si="116"/>
        <v>-1.8895050095235622E-4</v>
      </c>
    </row>
    <row r="1373" spans="1:11" x14ac:dyDescent="0.2">
      <c r="A1373" s="6">
        <v>42411</v>
      </c>
      <c r="B1373">
        <v>18.361589429999999</v>
      </c>
      <c r="C1373">
        <v>25.190999980000001</v>
      </c>
      <c r="D1373">
        <v>0.617396414</v>
      </c>
      <c r="E1373">
        <v>1829.079956</v>
      </c>
      <c r="G1373" s="6">
        <f t="shared" si="112"/>
        <v>42411</v>
      </c>
      <c r="H1373" s="4">
        <f t="shared" si="113"/>
        <v>-7.1443654197188566E-3</v>
      </c>
      <c r="I1373" s="4">
        <f t="shared" si="114"/>
        <v>2.7197839070965957E-2</v>
      </c>
      <c r="J1373" s="4">
        <f t="shared" si="115"/>
        <v>-5.111890167491806E-3</v>
      </c>
      <c r="K1373" s="4">
        <f t="shared" si="116"/>
        <v>-1.2301161634528213E-2</v>
      </c>
    </row>
    <row r="1374" spans="1:11" x14ac:dyDescent="0.2">
      <c r="A1374" s="6">
        <v>42412</v>
      </c>
      <c r="B1374">
        <v>18.603336330000001</v>
      </c>
      <c r="C1374">
        <v>25.35400009</v>
      </c>
      <c r="D1374">
        <v>0.62788981200000005</v>
      </c>
      <c r="E1374">
        <v>1864.780029</v>
      </c>
      <c r="G1374" s="6">
        <f t="shared" si="112"/>
        <v>42412</v>
      </c>
      <c r="H1374" s="4">
        <f t="shared" si="113"/>
        <v>1.3165902708020871E-2</v>
      </c>
      <c r="I1374" s="4">
        <f t="shared" si="114"/>
        <v>6.4705692560600436E-3</v>
      </c>
      <c r="J1374" s="4">
        <f t="shared" si="115"/>
        <v>1.6996208209268948E-2</v>
      </c>
      <c r="K1374" s="4">
        <f t="shared" si="116"/>
        <v>1.9518049434029239E-2</v>
      </c>
    </row>
    <row r="1375" spans="1:11" x14ac:dyDescent="0.2">
      <c r="A1375" s="6">
        <v>42416</v>
      </c>
      <c r="B1375">
        <v>18.524635310000001</v>
      </c>
      <c r="C1375">
        <v>26.05500031</v>
      </c>
      <c r="D1375">
        <v>0.65863728499999996</v>
      </c>
      <c r="E1375">
        <v>1895.579956</v>
      </c>
      <c r="G1375" s="6">
        <f t="shared" si="112"/>
        <v>42416</v>
      </c>
      <c r="H1375" s="4">
        <f t="shared" si="113"/>
        <v>-4.2304788025084861E-3</v>
      </c>
      <c r="I1375" s="4">
        <f t="shared" si="114"/>
        <v>2.7648505857522876E-2</v>
      </c>
      <c r="J1375" s="4">
        <f t="shared" si="115"/>
        <v>4.8969536393751678E-2</v>
      </c>
      <c r="K1375" s="4">
        <f t="shared" si="116"/>
        <v>1.6516654254666641E-2</v>
      </c>
    </row>
    <row r="1376" spans="1:11" x14ac:dyDescent="0.2">
      <c r="A1376" s="6">
        <v>42417</v>
      </c>
      <c r="B1376">
        <v>18.583665849999999</v>
      </c>
      <c r="C1376">
        <v>26.704999919999999</v>
      </c>
      <c r="D1376">
        <v>0.67498749499999999</v>
      </c>
      <c r="E1376">
        <v>1926.8199460000001</v>
      </c>
      <c r="G1376" s="6">
        <f t="shared" si="112"/>
        <v>42417</v>
      </c>
      <c r="H1376" s="4">
        <f t="shared" si="113"/>
        <v>3.1865966056634498E-3</v>
      </c>
      <c r="I1376" s="4">
        <f t="shared" si="114"/>
        <v>2.4947211754609899E-2</v>
      </c>
      <c r="J1376" s="4">
        <f t="shared" si="115"/>
        <v>2.4824300677116939E-2</v>
      </c>
      <c r="K1376" s="4">
        <f t="shared" si="116"/>
        <v>1.6480439087318555E-2</v>
      </c>
    </row>
    <row r="1377" spans="1:11" x14ac:dyDescent="0.2">
      <c r="A1377" s="6">
        <v>42418</v>
      </c>
      <c r="B1377">
        <v>18.02427101</v>
      </c>
      <c r="C1377">
        <v>26.25</v>
      </c>
      <c r="D1377">
        <v>0.733066738</v>
      </c>
      <c r="E1377">
        <v>1917.829956</v>
      </c>
      <c r="G1377" s="6">
        <f t="shared" si="112"/>
        <v>42418</v>
      </c>
      <c r="H1377" s="4">
        <f t="shared" si="113"/>
        <v>-3.0101425871257748E-2</v>
      </c>
      <c r="I1377" s="4">
        <f t="shared" si="114"/>
        <v>-1.7038004919042837E-2</v>
      </c>
      <c r="J1377" s="4">
        <f t="shared" si="115"/>
        <v>8.6044917024722167E-2</v>
      </c>
      <c r="K1377" s="4">
        <f t="shared" si="116"/>
        <v>-4.6657135860892485E-3</v>
      </c>
    </row>
    <row r="1378" spans="1:11" x14ac:dyDescent="0.2">
      <c r="A1378" s="6">
        <v>42419</v>
      </c>
      <c r="B1378">
        <v>18.17606163</v>
      </c>
      <c r="C1378">
        <v>26.745000839999999</v>
      </c>
      <c r="D1378">
        <v>0.74282789199999999</v>
      </c>
      <c r="E1378">
        <v>1917.780029</v>
      </c>
      <c r="G1378" s="6">
        <f t="shared" si="112"/>
        <v>42419</v>
      </c>
      <c r="H1378" s="4">
        <f t="shared" si="113"/>
        <v>8.4214568187410688E-3</v>
      </c>
      <c r="I1378" s="4">
        <f t="shared" si="114"/>
        <v>1.8857174857142889E-2</v>
      </c>
      <c r="J1378" s="4">
        <f t="shared" si="115"/>
        <v>1.331550525212899E-2</v>
      </c>
      <c r="K1378" s="4">
        <f t="shared" si="116"/>
        <v>-2.6033069221664817E-5</v>
      </c>
    </row>
    <row r="1379" spans="1:11" x14ac:dyDescent="0.2">
      <c r="A1379" s="6">
        <v>42422</v>
      </c>
      <c r="B1379">
        <v>18.448736190000002</v>
      </c>
      <c r="C1379">
        <v>27.975000380000001</v>
      </c>
      <c r="D1379">
        <v>0.76918304000000004</v>
      </c>
      <c r="E1379">
        <v>1945.5</v>
      </c>
      <c r="G1379" s="6">
        <f t="shared" si="112"/>
        <v>42422</v>
      </c>
      <c r="H1379" s="4">
        <f t="shared" si="113"/>
        <v>1.5001850541150663E-2</v>
      </c>
      <c r="I1379" s="4">
        <f t="shared" si="114"/>
        <v>4.5989886011160941E-2</v>
      </c>
      <c r="J1379" s="4">
        <f t="shared" si="115"/>
        <v>3.5479480891651871E-2</v>
      </c>
      <c r="K1379" s="4">
        <f t="shared" si="116"/>
        <v>1.4454197343192865E-2</v>
      </c>
    </row>
    <row r="1380" spans="1:11" x14ac:dyDescent="0.2">
      <c r="A1380" s="6">
        <v>42423</v>
      </c>
      <c r="B1380">
        <v>18.687671659999999</v>
      </c>
      <c r="C1380">
        <v>27.646999359999999</v>
      </c>
      <c r="D1380">
        <v>0.77113533000000001</v>
      </c>
      <c r="E1380">
        <v>1921.2700199999999</v>
      </c>
      <c r="G1380" s="6">
        <f t="shared" si="112"/>
        <v>42423</v>
      </c>
      <c r="H1380" s="4">
        <f t="shared" si="113"/>
        <v>1.2951319133150729E-2</v>
      </c>
      <c r="I1380" s="4">
        <f t="shared" si="114"/>
        <v>-1.1724790546723152E-2</v>
      </c>
      <c r="J1380" s="4">
        <f t="shared" si="115"/>
        <v>2.5381344861685751E-3</v>
      </c>
      <c r="K1380" s="4">
        <f t="shared" si="116"/>
        <v>-1.2454371626831162E-2</v>
      </c>
    </row>
    <row r="1381" spans="1:11" x14ac:dyDescent="0.2">
      <c r="A1381" s="6">
        <v>42424</v>
      </c>
      <c r="B1381">
        <v>18.867578510000001</v>
      </c>
      <c r="C1381">
        <v>27.701999659999998</v>
      </c>
      <c r="D1381">
        <v>0.77650409899999995</v>
      </c>
      <c r="E1381">
        <v>1929.8000489999999</v>
      </c>
      <c r="G1381" s="6">
        <f t="shared" si="112"/>
        <v>42424</v>
      </c>
      <c r="H1381" s="4">
        <f t="shared" si="113"/>
        <v>9.6270339758313117E-3</v>
      </c>
      <c r="I1381" s="4">
        <f t="shared" si="114"/>
        <v>1.9893768319600991E-3</v>
      </c>
      <c r="J1381" s="4">
        <f t="shared" si="115"/>
        <v>6.9621618814947883E-3</v>
      </c>
      <c r="K1381" s="4">
        <f t="shared" si="116"/>
        <v>4.4397866573695488E-3</v>
      </c>
    </row>
    <row r="1382" spans="1:11" x14ac:dyDescent="0.2">
      <c r="A1382" s="6">
        <v>42425</v>
      </c>
      <c r="B1382">
        <v>19.126188280000001</v>
      </c>
      <c r="C1382">
        <v>27.75749969</v>
      </c>
      <c r="D1382">
        <v>0.77821224899999997</v>
      </c>
      <c r="E1382">
        <v>1951.6999510000001</v>
      </c>
      <c r="G1382" s="6">
        <f t="shared" si="112"/>
        <v>42425</v>
      </c>
      <c r="H1382" s="4">
        <f t="shared" si="113"/>
        <v>1.3706569174360972E-2</v>
      </c>
      <c r="I1382" s="4">
        <f t="shared" si="114"/>
        <v>2.0034665613017921E-3</v>
      </c>
      <c r="J1382" s="4">
        <f t="shared" si="115"/>
        <v>2.1997952131866949E-3</v>
      </c>
      <c r="K1382" s="4">
        <f t="shared" si="116"/>
        <v>1.1348275180813827E-2</v>
      </c>
    </row>
    <row r="1383" spans="1:11" x14ac:dyDescent="0.2">
      <c r="A1383" s="6">
        <v>42426</v>
      </c>
      <c r="B1383">
        <v>18.696105960000001</v>
      </c>
      <c r="C1383">
        <v>27.761499400000002</v>
      </c>
      <c r="D1383">
        <v>0.77308774000000002</v>
      </c>
      <c r="E1383">
        <v>1948.0500489999999</v>
      </c>
      <c r="G1383" s="6">
        <f t="shared" si="112"/>
        <v>42426</v>
      </c>
      <c r="H1383" s="4">
        <f t="shared" si="113"/>
        <v>-2.2486567302578142E-2</v>
      </c>
      <c r="I1383" s="4">
        <f t="shared" si="114"/>
        <v>1.44094750776258E-4</v>
      </c>
      <c r="J1383" s="4">
        <f t="shared" si="115"/>
        <v>-6.5849760223960496E-3</v>
      </c>
      <c r="K1383" s="4">
        <f t="shared" si="116"/>
        <v>-1.8701143063153403E-3</v>
      </c>
    </row>
    <row r="1384" spans="1:11" x14ac:dyDescent="0.2">
      <c r="A1384" s="6">
        <v>42429</v>
      </c>
      <c r="B1384">
        <v>18.648317339999998</v>
      </c>
      <c r="C1384">
        <v>27.625999449999998</v>
      </c>
      <c r="D1384">
        <v>0.76806682299999995</v>
      </c>
      <c r="E1384">
        <v>1932.2299800000001</v>
      </c>
      <c r="G1384" s="6">
        <f t="shared" si="112"/>
        <v>42429</v>
      </c>
      <c r="H1384" s="4">
        <f t="shared" si="113"/>
        <v>-2.5560734466442137E-3</v>
      </c>
      <c r="I1384" s="4">
        <f t="shared" si="114"/>
        <v>-4.8808584885009498E-3</v>
      </c>
      <c r="J1384" s="4">
        <f t="shared" si="115"/>
        <v>-6.4946276343744724E-3</v>
      </c>
      <c r="K1384" s="4">
        <f t="shared" si="116"/>
        <v>-8.120976670040303E-3</v>
      </c>
    </row>
    <row r="1385" spans="1:11" x14ac:dyDescent="0.2">
      <c r="A1385" s="6">
        <v>42430</v>
      </c>
      <c r="B1385">
        <v>18.682054520000001</v>
      </c>
      <c r="C1385">
        <v>28.951999659999998</v>
      </c>
      <c r="D1385">
        <v>0.80211067199999997</v>
      </c>
      <c r="E1385">
        <v>1978.349976</v>
      </c>
      <c r="G1385" s="6">
        <f t="shared" si="112"/>
        <v>42430</v>
      </c>
      <c r="H1385" s="4">
        <f t="shared" si="113"/>
        <v>1.8091273000613306E-3</v>
      </c>
      <c r="I1385" s="4">
        <f t="shared" si="114"/>
        <v>4.7998271063456555E-2</v>
      </c>
      <c r="J1385" s="4">
        <f t="shared" si="115"/>
        <v>4.4324071787175789E-2</v>
      </c>
      <c r="K1385" s="4">
        <f t="shared" si="116"/>
        <v>2.3868792264572836E-2</v>
      </c>
    </row>
    <row r="1386" spans="1:11" x14ac:dyDescent="0.2">
      <c r="A1386" s="6">
        <v>42431</v>
      </c>
      <c r="B1386">
        <v>18.611774440000001</v>
      </c>
      <c r="C1386">
        <v>29.01049995</v>
      </c>
      <c r="D1386">
        <v>0.80676394699999998</v>
      </c>
      <c r="E1386">
        <v>1986.4499510000001</v>
      </c>
      <c r="G1386" s="6">
        <f t="shared" si="112"/>
        <v>42431</v>
      </c>
      <c r="H1386" s="4">
        <f t="shared" si="113"/>
        <v>-3.7619031635285349E-3</v>
      </c>
      <c r="I1386" s="4">
        <f t="shared" si="114"/>
        <v>2.0205958374897026E-3</v>
      </c>
      <c r="J1386" s="4">
        <f t="shared" si="115"/>
        <v>5.801287979871228E-3</v>
      </c>
      <c r="K1386" s="4">
        <f t="shared" si="116"/>
        <v>4.0943084379727601E-3</v>
      </c>
    </row>
    <row r="1387" spans="1:11" x14ac:dyDescent="0.2">
      <c r="A1387" s="6">
        <v>42432</v>
      </c>
      <c r="B1387">
        <v>18.592094419999999</v>
      </c>
      <c r="C1387">
        <v>28.874500269999999</v>
      </c>
      <c r="D1387">
        <v>0.79966145799999999</v>
      </c>
      <c r="E1387">
        <v>1993.400024</v>
      </c>
      <c r="G1387" s="6">
        <f t="shared" si="112"/>
        <v>42432</v>
      </c>
      <c r="H1387" s="4">
        <f t="shared" si="113"/>
        <v>-1.0573962232052203E-3</v>
      </c>
      <c r="I1387" s="4">
        <f t="shared" si="114"/>
        <v>-4.6879467859705093E-3</v>
      </c>
      <c r="J1387" s="4">
        <f t="shared" si="115"/>
        <v>-8.803676746353184E-3</v>
      </c>
      <c r="K1387" s="4">
        <f t="shared" si="116"/>
        <v>3.4987405529653959E-3</v>
      </c>
    </row>
    <row r="1388" spans="1:11" x14ac:dyDescent="0.2">
      <c r="A1388" s="6">
        <v>42433</v>
      </c>
      <c r="B1388">
        <v>18.772001270000001</v>
      </c>
      <c r="C1388">
        <v>28.756999969999999</v>
      </c>
      <c r="D1388">
        <v>0.79721224300000004</v>
      </c>
      <c r="E1388">
        <v>1999.98999</v>
      </c>
      <c r="G1388" s="6">
        <f t="shared" si="112"/>
        <v>42433</v>
      </c>
      <c r="H1388" s="4">
        <f t="shared" si="113"/>
        <v>9.676524114812457E-3</v>
      </c>
      <c r="I1388" s="4">
        <f t="shared" si="114"/>
        <v>-4.069344885669901E-3</v>
      </c>
      <c r="J1388" s="4">
        <f t="shared" si="115"/>
        <v>-3.0628148643372377E-3</v>
      </c>
      <c r="K1388" s="4">
        <f t="shared" si="116"/>
        <v>3.305892405266686E-3</v>
      </c>
    </row>
    <row r="1389" spans="1:11" x14ac:dyDescent="0.2">
      <c r="A1389" s="6">
        <v>42436</v>
      </c>
      <c r="B1389">
        <v>19.084026340000001</v>
      </c>
      <c r="C1389">
        <v>28.13999939</v>
      </c>
      <c r="D1389">
        <v>0.79206883900000002</v>
      </c>
      <c r="E1389">
        <v>2001.76001</v>
      </c>
      <c r="G1389" s="6">
        <f t="shared" si="112"/>
        <v>42436</v>
      </c>
      <c r="H1389" s="4">
        <f t="shared" si="113"/>
        <v>1.6621832990106222E-2</v>
      </c>
      <c r="I1389" s="4">
        <f t="shared" si="114"/>
        <v>-2.145566577333069E-2</v>
      </c>
      <c r="J1389" s="4">
        <f t="shared" si="115"/>
        <v>-6.4517373449318738E-3</v>
      </c>
      <c r="K1389" s="4">
        <f t="shared" si="116"/>
        <v>8.8501442949717735E-4</v>
      </c>
    </row>
    <row r="1390" spans="1:11" x14ac:dyDescent="0.2">
      <c r="A1390" s="6">
        <v>42437</v>
      </c>
      <c r="B1390">
        <v>19.126188280000001</v>
      </c>
      <c r="C1390">
        <v>28.01300049</v>
      </c>
      <c r="D1390">
        <v>0.77761846800000001</v>
      </c>
      <c r="E1390">
        <v>1979.26001</v>
      </c>
      <c r="G1390" s="6">
        <f t="shared" si="112"/>
        <v>42437</v>
      </c>
      <c r="H1390" s="4">
        <f t="shared" si="113"/>
        <v>2.2092790718710731E-3</v>
      </c>
      <c r="I1390" s="4">
        <f t="shared" si="114"/>
        <v>-4.5131095505684948E-3</v>
      </c>
      <c r="J1390" s="4">
        <f t="shared" si="115"/>
        <v>-1.8243832213174604E-2</v>
      </c>
      <c r="K1390" s="4">
        <f t="shared" si="116"/>
        <v>-1.1240108648189029E-2</v>
      </c>
    </row>
    <row r="1391" spans="1:11" x14ac:dyDescent="0.2">
      <c r="A1391" s="6">
        <v>42438</v>
      </c>
      <c r="B1391">
        <v>19.123363489999999</v>
      </c>
      <c r="C1391">
        <v>27.9734993</v>
      </c>
      <c r="D1391">
        <v>0.77712887500000005</v>
      </c>
      <c r="E1391">
        <v>1989.26001</v>
      </c>
      <c r="G1391" s="6">
        <f t="shared" si="112"/>
        <v>42438</v>
      </c>
      <c r="H1391" s="4">
        <f t="shared" si="113"/>
        <v>-1.4769226145050496E-4</v>
      </c>
      <c r="I1391" s="4">
        <f t="shared" si="114"/>
        <v>-1.4101020707902867E-3</v>
      </c>
      <c r="J1391" s="4">
        <f t="shared" si="115"/>
        <v>-6.2960567443715032E-4</v>
      </c>
      <c r="K1391" s="4">
        <f t="shared" si="116"/>
        <v>5.0523932931882953E-3</v>
      </c>
    </row>
    <row r="1392" spans="1:11" x14ac:dyDescent="0.2">
      <c r="A1392" s="6">
        <v>42439</v>
      </c>
      <c r="B1392">
        <v>19.089374540000001</v>
      </c>
      <c r="C1392">
        <v>27.946500780000001</v>
      </c>
      <c r="D1392">
        <v>0.77590429800000005</v>
      </c>
      <c r="E1392">
        <v>1989.5699460000001</v>
      </c>
      <c r="G1392" s="6">
        <f t="shared" si="112"/>
        <v>42439</v>
      </c>
      <c r="H1392" s="4">
        <f t="shared" si="113"/>
        <v>-1.7773520865077552E-3</v>
      </c>
      <c r="I1392" s="4">
        <f t="shared" si="114"/>
        <v>-9.6514632332744821E-4</v>
      </c>
      <c r="J1392" s="4">
        <f t="shared" si="115"/>
        <v>-1.575770814075117E-3</v>
      </c>
      <c r="K1392" s="4">
        <f t="shared" si="116"/>
        <v>1.5580467030051892E-4</v>
      </c>
    </row>
    <row r="1393" spans="1:11" x14ac:dyDescent="0.2">
      <c r="A1393" s="6">
        <v>42440</v>
      </c>
      <c r="B1393">
        <v>19.0214119</v>
      </c>
      <c r="C1393">
        <v>28.480499269999999</v>
      </c>
      <c r="D1393">
        <v>0.78912985300000005</v>
      </c>
      <c r="E1393">
        <v>2022.1899410000001</v>
      </c>
      <c r="G1393" s="6">
        <f t="shared" si="112"/>
        <v>42440</v>
      </c>
      <c r="H1393" s="4">
        <f t="shared" si="113"/>
        <v>-3.5602339855395071E-3</v>
      </c>
      <c r="I1393" s="4">
        <f t="shared" si="114"/>
        <v>1.9107883817145233E-2</v>
      </c>
      <c r="J1393" s="4">
        <f t="shared" si="115"/>
        <v>1.7045343135861923E-2</v>
      </c>
      <c r="K1393" s="4">
        <f t="shared" si="116"/>
        <v>1.6395500477669467E-2</v>
      </c>
    </row>
    <row r="1394" spans="1:11" x14ac:dyDescent="0.2">
      <c r="A1394" s="6">
        <v>42443</v>
      </c>
      <c r="B1394">
        <v>19.075212480000001</v>
      </c>
      <c r="C1394">
        <v>28.668500900000002</v>
      </c>
      <c r="D1394">
        <v>0.791089296</v>
      </c>
      <c r="E1394">
        <v>2019.6400149999999</v>
      </c>
      <c r="G1394" s="6">
        <f t="shared" si="112"/>
        <v>42443</v>
      </c>
      <c r="H1394" s="4">
        <f t="shared" si="113"/>
        <v>2.8284220058343301E-3</v>
      </c>
      <c r="I1394" s="4">
        <f t="shared" si="114"/>
        <v>6.6010651083645566E-3</v>
      </c>
      <c r="J1394" s="4">
        <f t="shared" si="115"/>
        <v>2.483042546864489E-3</v>
      </c>
      <c r="K1394" s="4">
        <f t="shared" si="116"/>
        <v>-1.2609725467921384E-3</v>
      </c>
    </row>
    <row r="1395" spans="1:11" x14ac:dyDescent="0.2">
      <c r="A1395" s="6">
        <v>42444</v>
      </c>
      <c r="B1395">
        <v>19.28194427</v>
      </c>
      <c r="C1395">
        <v>28.850999829999999</v>
      </c>
      <c r="D1395">
        <v>0.78717052899999995</v>
      </c>
      <c r="E1395">
        <v>2015.9300539999999</v>
      </c>
      <c r="G1395" s="6">
        <f t="shared" si="112"/>
        <v>42444</v>
      </c>
      <c r="H1395" s="4">
        <f t="shared" si="113"/>
        <v>1.083771885722129E-2</v>
      </c>
      <c r="I1395" s="4">
        <f t="shared" si="114"/>
        <v>6.3658344270103306E-3</v>
      </c>
      <c r="J1395" s="4">
        <f t="shared" si="115"/>
        <v>-4.9536342102144415E-3</v>
      </c>
      <c r="K1395" s="4">
        <f t="shared" si="116"/>
        <v>-1.8369417185468695E-3</v>
      </c>
    </row>
    <row r="1396" spans="1:11" x14ac:dyDescent="0.2">
      <c r="A1396" s="6">
        <v>42445</v>
      </c>
      <c r="B1396">
        <v>19.25362587</v>
      </c>
      <c r="C1396">
        <v>28.713499070000001</v>
      </c>
      <c r="D1396">
        <v>0.81068253499999998</v>
      </c>
      <c r="E1396">
        <v>2027.219971</v>
      </c>
      <c r="G1396" s="6">
        <f t="shared" si="112"/>
        <v>42445</v>
      </c>
      <c r="H1396" s="4">
        <f t="shared" si="113"/>
        <v>-1.468648576277598E-3</v>
      </c>
      <c r="I1396" s="4">
        <f t="shared" si="114"/>
        <v>-4.7658923715018231E-3</v>
      </c>
      <c r="J1396" s="4">
        <f t="shared" si="115"/>
        <v>2.986901202953951E-2</v>
      </c>
      <c r="K1396" s="4">
        <f t="shared" si="116"/>
        <v>5.6003515487050848E-3</v>
      </c>
    </row>
    <row r="1397" spans="1:11" x14ac:dyDescent="0.2">
      <c r="A1397" s="6">
        <v>42446</v>
      </c>
      <c r="B1397">
        <v>19.10070992</v>
      </c>
      <c r="C1397">
        <v>27.972000120000001</v>
      </c>
      <c r="D1397">
        <v>0.80382502099999997</v>
      </c>
      <c r="E1397">
        <v>2040.589966</v>
      </c>
      <c r="G1397" s="6">
        <f t="shared" si="112"/>
        <v>42446</v>
      </c>
      <c r="H1397" s="4">
        <f t="shared" si="113"/>
        <v>-7.9421897481796178E-3</v>
      </c>
      <c r="I1397" s="4">
        <f t="shared" si="114"/>
        <v>-2.5824053982146711E-2</v>
      </c>
      <c r="J1397" s="4">
        <f t="shared" si="115"/>
        <v>-8.4589388619307204E-3</v>
      </c>
      <c r="K1397" s="4">
        <f t="shared" si="116"/>
        <v>6.5952364278478726E-3</v>
      </c>
    </row>
    <row r="1398" spans="1:11" x14ac:dyDescent="0.2">
      <c r="A1398" s="6">
        <v>42447</v>
      </c>
      <c r="B1398">
        <v>18.959110259999999</v>
      </c>
      <c r="C1398">
        <v>27.60400009</v>
      </c>
      <c r="D1398">
        <v>0.82807201100000005</v>
      </c>
      <c r="E1398">
        <v>2049.580078</v>
      </c>
      <c r="G1398" s="6">
        <f t="shared" si="112"/>
        <v>42447</v>
      </c>
      <c r="H1398" s="4">
        <f t="shared" si="113"/>
        <v>-7.413319221801995E-3</v>
      </c>
      <c r="I1398" s="4">
        <f t="shared" si="114"/>
        <v>-1.3156014172074904E-2</v>
      </c>
      <c r="J1398" s="4">
        <f t="shared" si="115"/>
        <v>3.0164512632159024E-2</v>
      </c>
      <c r="K1398" s="4">
        <f t="shared" si="116"/>
        <v>4.405643539266535E-3</v>
      </c>
    </row>
    <row r="1399" spans="1:11" x14ac:dyDescent="0.2">
      <c r="A1399" s="6">
        <v>42450</v>
      </c>
      <c r="B1399">
        <v>19.247959139999999</v>
      </c>
      <c r="C1399">
        <v>27.698999400000002</v>
      </c>
      <c r="D1399">
        <v>0.830521226</v>
      </c>
      <c r="E1399">
        <v>2051.6000979999999</v>
      </c>
      <c r="G1399" s="6">
        <f t="shared" si="112"/>
        <v>42450</v>
      </c>
      <c r="H1399" s="4">
        <f t="shared" si="113"/>
        <v>1.5235360522662056E-2</v>
      </c>
      <c r="I1399" s="4">
        <f t="shared" si="114"/>
        <v>3.4415052054146411E-3</v>
      </c>
      <c r="J1399" s="4">
        <f t="shared" si="115"/>
        <v>2.957731897063276E-3</v>
      </c>
      <c r="K1399" s="4">
        <f t="shared" si="116"/>
        <v>9.8557749545014062E-4</v>
      </c>
    </row>
    <row r="1400" spans="1:11" x14ac:dyDescent="0.2">
      <c r="A1400" s="6">
        <v>42451</v>
      </c>
      <c r="B1400">
        <v>19.219644550000002</v>
      </c>
      <c r="C1400">
        <v>28.024000170000001</v>
      </c>
      <c r="D1400">
        <v>0.82905167300000004</v>
      </c>
      <c r="E1400">
        <v>2049.8000489999999</v>
      </c>
      <c r="G1400" s="6">
        <f t="shared" si="112"/>
        <v>42451</v>
      </c>
      <c r="H1400" s="4">
        <f t="shared" si="113"/>
        <v>-1.4710437503555607E-3</v>
      </c>
      <c r="I1400" s="4">
        <f t="shared" si="114"/>
        <v>1.1733303622512681E-2</v>
      </c>
      <c r="J1400" s="4">
        <f t="shared" si="115"/>
        <v>-1.7694346080444623E-3</v>
      </c>
      <c r="K1400" s="4">
        <f t="shared" si="116"/>
        <v>-8.7738785046598267E-4</v>
      </c>
    </row>
    <row r="1401" spans="1:11" x14ac:dyDescent="0.2">
      <c r="A1401" s="6">
        <v>42452</v>
      </c>
      <c r="B1401">
        <v>19.103536609999999</v>
      </c>
      <c r="C1401">
        <v>28.481500629999999</v>
      </c>
      <c r="D1401">
        <v>0.84325695000000001</v>
      </c>
      <c r="E1401">
        <v>2036.709961</v>
      </c>
      <c r="G1401" s="6">
        <f t="shared" si="112"/>
        <v>42452</v>
      </c>
      <c r="H1401" s="4">
        <f t="shared" si="113"/>
        <v>-6.0411075604415165E-3</v>
      </c>
      <c r="I1401" s="4">
        <f t="shared" si="114"/>
        <v>1.6325308921806059E-2</v>
      </c>
      <c r="J1401" s="4">
        <f t="shared" si="115"/>
        <v>1.7134368655932875E-2</v>
      </c>
      <c r="K1401" s="4">
        <f t="shared" si="116"/>
        <v>-6.3860316553245866E-3</v>
      </c>
    </row>
    <row r="1402" spans="1:11" x14ac:dyDescent="0.2">
      <c r="A1402" s="6">
        <v>42453</v>
      </c>
      <c r="B1402">
        <v>19.25645828</v>
      </c>
      <c r="C1402">
        <v>29.147499079999999</v>
      </c>
      <c r="D1402">
        <v>0.84448164699999995</v>
      </c>
      <c r="E1402">
        <v>2035.9399410000001</v>
      </c>
      <c r="G1402" s="6">
        <f t="shared" si="112"/>
        <v>42453</v>
      </c>
      <c r="H1402" s="4">
        <f t="shared" si="113"/>
        <v>8.0048879493836989E-3</v>
      </c>
      <c r="I1402" s="4">
        <f t="shared" si="114"/>
        <v>2.3383544942098045E-2</v>
      </c>
      <c r="J1402" s="4">
        <f t="shared" si="115"/>
        <v>1.4523414245206645E-3</v>
      </c>
      <c r="K1402" s="4">
        <f t="shared" si="116"/>
        <v>-3.7807052292404553E-4</v>
      </c>
    </row>
    <row r="1403" spans="1:11" x14ac:dyDescent="0.2">
      <c r="A1403" s="6">
        <v>42457</v>
      </c>
      <c r="B1403">
        <v>19.290437699999998</v>
      </c>
      <c r="C1403">
        <v>28.993499759999999</v>
      </c>
      <c r="D1403">
        <v>0.85305398700000001</v>
      </c>
      <c r="E1403">
        <v>2037.0500489999999</v>
      </c>
      <c r="G1403" s="6">
        <f t="shared" si="112"/>
        <v>42457</v>
      </c>
      <c r="H1403" s="4">
        <f t="shared" si="113"/>
        <v>1.7645726699020425E-3</v>
      </c>
      <c r="I1403" s="4">
        <f t="shared" si="114"/>
        <v>-5.2834488330311125E-3</v>
      </c>
      <c r="J1403" s="4">
        <f t="shared" si="115"/>
        <v>1.0151008053819854E-2</v>
      </c>
      <c r="K1403" s="4">
        <f t="shared" si="116"/>
        <v>5.4525576989994384E-4</v>
      </c>
    </row>
    <row r="1404" spans="1:11" x14ac:dyDescent="0.2">
      <c r="A1404" s="6">
        <v>42458</v>
      </c>
      <c r="B1404">
        <v>19.264955520000001</v>
      </c>
      <c r="C1404">
        <v>29.693000789999999</v>
      </c>
      <c r="D1404">
        <v>0.86676919500000005</v>
      </c>
      <c r="E1404">
        <v>2055.01001</v>
      </c>
      <c r="G1404" s="6">
        <f t="shared" si="112"/>
        <v>42458</v>
      </c>
      <c r="H1404" s="4">
        <f t="shared" si="113"/>
        <v>-1.3209746920359589E-3</v>
      </c>
      <c r="I1404" s="4">
        <f t="shared" si="114"/>
        <v>2.4126132953602442E-2</v>
      </c>
      <c r="J1404" s="4">
        <f t="shared" si="115"/>
        <v>1.6077772578302341E-2</v>
      </c>
      <c r="K1404" s="4">
        <f t="shared" si="116"/>
        <v>8.8166518092260837E-3</v>
      </c>
    </row>
    <row r="1405" spans="1:11" x14ac:dyDescent="0.2">
      <c r="A1405" s="6">
        <v>42459</v>
      </c>
      <c r="B1405">
        <v>19.483003620000002</v>
      </c>
      <c r="C1405">
        <v>29.93449974</v>
      </c>
      <c r="D1405">
        <v>0.87583154399999996</v>
      </c>
      <c r="E1405">
        <v>2063.9499510000001</v>
      </c>
      <c r="G1405" s="6">
        <f t="shared" si="112"/>
        <v>42459</v>
      </c>
      <c r="H1405" s="4">
        <f t="shared" si="113"/>
        <v>1.1318380661384575E-2</v>
      </c>
      <c r="I1405" s="4">
        <f t="shared" si="114"/>
        <v>8.133194475963279E-3</v>
      </c>
      <c r="J1405" s="4">
        <f t="shared" si="115"/>
        <v>1.0455319654040007E-2</v>
      </c>
      <c r="K1405" s="4">
        <f t="shared" si="116"/>
        <v>4.3503150624555342E-3</v>
      </c>
    </row>
    <row r="1406" spans="1:11" x14ac:dyDescent="0.2">
      <c r="A1406" s="6">
        <v>42460</v>
      </c>
      <c r="B1406">
        <v>19.3952198</v>
      </c>
      <c r="C1406">
        <v>29.681999210000001</v>
      </c>
      <c r="D1406">
        <v>0.87264716600000003</v>
      </c>
      <c r="E1406">
        <v>2059.73999</v>
      </c>
      <c r="G1406" s="6">
        <f t="shared" si="112"/>
        <v>42460</v>
      </c>
      <c r="H1406" s="4">
        <f t="shared" si="113"/>
        <v>-4.5056615351591889E-3</v>
      </c>
      <c r="I1406" s="4">
        <f t="shared" si="114"/>
        <v>-8.4351010437162532E-3</v>
      </c>
      <c r="J1406" s="4">
        <f t="shared" si="115"/>
        <v>-3.635833879031769E-3</v>
      </c>
      <c r="K1406" s="4">
        <f t="shared" si="116"/>
        <v>-2.039759248018691E-3</v>
      </c>
    </row>
    <row r="1407" spans="1:11" x14ac:dyDescent="0.2">
      <c r="A1407" s="6">
        <v>42461</v>
      </c>
      <c r="B1407">
        <v>19.556629180000002</v>
      </c>
      <c r="C1407">
        <v>29.924999239999998</v>
      </c>
      <c r="D1407">
        <v>0.88538295</v>
      </c>
      <c r="E1407">
        <v>2072.780029</v>
      </c>
      <c r="G1407" s="6">
        <f t="shared" si="112"/>
        <v>42461</v>
      </c>
      <c r="H1407" s="4">
        <f t="shared" si="113"/>
        <v>8.3221217219719978E-3</v>
      </c>
      <c r="I1407" s="4">
        <f t="shared" si="114"/>
        <v>8.1867810951941067E-3</v>
      </c>
      <c r="J1407" s="4">
        <f t="shared" si="115"/>
        <v>1.4594425440441983E-2</v>
      </c>
      <c r="K1407" s="4">
        <f t="shared" si="116"/>
        <v>6.3309150976866846E-3</v>
      </c>
    </row>
    <row r="1408" spans="1:11" x14ac:dyDescent="0.2">
      <c r="A1408" s="6">
        <v>42464</v>
      </c>
      <c r="B1408">
        <v>19.567958829999998</v>
      </c>
      <c r="C1408">
        <v>29.659500120000001</v>
      </c>
      <c r="D1408">
        <v>0.87681096800000002</v>
      </c>
      <c r="E1408">
        <v>2066.1298830000001</v>
      </c>
      <c r="G1408" s="6">
        <f t="shared" si="112"/>
        <v>42464</v>
      </c>
      <c r="H1408" s="4">
        <f t="shared" si="113"/>
        <v>5.7932529658955012E-4</v>
      </c>
      <c r="I1408" s="4">
        <f t="shared" si="114"/>
        <v>-8.8721512696017246E-3</v>
      </c>
      <c r="J1408" s="4">
        <f t="shared" si="115"/>
        <v>-9.6816659954881423E-3</v>
      </c>
      <c r="K1408" s="4">
        <f t="shared" si="116"/>
        <v>-3.2083221118298644E-3</v>
      </c>
    </row>
    <row r="1409" spans="1:11" x14ac:dyDescent="0.2">
      <c r="A1409" s="6">
        <v>42465</v>
      </c>
      <c r="B1409">
        <v>19.43769455</v>
      </c>
      <c r="C1409">
        <v>29.306999210000001</v>
      </c>
      <c r="D1409">
        <v>0.87558645000000002</v>
      </c>
      <c r="E1409">
        <v>2045.170044</v>
      </c>
      <c r="G1409" s="6">
        <f t="shared" si="112"/>
        <v>42465</v>
      </c>
      <c r="H1409" s="4">
        <f t="shared" si="113"/>
        <v>-6.6570193208035366E-3</v>
      </c>
      <c r="I1409" s="4">
        <f t="shared" si="114"/>
        <v>-1.1884924175181943E-2</v>
      </c>
      <c r="J1409" s="4">
        <f t="shared" si="115"/>
        <v>-1.3965587164050941E-3</v>
      </c>
      <c r="K1409" s="4">
        <f t="shared" si="116"/>
        <v>-1.0144492450574583E-2</v>
      </c>
    </row>
    <row r="1410" spans="1:11" x14ac:dyDescent="0.2">
      <c r="A1410" s="6">
        <v>42466</v>
      </c>
      <c r="B1410">
        <v>19.55097198</v>
      </c>
      <c r="C1410">
        <v>30.10400009</v>
      </c>
      <c r="D1410">
        <v>0.87681096800000002</v>
      </c>
      <c r="E1410">
        <v>2066.6599120000001</v>
      </c>
      <c r="G1410" s="6">
        <f t="shared" ref="G1410:G1473" si="117">A1410</f>
        <v>42466</v>
      </c>
      <c r="H1410" s="4">
        <f t="shared" si="113"/>
        <v>5.8277194195337501E-3</v>
      </c>
      <c r="I1410" s="4">
        <f t="shared" si="114"/>
        <v>2.7194898880266383E-2</v>
      </c>
      <c r="J1410" s="4">
        <f t="shared" si="115"/>
        <v>1.3985118202777258E-3</v>
      </c>
      <c r="K1410" s="4">
        <f t="shared" si="116"/>
        <v>1.0507619189438877E-2</v>
      </c>
    </row>
    <row r="1411" spans="1:11" x14ac:dyDescent="0.2">
      <c r="A1411" s="6">
        <v>42467</v>
      </c>
      <c r="B1411">
        <v>19.318759920000002</v>
      </c>
      <c r="C1411">
        <v>29.571500780000001</v>
      </c>
      <c r="D1411">
        <v>0.86774873699999999</v>
      </c>
      <c r="E1411">
        <v>2041.910034</v>
      </c>
      <c r="G1411" s="6">
        <f t="shared" si="117"/>
        <v>42467</v>
      </c>
      <c r="H1411" s="4">
        <f t="shared" si="113"/>
        <v>-1.1877264221827111E-2</v>
      </c>
      <c r="I1411" s="4">
        <f t="shared" si="114"/>
        <v>-1.7688656271858227E-2</v>
      </c>
      <c r="J1411" s="4">
        <f t="shared" si="115"/>
        <v>-1.033544438965095E-2</v>
      </c>
      <c r="K1411" s="4">
        <f t="shared" si="116"/>
        <v>-1.1975786560861179E-2</v>
      </c>
    </row>
    <row r="1412" spans="1:11" x14ac:dyDescent="0.2">
      <c r="A1412" s="6">
        <v>42468</v>
      </c>
      <c r="B1412">
        <v>19.273445129999999</v>
      </c>
      <c r="C1412">
        <v>29.729999540000001</v>
      </c>
      <c r="D1412">
        <v>0.87338215100000005</v>
      </c>
      <c r="E1412">
        <v>2047.599976</v>
      </c>
      <c r="G1412" s="6">
        <f t="shared" si="117"/>
        <v>42468</v>
      </c>
      <c r="H1412" s="4">
        <f t="shared" si="113"/>
        <v>-2.3456365826612924E-3</v>
      </c>
      <c r="I1412" s="4">
        <f t="shared" si="114"/>
        <v>5.3598483614061276E-3</v>
      </c>
      <c r="J1412" s="4">
        <f t="shared" si="115"/>
        <v>6.4919875533049343E-3</v>
      </c>
      <c r="K1412" s="4">
        <f t="shared" si="116"/>
        <v>2.7865782063147826E-3</v>
      </c>
    </row>
    <row r="1413" spans="1:11" x14ac:dyDescent="0.2">
      <c r="A1413" s="6">
        <v>42471</v>
      </c>
      <c r="B1413">
        <v>19.086542130000002</v>
      </c>
      <c r="C1413">
        <v>29.79649925</v>
      </c>
      <c r="D1413">
        <v>0.87877035100000001</v>
      </c>
      <c r="E1413">
        <v>2041.98999</v>
      </c>
      <c r="G1413" s="6">
        <f t="shared" si="117"/>
        <v>42471</v>
      </c>
      <c r="H1413" s="4">
        <f t="shared" ref="H1413:H1476" si="118">B1413/B1412-1</f>
        <v>-9.6974359663947185E-3</v>
      </c>
      <c r="I1413" s="4">
        <f t="shared" si="114"/>
        <v>2.2367881274443224E-3</v>
      </c>
      <c r="J1413" s="4">
        <f t="shared" si="115"/>
        <v>6.1693498016082149E-3</v>
      </c>
      <c r="K1413" s="4">
        <f t="shared" si="116"/>
        <v>-2.7397861231465148E-3</v>
      </c>
    </row>
    <row r="1414" spans="1:11" x14ac:dyDescent="0.2">
      <c r="A1414" s="6">
        <v>42472</v>
      </c>
      <c r="B1414">
        <v>19.483003620000002</v>
      </c>
      <c r="C1414">
        <v>30.158500669999999</v>
      </c>
      <c r="D1414">
        <v>0.87779057000000005</v>
      </c>
      <c r="E1414">
        <v>2061.719971</v>
      </c>
      <c r="G1414" s="6">
        <f t="shared" si="117"/>
        <v>42472</v>
      </c>
      <c r="H1414" s="4">
        <f t="shared" si="118"/>
        <v>2.077178188168749E-2</v>
      </c>
      <c r="I1414" s="4">
        <f t="shared" si="114"/>
        <v>1.2149125874241662E-2</v>
      </c>
      <c r="J1414" s="4">
        <f t="shared" si="115"/>
        <v>-1.114945444944726E-3</v>
      </c>
      <c r="K1414" s="4">
        <f t="shared" si="116"/>
        <v>9.6621340440556924E-3</v>
      </c>
    </row>
    <row r="1415" spans="1:11" x14ac:dyDescent="0.2">
      <c r="A1415" s="6">
        <v>42473</v>
      </c>
      <c r="B1415">
        <v>19.582115170000002</v>
      </c>
      <c r="C1415">
        <v>30.740999219999999</v>
      </c>
      <c r="D1415">
        <v>0.89983320200000005</v>
      </c>
      <c r="E1415">
        <v>2082.419922</v>
      </c>
      <c r="G1415" s="6">
        <f t="shared" si="117"/>
        <v>42473</v>
      </c>
      <c r="H1415" s="4">
        <f t="shared" si="118"/>
        <v>5.0870775334794782E-3</v>
      </c>
      <c r="I1415" s="4">
        <f t="shared" si="114"/>
        <v>1.9314572576860201E-2</v>
      </c>
      <c r="J1415" s="4">
        <f t="shared" si="115"/>
        <v>2.5111493280225217E-2</v>
      </c>
      <c r="K1415" s="4">
        <f t="shared" si="116"/>
        <v>1.0040137017230277E-2</v>
      </c>
    </row>
    <row r="1416" spans="1:11" x14ac:dyDescent="0.2">
      <c r="A1416" s="6">
        <v>42474</v>
      </c>
      <c r="B1416">
        <v>19.483003620000002</v>
      </c>
      <c r="C1416">
        <v>31.037500380000001</v>
      </c>
      <c r="D1416">
        <v>0.90228253599999997</v>
      </c>
      <c r="E1416">
        <v>2082.780029</v>
      </c>
      <c r="G1416" s="6">
        <f t="shared" si="117"/>
        <v>42474</v>
      </c>
      <c r="H1416" s="4">
        <f t="shared" si="118"/>
        <v>-5.0613301545606726E-3</v>
      </c>
      <c r="I1416" s="4">
        <f t="shared" si="114"/>
        <v>9.6451373580301869E-3</v>
      </c>
      <c r="J1416" s="4">
        <f t="shared" si="115"/>
        <v>2.7219866910399571E-3</v>
      </c>
      <c r="K1416" s="4">
        <f t="shared" si="116"/>
        <v>1.7292717774908262E-4</v>
      </c>
    </row>
    <row r="1417" spans="1:11" x14ac:dyDescent="0.2">
      <c r="A1417" s="6">
        <v>42475</v>
      </c>
      <c r="B1417">
        <v>19.556629180000002</v>
      </c>
      <c r="C1417">
        <v>31.29450035</v>
      </c>
      <c r="D1417">
        <v>0.90938526399999997</v>
      </c>
      <c r="E1417">
        <v>2080.7299800000001</v>
      </c>
      <c r="G1417" s="6">
        <f t="shared" si="117"/>
        <v>42475</v>
      </c>
      <c r="H1417" s="4">
        <f t="shared" si="118"/>
        <v>3.7789635230791596E-3</v>
      </c>
      <c r="I1417" s="4">
        <f t="shared" si="114"/>
        <v>8.2803050134026002E-3</v>
      </c>
      <c r="J1417" s="4">
        <f t="shared" si="115"/>
        <v>7.871955531232766E-3</v>
      </c>
      <c r="K1417" s="4">
        <f t="shared" si="116"/>
        <v>-9.8428493237678882E-4</v>
      </c>
    </row>
    <row r="1418" spans="1:11" x14ac:dyDescent="0.2">
      <c r="A1418" s="6">
        <v>42478</v>
      </c>
      <c r="B1418">
        <v>19.783178329999998</v>
      </c>
      <c r="C1418">
        <v>31.767499919999999</v>
      </c>
      <c r="D1418">
        <v>0.90546643699999996</v>
      </c>
      <c r="E1418">
        <v>2094.3400879999999</v>
      </c>
      <c r="G1418" s="6">
        <f t="shared" si="117"/>
        <v>42478</v>
      </c>
      <c r="H1418" s="4">
        <f t="shared" si="118"/>
        <v>1.1584263725350041E-2</v>
      </c>
      <c r="I1418" s="4">
        <f t="shared" si="114"/>
        <v>1.5114463075298845E-2</v>
      </c>
      <c r="J1418" s="4">
        <f t="shared" si="115"/>
        <v>-4.30931438537141E-3</v>
      </c>
      <c r="K1418" s="4">
        <f t="shared" si="116"/>
        <v>6.5410255683440166E-3</v>
      </c>
    </row>
    <row r="1419" spans="1:11" x14ac:dyDescent="0.2">
      <c r="A1419" s="6">
        <v>42479</v>
      </c>
      <c r="B1419">
        <v>19.757682800000001</v>
      </c>
      <c r="C1419">
        <v>31.395000459999999</v>
      </c>
      <c r="D1419">
        <v>0.88930171700000005</v>
      </c>
      <c r="E1419">
        <v>2100.8000489999999</v>
      </c>
      <c r="G1419" s="6">
        <f t="shared" si="117"/>
        <v>42479</v>
      </c>
      <c r="H1419" s="4">
        <f t="shared" si="118"/>
        <v>-1.2887479238528066E-3</v>
      </c>
      <c r="I1419" s="4">
        <f t="shared" si="114"/>
        <v>-1.1725803444969318E-2</v>
      </c>
      <c r="J1419" s="4">
        <f t="shared" si="115"/>
        <v>-1.7852367950331738E-2</v>
      </c>
      <c r="K1419" s="4">
        <f t="shared" si="116"/>
        <v>3.0844851975158072E-3</v>
      </c>
    </row>
    <row r="1420" spans="1:11" x14ac:dyDescent="0.2">
      <c r="A1420" s="6">
        <v>42480</v>
      </c>
      <c r="B1420">
        <v>19.599103929999998</v>
      </c>
      <c r="C1420">
        <v>31.649499890000001</v>
      </c>
      <c r="D1420">
        <v>0.89273065299999999</v>
      </c>
      <c r="E1420">
        <v>2102.3999020000001</v>
      </c>
      <c r="G1420" s="6">
        <f t="shared" si="117"/>
        <v>42480</v>
      </c>
      <c r="H1420" s="4">
        <f t="shared" si="118"/>
        <v>-8.0261876660963072E-3</v>
      </c>
      <c r="I1420" s="4">
        <f t="shared" si="114"/>
        <v>8.1063680927240256E-3</v>
      </c>
      <c r="J1420" s="4">
        <f t="shared" si="115"/>
        <v>3.855762262066964E-3</v>
      </c>
      <c r="K1420" s="4">
        <f t="shared" si="116"/>
        <v>7.6154463189470611E-4</v>
      </c>
    </row>
    <row r="1421" spans="1:11" x14ac:dyDescent="0.2">
      <c r="A1421" s="6">
        <v>42481</v>
      </c>
      <c r="B1421">
        <v>19.389547350000001</v>
      </c>
      <c r="C1421">
        <v>31.549999239999998</v>
      </c>
      <c r="D1421">
        <v>0.89175099099999999</v>
      </c>
      <c r="E1421">
        <v>2091.4799800000001</v>
      </c>
      <c r="G1421" s="6">
        <f t="shared" si="117"/>
        <v>42481</v>
      </c>
      <c r="H1421" s="4">
        <f t="shared" si="118"/>
        <v>-1.0692151067132838E-2</v>
      </c>
      <c r="I1421" s="4">
        <f t="shared" si="114"/>
        <v>-3.1438300872311808E-3</v>
      </c>
      <c r="J1421" s="4">
        <f t="shared" si="115"/>
        <v>-1.0973769038935544E-3</v>
      </c>
      <c r="K1421" s="4">
        <f t="shared" si="116"/>
        <v>-5.1940270685952861E-3</v>
      </c>
    </row>
    <row r="1422" spans="1:11" x14ac:dyDescent="0.2">
      <c r="A1422" s="6">
        <v>42482</v>
      </c>
      <c r="B1422">
        <v>19.460342409999999</v>
      </c>
      <c r="C1422">
        <v>31.024999619999999</v>
      </c>
      <c r="D1422">
        <v>0.88832217499999999</v>
      </c>
      <c r="E1422">
        <v>2091.580078</v>
      </c>
      <c r="G1422" s="6">
        <f t="shared" si="117"/>
        <v>42482</v>
      </c>
      <c r="H1422" s="4">
        <f t="shared" si="118"/>
        <v>3.651197148756502E-3</v>
      </c>
      <c r="I1422" s="4">
        <f t="shared" si="114"/>
        <v>-1.6640241922237231E-2</v>
      </c>
      <c r="J1422" s="4">
        <f t="shared" si="115"/>
        <v>-3.8450374988144853E-3</v>
      </c>
      <c r="K1422" s="4">
        <f t="shared" si="116"/>
        <v>4.78598891489046E-5</v>
      </c>
    </row>
    <row r="1423" spans="1:11" x14ac:dyDescent="0.2">
      <c r="A1423" s="6">
        <v>42485</v>
      </c>
      <c r="B1423">
        <v>19.672733310000002</v>
      </c>
      <c r="C1423">
        <v>31.309999470000001</v>
      </c>
      <c r="D1423">
        <v>0.89273065299999999</v>
      </c>
      <c r="E1423">
        <v>2087.790039</v>
      </c>
      <c r="G1423" s="6">
        <f t="shared" si="117"/>
        <v>42485</v>
      </c>
      <c r="H1423" s="4">
        <f t="shared" si="118"/>
        <v>1.0914037149257094E-2</v>
      </c>
      <c r="I1423" s="4">
        <f t="shared" si="114"/>
        <v>9.1861354872113665E-3</v>
      </c>
      <c r="J1423" s="4">
        <f t="shared" si="115"/>
        <v>4.96270173600033E-3</v>
      </c>
      <c r="K1423" s="4">
        <f t="shared" si="116"/>
        <v>-1.8120458498649405E-3</v>
      </c>
    </row>
    <row r="1424" spans="1:11" x14ac:dyDescent="0.2">
      <c r="A1424" s="6">
        <v>42486</v>
      </c>
      <c r="B1424">
        <v>19.624595639999999</v>
      </c>
      <c r="C1424">
        <v>30.84399986</v>
      </c>
      <c r="D1424">
        <v>0.89346551900000004</v>
      </c>
      <c r="E1424">
        <v>2091.6999510000001</v>
      </c>
      <c r="G1424" s="6">
        <f t="shared" si="117"/>
        <v>42486</v>
      </c>
      <c r="H1424" s="4">
        <f t="shared" si="118"/>
        <v>-2.4469233248606281E-3</v>
      </c>
      <c r="I1424" s="4">
        <f t="shared" si="114"/>
        <v>-1.4883411622108267E-2</v>
      </c>
      <c r="J1424" s="4">
        <f t="shared" si="115"/>
        <v>8.2316653688385699E-4</v>
      </c>
      <c r="K1424" s="4">
        <f t="shared" si="116"/>
        <v>1.8727515348586632E-3</v>
      </c>
    </row>
    <row r="1425" spans="1:11" x14ac:dyDescent="0.2">
      <c r="A1425" s="6">
        <v>42487</v>
      </c>
      <c r="B1425">
        <v>19.658576969999999</v>
      </c>
      <c r="C1425">
        <v>30.32850075</v>
      </c>
      <c r="D1425">
        <v>0.91379368299999997</v>
      </c>
      <c r="E1425">
        <v>2095.1499020000001</v>
      </c>
      <c r="G1425" s="6">
        <f t="shared" si="117"/>
        <v>42487</v>
      </c>
      <c r="H1425" s="4">
        <f t="shared" si="118"/>
        <v>1.7315684166625545E-3</v>
      </c>
      <c r="I1425" s="4">
        <f t="shared" si="114"/>
        <v>-1.6713108297880752E-2</v>
      </c>
      <c r="J1425" s="4">
        <f t="shared" si="115"/>
        <v>2.2752040865272605E-2</v>
      </c>
      <c r="K1425" s="4">
        <f t="shared" si="116"/>
        <v>1.6493527182761536E-3</v>
      </c>
    </row>
    <row r="1426" spans="1:11" x14ac:dyDescent="0.2">
      <c r="A1426" s="6">
        <v>42488</v>
      </c>
      <c r="B1426">
        <v>19.514154430000001</v>
      </c>
      <c r="C1426">
        <v>30.100000380000001</v>
      </c>
      <c r="D1426">
        <v>0.88660782599999999</v>
      </c>
      <c r="E1426">
        <v>2075.8100589999999</v>
      </c>
      <c r="G1426" s="6">
        <f t="shared" si="117"/>
        <v>42488</v>
      </c>
      <c r="H1426" s="4">
        <f t="shared" si="118"/>
        <v>-7.3465409129253034E-3</v>
      </c>
      <c r="I1426" s="4">
        <f t="shared" si="114"/>
        <v>-7.534179545620967E-3</v>
      </c>
      <c r="J1426" s="4">
        <f t="shared" si="115"/>
        <v>-2.9750541621986648E-2</v>
      </c>
      <c r="K1426" s="4">
        <f t="shared" si="116"/>
        <v>-9.2307681572276756E-3</v>
      </c>
    </row>
    <row r="1427" spans="1:11" x14ac:dyDescent="0.2">
      <c r="A1427" s="6">
        <v>42489</v>
      </c>
      <c r="B1427">
        <v>18.936456679999999</v>
      </c>
      <c r="C1427">
        <v>32.979499820000001</v>
      </c>
      <c r="D1427">
        <v>0.87019807100000002</v>
      </c>
      <c r="E1427">
        <v>2065.3000489999999</v>
      </c>
      <c r="G1427" s="6">
        <f t="shared" si="117"/>
        <v>42489</v>
      </c>
      <c r="H1427" s="4">
        <f t="shared" si="118"/>
        <v>-2.9604037011815465E-2</v>
      </c>
      <c r="I1427" s="4">
        <f t="shared" si="114"/>
        <v>9.5664432014867629E-2</v>
      </c>
      <c r="J1427" s="4">
        <f t="shared" si="115"/>
        <v>-1.8508470733936355E-2</v>
      </c>
      <c r="K1427" s="4">
        <f t="shared" si="116"/>
        <v>-5.0630884817385313E-3</v>
      </c>
    </row>
    <row r="1428" spans="1:11" x14ac:dyDescent="0.2">
      <c r="A1428" s="6">
        <v>42492</v>
      </c>
      <c r="B1428">
        <v>19.140352249999999</v>
      </c>
      <c r="C1428">
        <v>34.192501069999999</v>
      </c>
      <c r="D1428">
        <v>0.88170945599999995</v>
      </c>
      <c r="E1428">
        <v>2081.429932</v>
      </c>
      <c r="G1428" s="6">
        <f t="shared" si="117"/>
        <v>42492</v>
      </c>
      <c r="H1428" s="4">
        <f t="shared" si="118"/>
        <v>1.0767355976123438E-2</v>
      </c>
      <c r="I1428" s="4">
        <f t="shared" ref="I1428:I1491" si="119">C1428/C1427-1</f>
        <v>3.6780462305992634E-2</v>
      </c>
      <c r="J1428" s="4">
        <f t="shared" ref="J1428:J1491" si="120">D1428/D1427-1</f>
        <v>1.3228465315685556E-2</v>
      </c>
      <c r="K1428" s="4">
        <f t="shared" ref="K1428:K1491" si="121">E1428/E1427-1</f>
        <v>7.809946553678726E-3</v>
      </c>
    </row>
    <row r="1429" spans="1:11" x14ac:dyDescent="0.2">
      <c r="A1429" s="6">
        <v>42493</v>
      </c>
      <c r="B1429">
        <v>18.973276139999999</v>
      </c>
      <c r="C1429">
        <v>33.566001890000003</v>
      </c>
      <c r="D1429">
        <v>0.87117761400000004</v>
      </c>
      <c r="E1429">
        <v>2063.3701169999999</v>
      </c>
      <c r="G1429" s="6">
        <f t="shared" si="117"/>
        <v>42493</v>
      </c>
      <c r="H1429" s="4">
        <f t="shared" si="118"/>
        <v>-8.72899870481747E-3</v>
      </c>
      <c r="I1429" s="4">
        <f t="shared" si="119"/>
        <v>-1.8322707037938146E-2</v>
      </c>
      <c r="J1429" s="4">
        <f t="shared" si="120"/>
        <v>-1.1944798741049145E-2</v>
      </c>
      <c r="K1429" s="4">
        <f t="shared" si="121"/>
        <v>-8.6766384601026925E-3</v>
      </c>
    </row>
    <row r="1430" spans="1:11" x14ac:dyDescent="0.2">
      <c r="A1430" s="6">
        <v>42494</v>
      </c>
      <c r="B1430">
        <v>19.02708054</v>
      </c>
      <c r="C1430">
        <v>33.54499817</v>
      </c>
      <c r="D1430">
        <v>0.85133939999999997</v>
      </c>
      <c r="E1430">
        <v>2051.1201169999999</v>
      </c>
      <c r="G1430" s="6">
        <f t="shared" si="117"/>
        <v>42494</v>
      </c>
      <c r="H1430" s="4">
        <f t="shared" si="118"/>
        <v>2.8357991315253184E-3</v>
      </c>
      <c r="I1430" s="4">
        <f t="shared" si="119"/>
        <v>-6.2574387229186179E-4</v>
      </c>
      <c r="J1430" s="4">
        <f t="shared" si="120"/>
        <v>-2.2771721496507635E-2</v>
      </c>
      <c r="K1430" s="4">
        <f t="shared" si="121"/>
        <v>-5.9368893147540014E-3</v>
      </c>
    </row>
    <row r="1431" spans="1:11" x14ac:dyDescent="0.2">
      <c r="A1431" s="6">
        <v>42495</v>
      </c>
      <c r="B1431">
        <v>19.032743450000002</v>
      </c>
      <c r="C1431">
        <v>32.954498289999997</v>
      </c>
      <c r="D1431">
        <v>0.85648262500000005</v>
      </c>
      <c r="E1431">
        <v>2050.6298830000001</v>
      </c>
      <c r="G1431" s="6">
        <f t="shared" si="117"/>
        <v>42495</v>
      </c>
      <c r="H1431" s="4">
        <f t="shared" si="118"/>
        <v>2.9762369419183976E-4</v>
      </c>
      <c r="I1431" s="4">
        <f t="shared" si="119"/>
        <v>-1.7603216938854915E-2</v>
      </c>
      <c r="J1431" s="4">
        <f t="shared" si="120"/>
        <v>6.0413332215096816E-3</v>
      </c>
      <c r="K1431" s="4">
        <f t="shared" si="121"/>
        <v>-2.390079429950287E-4</v>
      </c>
    </row>
    <row r="1432" spans="1:11" x14ac:dyDescent="0.2">
      <c r="A1432" s="6">
        <v>42496</v>
      </c>
      <c r="B1432">
        <v>19.32725525</v>
      </c>
      <c r="C1432">
        <v>33.697498320000001</v>
      </c>
      <c r="D1432">
        <v>0.86529970199999995</v>
      </c>
      <c r="E1432">
        <v>2057.139893</v>
      </c>
      <c r="G1432" s="6">
        <f t="shared" si="117"/>
        <v>42496</v>
      </c>
      <c r="H1432" s="4">
        <f t="shared" si="118"/>
        <v>1.5473954176584925E-2</v>
      </c>
      <c r="I1432" s="4">
        <f t="shared" si="119"/>
        <v>2.2546240075075552E-2</v>
      </c>
      <c r="J1432" s="4">
        <f t="shared" si="120"/>
        <v>1.0294519401371272E-2</v>
      </c>
      <c r="K1432" s="4">
        <f t="shared" si="121"/>
        <v>3.1746391945073338E-3</v>
      </c>
    </row>
    <row r="1433" spans="1:11" x14ac:dyDescent="0.2">
      <c r="A1433" s="6">
        <v>42499</v>
      </c>
      <c r="B1433">
        <v>19.525478360000001</v>
      </c>
      <c r="C1433">
        <v>33.987499239999998</v>
      </c>
      <c r="D1433">
        <v>0.86407530300000002</v>
      </c>
      <c r="E1433">
        <v>2058.6899410000001</v>
      </c>
      <c r="G1433" s="6">
        <f t="shared" si="117"/>
        <v>42499</v>
      </c>
      <c r="H1433" s="4">
        <f t="shared" si="118"/>
        <v>1.0256143846395505E-2</v>
      </c>
      <c r="I1433" s="4">
        <f t="shared" si="119"/>
        <v>8.6060074028664335E-3</v>
      </c>
      <c r="J1433" s="4">
        <f t="shared" si="120"/>
        <v>-1.4149999094763555E-3</v>
      </c>
      <c r="K1433" s="4">
        <f t="shared" si="121"/>
        <v>7.5349664127100091E-4</v>
      </c>
    </row>
    <row r="1434" spans="1:11" x14ac:dyDescent="0.2">
      <c r="A1434" s="6">
        <v>42500</v>
      </c>
      <c r="B1434">
        <v>19.480173109999999</v>
      </c>
      <c r="C1434">
        <v>35.153499600000004</v>
      </c>
      <c r="D1434">
        <v>0.88072979500000004</v>
      </c>
      <c r="E1434">
        <v>2084.389893</v>
      </c>
      <c r="G1434" s="6">
        <f t="shared" si="117"/>
        <v>42500</v>
      </c>
      <c r="H1434" s="4">
        <f t="shared" si="118"/>
        <v>-2.3203144714146751E-3</v>
      </c>
      <c r="I1434" s="4">
        <f t="shared" si="119"/>
        <v>3.4306741774862148E-2</v>
      </c>
      <c r="J1434" s="4">
        <f t="shared" si="120"/>
        <v>1.9274352527119953E-2</v>
      </c>
      <c r="K1434" s="4">
        <f t="shared" si="121"/>
        <v>1.2483643839788838E-2</v>
      </c>
    </row>
    <row r="1435" spans="1:11" x14ac:dyDescent="0.2">
      <c r="A1435" s="6">
        <v>42501</v>
      </c>
      <c r="B1435">
        <v>18.943891529999998</v>
      </c>
      <c r="C1435">
        <v>35.661499020000001</v>
      </c>
      <c r="D1435">
        <v>0.88317859200000004</v>
      </c>
      <c r="E1435">
        <v>2064.459961</v>
      </c>
      <c r="G1435" s="6">
        <f t="shared" si="117"/>
        <v>42501</v>
      </c>
      <c r="H1435" s="4">
        <f t="shared" si="118"/>
        <v>-2.752961059287018E-2</v>
      </c>
      <c r="I1435" s="4">
        <f t="shared" si="119"/>
        <v>1.4450891825290579E-2</v>
      </c>
      <c r="J1435" s="4">
        <f t="shared" si="120"/>
        <v>2.7804180282102742E-3</v>
      </c>
      <c r="K1435" s="4">
        <f t="shared" si="121"/>
        <v>-9.5615182490236261E-3</v>
      </c>
    </row>
    <row r="1436" spans="1:11" x14ac:dyDescent="0.2">
      <c r="A1436" s="6">
        <v>42502</v>
      </c>
      <c r="B1436">
        <v>19.06940651</v>
      </c>
      <c r="C1436">
        <v>35.896499630000001</v>
      </c>
      <c r="D1436">
        <v>0.87117761400000004</v>
      </c>
      <c r="E1436">
        <v>2064.110107</v>
      </c>
      <c r="G1436" s="6">
        <f t="shared" si="117"/>
        <v>42502</v>
      </c>
      <c r="H1436" s="4">
        <f t="shared" si="118"/>
        <v>6.6256175401571138E-3</v>
      </c>
      <c r="I1436" s="4">
        <f t="shared" si="119"/>
        <v>6.5897569215529472E-3</v>
      </c>
      <c r="J1436" s="4">
        <f t="shared" si="120"/>
        <v>-1.3588393229531537E-2</v>
      </c>
      <c r="K1436" s="4">
        <f t="shared" si="121"/>
        <v>-1.694651417848414E-4</v>
      </c>
    </row>
    <row r="1437" spans="1:11" x14ac:dyDescent="0.2">
      <c r="A1437" s="6">
        <v>42503</v>
      </c>
      <c r="B1437">
        <v>18.524559020000002</v>
      </c>
      <c r="C1437">
        <v>35.495998380000003</v>
      </c>
      <c r="D1437">
        <v>1.0036789180000001</v>
      </c>
      <c r="E1437">
        <v>2046.6099850000001</v>
      </c>
      <c r="G1437" s="6">
        <f t="shared" si="117"/>
        <v>42503</v>
      </c>
      <c r="H1437" s="4">
        <f t="shared" si="118"/>
        <v>-2.8571811593312124E-2</v>
      </c>
      <c r="I1437" s="4">
        <f t="shared" si="119"/>
        <v>-1.1157111532548503E-2</v>
      </c>
      <c r="J1437" s="4">
        <f t="shared" si="120"/>
        <v>0.15209447748734273</v>
      </c>
      <c r="K1437" s="4">
        <f t="shared" si="121"/>
        <v>-8.4782889927489391E-3</v>
      </c>
    </row>
    <row r="1438" spans="1:11" x14ac:dyDescent="0.2">
      <c r="A1438" s="6">
        <v>42506</v>
      </c>
      <c r="B1438">
        <v>18.83263779</v>
      </c>
      <c r="C1438">
        <v>35.533000950000002</v>
      </c>
      <c r="D1438">
        <v>1.033314466</v>
      </c>
      <c r="E1438">
        <v>2066.6599120000001</v>
      </c>
      <c r="G1438" s="6">
        <f t="shared" si="117"/>
        <v>42506</v>
      </c>
      <c r="H1438" s="4">
        <f t="shared" si="118"/>
        <v>1.6630828818509524E-2</v>
      </c>
      <c r="I1438" s="4">
        <f t="shared" si="119"/>
        <v>1.0424434214773015E-3</v>
      </c>
      <c r="J1438" s="4">
        <f t="shared" si="120"/>
        <v>2.952692087929254E-2</v>
      </c>
      <c r="K1438" s="4">
        <f t="shared" si="121"/>
        <v>9.7966525849819686E-3</v>
      </c>
    </row>
    <row r="1439" spans="1:11" x14ac:dyDescent="0.2">
      <c r="A1439" s="6">
        <v>42507</v>
      </c>
      <c r="B1439">
        <v>18.570201869999998</v>
      </c>
      <c r="C1439">
        <v>34.763500209999997</v>
      </c>
      <c r="D1439">
        <v>1.0355182890000001</v>
      </c>
      <c r="E1439">
        <v>2047.209961</v>
      </c>
      <c r="G1439" s="6">
        <f t="shared" si="117"/>
        <v>42507</v>
      </c>
      <c r="H1439" s="4">
        <f t="shared" si="118"/>
        <v>-1.3935165266086735E-2</v>
      </c>
      <c r="I1439" s="4">
        <f t="shared" si="119"/>
        <v>-2.1655945724449288E-2</v>
      </c>
      <c r="J1439" s="4">
        <f t="shared" si="120"/>
        <v>2.1327708771281539E-3</v>
      </c>
      <c r="K1439" s="4">
        <f t="shared" si="121"/>
        <v>-9.4112973726661053E-3</v>
      </c>
    </row>
    <row r="1440" spans="1:11" x14ac:dyDescent="0.2">
      <c r="A1440" s="6">
        <v>42508</v>
      </c>
      <c r="B1440">
        <v>18.01395226</v>
      </c>
      <c r="C1440">
        <v>34.872501370000002</v>
      </c>
      <c r="D1440">
        <v>1.061969757</v>
      </c>
      <c r="E1440">
        <v>2047.630005</v>
      </c>
      <c r="G1440" s="6">
        <f t="shared" si="117"/>
        <v>42508</v>
      </c>
      <c r="H1440" s="4">
        <f t="shared" si="118"/>
        <v>-2.9953880625208207E-2</v>
      </c>
      <c r="I1440" s="4">
        <f t="shared" si="119"/>
        <v>3.1355058996231921E-3</v>
      </c>
      <c r="J1440" s="4">
        <f t="shared" si="120"/>
        <v>2.554418234905742E-2</v>
      </c>
      <c r="K1440" s="4">
        <f t="shared" si="121"/>
        <v>2.0517875938574903E-4</v>
      </c>
    </row>
    <row r="1441" spans="1:11" x14ac:dyDescent="0.2">
      <c r="A1441" s="6">
        <v>42509</v>
      </c>
      <c r="B1441">
        <v>19.739751819999999</v>
      </c>
      <c r="C1441">
        <v>34.92599869</v>
      </c>
      <c r="D1441">
        <v>1.0666234489999999</v>
      </c>
      <c r="E1441">
        <v>2040.040039</v>
      </c>
      <c r="G1441" s="6">
        <f t="shared" si="117"/>
        <v>42509</v>
      </c>
      <c r="H1441" s="4">
        <f t="shared" si="118"/>
        <v>9.5803493597134581E-2</v>
      </c>
      <c r="I1441" s="4">
        <f t="shared" si="119"/>
        <v>1.534083243194706E-3</v>
      </c>
      <c r="J1441" s="4">
        <f t="shared" si="120"/>
        <v>4.3821323246966415E-3</v>
      </c>
      <c r="K1441" s="4">
        <f t="shared" si="121"/>
        <v>-3.7067077457677566E-3</v>
      </c>
    </row>
    <row r="1442" spans="1:11" x14ac:dyDescent="0.2">
      <c r="A1442" s="6">
        <v>42510</v>
      </c>
      <c r="B1442">
        <v>19.928020480000001</v>
      </c>
      <c r="C1442">
        <v>35.13999939</v>
      </c>
      <c r="D1442">
        <v>1.085727334</v>
      </c>
      <c r="E1442">
        <v>2052.320068</v>
      </c>
      <c r="G1442" s="6">
        <f t="shared" si="117"/>
        <v>42510</v>
      </c>
      <c r="H1442" s="4">
        <f t="shared" si="118"/>
        <v>9.5375393630456884E-3</v>
      </c>
      <c r="I1442" s="4">
        <f t="shared" si="119"/>
        <v>6.1272607234355014E-3</v>
      </c>
      <c r="J1442" s="4">
        <f t="shared" si="120"/>
        <v>1.7910617864168143E-2</v>
      </c>
      <c r="K1442" s="4">
        <f t="shared" si="121"/>
        <v>6.0195039142563189E-3</v>
      </c>
    </row>
    <row r="1443" spans="1:11" x14ac:dyDescent="0.2">
      <c r="A1443" s="6">
        <v>42513</v>
      </c>
      <c r="B1443">
        <v>19.825336459999999</v>
      </c>
      <c r="C1443">
        <v>34.837501529999997</v>
      </c>
      <c r="D1443">
        <v>1.087441444</v>
      </c>
      <c r="E1443">
        <v>2048.040039</v>
      </c>
      <c r="G1443" s="6">
        <f t="shared" si="117"/>
        <v>42513</v>
      </c>
      <c r="H1443" s="4">
        <f t="shared" si="118"/>
        <v>-5.1527456077765654E-3</v>
      </c>
      <c r="I1443" s="4">
        <f t="shared" si="119"/>
        <v>-8.6083626992345952E-3</v>
      </c>
      <c r="J1443" s="4">
        <f t="shared" si="120"/>
        <v>1.5787665524500394E-3</v>
      </c>
      <c r="K1443" s="4">
        <f t="shared" si="121"/>
        <v>-2.0854588262010365E-3</v>
      </c>
    </row>
    <row r="1444" spans="1:11" x14ac:dyDescent="0.2">
      <c r="A1444" s="6">
        <v>42514</v>
      </c>
      <c r="B1444">
        <v>20.03642082</v>
      </c>
      <c r="C1444">
        <v>35.209999080000003</v>
      </c>
      <c r="D1444">
        <v>1.113838911</v>
      </c>
      <c r="E1444">
        <v>2076.0600589999999</v>
      </c>
      <c r="G1444" s="6">
        <f t="shared" si="117"/>
        <v>42514</v>
      </c>
      <c r="H1444" s="4">
        <f t="shared" si="118"/>
        <v>1.0647201898736469E-2</v>
      </c>
      <c r="I1444" s="4">
        <f t="shared" si="119"/>
        <v>1.0692430100913919E-2</v>
      </c>
      <c r="J1444" s="4">
        <f t="shared" si="120"/>
        <v>2.4274839942554083E-2</v>
      </c>
      <c r="K1444" s="4">
        <f t="shared" si="121"/>
        <v>1.3681382915580853E-2</v>
      </c>
    </row>
    <row r="1445" spans="1:11" x14ac:dyDescent="0.2">
      <c r="A1445" s="6">
        <v>42515</v>
      </c>
      <c r="B1445">
        <v>20.104887009999999</v>
      </c>
      <c r="C1445">
        <v>35.417499540000001</v>
      </c>
      <c r="D1445">
        <v>1.1091729400000001</v>
      </c>
      <c r="E1445">
        <v>2090.540039</v>
      </c>
      <c r="G1445" s="6">
        <f t="shared" si="117"/>
        <v>42515</v>
      </c>
      <c r="H1445" s="4">
        <f t="shared" si="118"/>
        <v>3.4170868447551683E-3</v>
      </c>
      <c r="I1445" s="4">
        <f t="shared" si="119"/>
        <v>5.8932253740915375E-3</v>
      </c>
      <c r="J1445" s="4">
        <f t="shared" si="120"/>
        <v>-4.1890896016649748E-3</v>
      </c>
      <c r="K1445" s="4">
        <f t="shared" si="121"/>
        <v>6.974740416216374E-3</v>
      </c>
    </row>
    <row r="1446" spans="1:11" x14ac:dyDescent="0.2">
      <c r="A1446" s="6">
        <v>42516</v>
      </c>
      <c r="B1446">
        <v>20.210432050000001</v>
      </c>
      <c r="C1446">
        <v>35.745498660000003</v>
      </c>
      <c r="D1446">
        <v>1.1209596399999999</v>
      </c>
      <c r="E1446">
        <v>2090.1000979999999</v>
      </c>
      <c r="G1446" s="6">
        <f t="shared" si="117"/>
        <v>42516</v>
      </c>
      <c r="H1446" s="4">
        <f t="shared" si="118"/>
        <v>5.2497206250154971E-3</v>
      </c>
      <c r="I1446" s="4">
        <f t="shared" si="119"/>
        <v>9.2609338394868956E-3</v>
      </c>
      <c r="J1446" s="4">
        <f t="shared" si="120"/>
        <v>1.0626566493769474E-2</v>
      </c>
      <c r="K1446" s="4">
        <f t="shared" si="121"/>
        <v>-2.1044370918177346E-4</v>
      </c>
    </row>
    <row r="1447" spans="1:11" x14ac:dyDescent="0.2">
      <c r="A1447" s="6">
        <v>42517</v>
      </c>
      <c r="B1447">
        <v>20.181896210000001</v>
      </c>
      <c r="C1447">
        <v>35.611999509999997</v>
      </c>
      <c r="D1447">
        <v>1.12709868</v>
      </c>
      <c r="E1447">
        <v>2099.0600589999999</v>
      </c>
      <c r="G1447" s="6">
        <f t="shared" si="117"/>
        <v>42517</v>
      </c>
      <c r="H1447" s="4">
        <f t="shared" si="118"/>
        <v>-1.4119361688756937E-3</v>
      </c>
      <c r="I1447" s="4">
        <f t="shared" si="119"/>
        <v>-3.7347122016623269E-3</v>
      </c>
      <c r="J1447" s="4">
        <f t="shared" si="120"/>
        <v>5.4765932518321403E-3</v>
      </c>
      <c r="K1447" s="4">
        <f t="shared" si="121"/>
        <v>4.2868573656227316E-3</v>
      </c>
    </row>
    <row r="1448" spans="1:11" x14ac:dyDescent="0.2">
      <c r="A1448" s="6">
        <v>42521</v>
      </c>
      <c r="B1448">
        <v>20.1904583</v>
      </c>
      <c r="C1448">
        <v>36.139499659999998</v>
      </c>
      <c r="D1448">
        <v>1.147234321</v>
      </c>
      <c r="E1448">
        <v>2096.9499510000001</v>
      </c>
      <c r="G1448" s="6">
        <f t="shared" si="117"/>
        <v>42521</v>
      </c>
      <c r="H1448" s="4">
        <f t="shared" si="118"/>
        <v>4.242460624563904E-4</v>
      </c>
      <c r="I1448" s="4">
        <f t="shared" si="119"/>
        <v>1.4812427194712097E-2</v>
      </c>
      <c r="J1448" s="4">
        <f t="shared" si="120"/>
        <v>1.7865020478952109E-2</v>
      </c>
      <c r="K1448" s="4">
        <f t="shared" si="121"/>
        <v>-1.0052632800822137E-3</v>
      </c>
    </row>
    <row r="1449" spans="1:11" x14ac:dyDescent="0.2">
      <c r="A1449" s="6">
        <v>42522</v>
      </c>
      <c r="B1449">
        <v>20.11058426</v>
      </c>
      <c r="C1449">
        <v>35.972000119999997</v>
      </c>
      <c r="D1449">
        <v>1.1494439839999999</v>
      </c>
      <c r="E1449">
        <v>2099.330078</v>
      </c>
      <c r="G1449" s="6">
        <f t="shared" si="117"/>
        <v>42522</v>
      </c>
      <c r="H1449" s="4">
        <f t="shared" si="118"/>
        <v>-3.9560290714153457E-3</v>
      </c>
      <c r="I1449" s="4">
        <f t="shared" si="119"/>
        <v>-4.634805173725054E-3</v>
      </c>
      <c r="J1449" s="4">
        <f t="shared" si="120"/>
        <v>1.9260781860794829E-3</v>
      </c>
      <c r="K1449" s="4">
        <f t="shared" si="121"/>
        <v>1.1350423498972528E-3</v>
      </c>
    </row>
    <row r="1450" spans="1:11" x14ac:dyDescent="0.2">
      <c r="A1450" s="6">
        <v>42523</v>
      </c>
      <c r="B1450">
        <v>20.238950729999999</v>
      </c>
      <c r="C1450">
        <v>36.411998750000002</v>
      </c>
      <c r="D1450">
        <v>1.1575475930000001</v>
      </c>
      <c r="E1450">
        <v>2105.26001</v>
      </c>
      <c r="G1450" s="6">
        <f t="shared" si="117"/>
        <v>42523</v>
      </c>
      <c r="H1450" s="4">
        <f t="shared" si="118"/>
        <v>6.3830303655234566E-3</v>
      </c>
      <c r="I1450" s="4">
        <f t="shared" si="119"/>
        <v>1.2231697668525499E-2</v>
      </c>
      <c r="J1450" s="4">
        <f t="shared" si="120"/>
        <v>7.0500251537271019E-3</v>
      </c>
      <c r="K1450" s="4">
        <f t="shared" si="121"/>
        <v>2.8246782448091423E-3</v>
      </c>
    </row>
    <row r="1451" spans="1:11" x14ac:dyDescent="0.2">
      <c r="A1451" s="6">
        <v>42524</v>
      </c>
      <c r="B1451">
        <v>20.21613121</v>
      </c>
      <c r="C1451">
        <v>36.277000430000001</v>
      </c>
      <c r="D1451">
        <v>1.1413410900000001</v>
      </c>
      <c r="E1451">
        <v>2099.1298830000001</v>
      </c>
      <c r="G1451" s="6">
        <f t="shared" si="117"/>
        <v>42524</v>
      </c>
      <c r="H1451" s="4">
        <f t="shared" si="118"/>
        <v>-1.1275050917621821E-3</v>
      </c>
      <c r="I1451" s="4">
        <f t="shared" si="119"/>
        <v>-3.7075229219599715E-3</v>
      </c>
      <c r="J1451" s="4">
        <f t="shared" si="120"/>
        <v>-1.4000722819523914E-2</v>
      </c>
      <c r="K1451" s="4">
        <f t="shared" si="121"/>
        <v>-2.9118146788909005E-3</v>
      </c>
    </row>
    <row r="1452" spans="1:11" x14ac:dyDescent="0.2">
      <c r="A1452" s="6">
        <v>42527</v>
      </c>
      <c r="B1452">
        <v>20.267475130000001</v>
      </c>
      <c r="C1452">
        <v>36.336498259999999</v>
      </c>
      <c r="D1452">
        <v>1.135447383</v>
      </c>
      <c r="E1452">
        <v>2109.4099120000001</v>
      </c>
      <c r="G1452" s="6">
        <f t="shared" si="117"/>
        <v>42527</v>
      </c>
      <c r="H1452" s="4">
        <f t="shared" si="118"/>
        <v>2.5397500375641258E-3</v>
      </c>
      <c r="I1452" s="4">
        <f t="shared" si="119"/>
        <v>1.6400978387065557E-3</v>
      </c>
      <c r="J1452" s="4">
        <f t="shared" si="120"/>
        <v>-5.1638437024991157E-3</v>
      </c>
      <c r="K1452" s="4">
        <f t="shared" si="121"/>
        <v>4.8972810511886955E-3</v>
      </c>
    </row>
    <row r="1453" spans="1:11" x14ac:dyDescent="0.2">
      <c r="A1453" s="6">
        <v>42528</v>
      </c>
      <c r="B1453">
        <v>20.261775969999999</v>
      </c>
      <c r="C1453">
        <v>36.187000269999999</v>
      </c>
      <c r="D1453">
        <v>1.137657642</v>
      </c>
      <c r="E1453">
        <v>2112.1298830000001</v>
      </c>
      <c r="G1453" s="6">
        <f t="shared" si="117"/>
        <v>42528</v>
      </c>
      <c r="H1453" s="4">
        <f t="shared" si="118"/>
        <v>-2.8119733530929114E-4</v>
      </c>
      <c r="I1453" s="4">
        <f t="shared" si="119"/>
        <v>-4.114265192267319E-3</v>
      </c>
      <c r="J1453" s="4">
        <f t="shared" si="120"/>
        <v>1.9465974672998598E-3</v>
      </c>
      <c r="K1453" s="4">
        <f t="shared" si="121"/>
        <v>1.289446391868454E-3</v>
      </c>
    </row>
    <row r="1454" spans="1:11" x14ac:dyDescent="0.2">
      <c r="A1454" s="6">
        <v>42529</v>
      </c>
      <c r="B1454">
        <v>20.333086009999999</v>
      </c>
      <c r="C1454">
        <v>36.332000729999997</v>
      </c>
      <c r="D1454">
        <v>1.1339738370000001</v>
      </c>
      <c r="E1454">
        <v>2119.1201169999999</v>
      </c>
      <c r="G1454" s="6">
        <f t="shared" si="117"/>
        <v>42529</v>
      </c>
      <c r="H1454" s="4">
        <f t="shared" si="118"/>
        <v>3.5194368008797383E-3</v>
      </c>
      <c r="I1454" s="4">
        <f t="shared" si="119"/>
        <v>4.0069765086387932E-3</v>
      </c>
      <c r="J1454" s="4">
        <f t="shared" si="120"/>
        <v>-3.2380611389589697E-3</v>
      </c>
      <c r="K1454" s="4">
        <f t="shared" si="121"/>
        <v>3.3095663558677657E-3</v>
      </c>
    </row>
    <row r="1455" spans="1:11" x14ac:dyDescent="0.2">
      <c r="A1455" s="6">
        <v>42530</v>
      </c>
      <c r="B1455">
        <v>20.278892519999999</v>
      </c>
      <c r="C1455">
        <v>36.382499690000003</v>
      </c>
      <c r="D1455">
        <v>1.1634407040000001</v>
      </c>
      <c r="E1455">
        <v>2115.4799800000001</v>
      </c>
      <c r="G1455" s="6">
        <f t="shared" si="117"/>
        <v>42530</v>
      </c>
      <c r="H1455" s="4">
        <f t="shared" si="118"/>
        <v>-2.6652860256110023E-3</v>
      </c>
      <c r="I1455" s="4">
        <f t="shared" si="119"/>
        <v>1.3899306117295396E-3</v>
      </c>
      <c r="J1455" s="4">
        <f t="shared" si="120"/>
        <v>2.5985491056792265E-2</v>
      </c>
      <c r="K1455" s="4">
        <f t="shared" si="121"/>
        <v>-1.717758691825888E-3</v>
      </c>
    </row>
    <row r="1456" spans="1:11" x14ac:dyDescent="0.2">
      <c r="A1456" s="6">
        <v>42531</v>
      </c>
      <c r="B1456">
        <v>20.29314995</v>
      </c>
      <c r="C1456">
        <v>35.895500179999999</v>
      </c>
      <c r="D1456">
        <v>1.134465456</v>
      </c>
      <c r="E1456">
        <v>2096.070068</v>
      </c>
      <c r="G1456" s="6">
        <f t="shared" si="117"/>
        <v>42531</v>
      </c>
      <c r="H1456" s="4">
        <f t="shared" si="118"/>
        <v>7.0306748684334508E-4</v>
      </c>
      <c r="I1456" s="4">
        <f t="shared" si="119"/>
        <v>-1.3385542888738278E-2</v>
      </c>
      <c r="J1456" s="4">
        <f t="shared" si="120"/>
        <v>-2.4904791366144319E-2</v>
      </c>
      <c r="K1456" s="4">
        <f t="shared" si="121"/>
        <v>-9.1751811331252098E-3</v>
      </c>
    </row>
    <row r="1457" spans="1:11" x14ac:dyDescent="0.2">
      <c r="A1457" s="6">
        <v>42534</v>
      </c>
      <c r="B1457">
        <v>20.119146350000001</v>
      </c>
      <c r="C1457">
        <v>35.762001040000001</v>
      </c>
      <c r="D1457">
        <v>1.1489530800000001</v>
      </c>
      <c r="E1457">
        <v>2079.0600589999999</v>
      </c>
      <c r="G1457" s="6">
        <f t="shared" si="117"/>
        <v>42534</v>
      </c>
      <c r="H1457" s="4">
        <f t="shared" si="118"/>
        <v>-8.574499297976157E-3</v>
      </c>
      <c r="I1457" s="4">
        <f t="shared" si="119"/>
        <v>-3.7191051616654036E-3</v>
      </c>
      <c r="J1457" s="4">
        <f t="shared" si="120"/>
        <v>1.277044084804646E-2</v>
      </c>
      <c r="K1457" s="4">
        <f t="shared" si="121"/>
        <v>-8.1151910232802882E-3</v>
      </c>
    </row>
    <row r="1458" spans="1:11" x14ac:dyDescent="0.2">
      <c r="A1458" s="6">
        <v>42535</v>
      </c>
      <c r="B1458">
        <v>20.238950729999999</v>
      </c>
      <c r="C1458">
        <v>35.965000150000002</v>
      </c>
      <c r="D1458">
        <v>1.1511633400000001</v>
      </c>
      <c r="E1458">
        <v>2075.320068</v>
      </c>
      <c r="G1458" s="6">
        <f t="shared" si="117"/>
        <v>42535</v>
      </c>
      <c r="H1458" s="4">
        <f t="shared" si="118"/>
        <v>5.9547446952190608E-3</v>
      </c>
      <c r="I1458" s="4">
        <f t="shared" si="119"/>
        <v>5.6763912559854024E-3</v>
      </c>
      <c r="J1458" s="4">
        <f t="shared" si="120"/>
        <v>1.9237165019827529E-3</v>
      </c>
      <c r="K1458" s="4">
        <f t="shared" si="121"/>
        <v>-1.7988855029992257E-3</v>
      </c>
    </row>
    <row r="1459" spans="1:11" x14ac:dyDescent="0.2">
      <c r="A1459" s="6">
        <v>42536</v>
      </c>
      <c r="B1459">
        <v>20.287448879999999</v>
      </c>
      <c r="C1459">
        <v>35.713001249999998</v>
      </c>
      <c r="D1459">
        <v>1.1629495620000001</v>
      </c>
      <c r="E1459">
        <v>2071.5</v>
      </c>
      <c r="G1459" s="6">
        <f t="shared" si="117"/>
        <v>42536</v>
      </c>
      <c r="H1459" s="4">
        <f t="shared" si="118"/>
        <v>2.3962778825343811E-3</v>
      </c>
      <c r="I1459" s="4">
        <f t="shared" si="119"/>
        <v>-7.0067815639923703E-3</v>
      </c>
      <c r="J1459" s="4">
        <f t="shared" si="120"/>
        <v>1.0238531397290584E-2</v>
      </c>
      <c r="K1459" s="4">
        <f t="shared" si="121"/>
        <v>-1.8407126972377341E-3</v>
      </c>
    </row>
    <row r="1460" spans="1:11" x14ac:dyDescent="0.2">
      <c r="A1460" s="6">
        <v>42537</v>
      </c>
      <c r="B1460">
        <v>20.33879662</v>
      </c>
      <c r="C1460">
        <v>35.875499730000001</v>
      </c>
      <c r="D1460">
        <v>1.1676156520000001</v>
      </c>
      <c r="E1460">
        <v>2077.98999</v>
      </c>
      <c r="G1460" s="6">
        <f t="shared" si="117"/>
        <v>42537</v>
      </c>
      <c r="H1460" s="4">
        <f t="shared" si="118"/>
        <v>2.5310101976705468E-3</v>
      </c>
      <c r="I1460" s="4">
        <f t="shared" si="119"/>
        <v>4.5501210851048857E-3</v>
      </c>
      <c r="J1460" s="4">
        <f t="shared" si="120"/>
        <v>4.0122892277247857E-3</v>
      </c>
      <c r="K1460" s="4">
        <f t="shared" si="121"/>
        <v>3.1329905865316032E-3</v>
      </c>
    </row>
    <row r="1461" spans="1:11" x14ac:dyDescent="0.2">
      <c r="A1461" s="6">
        <v>42538</v>
      </c>
      <c r="B1461">
        <v>20.238950729999999</v>
      </c>
      <c r="C1461">
        <v>35.319499970000003</v>
      </c>
      <c r="D1461">
        <v>1.147234321</v>
      </c>
      <c r="E1461">
        <v>2071.219971</v>
      </c>
      <c r="G1461" s="6">
        <f t="shared" si="117"/>
        <v>42538</v>
      </c>
      <c r="H1461" s="4">
        <f t="shared" si="118"/>
        <v>-4.9091345896943306E-3</v>
      </c>
      <c r="I1461" s="4">
        <f t="shared" si="119"/>
        <v>-1.5498035265974486E-2</v>
      </c>
      <c r="J1461" s="4">
        <f t="shared" si="120"/>
        <v>-1.7455513691589375E-2</v>
      </c>
      <c r="K1461" s="4">
        <f t="shared" si="121"/>
        <v>-3.2579651646926777E-3</v>
      </c>
    </row>
    <row r="1462" spans="1:11" x14ac:dyDescent="0.2">
      <c r="A1462" s="6">
        <v>42541</v>
      </c>
      <c r="B1462">
        <v>20.281745910000001</v>
      </c>
      <c r="C1462">
        <v>35.700500490000003</v>
      </c>
      <c r="D1462">
        <v>1.1678609849999999</v>
      </c>
      <c r="E1462">
        <v>2083.25</v>
      </c>
      <c r="G1462" s="6">
        <f t="shared" si="117"/>
        <v>42541</v>
      </c>
      <c r="H1462" s="4">
        <f t="shared" si="118"/>
        <v>2.1144959820751374E-3</v>
      </c>
      <c r="I1462" s="4">
        <f t="shared" si="119"/>
        <v>1.0787256906910292E-2</v>
      </c>
      <c r="J1462" s="4">
        <f t="shared" si="120"/>
        <v>1.7979469078313937E-2</v>
      </c>
      <c r="K1462" s="4">
        <f t="shared" si="121"/>
        <v>5.8081851123672479E-3</v>
      </c>
    </row>
    <row r="1463" spans="1:11" x14ac:dyDescent="0.2">
      <c r="A1463" s="6">
        <v>42542</v>
      </c>
      <c r="B1463">
        <v>20.384426120000001</v>
      </c>
      <c r="C1463">
        <v>35.791000369999999</v>
      </c>
      <c r="D1463">
        <v>1.16073966</v>
      </c>
      <c r="E1463">
        <v>2088.8999020000001</v>
      </c>
      <c r="G1463" s="6">
        <f t="shared" si="117"/>
        <v>42542</v>
      </c>
      <c r="H1463" s="4">
        <f t="shared" si="118"/>
        <v>5.0626908775823765E-3</v>
      </c>
      <c r="I1463" s="4">
        <f t="shared" si="119"/>
        <v>2.5349751056107372E-3</v>
      </c>
      <c r="J1463" s="4">
        <f t="shared" si="120"/>
        <v>-6.0977505811617982E-3</v>
      </c>
      <c r="K1463" s="4">
        <f t="shared" si="121"/>
        <v>2.712061442457836E-3</v>
      </c>
    </row>
    <row r="1464" spans="1:11" x14ac:dyDescent="0.2">
      <c r="A1464" s="6">
        <v>42543</v>
      </c>
      <c r="B1464">
        <v>20.467157360000002</v>
      </c>
      <c r="C1464">
        <v>35.52999878</v>
      </c>
      <c r="D1464">
        <v>1.159757733</v>
      </c>
      <c r="E1464">
        <v>2085.4499510000001</v>
      </c>
      <c r="G1464" s="6">
        <f t="shared" si="117"/>
        <v>42543</v>
      </c>
      <c r="H1464" s="4">
        <f t="shared" si="118"/>
        <v>4.0585513427249253E-3</v>
      </c>
      <c r="I1464" s="4">
        <f t="shared" si="119"/>
        <v>-7.2923804113274038E-3</v>
      </c>
      <c r="J1464" s="4">
        <f t="shared" si="120"/>
        <v>-8.4594938368864891E-4</v>
      </c>
      <c r="K1464" s="4">
        <f t="shared" si="121"/>
        <v>-1.6515635798043382E-3</v>
      </c>
    </row>
    <row r="1465" spans="1:11" x14ac:dyDescent="0.2">
      <c r="A1465" s="6">
        <v>42544</v>
      </c>
      <c r="B1465">
        <v>20.566997529999998</v>
      </c>
      <c r="C1465">
        <v>36.10400009</v>
      </c>
      <c r="D1465">
        <v>1.190697312</v>
      </c>
      <c r="E1465">
        <v>2113.320068</v>
      </c>
      <c r="G1465" s="6">
        <f t="shared" si="117"/>
        <v>42544</v>
      </c>
      <c r="H1465" s="4">
        <f t="shared" si="118"/>
        <v>4.8780672491002264E-3</v>
      </c>
      <c r="I1465" s="4">
        <f t="shared" si="119"/>
        <v>1.6155399091178912E-2</v>
      </c>
      <c r="J1465" s="4">
        <f t="shared" si="120"/>
        <v>2.6677622506527499E-2</v>
      </c>
      <c r="K1465" s="4">
        <f t="shared" si="121"/>
        <v>1.3364078570495375E-2</v>
      </c>
    </row>
    <row r="1466" spans="1:11" x14ac:dyDescent="0.2">
      <c r="A1466" s="6">
        <v>42545</v>
      </c>
      <c r="B1466">
        <v>20.527059560000001</v>
      </c>
      <c r="C1466">
        <v>34.948001859999998</v>
      </c>
      <c r="D1466">
        <v>1.1229243280000001</v>
      </c>
      <c r="E1466">
        <v>2037.410034</v>
      </c>
      <c r="G1466" s="6">
        <f t="shared" si="117"/>
        <v>42545</v>
      </c>
      <c r="H1466" s="4">
        <f t="shared" si="118"/>
        <v>-1.9418473669645664E-3</v>
      </c>
      <c r="I1466" s="4">
        <f t="shared" si="119"/>
        <v>-3.2018563791223476E-2</v>
      </c>
      <c r="J1466" s="4">
        <f t="shared" si="120"/>
        <v>-5.6918734355889677E-2</v>
      </c>
      <c r="K1466" s="4">
        <f t="shared" si="121"/>
        <v>-3.591979991551375E-2</v>
      </c>
    </row>
    <row r="1467" spans="1:11" x14ac:dyDescent="0.2">
      <c r="A1467" s="6">
        <v>42548</v>
      </c>
      <c r="B1467">
        <v>20.395837780000001</v>
      </c>
      <c r="C1467">
        <v>34.568000789999999</v>
      </c>
      <c r="D1467">
        <v>1.1108918189999999</v>
      </c>
      <c r="E1467">
        <v>2000.540039</v>
      </c>
      <c r="G1467" s="6">
        <f t="shared" si="117"/>
        <v>42548</v>
      </c>
      <c r="H1467" s="4">
        <f t="shared" si="118"/>
        <v>-6.3926243121399384E-3</v>
      </c>
      <c r="I1467" s="4">
        <f t="shared" si="119"/>
        <v>-1.0873327508744701E-2</v>
      </c>
      <c r="J1467" s="4">
        <f t="shared" si="120"/>
        <v>-1.0715333794068638E-2</v>
      </c>
      <c r="K1467" s="4">
        <f t="shared" si="121"/>
        <v>-1.8096502120201086E-2</v>
      </c>
    </row>
    <row r="1468" spans="1:11" x14ac:dyDescent="0.2">
      <c r="A1468" s="6">
        <v>42549</v>
      </c>
      <c r="B1468">
        <v>20.39870071</v>
      </c>
      <c r="C1468">
        <v>35.397499080000003</v>
      </c>
      <c r="D1468">
        <v>1.12709868</v>
      </c>
      <c r="E1468">
        <v>2036.089966</v>
      </c>
      <c r="G1468" s="6">
        <f t="shared" si="117"/>
        <v>42549</v>
      </c>
      <c r="H1468" s="4">
        <f t="shared" si="118"/>
        <v>1.4036834529074227E-4</v>
      </c>
      <c r="I1468" s="4">
        <f t="shared" si="119"/>
        <v>2.3996131423370093E-2</v>
      </c>
      <c r="J1468" s="4">
        <f t="shared" si="120"/>
        <v>1.4589054238052901E-2</v>
      </c>
      <c r="K1468" s="4">
        <f t="shared" si="121"/>
        <v>1.777016520887531E-2</v>
      </c>
    </row>
    <row r="1469" spans="1:11" x14ac:dyDescent="0.2">
      <c r="A1469" s="6">
        <v>42550</v>
      </c>
      <c r="B1469">
        <v>20.669696810000001</v>
      </c>
      <c r="C1469">
        <v>35.77999878</v>
      </c>
      <c r="D1469">
        <v>1.145515203</v>
      </c>
      <c r="E1469">
        <v>2070.7700199999999</v>
      </c>
      <c r="G1469" s="6">
        <f t="shared" si="117"/>
        <v>42550</v>
      </c>
      <c r="H1469" s="4">
        <f t="shared" si="118"/>
        <v>1.3284968677791831E-2</v>
      </c>
      <c r="I1469" s="4">
        <f t="shared" si="119"/>
        <v>1.0805839676286899E-2</v>
      </c>
      <c r="J1469" s="4">
        <f t="shared" si="120"/>
        <v>1.6339760951543214E-2</v>
      </c>
      <c r="K1469" s="4">
        <f t="shared" si="121"/>
        <v>1.7032672710494579E-2</v>
      </c>
    </row>
    <row r="1470" spans="1:11" x14ac:dyDescent="0.2">
      <c r="A1470" s="6">
        <v>42551</v>
      </c>
      <c r="B1470">
        <v>20.829431530000001</v>
      </c>
      <c r="C1470">
        <v>35.780998230000002</v>
      </c>
      <c r="D1470">
        <v>1.1543556450000001</v>
      </c>
      <c r="E1470">
        <v>2098.860107</v>
      </c>
      <c r="G1470" s="6">
        <f t="shared" si="117"/>
        <v>42551</v>
      </c>
      <c r="H1470" s="4">
        <f t="shared" si="118"/>
        <v>7.727966281668941E-3</v>
      </c>
      <c r="I1470" s="4">
        <f t="shared" si="119"/>
        <v>2.7933203859076272E-5</v>
      </c>
      <c r="J1470" s="4">
        <f t="shared" si="120"/>
        <v>7.717437513572678E-3</v>
      </c>
      <c r="K1470" s="4">
        <f t="shared" si="121"/>
        <v>1.3565044272757953E-2</v>
      </c>
    </row>
    <row r="1471" spans="1:11" x14ac:dyDescent="0.2">
      <c r="A1471" s="6">
        <v>42552</v>
      </c>
      <c r="B1471">
        <v>20.76953125</v>
      </c>
      <c r="C1471">
        <v>36.284000399999996</v>
      </c>
      <c r="D1471">
        <v>1.1457607750000001</v>
      </c>
      <c r="E1471">
        <v>2102.9499510000001</v>
      </c>
      <c r="G1471" s="6">
        <f t="shared" si="117"/>
        <v>42552</v>
      </c>
      <c r="H1471" s="4">
        <f t="shared" si="118"/>
        <v>-2.8757520297051364E-3</v>
      </c>
      <c r="I1471" s="4">
        <f t="shared" si="119"/>
        <v>1.4057801483533305E-2</v>
      </c>
      <c r="J1471" s="4">
        <f t="shared" si="120"/>
        <v>-7.4455996617922571E-3</v>
      </c>
      <c r="K1471" s="4">
        <f t="shared" si="121"/>
        <v>1.9486024753911924E-3</v>
      </c>
    </row>
    <row r="1472" spans="1:11" x14ac:dyDescent="0.2">
      <c r="A1472" s="6">
        <v>42556</v>
      </c>
      <c r="B1472">
        <v>20.863660809999999</v>
      </c>
      <c r="C1472">
        <v>36.40499878</v>
      </c>
      <c r="D1472">
        <v>1.162704468</v>
      </c>
      <c r="E1472">
        <v>2088.5500489999999</v>
      </c>
      <c r="G1472" s="6">
        <f t="shared" si="117"/>
        <v>42556</v>
      </c>
      <c r="H1472" s="4">
        <f t="shared" si="118"/>
        <v>4.5320984314463075E-3</v>
      </c>
      <c r="I1472" s="4">
        <f t="shared" si="119"/>
        <v>3.3347585345082642E-3</v>
      </c>
      <c r="J1472" s="4">
        <f t="shared" si="120"/>
        <v>1.4788159421847968E-2</v>
      </c>
      <c r="K1472" s="4">
        <f t="shared" si="121"/>
        <v>-6.8474772750309887E-3</v>
      </c>
    </row>
    <row r="1473" spans="1:11" x14ac:dyDescent="0.2">
      <c r="A1473" s="6">
        <v>42557</v>
      </c>
      <c r="B1473">
        <v>21.057638170000001</v>
      </c>
      <c r="C1473">
        <v>36.880500789999999</v>
      </c>
      <c r="D1473">
        <v>1.170071125</v>
      </c>
      <c r="E1473">
        <v>2099.7299800000001</v>
      </c>
      <c r="G1473" s="6">
        <f t="shared" si="117"/>
        <v>42557</v>
      </c>
      <c r="H1473" s="4">
        <f t="shared" si="118"/>
        <v>9.2973789099863868E-3</v>
      </c>
      <c r="I1473" s="4">
        <f t="shared" si="119"/>
        <v>1.3061448315752511E-2</v>
      </c>
      <c r="J1473" s="4">
        <f t="shared" si="120"/>
        <v>6.3357948668345543E-3</v>
      </c>
      <c r="K1473" s="4">
        <f t="shared" si="121"/>
        <v>5.3529629349093888E-3</v>
      </c>
    </row>
    <row r="1474" spans="1:11" x14ac:dyDescent="0.2">
      <c r="A1474" s="6">
        <v>42558</v>
      </c>
      <c r="B1474">
        <v>20.974916459999999</v>
      </c>
      <c r="C1474">
        <v>36.828498840000002</v>
      </c>
      <c r="D1474">
        <v>1.2005197999999999</v>
      </c>
      <c r="E1474">
        <v>2097.8999020000001</v>
      </c>
      <c r="G1474" s="6">
        <f t="shared" ref="G1474:G1537" si="122">A1474</f>
        <v>42558</v>
      </c>
      <c r="H1474" s="4">
        <f t="shared" si="118"/>
        <v>-3.9283470127172704E-3</v>
      </c>
      <c r="I1474" s="4">
        <f t="shared" si="119"/>
        <v>-1.4100120357936063E-3</v>
      </c>
      <c r="J1474" s="4">
        <f t="shared" si="120"/>
        <v>2.6022926597731422E-2</v>
      </c>
      <c r="K1474" s="4">
        <f t="shared" si="121"/>
        <v>-8.7157778258706298E-4</v>
      </c>
    </row>
    <row r="1475" spans="1:11" x14ac:dyDescent="0.2">
      <c r="A1475" s="6">
        <v>42559</v>
      </c>
      <c r="B1475">
        <v>21.06334305</v>
      </c>
      <c r="C1475">
        <v>37.290500639999998</v>
      </c>
      <c r="D1475">
        <v>1.2486487630000001</v>
      </c>
      <c r="E1475">
        <v>2129.8999020000001</v>
      </c>
      <c r="G1475" s="6">
        <f t="shared" si="122"/>
        <v>42559</v>
      </c>
      <c r="H1475" s="4">
        <f t="shared" si="118"/>
        <v>4.2158256109687819E-3</v>
      </c>
      <c r="I1475" s="4">
        <f t="shared" si="119"/>
        <v>1.2544681823908777E-2</v>
      </c>
      <c r="J1475" s="4">
        <f t="shared" si="120"/>
        <v>4.0090103470180383E-2</v>
      </c>
      <c r="K1475" s="4">
        <f t="shared" si="121"/>
        <v>1.5253349299217511E-2</v>
      </c>
    </row>
    <row r="1476" spans="1:11" x14ac:dyDescent="0.2">
      <c r="A1476" s="6">
        <v>42562</v>
      </c>
      <c r="B1476">
        <v>21.126102450000001</v>
      </c>
      <c r="C1476">
        <v>37.688999180000003</v>
      </c>
      <c r="D1476">
        <v>1.277378559</v>
      </c>
      <c r="E1476">
        <v>2137.1599120000001</v>
      </c>
      <c r="G1476" s="6">
        <f t="shared" si="122"/>
        <v>42562</v>
      </c>
      <c r="H1476" s="4">
        <f t="shared" si="118"/>
        <v>2.9795555174230159E-3</v>
      </c>
      <c r="I1476" s="4">
        <f t="shared" si="119"/>
        <v>1.0686328506208209E-2</v>
      </c>
      <c r="J1476" s="4">
        <f t="shared" si="120"/>
        <v>2.3008708975111425E-2</v>
      </c>
      <c r="K1476" s="4">
        <f t="shared" si="121"/>
        <v>3.408615584790109E-3</v>
      </c>
    </row>
    <row r="1477" spans="1:11" x14ac:dyDescent="0.2">
      <c r="A1477" s="6">
        <v>42563</v>
      </c>
      <c r="B1477">
        <v>20.900743479999999</v>
      </c>
      <c r="C1477">
        <v>37.410499569999999</v>
      </c>
      <c r="D1477">
        <v>1.296531796</v>
      </c>
      <c r="E1477">
        <v>2152.139893</v>
      </c>
      <c r="G1477" s="6">
        <f t="shared" si="122"/>
        <v>42563</v>
      </c>
      <c r="H1477" s="4">
        <f t="shared" ref="H1477:H1540" si="123">B1477/B1476-1</f>
        <v>-1.0667323541262208E-2</v>
      </c>
      <c r="I1477" s="4">
        <f t="shared" si="119"/>
        <v>-7.3894137827833495E-3</v>
      </c>
      <c r="J1477" s="4">
        <f t="shared" si="120"/>
        <v>1.4994174487314327E-2</v>
      </c>
      <c r="K1477" s="4">
        <f t="shared" si="121"/>
        <v>7.0092934627346004E-3</v>
      </c>
    </row>
    <row r="1478" spans="1:11" x14ac:dyDescent="0.2">
      <c r="A1478" s="6">
        <v>42564</v>
      </c>
      <c r="B1478">
        <v>21.00058937</v>
      </c>
      <c r="C1478">
        <v>37.131500240000001</v>
      </c>
      <c r="D1478">
        <v>1.296040654</v>
      </c>
      <c r="E1478">
        <v>2152.429932</v>
      </c>
      <c r="G1478" s="6">
        <f t="shared" si="122"/>
        <v>42564</v>
      </c>
      <c r="H1478" s="4">
        <f t="shared" si="123"/>
        <v>4.777145372629743E-3</v>
      </c>
      <c r="I1478" s="4">
        <f t="shared" si="119"/>
        <v>-7.4577814572605039E-3</v>
      </c>
      <c r="J1478" s="4">
        <f t="shared" si="120"/>
        <v>-3.7881215217028252E-4</v>
      </c>
      <c r="K1478" s="4">
        <f t="shared" si="121"/>
        <v>1.3476772627241118E-4</v>
      </c>
    </row>
    <row r="1479" spans="1:11" x14ac:dyDescent="0.2">
      <c r="A1479" s="6">
        <v>42565</v>
      </c>
      <c r="B1479">
        <v>21.023408889999999</v>
      </c>
      <c r="C1479">
        <v>37.060001370000002</v>
      </c>
      <c r="D1479">
        <v>1.3093009</v>
      </c>
      <c r="E1479">
        <v>2163.75</v>
      </c>
      <c r="G1479" s="6">
        <f t="shared" si="122"/>
        <v>42565</v>
      </c>
      <c r="H1479" s="4">
        <f t="shared" si="123"/>
        <v>1.0866133134623812E-3</v>
      </c>
      <c r="I1479" s="4">
        <f t="shared" si="119"/>
        <v>-1.9255583409737431E-3</v>
      </c>
      <c r="J1479" s="4">
        <f t="shared" si="120"/>
        <v>1.0231350350835555E-2</v>
      </c>
      <c r="K1479" s="4">
        <f t="shared" si="121"/>
        <v>5.2592039497805221E-3</v>
      </c>
    </row>
    <row r="1480" spans="1:11" x14ac:dyDescent="0.2">
      <c r="A1480" s="6">
        <v>42566</v>
      </c>
      <c r="B1480">
        <v>21.014848709999999</v>
      </c>
      <c r="C1480">
        <v>36.771999360000002</v>
      </c>
      <c r="D1480">
        <v>1.2940765620000001</v>
      </c>
      <c r="E1480">
        <v>2161.73999</v>
      </c>
      <c r="G1480" s="6">
        <f t="shared" si="122"/>
        <v>42566</v>
      </c>
      <c r="H1480" s="4">
        <f t="shared" si="123"/>
        <v>-4.0717373879706198E-4</v>
      </c>
      <c r="I1480" s="4">
        <f t="shared" si="119"/>
        <v>-7.7712358163358752E-3</v>
      </c>
      <c r="J1480" s="4">
        <f t="shared" si="120"/>
        <v>-1.1627837420718157E-2</v>
      </c>
      <c r="K1480" s="4">
        <f t="shared" si="121"/>
        <v>-9.2894742923166351E-4</v>
      </c>
    </row>
    <row r="1481" spans="1:11" x14ac:dyDescent="0.2">
      <c r="A1481" s="6">
        <v>42569</v>
      </c>
      <c r="B1481">
        <v>21.06334305</v>
      </c>
      <c r="C1481">
        <v>36.803501130000001</v>
      </c>
      <c r="D1481">
        <v>1.300706267</v>
      </c>
      <c r="E1481">
        <v>2166.889893</v>
      </c>
      <c r="G1481" s="6">
        <f t="shared" si="122"/>
        <v>42569</v>
      </c>
      <c r="H1481" s="4">
        <f t="shared" si="123"/>
        <v>2.3076226086236051E-3</v>
      </c>
      <c r="I1481" s="4">
        <f t="shared" si="119"/>
        <v>8.566781939594037E-4</v>
      </c>
      <c r="J1481" s="4">
        <f t="shared" si="120"/>
        <v>5.1231165100105169E-3</v>
      </c>
      <c r="K1481" s="4">
        <f t="shared" si="121"/>
        <v>2.382295291673886E-3</v>
      </c>
    </row>
    <row r="1482" spans="1:11" x14ac:dyDescent="0.2">
      <c r="A1482" s="6">
        <v>42570</v>
      </c>
      <c r="B1482">
        <v>21.011993409999999</v>
      </c>
      <c r="C1482">
        <v>36.997501370000002</v>
      </c>
      <c r="D1482">
        <v>1.3142117259999999</v>
      </c>
      <c r="E1482">
        <v>2163.780029</v>
      </c>
      <c r="G1482" s="6">
        <f t="shared" si="122"/>
        <v>42570</v>
      </c>
      <c r="H1482" s="4">
        <f t="shared" si="123"/>
        <v>-2.4378675254971283E-3</v>
      </c>
      <c r="I1482" s="4">
        <f t="shared" si="119"/>
        <v>5.2712441491569173E-3</v>
      </c>
      <c r="J1482" s="4">
        <f t="shared" si="120"/>
        <v>1.038317362085861E-2</v>
      </c>
      <c r="K1482" s="4">
        <f t="shared" si="121"/>
        <v>-1.4351739837110689E-3</v>
      </c>
    </row>
    <row r="1483" spans="1:11" x14ac:dyDescent="0.2">
      <c r="A1483" s="6">
        <v>42571</v>
      </c>
      <c r="B1483">
        <v>21.049083710000001</v>
      </c>
      <c r="C1483">
        <v>37.2859993</v>
      </c>
      <c r="D1483">
        <v>1.3314003940000001</v>
      </c>
      <c r="E1483">
        <v>2173.0200199999999</v>
      </c>
      <c r="G1483" s="6">
        <f t="shared" si="122"/>
        <v>42571</v>
      </c>
      <c r="H1483" s="4">
        <f t="shared" si="123"/>
        <v>1.7651966320506585E-3</v>
      </c>
      <c r="I1483" s="4">
        <f t="shared" si="119"/>
        <v>7.7977679388352428E-3</v>
      </c>
      <c r="J1483" s="4">
        <f t="shared" si="120"/>
        <v>1.3079070639794521E-2</v>
      </c>
      <c r="K1483" s="4">
        <f t="shared" si="121"/>
        <v>4.270300527854598E-3</v>
      </c>
    </row>
    <row r="1484" spans="1:11" x14ac:dyDescent="0.2">
      <c r="A1484" s="6">
        <v>42572</v>
      </c>
      <c r="B1484">
        <v>20.97206306</v>
      </c>
      <c r="C1484">
        <v>37.221500399999996</v>
      </c>
      <c r="D1484">
        <v>1.306845069</v>
      </c>
      <c r="E1484">
        <v>2165.169922</v>
      </c>
      <c r="G1484" s="6">
        <f t="shared" si="122"/>
        <v>42572</v>
      </c>
      <c r="H1484" s="4">
        <f t="shared" si="123"/>
        <v>-3.6590975199272124E-3</v>
      </c>
      <c r="I1484" s="4">
        <f t="shared" si="119"/>
        <v>-1.7298423325348145E-3</v>
      </c>
      <c r="J1484" s="4">
        <f t="shared" si="120"/>
        <v>-1.8443230984953485E-2</v>
      </c>
      <c r="K1484" s="4">
        <f t="shared" si="121"/>
        <v>-3.6125290737081261E-3</v>
      </c>
    </row>
    <row r="1485" spans="1:11" x14ac:dyDescent="0.2">
      <c r="A1485" s="6">
        <v>42573</v>
      </c>
      <c r="B1485">
        <v>20.980625150000002</v>
      </c>
      <c r="C1485">
        <v>37.243000029999997</v>
      </c>
      <c r="D1485">
        <v>1.3424506190000001</v>
      </c>
      <c r="E1485">
        <v>2175.030029</v>
      </c>
      <c r="G1485" s="6">
        <f t="shared" si="122"/>
        <v>42573</v>
      </c>
      <c r="H1485" s="4">
        <f t="shared" si="123"/>
        <v>4.0826169440300042E-4</v>
      </c>
      <c r="I1485" s="4">
        <f t="shared" si="119"/>
        <v>5.776132012131896E-4</v>
      </c>
      <c r="J1485" s="4">
        <f t="shared" si="120"/>
        <v>2.7245425524883071E-2</v>
      </c>
      <c r="K1485" s="4">
        <f t="shared" si="121"/>
        <v>4.5539645178942489E-3</v>
      </c>
    </row>
    <row r="1486" spans="1:11" x14ac:dyDescent="0.2">
      <c r="A1486" s="6">
        <v>42576</v>
      </c>
      <c r="B1486">
        <v>21.037662510000001</v>
      </c>
      <c r="C1486">
        <v>36.980499270000003</v>
      </c>
      <c r="D1486">
        <v>1.3672519919999999</v>
      </c>
      <c r="E1486">
        <v>2168.4799800000001</v>
      </c>
      <c r="G1486" s="6">
        <f t="shared" si="122"/>
        <v>42576</v>
      </c>
      <c r="H1486" s="4">
        <f t="shared" si="123"/>
        <v>2.7185729496721489E-3</v>
      </c>
      <c r="I1486" s="4">
        <f t="shared" si="119"/>
        <v>-7.048324780188131E-3</v>
      </c>
      <c r="J1486" s="4">
        <f t="shared" si="120"/>
        <v>1.8474700409073286E-2</v>
      </c>
      <c r="K1486" s="4">
        <f t="shared" si="121"/>
        <v>-3.0114752038671311E-3</v>
      </c>
    </row>
    <row r="1487" spans="1:11" x14ac:dyDescent="0.2">
      <c r="A1487" s="6">
        <v>42577</v>
      </c>
      <c r="B1487">
        <v>21.03196144</v>
      </c>
      <c r="C1487">
        <v>36.779499049999998</v>
      </c>
      <c r="D1487">
        <v>1.390579343</v>
      </c>
      <c r="E1487">
        <v>2169.179932</v>
      </c>
      <c r="G1487" s="6">
        <f t="shared" si="122"/>
        <v>42577</v>
      </c>
      <c r="H1487" s="4">
        <f t="shared" si="123"/>
        <v>-2.7099350972525915E-4</v>
      </c>
      <c r="I1487" s="4">
        <f t="shared" si="119"/>
        <v>-5.435303037216288E-3</v>
      </c>
      <c r="J1487" s="4">
        <f t="shared" si="120"/>
        <v>1.7061486204804854E-2</v>
      </c>
      <c r="K1487" s="4">
        <f t="shared" si="121"/>
        <v>3.2278462630763727E-4</v>
      </c>
    </row>
    <row r="1488" spans="1:11" x14ac:dyDescent="0.2">
      <c r="A1488" s="6">
        <v>42578</v>
      </c>
      <c r="B1488">
        <v>20.915012359999999</v>
      </c>
      <c r="C1488">
        <v>36.83349991</v>
      </c>
      <c r="D1488">
        <v>1.3765827420000001</v>
      </c>
      <c r="E1488">
        <v>2166.580078</v>
      </c>
      <c r="G1488" s="6">
        <f t="shared" si="122"/>
        <v>42578</v>
      </c>
      <c r="H1488" s="4">
        <f t="shared" si="123"/>
        <v>-5.5605408146850444E-3</v>
      </c>
      <c r="I1488" s="4">
        <f t="shared" si="119"/>
        <v>1.4682326131356671E-3</v>
      </c>
      <c r="J1488" s="4">
        <f t="shared" si="120"/>
        <v>-1.0065301969612195E-2</v>
      </c>
      <c r="K1488" s="4">
        <f t="shared" si="121"/>
        <v>-1.1985423438815035E-3</v>
      </c>
    </row>
    <row r="1489" spans="1:11" x14ac:dyDescent="0.2">
      <c r="A1489" s="6">
        <v>42579</v>
      </c>
      <c r="B1489">
        <v>20.892187119999999</v>
      </c>
      <c r="C1489">
        <v>37.630500789999999</v>
      </c>
      <c r="D1489">
        <v>1.3795295949999999</v>
      </c>
      <c r="E1489">
        <v>2170.0600589999999</v>
      </c>
      <c r="G1489" s="6">
        <f t="shared" si="122"/>
        <v>42579</v>
      </c>
      <c r="H1489" s="4">
        <f t="shared" si="123"/>
        <v>-1.0913328477707429E-3</v>
      </c>
      <c r="I1489" s="4">
        <f t="shared" si="119"/>
        <v>2.16379350848388E-2</v>
      </c>
      <c r="J1489" s="4">
        <f t="shared" si="120"/>
        <v>2.1407016883840946E-3</v>
      </c>
      <c r="K1489" s="4">
        <f t="shared" si="121"/>
        <v>1.6062092674702377E-3</v>
      </c>
    </row>
    <row r="1490" spans="1:11" x14ac:dyDescent="0.2">
      <c r="A1490" s="6">
        <v>42580</v>
      </c>
      <c r="B1490">
        <v>20.8151741</v>
      </c>
      <c r="C1490">
        <v>37.940498349999999</v>
      </c>
      <c r="D1490">
        <v>1.4021207090000001</v>
      </c>
      <c r="E1490">
        <v>2173.6000979999999</v>
      </c>
      <c r="G1490" s="6">
        <f t="shared" si="122"/>
        <v>42580</v>
      </c>
      <c r="H1490" s="4">
        <f t="shared" si="123"/>
        <v>-3.6862114798059675E-3</v>
      </c>
      <c r="I1490" s="4">
        <f t="shared" si="119"/>
        <v>8.237933418159038E-3</v>
      </c>
      <c r="J1490" s="4">
        <f t="shared" si="120"/>
        <v>1.6375954587621644E-2</v>
      </c>
      <c r="K1490" s="4">
        <f t="shared" si="121"/>
        <v>1.6313092282023156E-3</v>
      </c>
    </row>
    <row r="1491" spans="1:11" x14ac:dyDescent="0.2">
      <c r="A1491" s="6">
        <v>42583</v>
      </c>
      <c r="B1491">
        <v>21.0462265</v>
      </c>
      <c r="C1491">
        <v>38.387001040000001</v>
      </c>
      <c r="D1491">
        <v>1.393034935</v>
      </c>
      <c r="E1491">
        <v>2170.8400879999999</v>
      </c>
      <c r="G1491" s="6">
        <f t="shared" si="122"/>
        <v>42583</v>
      </c>
      <c r="H1491" s="4">
        <f t="shared" si="123"/>
        <v>1.1100190605660032E-2</v>
      </c>
      <c r="I1491" s="4">
        <f t="shared" si="119"/>
        <v>1.1768498291219842E-2</v>
      </c>
      <c r="J1491" s="4">
        <f t="shared" si="120"/>
        <v>-6.4800226839814012E-3</v>
      </c>
      <c r="K1491" s="4">
        <f t="shared" si="121"/>
        <v>-1.2697873921424518E-3</v>
      </c>
    </row>
    <row r="1492" spans="1:11" x14ac:dyDescent="0.2">
      <c r="A1492" s="6">
        <v>42584</v>
      </c>
      <c r="B1492">
        <v>20.860815049999999</v>
      </c>
      <c r="C1492">
        <v>38.028999329999998</v>
      </c>
      <c r="D1492">
        <v>1.3760914799999999</v>
      </c>
      <c r="E1492">
        <v>2157.030029</v>
      </c>
      <c r="G1492" s="6">
        <f t="shared" si="122"/>
        <v>42584</v>
      </c>
      <c r="H1492" s="4">
        <f t="shared" si="123"/>
        <v>-8.8097241564895068E-3</v>
      </c>
      <c r="I1492" s="4">
        <f t="shared" ref="I1492:I1555" si="124">C1492/C1491-1</f>
        <v>-9.3261182249417818E-3</v>
      </c>
      <c r="J1492" s="4">
        <f t="shared" ref="J1492:J1555" si="125">D1492/D1491-1</f>
        <v>-1.2162979243589556E-2</v>
      </c>
      <c r="K1492" s="4">
        <f t="shared" ref="K1492:K1555" si="126">E1492/E1491-1</f>
        <v>-6.3616196680443826E-3</v>
      </c>
    </row>
    <row r="1493" spans="1:11" x14ac:dyDescent="0.2">
      <c r="A1493" s="6">
        <v>42585</v>
      </c>
      <c r="B1493">
        <v>20.80661392</v>
      </c>
      <c r="C1493">
        <v>37.731998439999998</v>
      </c>
      <c r="D1493">
        <v>1.3797750470000001</v>
      </c>
      <c r="E1493">
        <v>2163.790039</v>
      </c>
      <c r="G1493" s="6">
        <f t="shared" si="122"/>
        <v>42585</v>
      </c>
      <c r="H1493" s="4">
        <f t="shared" si="123"/>
        <v>-2.5982268607476211E-3</v>
      </c>
      <c r="I1493" s="4">
        <f t="shared" si="124"/>
        <v>-7.8098528815535584E-3</v>
      </c>
      <c r="J1493" s="4">
        <f t="shared" si="125"/>
        <v>2.6768329384614375E-3</v>
      </c>
      <c r="K1493" s="4">
        <f t="shared" si="126"/>
        <v>3.1339433893435853E-3</v>
      </c>
    </row>
    <row r="1494" spans="1:11" x14ac:dyDescent="0.2">
      <c r="A1494" s="6">
        <v>42586</v>
      </c>
      <c r="B1494">
        <v>20.909305570000001</v>
      </c>
      <c r="C1494">
        <v>38.038501740000001</v>
      </c>
      <c r="D1494">
        <v>1.405312777</v>
      </c>
      <c r="E1494">
        <v>2164.25</v>
      </c>
      <c r="G1494" s="6">
        <f t="shared" si="122"/>
        <v>42586</v>
      </c>
      <c r="H1494" s="4">
        <f t="shared" si="123"/>
        <v>4.9355291733119699E-3</v>
      </c>
      <c r="I1494" s="4">
        <f t="shared" si="124"/>
        <v>8.1231663487792982E-3</v>
      </c>
      <c r="J1494" s="4">
        <f t="shared" si="125"/>
        <v>1.8508618528451981E-2</v>
      </c>
      <c r="K1494" s="4">
        <f t="shared" si="126"/>
        <v>2.1257191858259361E-4</v>
      </c>
    </row>
    <row r="1495" spans="1:11" x14ac:dyDescent="0.2">
      <c r="A1495" s="6">
        <v>42587</v>
      </c>
      <c r="B1495">
        <v>21.040523530000002</v>
      </c>
      <c r="C1495">
        <v>38.298999790000003</v>
      </c>
      <c r="D1495">
        <v>1.429131508</v>
      </c>
      <c r="E1495">
        <v>2182.8701169999999</v>
      </c>
      <c r="G1495" s="6">
        <f t="shared" si="122"/>
        <v>42587</v>
      </c>
      <c r="H1495" s="4">
        <f t="shared" si="123"/>
        <v>6.275577137686783E-3</v>
      </c>
      <c r="I1495" s="4">
        <f t="shared" si="124"/>
        <v>6.8482731465226987E-3</v>
      </c>
      <c r="J1495" s="4">
        <f t="shared" si="125"/>
        <v>1.6949060301612917E-2</v>
      </c>
      <c r="K1495" s="4">
        <f t="shared" si="126"/>
        <v>8.6034963613259574E-3</v>
      </c>
    </row>
    <row r="1496" spans="1:11" x14ac:dyDescent="0.2">
      <c r="A1496" s="6">
        <v>42590</v>
      </c>
      <c r="B1496">
        <v>20.92071533</v>
      </c>
      <c r="C1496">
        <v>38.32799911</v>
      </c>
      <c r="D1496">
        <v>1.4423917530000001</v>
      </c>
      <c r="E1496">
        <v>2180.889893</v>
      </c>
      <c r="G1496" s="6">
        <f t="shared" si="122"/>
        <v>42590</v>
      </c>
      <c r="H1496" s="4">
        <f t="shared" si="123"/>
        <v>-5.6941643980091827E-3</v>
      </c>
      <c r="I1496" s="4">
        <f t="shared" si="124"/>
        <v>7.5718217600995175E-4</v>
      </c>
      <c r="J1496" s="4">
        <f t="shared" si="125"/>
        <v>9.2785337988643413E-3</v>
      </c>
      <c r="K1496" s="4">
        <f t="shared" si="126"/>
        <v>-9.0716528875356417E-4</v>
      </c>
    </row>
    <row r="1497" spans="1:11" x14ac:dyDescent="0.2">
      <c r="A1497" s="6">
        <v>42591</v>
      </c>
      <c r="B1497">
        <v>20.97776794</v>
      </c>
      <c r="C1497">
        <v>38.415500639999998</v>
      </c>
      <c r="D1497">
        <v>1.4460750819999999</v>
      </c>
      <c r="E1497">
        <v>2181.73999</v>
      </c>
      <c r="G1497" s="6">
        <f t="shared" si="122"/>
        <v>42591</v>
      </c>
      <c r="H1497" s="4">
        <f t="shared" si="123"/>
        <v>2.7270869614188786E-3</v>
      </c>
      <c r="I1497" s="4">
        <f t="shared" si="124"/>
        <v>2.2829662917929205E-3</v>
      </c>
      <c r="J1497" s="4">
        <f t="shared" si="125"/>
        <v>2.5536259427016983E-3</v>
      </c>
      <c r="K1497" s="4">
        <f t="shared" si="126"/>
        <v>3.89793635491964E-4</v>
      </c>
    </row>
    <row r="1498" spans="1:11" x14ac:dyDescent="0.2">
      <c r="A1498" s="6">
        <v>42592</v>
      </c>
      <c r="B1498">
        <v>21.2391243</v>
      </c>
      <c r="C1498">
        <v>38.428001399999999</v>
      </c>
      <c r="D1498">
        <v>1.436743855</v>
      </c>
      <c r="E1498">
        <v>2175.48999</v>
      </c>
      <c r="G1498" s="6">
        <f t="shared" si="122"/>
        <v>42592</v>
      </c>
      <c r="H1498" s="4">
        <f t="shared" si="123"/>
        <v>1.245873063080527E-2</v>
      </c>
      <c r="I1498" s="4">
        <f t="shared" si="124"/>
        <v>3.2540926948088078E-4</v>
      </c>
      <c r="J1498" s="4">
        <f t="shared" si="125"/>
        <v>-6.4527956508968476E-3</v>
      </c>
      <c r="K1498" s="4">
        <f t="shared" si="126"/>
        <v>-2.8646859977113914E-3</v>
      </c>
    </row>
    <row r="1499" spans="1:11" x14ac:dyDescent="0.2">
      <c r="A1499" s="6">
        <v>42593</v>
      </c>
      <c r="B1499">
        <v>21.196050639999999</v>
      </c>
      <c r="C1499">
        <v>38.562000269999999</v>
      </c>
      <c r="D1499">
        <v>1.46596539</v>
      </c>
      <c r="E1499">
        <v>2185.790039</v>
      </c>
      <c r="G1499" s="6">
        <f t="shared" si="122"/>
        <v>42593</v>
      </c>
      <c r="H1499" s="4">
        <f t="shared" si="123"/>
        <v>-2.0280337075856414E-3</v>
      </c>
      <c r="I1499" s="4">
        <f t="shared" si="124"/>
        <v>3.4870111668101611E-3</v>
      </c>
      <c r="J1499" s="4">
        <f t="shared" si="125"/>
        <v>2.0338722798991959E-2</v>
      </c>
      <c r="K1499" s="4">
        <f t="shared" si="126"/>
        <v>4.7345880915774519E-3</v>
      </c>
    </row>
    <row r="1500" spans="1:11" x14ac:dyDescent="0.2">
      <c r="A1500" s="6">
        <v>42594</v>
      </c>
      <c r="B1500">
        <v>21.221893309999999</v>
      </c>
      <c r="C1500">
        <v>38.627998349999999</v>
      </c>
      <c r="D1500">
        <v>1.5479799510000001</v>
      </c>
      <c r="E1500">
        <v>2184.0500489999999</v>
      </c>
      <c r="G1500" s="6">
        <f t="shared" si="122"/>
        <v>42594</v>
      </c>
      <c r="H1500" s="4">
        <f t="shared" si="123"/>
        <v>1.2192209972941015E-3</v>
      </c>
      <c r="I1500" s="4">
        <f t="shared" si="124"/>
        <v>1.7114796830532963E-3</v>
      </c>
      <c r="J1500" s="4">
        <f t="shared" si="125"/>
        <v>5.5945768951612074E-2</v>
      </c>
      <c r="K1500" s="4">
        <f t="shared" si="126"/>
        <v>-7.9604626654627975E-4</v>
      </c>
    </row>
    <row r="1501" spans="1:11" x14ac:dyDescent="0.2">
      <c r="A1501" s="6">
        <v>42597</v>
      </c>
      <c r="B1501">
        <v>21.05818558</v>
      </c>
      <c r="C1501">
        <v>38.424499509999997</v>
      </c>
      <c r="D1501">
        <v>1.5465068820000001</v>
      </c>
      <c r="E1501">
        <v>2190.1499020000001</v>
      </c>
      <c r="G1501" s="6">
        <f t="shared" si="122"/>
        <v>42597</v>
      </c>
      <c r="H1501" s="4">
        <f t="shared" si="123"/>
        <v>-7.7140963630637494E-3</v>
      </c>
      <c r="I1501" s="4">
        <f t="shared" si="124"/>
        <v>-5.2681694287169956E-3</v>
      </c>
      <c r="J1501" s="4">
        <f t="shared" si="125"/>
        <v>-9.5160728603005396E-4</v>
      </c>
      <c r="K1501" s="4">
        <f t="shared" si="126"/>
        <v>2.7929089824627606E-3</v>
      </c>
    </row>
    <row r="1502" spans="1:11" x14ac:dyDescent="0.2">
      <c r="A1502" s="6">
        <v>42598</v>
      </c>
      <c r="B1502">
        <v>20.934684749999999</v>
      </c>
      <c r="C1502">
        <v>38.201999659999998</v>
      </c>
      <c r="D1502">
        <v>1.5371761319999999</v>
      </c>
      <c r="E1502">
        <v>2178.1499020000001</v>
      </c>
      <c r="G1502" s="6">
        <f t="shared" si="122"/>
        <v>42598</v>
      </c>
      <c r="H1502" s="4">
        <f t="shared" si="123"/>
        <v>-5.8647422177386943E-3</v>
      </c>
      <c r="I1502" s="4">
        <f t="shared" si="124"/>
        <v>-5.7905724950846338E-3</v>
      </c>
      <c r="J1502" s="4">
        <f t="shared" si="125"/>
        <v>-6.033435808532106E-3</v>
      </c>
      <c r="K1502" s="4">
        <f t="shared" si="126"/>
        <v>-5.4790770207289174E-3</v>
      </c>
    </row>
    <row r="1503" spans="1:11" x14ac:dyDescent="0.2">
      <c r="A1503" s="6">
        <v>42599</v>
      </c>
      <c r="B1503">
        <v>20.9461689</v>
      </c>
      <c r="C1503">
        <v>38.231498719999998</v>
      </c>
      <c r="D1503">
        <v>1.501570106</v>
      </c>
      <c r="E1503">
        <v>2182.219971</v>
      </c>
      <c r="G1503" s="6">
        <f t="shared" si="122"/>
        <v>42599</v>
      </c>
      <c r="H1503" s="4">
        <f t="shared" si="123"/>
        <v>5.4857047704048867E-4</v>
      </c>
      <c r="I1503" s="4">
        <f t="shared" si="124"/>
        <v>7.7218627984243504E-4</v>
      </c>
      <c r="J1503" s="4">
        <f t="shared" si="125"/>
        <v>-2.3163270141121295E-2</v>
      </c>
      <c r="K1503" s="4">
        <f t="shared" si="126"/>
        <v>1.8685899424382146E-3</v>
      </c>
    </row>
    <row r="1504" spans="1:11" x14ac:dyDescent="0.2">
      <c r="A1504" s="6">
        <v>42600</v>
      </c>
      <c r="B1504">
        <v>21.339651109999998</v>
      </c>
      <c r="C1504">
        <v>38.222999569999999</v>
      </c>
      <c r="D1504">
        <v>1.5248980519999999</v>
      </c>
      <c r="E1504">
        <v>2187.0200199999999</v>
      </c>
      <c r="G1504" s="6">
        <f t="shared" si="122"/>
        <v>42600</v>
      </c>
      <c r="H1504" s="4">
        <f t="shared" si="123"/>
        <v>1.8785402327200718E-2</v>
      </c>
      <c r="I1504" s="4">
        <f t="shared" si="124"/>
        <v>-2.2230752872764992E-4</v>
      </c>
      <c r="J1504" s="4">
        <f t="shared" si="125"/>
        <v>1.5535702200507151E-2</v>
      </c>
      <c r="K1504" s="4">
        <f t="shared" si="126"/>
        <v>2.1996173913669814E-3</v>
      </c>
    </row>
    <row r="1505" spans="1:11" x14ac:dyDescent="0.2">
      <c r="A1505" s="6">
        <v>42601</v>
      </c>
      <c r="B1505">
        <v>20.91171074</v>
      </c>
      <c r="C1505">
        <v>37.865501399999999</v>
      </c>
      <c r="D1505">
        <v>1.528827071</v>
      </c>
      <c r="E1505">
        <v>2183.8701169999999</v>
      </c>
      <c r="G1505" s="6">
        <f t="shared" si="122"/>
        <v>42601</v>
      </c>
      <c r="H1505" s="4">
        <f t="shared" si="123"/>
        <v>-2.0053766005549201E-2</v>
      </c>
      <c r="I1505" s="4">
        <f t="shared" si="124"/>
        <v>-9.352959579880471E-3</v>
      </c>
      <c r="J1505" s="4">
        <f t="shared" si="125"/>
        <v>2.5765781488453765E-3</v>
      </c>
      <c r="K1505" s="4">
        <f t="shared" si="126"/>
        <v>-1.4402716807320193E-3</v>
      </c>
    </row>
    <row r="1506" spans="1:11" x14ac:dyDescent="0.2">
      <c r="A1506" s="6">
        <v>42604</v>
      </c>
      <c r="B1506">
        <v>20.88011551</v>
      </c>
      <c r="C1506">
        <v>37.973999020000001</v>
      </c>
      <c r="D1506">
        <v>1.5352116819999999</v>
      </c>
      <c r="E1506">
        <v>2182.639893</v>
      </c>
      <c r="G1506" s="6">
        <f t="shared" si="122"/>
        <v>42604</v>
      </c>
      <c r="H1506" s="4">
        <f t="shared" si="123"/>
        <v>-1.5108869089111021E-3</v>
      </c>
      <c r="I1506" s="4">
        <f t="shared" si="124"/>
        <v>2.8653422241491366E-3</v>
      </c>
      <c r="J1506" s="4">
        <f t="shared" si="125"/>
        <v>4.1761498871313307E-3</v>
      </c>
      <c r="K1506" s="4">
        <f t="shared" si="126"/>
        <v>-5.6332287823501748E-4</v>
      </c>
    </row>
    <row r="1507" spans="1:11" x14ac:dyDescent="0.2">
      <c r="A1507" s="6">
        <v>42605</v>
      </c>
      <c r="B1507">
        <v>20.670454029999998</v>
      </c>
      <c r="C1507">
        <v>38.122501370000002</v>
      </c>
      <c r="D1507">
        <v>1.547634602</v>
      </c>
      <c r="E1507">
        <v>2186.8999020000001</v>
      </c>
      <c r="G1507" s="6">
        <f t="shared" si="122"/>
        <v>42605</v>
      </c>
      <c r="H1507" s="4">
        <f t="shared" si="123"/>
        <v>-1.0041203071869509E-2</v>
      </c>
      <c r="I1507" s="4">
        <f t="shared" si="124"/>
        <v>3.9106323756366024E-3</v>
      </c>
      <c r="J1507" s="4">
        <f t="shared" si="125"/>
        <v>8.0919915772241779E-3</v>
      </c>
      <c r="K1507" s="4">
        <f t="shared" si="126"/>
        <v>1.9517690543742194E-3</v>
      </c>
    </row>
    <row r="1508" spans="1:11" x14ac:dyDescent="0.2">
      <c r="A1508" s="6">
        <v>42606</v>
      </c>
      <c r="B1508">
        <v>20.74512863</v>
      </c>
      <c r="C1508">
        <v>37.862499239999998</v>
      </c>
      <c r="D1508">
        <v>1.523772001</v>
      </c>
      <c r="E1508">
        <v>2175.4399410000001</v>
      </c>
      <c r="G1508" s="6">
        <f t="shared" si="122"/>
        <v>42606</v>
      </c>
      <c r="H1508" s="4">
        <f t="shared" si="123"/>
        <v>3.6126250488559553E-3</v>
      </c>
      <c r="I1508" s="4">
        <f t="shared" si="124"/>
        <v>-6.8201749795098188E-3</v>
      </c>
      <c r="J1508" s="4">
        <f t="shared" si="125"/>
        <v>-1.5418756448817184E-2</v>
      </c>
      <c r="K1508" s="4">
        <f t="shared" si="126"/>
        <v>-5.2402768821377954E-3</v>
      </c>
    </row>
    <row r="1509" spans="1:11" x14ac:dyDescent="0.2">
      <c r="A1509" s="6">
        <v>42607</v>
      </c>
      <c r="B1509">
        <v>20.455049509999998</v>
      </c>
      <c r="C1509">
        <v>37.960998539999999</v>
      </c>
      <c r="D1509">
        <v>1.513685822</v>
      </c>
      <c r="E1509">
        <v>2172.469971</v>
      </c>
      <c r="G1509" s="6">
        <f t="shared" si="122"/>
        <v>42607</v>
      </c>
      <c r="H1509" s="4">
        <f t="shared" si="123"/>
        <v>-1.3982999342819769E-2</v>
      </c>
      <c r="I1509" s="4">
        <f t="shared" si="124"/>
        <v>2.6015002172898871E-3</v>
      </c>
      <c r="J1509" s="4">
        <f t="shared" si="125"/>
        <v>-6.619217962648416E-3</v>
      </c>
      <c r="K1509" s="4">
        <f t="shared" si="126"/>
        <v>-1.3652273013957661E-3</v>
      </c>
    </row>
    <row r="1510" spans="1:11" x14ac:dyDescent="0.2">
      <c r="A1510" s="6">
        <v>42608</v>
      </c>
      <c r="B1510">
        <v>20.432069779999999</v>
      </c>
      <c r="C1510">
        <v>38.450000760000002</v>
      </c>
      <c r="D1510">
        <v>1.525986195</v>
      </c>
      <c r="E1510">
        <v>2169.040039</v>
      </c>
      <c r="G1510" s="6">
        <f t="shared" si="122"/>
        <v>42608</v>
      </c>
      <c r="H1510" s="4">
        <f t="shared" si="123"/>
        <v>-1.1234257824096483E-3</v>
      </c>
      <c r="I1510" s="4">
        <f t="shared" si="124"/>
        <v>1.2881700661396822E-2</v>
      </c>
      <c r="J1510" s="4">
        <f t="shared" si="125"/>
        <v>8.1261070304190497E-3</v>
      </c>
      <c r="K1510" s="4">
        <f t="shared" si="126"/>
        <v>-1.5788167596264557E-3</v>
      </c>
    </row>
    <row r="1511" spans="1:11" x14ac:dyDescent="0.2">
      <c r="A1511" s="6">
        <v>42611</v>
      </c>
      <c r="B1511">
        <v>20.506740570000002</v>
      </c>
      <c r="C1511">
        <v>38.564498899999997</v>
      </c>
      <c r="D1511">
        <v>1.525002003</v>
      </c>
      <c r="E1511">
        <v>2180.3798830000001</v>
      </c>
      <c r="G1511" s="6">
        <f t="shared" si="122"/>
        <v>42611</v>
      </c>
      <c r="H1511" s="4">
        <f t="shared" si="123"/>
        <v>3.6545876557789736E-3</v>
      </c>
      <c r="I1511" s="4">
        <f t="shared" si="124"/>
        <v>2.9778449346380409E-3</v>
      </c>
      <c r="J1511" s="4">
        <f t="shared" si="125"/>
        <v>-6.4495472057657377E-4</v>
      </c>
      <c r="K1511" s="4">
        <f t="shared" si="126"/>
        <v>5.22804733711979E-3</v>
      </c>
    </row>
    <row r="1512" spans="1:11" x14ac:dyDescent="0.2">
      <c r="A1512" s="6">
        <v>42612</v>
      </c>
      <c r="B1512">
        <v>20.480896000000001</v>
      </c>
      <c r="C1512">
        <v>38.379001619999997</v>
      </c>
      <c r="D1512">
        <v>1.516146064</v>
      </c>
      <c r="E1512">
        <v>2176.1201169999999</v>
      </c>
      <c r="G1512" s="6">
        <f t="shared" si="122"/>
        <v>42612</v>
      </c>
      <c r="H1512" s="4">
        <f t="shared" si="123"/>
        <v>-1.2602963358209207E-3</v>
      </c>
      <c r="I1512" s="4">
        <f t="shared" si="124"/>
        <v>-4.8100529059382779E-3</v>
      </c>
      <c r="J1512" s="4">
        <f t="shared" si="125"/>
        <v>-5.8071654873754763E-3</v>
      </c>
      <c r="K1512" s="4">
        <f t="shared" si="126"/>
        <v>-1.9536806559319331E-3</v>
      </c>
    </row>
    <row r="1513" spans="1:11" x14ac:dyDescent="0.2">
      <c r="A1513" s="6">
        <v>42613</v>
      </c>
      <c r="B1513">
        <v>20.518228529999998</v>
      </c>
      <c r="C1513">
        <v>38.458000179999999</v>
      </c>
      <c r="D1513">
        <v>1.509011388</v>
      </c>
      <c r="E1513">
        <v>2170.9499510000001</v>
      </c>
      <c r="G1513" s="6">
        <f t="shared" si="122"/>
        <v>42613</v>
      </c>
      <c r="H1513" s="4">
        <f t="shared" si="123"/>
        <v>1.8227976940070612E-3</v>
      </c>
      <c r="I1513" s="4">
        <f t="shared" si="124"/>
        <v>2.0583797562581108E-3</v>
      </c>
      <c r="J1513" s="4">
        <f t="shared" si="125"/>
        <v>-4.7057972641347812E-3</v>
      </c>
      <c r="K1513" s="4">
        <f t="shared" si="126"/>
        <v>-2.3758642547395681E-3</v>
      </c>
    </row>
    <row r="1514" spans="1:11" x14ac:dyDescent="0.2">
      <c r="A1514" s="6">
        <v>42614</v>
      </c>
      <c r="B1514">
        <v>20.920326230000001</v>
      </c>
      <c r="C1514">
        <v>38.530998230000002</v>
      </c>
      <c r="D1514">
        <v>1.5535391569999999</v>
      </c>
      <c r="E1514">
        <v>2170.860107</v>
      </c>
      <c r="G1514" s="6">
        <f t="shared" si="122"/>
        <v>42614</v>
      </c>
      <c r="H1514" s="4">
        <f t="shared" si="123"/>
        <v>1.9597096280124182E-2</v>
      </c>
      <c r="I1514" s="4">
        <f t="shared" si="124"/>
        <v>1.8981239185174026E-3</v>
      </c>
      <c r="J1514" s="4">
        <f t="shared" si="125"/>
        <v>2.9507907862124094E-2</v>
      </c>
      <c r="K1514" s="4">
        <f t="shared" si="126"/>
        <v>-4.1384648208353525E-5</v>
      </c>
    </row>
    <row r="1515" spans="1:11" x14ac:dyDescent="0.2">
      <c r="A1515" s="6">
        <v>42615</v>
      </c>
      <c r="B1515">
        <v>20.82267761</v>
      </c>
      <c r="C1515">
        <v>38.622001650000001</v>
      </c>
      <c r="D1515">
        <v>1.5382865670000001</v>
      </c>
      <c r="E1515">
        <v>2179.9799800000001</v>
      </c>
      <c r="G1515" s="6">
        <f t="shared" si="122"/>
        <v>42615</v>
      </c>
      <c r="H1515" s="4">
        <f t="shared" si="123"/>
        <v>-4.6676432731709294E-3</v>
      </c>
      <c r="I1515" s="4">
        <f t="shared" si="124"/>
        <v>2.3618235753140038E-3</v>
      </c>
      <c r="J1515" s="4">
        <f t="shared" si="125"/>
        <v>-9.8179630241529425E-3</v>
      </c>
      <c r="K1515" s="4">
        <f t="shared" si="126"/>
        <v>4.2010413156485793E-3</v>
      </c>
    </row>
    <row r="1516" spans="1:11" x14ac:dyDescent="0.2">
      <c r="A1516" s="6">
        <v>42619</v>
      </c>
      <c r="B1516">
        <v>20.966283799999999</v>
      </c>
      <c r="C1516">
        <v>39.443500520000001</v>
      </c>
      <c r="D1516">
        <v>1.552800894</v>
      </c>
      <c r="E1516">
        <v>2186.4799800000001</v>
      </c>
      <c r="G1516" s="6">
        <f t="shared" si="122"/>
        <v>42619</v>
      </c>
      <c r="H1516" s="4">
        <f t="shared" si="123"/>
        <v>6.8966245691204353E-3</v>
      </c>
      <c r="I1516" s="4">
        <f t="shared" si="124"/>
        <v>2.1270230306667637E-2</v>
      </c>
      <c r="J1516" s="4">
        <f t="shared" si="125"/>
        <v>9.4353856500912769E-3</v>
      </c>
      <c r="K1516" s="4">
        <f t="shared" si="126"/>
        <v>2.981678758352535E-3</v>
      </c>
    </row>
    <row r="1517" spans="1:11" x14ac:dyDescent="0.2">
      <c r="A1517" s="6">
        <v>42620</v>
      </c>
      <c r="B1517">
        <v>20.696306230000001</v>
      </c>
      <c r="C1517">
        <v>39.223999020000001</v>
      </c>
      <c r="D1517">
        <v>1.5299226050000001</v>
      </c>
      <c r="E1517">
        <v>2186.1599120000001</v>
      </c>
      <c r="G1517" s="6">
        <f t="shared" si="122"/>
        <v>42620</v>
      </c>
      <c r="H1517" s="4">
        <f t="shared" si="123"/>
        <v>-1.2876748811346261E-2</v>
      </c>
      <c r="I1517" s="4">
        <f t="shared" si="124"/>
        <v>-5.5649599327194377E-3</v>
      </c>
      <c r="J1517" s="4">
        <f t="shared" si="125"/>
        <v>-1.4733562485957585E-2</v>
      </c>
      <c r="K1517" s="4">
        <f t="shared" si="126"/>
        <v>-1.4638505859998485E-4</v>
      </c>
    </row>
    <row r="1518" spans="1:11" x14ac:dyDescent="0.2">
      <c r="A1518" s="6">
        <v>42621</v>
      </c>
      <c r="B1518">
        <v>20.630237579999999</v>
      </c>
      <c r="C1518">
        <v>39.20299911</v>
      </c>
      <c r="D1518">
        <v>1.540992618</v>
      </c>
      <c r="E1518">
        <v>2181.3000489999999</v>
      </c>
      <c r="G1518" s="6">
        <f t="shared" si="122"/>
        <v>42621</v>
      </c>
      <c r="H1518" s="4">
        <f t="shared" si="123"/>
        <v>-3.192291864343999E-3</v>
      </c>
      <c r="I1518" s="4">
        <f t="shared" si="124"/>
        <v>-5.3538421692522764E-4</v>
      </c>
      <c r="J1518" s="4">
        <f t="shared" si="125"/>
        <v>7.2356686304402285E-3</v>
      </c>
      <c r="K1518" s="4">
        <f t="shared" si="126"/>
        <v>-2.2230135011277463E-3</v>
      </c>
    </row>
    <row r="1519" spans="1:11" x14ac:dyDescent="0.2">
      <c r="A1519" s="6">
        <v>42622</v>
      </c>
      <c r="B1519">
        <v>20.19081306</v>
      </c>
      <c r="C1519">
        <v>38.006999970000003</v>
      </c>
      <c r="D1519">
        <v>1.4642384049999999</v>
      </c>
      <c r="E1519">
        <v>2127.8100589999999</v>
      </c>
      <c r="G1519" s="6">
        <f t="shared" si="122"/>
        <v>42622</v>
      </c>
      <c r="H1519" s="4">
        <f t="shared" si="123"/>
        <v>-2.130002227536143E-2</v>
      </c>
      <c r="I1519" s="4">
        <f t="shared" si="124"/>
        <v>-3.0507848051220088E-2</v>
      </c>
      <c r="J1519" s="4">
        <f t="shared" si="125"/>
        <v>-4.9808293760431277E-2</v>
      </c>
      <c r="K1519" s="4">
        <f t="shared" si="126"/>
        <v>-2.4522068857295465E-2</v>
      </c>
    </row>
    <row r="1520" spans="1:11" x14ac:dyDescent="0.2">
      <c r="A1520" s="6">
        <v>42625</v>
      </c>
      <c r="B1520">
        <v>20.661836619999999</v>
      </c>
      <c r="C1520">
        <v>38.574501040000001</v>
      </c>
      <c r="D1520">
        <v>1.49449718</v>
      </c>
      <c r="E1520">
        <v>2159.040039</v>
      </c>
      <c r="G1520" s="6">
        <f t="shared" si="122"/>
        <v>42625</v>
      </c>
      <c r="H1520" s="4">
        <f t="shared" si="123"/>
        <v>2.3328607847553418E-2</v>
      </c>
      <c r="I1520" s="4">
        <f t="shared" si="124"/>
        <v>1.4931488158706152E-2</v>
      </c>
      <c r="J1520" s="4">
        <f t="shared" si="125"/>
        <v>2.0665196935604202E-2</v>
      </c>
      <c r="K1520" s="4">
        <f t="shared" si="126"/>
        <v>1.4677052525391865E-2</v>
      </c>
    </row>
    <row r="1521" spans="1:11" x14ac:dyDescent="0.2">
      <c r="A1521" s="6">
        <v>42626</v>
      </c>
      <c r="B1521">
        <v>20.523969650000002</v>
      </c>
      <c r="C1521">
        <v>38.050498959999999</v>
      </c>
      <c r="D1521">
        <v>1.4728486540000001</v>
      </c>
      <c r="E1521">
        <v>2127.0200199999999</v>
      </c>
      <c r="G1521" s="6">
        <f t="shared" si="122"/>
        <v>42626</v>
      </c>
      <c r="H1521" s="4">
        <f t="shared" si="123"/>
        <v>-6.6725418720302576E-3</v>
      </c>
      <c r="I1521" s="4">
        <f t="shared" si="124"/>
        <v>-1.3584157043447842E-2</v>
      </c>
      <c r="J1521" s="4">
        <f t="shared" si="125"/>
        <v>-1.448549136773869E-2</v>
      </c>
      <c r="K1521" s="4">
        <f t="shared" si="126"/>
        <v>-1.4830674013266876E-2</v>
      </c>
    </row>
    <row r="1522" spans="1:11" x14ac:dyDescent="0.2">
      <c r="A1522" s="6">
        <v>42627</v>
      </c>
      <c r="B1522">
        <v>20.541210169999999</v>
      </c>
      <c r="C1522">
        <v>38.054500580000003</v>
      </c>
      <c r="D1522">
        <v>1.4858866930000001</v>
      </c>
      <c r="E1522">
        <v>2125.7700199999999</v>
      </c>
      <c r="G1522" s="6">
        <f t="shared" si="122"/>
        <v>42627</v>
      </c>
      <c r="H1522" s="4">
        <f t="shared" si="123"/>
        <v>8.400187826236305E-4</v>
      </c>
      <c r="I1522" s="4">
        <f t="shared" si="124"/>
        <v>1.0516603223020837E-4</v>
      </c>
      <c r="J1522" s="4">
        <f t="shared" si="125"/>
        <v>8.8522598466522773E-3</v>
      </c>
      <c r="K1522" s="4">
        <f t="shared" si="126"/>
        <v>-5.8767665007686265E-4</v>
      </c>
    </row>
    <row r="1523" spans="1:11" x14ac:dyDescent="0.2">
      <c r="A1523" s="6">
        <v>42628</v>
      </c>
      <c r="B1523">
        <v>20.79395676</v>
      </c>
      <c r="C1523">
        <v>38.48450089</v>
      </c>
      <c r="D1523">
        <v>1.542222738</v>
      </c>
      <c r="E1523">
        <v>2147.26001</v>
      </c>
      <c r="G1523" s="6">
        <f t="shared" si="122"/>
        <v>42628</v>
      </c>
      <c r="H1523" s="4">
        <f t="shared" si="123"/>
        <v>1.230436707030691E-2</v>
      </c>
      <c r="I1523" s="4">
        <f t="shared" si="124"/>
        <v>1.1299591466087611E-2</v>
      </c>
      <c r="J1523" s="4">
        <f t="shared" si="125"/>
        <v>3.7914092148074729E-2</v>
      </c>
      <c r="K1523" s="4">
        <f t="shared" si="126"/>
        <v>1.0109273250546558E-2</v>
      </c>
    </row>
    <row r="1524" spans="1:11" x14ac:dyDescent="0.2">
      <c r="A1524" s="6">
        <v>42629</v>
      </c>
      <c r="B1524">
        <v>20.92893982</v>
      </c>
      <c r="C1524">
        <v>38.92599869</v>
      </c>
      <c r="D1524">
        <v>1.545912862</v>
      </c>
      <c r="E1524">
        <v>2139.1599120000001</v>
      </c>
      <c r="G1524" s="6">
        <f t="shared" si="122"/>
        <v>42629</v>
      </c>
      <c r="H1524" s="4">
        <f t="shared" si="123"/>
        <v>6.491456222495362E-3</v>
      </c>
      <c r="I1524" s="4">
        <f t="shared" si="124"/>
        <v>1.1472093694600005E-2</v>
      </c>
      <c r="J1524" s="4">
        <f t="shared" si="125"/>
        <v>2.3927309000679742E-3</v>
      </c>
      <c r="K1524" s="4">
        <f t="shared" si="126"/>
        <v>-3.7722949071267164E-3</v>
      </c>
    </row>
    <row r="1525" spans="1:11" x14ac:dyDescent="0.2">
      <c r="A1525" s="6">
        <v>42632</v>
      </c>
      <c r="B1525">
        <v>20.704921720000002</v>
      </c>
      <c r="C1525">
        <v>38.755001069999999</v>
      </c>
      <c r="D1525">
        <v>1.566331506</v>
      </c>
      <c r="E1525">
        <v>2139.1201169999999</v>
      </c>
      <c r="G1525" s="6">
        <f t="shared" si="122"/>
        <v>42632</v>
      </c>
      <c r="H1525" s="4">
        <f t="shared" si="123"/>
        <v>-1.0703748107963151E-2</v>
      </c>
      <c r="I1525" s="4">
        <f t="shared" si="124"/>
        <v>-4.3928897332037309E-3</v>
      </c>
      <c r="J1525" s="4">
        <f t="shared" si="125"/>
        <v>1.3208146786219066E-2</v>
      </c>
      <c r="K1525" s="4">
        <f t="shared" si="126"/>
        <v>-1.8603097307945404E-5</v>
      </c>
    </row>
    <row r="1526" spans="1:11" x14ac:dyDescent="0.2">
      <c r="A1526" s="6">
        <v>42633</v>
      </c>
      <c r="B1526">
        <v>20.670454029999998</v>
      </c>
      <c r="C1526">
        <v>39.011001589999999</v>
      </c>
      <c r="D1526">
        <v>1.5520627499999999</v>
      </c>
      <c r="E1526">
        <v>2139.76001</v>
      </c>
      <c r="G1526" s="6">
        <f t="shared" si="122"/>
        <v>42633</v>
      </c>
      <c r="H1526" s="4">
        <f t="shared" si="123"/>
        <v>-1.6647099885777061E-3</v>
      </c>
      <c r="I1526" s="4">
        <f t="shared" si="124"/>
        <v>6.6056125127595955E-3</v>
      </c>
      <c r="J1526" s="4">
        <f t="shared" si="125"/>
        <v>-9.1096654477944572E-3</v>
      </c>
      <c r="K1526" s="4">
        <f t="shared" si="126"/>
        <v>2.9913841439510591E-4</v>
      </c>
    </row>
    <row r="1527" spans="1:11" x14ac:dyDescent="0.2">
      <c r="A1527" s="6">
        <v>42634</v>
      </c>
      <c r="B1527">
        <v>20.73364067</v>
      </c>
      <c r="C1527">
        <v>39.486999509999997</v>
      </c>
      <c r="D1527">
        <v>1.5956064459999999</v>
      </c>
      <c r="E1527">
        <v>2163.1201169999999</v>
      </c>
      <c r="G1527" s="6">
        <f t="shared" si="122"/>
        <v>42634</v>
      </c>
      <c r="H1527" s="4">
        <f t="shared" si="123"/>
        <v>3.0568578662226731E-3</v>
      </c>
      <c r="I1527" s="4">
        <f t="shared" si="124"/>
        <v>1.2201632888144465E-2</v>
      </c>
      <c r="J1527" s="4">
        <f t="shared" si="125"/>
        <v>2.8055370828273585E-2</v>
      </c>
      <c r="K1527" s="4">
        <f t="shared" si="126"/>
        <v>1.0917162154086668E-2</v>
      </c>
    </row>
    <row r="1528" spans="1:11" x14ac:dyDescent="0.2">
      <c r="A1528" s="6">
        <v>42635</v>
      </c>
      <c r="B1528">
        <v>20.75661659</v>
      </c>
      <c r="C1528">
        <v>40.23500061</v>
      </c>
      <c r="D1528">
        <v>1.5995421409999999</v>
      </c>
      <c r="E1528">
        <v>2177.179932</v>
      </c>
      <c r="G1528" s="6">
        <f t="shared" si="122"/>
        <v>42635</v>
      </c>
      <c r="H1528" s="4">
        <f t="shared" si="123"/>
        <v>1.1081469176441594E-3</v>
      </c>
      <c r="I1528" s="4">
        <f t="shared" si="124"/>
        <v>1.8942971339480419E-2</v>
      </c>
      <c r="J1528" s="4">
        <f t="shared" si="125"/>
        <v>2.4665825397398589E-3</v>
      </c>
      <c r="K1528" s="4">
        <f t="shared" si="126"/>
        <v>6.4997846811667426E-3</v>
      </c>
    </row>
    <row r="1529" spans="1:11" x14ac:dyDescent="0.2">
      <c r="A1529" s="6">
        <v>42636</v>
      </c>
      <c r="B1529">
        <v>20.77959061</v>
      </c>
      <c r="C1529">
        <v>40.287498470000003</v>
      </c>
      <c r="D1529">
        <v>1.5978204009999999</v>
      </c>
      <c r="E1529">
        <v>2164.6899410000001</v>
      </c>
      <c r="G1529" s="6">
        <f t="shared" si="122"/>
        <v>42636</v>
      </c>
      <c r="H1529" s="4">
        <f t="shared" si="123"/>
        <v>1.1068287502631335E-3</v>
      </c>
      <c r="I1529" s="4">
        <f t="shared" si="124"/>
        <v>1.304780892359636E-3</v>
      </c>
      <c r="J1529" s="4">
        <f t="shared" si="125"/>
        <v>-1.076395523361251E-3</v>
      </c>
      <c r="K1529" s="4">
        <f t="shared" si="126"/>
        <v>-5.7367748142553854E-3</v>
      </c>
    </row>
    <row r="1530" spans="1:11" x14ac:dyDescent="0.2">
      <c r="A1530" s="6">
        <v>42639</v>
      </c>
      <c r="B1530">
        <v>20.569934839999998</v>
      </c>
      <c r="C1530">
        <v>39.958000179999999</v>
      </c>
      <c r="D1530">
        <v>1.5828139779999999</v>
      </c>
      <c r="E1530">
        <v>2146.1000979999999</v>
      </c>
      <c r="G1530" s="6">
        <f t="shared" si="122"/>
        <v>42639</v>
      </c>
      <c r="H1530" s="4">
        <f t="shared" si="123"/>
        <v>-1.008950435717948E-2</v>
      </c>
      <c r="I1530" s="4">
        <f t="shared" si="124"/>
        <v>-8.1786733481445939E-3</v>
      </c>
      <c r="J1530" s="4">
        <f t="shared" si="125"/>
        <v>-9.3918083600685875E-3</v>
      </c>
      <c r="K1530" s="4">
        <f t="shared" si="126"/>
        <v>-8.5877624540595665E-3</v>
      </c>
    </row>
    <row r="1531" spans="1:11" x14ac:dyDescent="0.2">
      <c r="A1531" s="6">
        <v>42640</v>
      </c>
      <c r="B1531">
        <v>20.77384949</v>
      </c>
      <c r="C1531">
        <v>40.805500029999997</v>
      </c>
      <c r="D1531">
        <v>1.636935711</v>
      </c>
      <c r="E1531">
        <v>2159.929932</v>
      </c>
      <c r="G1531" s="6">
        <f t="shared" si="122"/>
        <v>42640</v>
      </c>
      <c r="H1531" s="4">
        <f t="shared" si="123"/>
        <v>9.9132375277859452E-3</v>
      </c>
      <c r="I1531" s="4">
        <f t="shared" si="124"/>
        <v>2.1209766409285846E-2</v>
      </c>
      <c r="J1531" s="4">
        <f t="shared" si="125"/>
        <v>3.4193363056084891E-2</v>
      </c>
      <c r="K1531" s="4">
        <f t="shared" si="126"/>
        <v>6.4441700612607455E-3</v>
      </c>
    </row>
    <row r="1532" spans="1:11" x14ac:dyDescent="0.2">
      <c r="A1532" s="6">
        <v>42641</v>
      </c>
      <c r="B1532">
        <v>20.618751530000001</v>
      </c>
      <c r="C1532">
        <v>41.436000819999997</v>
      </c>
      <c r="D1532">
        <v>1.6428399090000001</v>
      </c>
      <c r="E1532">
        <v>2171.3701169999999</v>
      </c>
      <c r="G1532" s="6">
        <f t="shared" si="122"/>
        <v>42641</v>
      </c>
      <c r="H1532" s="4">
        <f t="shared" si="123"/>
        <v>-7.466019240904731E-3</v>
      </c>
      <c r="I1532" s="4">
        <f t="shared" si="124"/>
        <v>1.5451367818957173E-2</v>
      </c>
      <c r="J1532" s="4">
        <f t="shared" si="125"/>
        <v>3.6068600375229742E-3</v>
      </c>
      <c r="K1532" s="4">
        <f t="shared" si="126"/>
        <v>5.2965537587632561E-3</v>
      </c>
    </row>
    <row r="1533" spans="1:11" x14ac:dyDescent="0.2">
      <c r="A1533" s="6">
        <v>42642</v>
      </c>
      <c r="B1533">
        <v>20.3143177</v>
      </c>
      <c r="C1533">
        <v>41.45249939</v>
      </c>
      <c r="D1533">
        <v>1.65809238</v>
      </c>
      <c r="E1533">
        <v>2151.1298830000001</v>
      </c>
      <c r="G1533" s="6">
        <f t="shared" si="122"/>
        <v>42642</v>
      </c>
      <c r="H1533" s="4">
        <f t="shared" si="123"/>
        <v>-1.4764901238421446E-2</v>
      </c>
      <c r="I1533" s="4">
        <f t="shared" si="124"/>
        <v>3.9816994095720482E-4</v>
      </c>
      <c r="J1533" s="4">
        <f t="shared" si="125"/>
        <v>9.2842101755881146E-3</v>
      </c>
      <c r="K1533" s="4">
        <f t="shared" si="126"/>
        <v>-9.3214113252899633E-3</v>
      </c>
    </row>
    <row r="1534" spans="1:11" x14ac:dyDescent="0.2">
      <c r="A1534" s="6">
        <v>42643</v>
      </c>
      <c r="B1534">
        <v>20.713531490000001</v>
      </c>
      <c r="C1534">
        <v>41.865501399999999</v>
      </c>
      <c r="D1534">
        <v>1.685645461</v>
      </c>
      <c r="E1534">
        <v>2168.2700199999999</v>
      </c>
      <c r="G1534" s="6">
        <f t="shared" si="122"/>
        <v>42643</v>
      </c>
      <c r="H1534" s="4">
        <f t="shared" si="123"/>
        <v>1.9651843389256518E-2</v>
      </c>
      <c r="I1534" s="4">
        <f t="shared" si="124"/>
        <v>9.9632595398970736E-3</v>
      </c>
      <c r="J1534" s="4">
        <f t="shared" si="125"/>
        <v>1.6617337690195466E-2</v>
      </c>
      <c r="K1534" s="4">
        <f t="shared" si="126"/>
        <v>7.967969361336813E-3</v>
      </c>
    </row>
    <row r="1535" spans="1:11" x14ac:dyDescent="0.2">
      <c r="A1535" s="6">
        <v>42646</v>
      </c>
      <c r="B1535">
        <v>20.681941989999999</v>
      </c>
      <c r="C1535">
        <v>41.837001800000003</v>
      </c>
      <c r="D1535">
        <v>1.6839230060000001</v>
      </c>
      <c r="E1535">
        <v>2161.1999510000001</v>
      </c>
      <c r="G1535" s="6">
        <f t="shared" si="122"/>
        <v>42646</v>
      </c>
      <c r="H1535" s="4">
        <f t="shared" si="123"/>
        <v>-1.5250658737383516E-3</v>
      </c>
      <c r="I1535" s="4">
        <f t="shared" si="124"/>
        <v>-6.8074187689048937E-4</v>
      </c>
      <c r="J1535" s="4">
        <f t="shared" si="125"/>
        <v>-1.0218370587715686E-3</v>
      </c>
      <c r="K1535" s="4">
        <f t="shared" si="126"/>
        <v>-3.2606958242220596E-3</v>
      </c>
    </row>
    <row r="1536" spans="1:11" x14ac:dyDescent="0.2">
      <c r="A1536" s="6">
        <v>42647</v>
      </c>
      <c r="B1536">
        <v>20.60726738</v>
      </c>
      <c r="C1536">
        <v>41.701499939999998</v>
      </c>
      <c r="D1536">
        <v>1.6802331210000001</v>
      </c>
      <c r="E1536">
        <v>2150.48999</v>
      </c>
      <c r="G1536" s="6">
        <f t="shared" si="122"/>
        <v>42647</v>
      </c>
      <c r="H1536" s="4">
        <f t="shared" si="123"/>
        <v>-3.6106188691615859E-3</v>
      </c>
      <c r="I1536" s="4">
        <f t="shared" si="124"/>
        <v>-3.2388042682351958E-3</v>
      </c>
      <c r="J1536" s="4">
        <f t="shared" si="125"/>
        <v>-2.1912432972603924E-3</v>
      </c>
      <c r="K1536" s="4">
        <f t="shared" si="126"/>
        <v>-4.9555623000289151E-3</v>
      </c>
    </row>
    <row r="1537" spans="1:11" x14ac:dyDescent="0.2">
      <c r="A1537" s="6">
        <v>42648</v>
      </c>
      <c r="B1537">
        <v>20.584291459999999</v>
      </c>
      <c r="C1537">
        <v>42.2179985</v>
      </c>
      <c r="D1537">
        <v>1.6785107850000001</v>
      </c>
      <c r="E1537">
        <v>2159.7299800000001</v>
      </c>
      <c r="G1537" s="6">
        <f t="shared" si="122"/>
        <v>42648</v>
      </c>
      <c r="H1537" s="4">
        <f t="shared" si="123"/>
        <v>-1.1149425868225427E-3</v>
      </c>
      <c r="I1537" s="4">
        <f t="shared" si="124"/>
        <v>1.2385611086966675E-2</v>
      </c>
      <c r="J1537" s="4">
        <f t="shared" si="125"/>
        <v>-1.0250577604224986E-3</v>
      </c>
      <c r="K1537" s="4">
        <f t="shared" si="126"/>
        <v>4.2966905416750301E-3</v>
      </c>
    </row>
    <row r="1538" spans="1:11" x14ac:dyDescent="0.2">
      <c r="A1538" s="6">
        <v>42649</v>
      </c>
      <c r="B1538">
        <v>19.920833590000001</v>
      </c>
      <c r="C1538">
        <v>42.083000179999999</v>
      </c>
      <c r="D1538">
        <v>1.6566165690000001</v>
      </c>
      <c r="E1538">
        <v>2160.7700199999999</v>
      </c>
      <c r="G1538" s="6">
        <f t="shared" ref="G1538:G1601" si="127">A1538</f>
        <v>42649</v>
      </c>
      <c r="H1538" s="4">
        <f t="shared" si="123"/>
        <v>-3.2231270689557112E-2</v>
      </c>
      <c r="I1538" s="4">
        <f t="shared" si="124"/>
        <v>-3.1976485100306817E-3</v>
      </c>
      <c r="J1538" s="4">
        <f t="shared" si="125"/>
        <v>-1.3043833972148144E-2</v>
      </c>
      <c r="K1538" s="4">
        <f t="shared" si="126"/>
        <v>4.8156019948386586E-4</v>
      </c>
    </row>
    <row r="1539" spans="1:11" x14ac:dyDescent="0.2">
      <c r="A1539" s="6">
        <v>42650</v>
      </c>
      <c r="B1539">
        <v>19.731277469999998</v>
      </c>
      <c r="C1539">
        <v>41.971500399999996</v>
      </c>
      <c r="D1539">
        <v>1.6445620059999999</v>
      </c>
      <c r="E1539">
        <v>2153.73999</v>
      </c>
      <c r="G1539" s="6">
        <f t="shared" si="127"/>
        <v>42650</v>
      </c>
      <c r="H1539" s="4">
        <f t="shared" si="123"/>
        <v>-9.5154712850549217E-3</v>
      </c>
      <c r="I1539" s="4">
        <f t="shared" si="124"/>
        <v>-2.6495206977422692E-3</v>
      </c>
      <c r="J1539" s="4">
        <f t="shared" si="125"/>
        <v>-7.2766162222298592E-3</v>
      </c>
      <c r="K1539" s="4">
        <f t="shared" si="126"/>
        <v>-3.2534836817107449E-3</v>
      </c>
    </row>
    <row r="1540" spans="1:11" x14ac:dyDescent="0.2">
      <c r="A1540" s="6">
        <v>42653</v>
      </c>
      <c r="B1540">
        <v>19.524490360000001</v>
      </c>
      <c r="C1540">
        <v>42.085498809999997</v>
      </c>
      <c r="D1540">
        <v>1.650712132</v>
      </c>
      <c r="E1540">
        <v>2163.6599120000001</v>
      </c>
      <c r="G1540" s="6">
        <f t="shared" si="127"/>
        <v>42653</v>
      </c>
      <c r="H1540" s="4">
        <f t="shared" si="123"/>
        <v>-1.0480168367932641E-2</v>
      </c>
      <c r="I1540" s="4">
        <f t="shared" si="124"/>
        <v>2.7160908929526606E-3</v>
      </c>
      <c r="J1540" s="4">
        <f t="shared" si="125"/>
        <v>3.7396741366770847E-3</v>
      </c>
      <c r="K1540" s="4">
        <f t="shared" si="126"/>
        <v>4.605905098135743E-3</v>
      </c>
    </row>
    <row r="1541" spans="1:11" x14ac:dyDescent="0.2">
      <c r="A1541" s="6">
        <v>42654</v>
      </c>
      <c r="B1541">
        <v>19.35503769</v>
      </c>
      <c r="C1541">
        <v>41.549999239999998</v>
      </c>
      <c r="D1541">
        <v>1.626849532</v>
      </c>
      <c r="E1541">
        <v>2136.7299800000001</v>
      </c>
      <c r="G1541" s="6">
        <f t="shared" si="127"/>
        <v>42654</v>
      </c>
      <c r="H1541" s="4">
        <f t="shared" ref="H1541:H1604" si="128">B1541/B1540-1</f>
        <v>-8.6789804433082818E-3</v>
      </c>
      <c r="I1541" s="4">
        <f t="shared" si="124"/>
        <v>-1.2724087515692206E-2</v>
      </c>
      <c r="J1541" s="4">
        <f t="shared" si="125"/>
        <v>-1.4455942703400448E-2</v>
      </c>
      <c r="K1541" s="4">
        <f t="shared" si="126"/>
        <v>-1.2446471763257416E-2</v>
      </c>
    </row>
    <row r="1542" spans="1:11" x14ac:dyDescent="0.2">
      <c r="A1542" s="6">
        <v>42655</v>
      </c>
      <c r="B1542">
        <v>19.37514114</v>
      </c>
      <c r="C1542">
        <v>41.704498289999997</v>
      </c>
      <c r="D1542">
        <v>1.6342296599999999</v>
      </c>
      <c r="E1542">
        <v>2139.179932</v>
      </c>
      <c r="G1542" s="6">
        <f t="shared" si="127"/>
        <v>42655</v>
      </c>
      <c r="H1542" s="4">
        <f t="shared" si="128"/>
        <v>1.0386675718223604E-3</v>
      </c>
      <c r="I1542" s="4">
        <f t="shared" si="124"/>
        <v>3.7183887563412288E-3</v>
      </c>
      <c r="J1542" s="4">
        <f t="shared" si="125"/>
        <v>4.5364539589147768E-3</v>
      </c>
      <c r="K1542" s="4">
        <f t="shared" si="126"/>
        <v>1.1465894253985809E-3</v>
      </c>
    </row>
    <row r="1543" spans="1:11" x14ac:dyDescent="0.2">
      <c r="A1543" s="6">
        <v>42656</v>
      </c>
      <c r="B1543">
        <v>19.596290589999999</v>
      </c>
      <c r="C1543">
        <v>41.4640007</v>
      </c>
      <c r="D1543">
        <v>1.6076605319999999</v>
      </c>
      <c r="E1543">
        <v>2132.5500489999999</v>
      </c>
      <c r="G1543" s="6">
        <f t="shared" si="127"/>
        <v>42656</v>
      </c>
      <c r="H1543" s="4">
        <f t="shared" si="128"/>
        <v>1.1414082013752935E-2</v>
      </c>
      <c r="I1543" s="4">
        <f t="shared" si="124"/>
        <v>-5.7667062274110448E-3</v>
      </c>
      <c r="J1543" s="4">
        <f t="shared" si="125"/>
        <v>-1.6257891195047836E-2</v>
      </c>
      <c r="K1543" s="4">
        <f t="shared" si="126"/>
        <v>-3.0992638350910706E-3</v>
      </c>
    </row>
    <row r="1544" spans="1:11" x14ac:dyDescent="0.2">
      <c r="A1544" s="6">
        <v>42657</v>
      </c>
      <c r="B1544">
        <v>19.65948105</v>
      </c>
      <c r="C1544">
        <v>41.147998809999997</v>
      </c>
      <c r="D1544">
        <v>1.623405099</v>
      </c>
      <c r="E1544">
        <v>2132.9799800000001</v>
      </c>
      <c r="G1544" s="6">
        <f t="shared" si="127"/>
        <v>42657</v>
      </c>
      <c r="H1544" s="4">
        <f t="shared" si="128"/>
        <v>3.2246133373958763E-3</v>
      </c>
      <c r="I1544" s="4">
        <f t="shared" si="124"/>
        <v>-7.6211143320765729E-3</v>
      </c>
      <c r="J1544" s="4">
        <f t="shared" si="125"/>
        <v>9.7934649054380873E-3</v>
      </c>
      <c r="K1544" s="4">
        <f t="shared" si="126"/>
        <v>2.0160417815362486E-4</v>
      </c>
    </row>
    <row r="1545" spans="1:11" x14ac:dyDescent="0.2">
      <c r="A1545" s="6">
        <v>42660</v>
      </c>
      <c r="B1545">
        <v>19.593421939999999</v>
      </c>
      <c r="C1545">
        <v>40.647499080000003</v>
      </c>
      <c r="D1545">
        <v>1.614057064</v>
      </c>
      <c r="E1545">
        <v>2126.5</v>
      </c>
      <c r="G1545" s="6">
        <f t="shared" si="127"/>
        <v>42660</v>
      </c>
      <c r="H1545" s="4">
        <f t="shared" si="128"/>
        <v>-3.3601655014184884E-3</v>
      </c>
      <c r="I1545" s="4">
        <f t="shared" si="124"/>
        <v>-1.2163403919375093E-2</v>
      </c>
      <c r="J1545" s="4">
        <f t="shared" si="125"/>
        <v>-5.7582885539525508E-3</v>
      </c>
      <c r="K1545" s="4">
        <f t="shared" si="126"/>
        <v>-3.0379938212078406E-3</v>
      </c>
    </row>
    <row r="1546" spans="1:11" x14ac:dyDescent="0.2">
      <c r="A1546" s="6">
        <v>42661</v>
      </c>
      <c r="B1546">
        <v>19.780105590000002</v>
      </c>
      <c r="C1546">
        <v>40.882499690000003</v>
      </c>
      <c r="D1546">
        <v>1.638657928</v>
      </c>
      <c r="E1546">
        <v>2139.6000979999999</v>
      </c>
      <c r="G1546" s="6">
        <f t="shared" si="127"/>
        <v>42661</v>
      </c>
      <c r="H1546" s="4">
        <f t="shared" si="128"/>
        <v>9.5278737206636599E-3</v>
      </c>
      <c r="I1546" s="4">
        <f t="shared" si="124"/>
        <v>5.7814285089836659E-3</v>
      </c>
      <c r="J1546" s="4">
        <f t="shared" si="125"/>
        <v>1.5241632126086868E-2</v>
      </c>
      <c r="K1546" s="4">
        <f t="shared" si="126"/>
        <v>6.1604034798965479E-3</v>
      </c>
    </row>
    <row r="1547" spans="1:11" x14ac:dyDescent="0.2">
      <c r="A1547" s="6">
        <v>42662</v>
      </c>
      <c r="B1547">
        <v>19.78585052</v>
      </c>
      <c r="C1547">
        <v>40.884498600000001</v>
      </c>
      <c r="D1547">
        <v>1.6352132559999999</v>
      </c>
      <c r="E1547">
        <v>2144.290039</v>
      </c>
      <c r="G1547" s="6">
        <f t="shared" si="127"/>
        <v>42662</v>
      </c>
      <c r="H1547" s="4">
        <f t="shared" si="128"/>
        <v>2.9043980447207574E-4</v>
      </c>
      <c r="I1547" s="4">
        <f t="shared" si="124"/>
        <v>4.8894025931778273E-5</v>
      </c>
      <c r="J1547" s="4">
        <f t="shared" si="125"/>
        <v>-2.1021300059886894E-3</v>
      </c>
      <c r="K1547" s="4">
        <f t="shared" si="126"/>
        <v>2.191970828747003E-3</v>
      </c>
    </row>
    <row r="1548" spans="1:11" x14ac:dyDescent="0.2">
      <c r="A1548" s="6">
        <v>42663</v>
      </c>
      <c r="B1548">
        <v>19.73989868</v>
      </c>
      <c r="C1548">
        <v>40.515998840000002</v>
      </c>
      <c r="D1548">
        <v>1.6662106510000001</v>
      </c>
      <c r="E1548">
        <v>2141.3400879999999</v>
      </c>
      <c r="G1548" s="6">
        <f t="shared" si="127"/>
        <v>42663</v>
      </c>
      <c r="H1548" s="4">
        <f t="shared" si="128"/>
        <v>-2.3224596766032723E-3</v>
      </c>
      <c r="I1548" s="4">
        <f t="shared" si="124"/>
        <v>-9.0131901483071486E-3</v>
      </c>
      <c r="J1548" s="4">
        <f t="shared" si="125"/>
        <v>1.8956178887532316E-2</v>
      </c>
      <c r="K1548" s="4">
        <f t="shared" si="126"/>
        <v>-1.375723874264545E-3</v>
      </c>
    </row>
    <row r="1549" spans="1:11" x14ac:dyDescent="0.2">
      <c r="A1549" s="6">
        <v>42664</v>
      </c>
      <c r="B1549">
        <v>19.627880099999999</v>
      </c>
      <c r="C1549">
        <v>40.949501040000001</v>
      </c>
      <c r="D1549">
        <v>1.661536694</v>
      </c>
      <c r="E1549">
        <v>2141.1599120000001</v>
      </c>
      <c r="G1549" s="6">
        <f t="shared" si="127"/>
        <v>42664</v>
      </c>
      <c r="H1549" s="4">
        <f t="shared" si="128"/>
        <v>-5.6747292281441597E-3</v>
      </c>
      <c r="I1549" s="4">
        <f t="shared" si="124"/>
        <v>1.069953135579671E-2</v>
      </c>
      <c r="J1549" s="4">
        <f t="shared" si="125"/>
        <v>-2.8051417131410572E-3</v>
      </c>
      <c r="K1549" s="4">
        <f t="shared" si="126"/>
        <v>-8.4141702203055502E-5</v>
      </c>
    </row>
    <row r="1550" spans="1:11" x14ac:dyDescent="0.2">
      <c r="A1550" s="6">
        <v>42667</v>
      </c>
      <c r="B1550">
        <v>19.872016909999999</v>
      </c>
      <c r="C1550">
        <v>41.904499049999998</v>
      </c>
      <c r="D1550">
        <v>1.739521265</v>
      </c>
      <c r="E1550">
        <v>2151.330078</v>
      </c>
      <c r="G1550" s="6">
        <f t="shared" si="127"/>
        <v>42667</v>
      </c>
      <c r="H1550" s="4">
        <f t="shared" si="128"/>
        <v>1.2438266830456124E-2</v>
      </c>
      <c r="I1550" s="4">
        <f t="shared" si="124"/>
        <v>2.3321358887062882E-2</v>
      </c>
      <c r="J1550" s="4">
        <f t="shared" si="125"/>
        <v>4.6935208401723161E-2</v>
      </c>
      <c r="K1550" s="4">
        <f t="shared" si="126"/>
        <v>4.749839534638145E-3</v>
      </c>
    </row>
    <row r="1551" spans="1:11" x14ac:dyDescent="0.2">
      <c r="A1551" s="6">
        <v>42668</v>
      </c>
      <c r="B1551">
        <v>19.920833590000001</v>
      </c>
      <c r="C1551">
        <v>41.758998869999999</v>
      </c>
      <c r="D1551">
        <v>1.7680578229999999</v>
      </c>
      <c r="E1551">
        <v>2143.1599120000001</v>
      </c>
      <c r="G1551" s="6">
        <f t="shared" si="127"/>
        <v>42668</v>
      </c>
      <c r="H1551" s="4">
        <f t="shared" si="128"/>
        <v>2.4565538677372434E-3</v>
      </c>
      <c r="I1551" s="4">
        <f t="shared" si="124"/>
        <v>-3.4721851662369296E-3</v>
      </c>
      <c r="J1551" s="4">
        <f t="shared" si="125"/>
        <v>1.6404834234664989E-2</v>
      </c>
      <c r="K1551" s="4">
        <f t="shared" si="126"/>
        <v>-3.7977277794559727E-3</v>
      </c>
    </row>
    <row r="1552" spans="1:11" x14ac:dyDescent="0.2">
      <c r="A1552" s="6">
        <v>42669</v>
      </c>
      <c r="B1552">
        <v>19.98689461</v>
      </c>
      <c r="C1552">
        <v>41.129501339999997</v>
      </c>
      <c r="D1552">
        <v>1.7751920219999999</v>
      </c>
      <c r="E1552">
        <v>2139.429932</v>
      </c>
      <c r="G1552" s="6">
        <f t="shared" si="127"/>
        <v>42669</v>
      </c>
      <c r="H1552" s="4">
        <f t="shared" si="128"/>
        <v>3.3161774933534449E-3</v>
      </c>
      <c r="I1552" s="4">
        <f t="shared" si="124"/>
        <v>-1.5074535957140478E-2</v>
      </c>
      <c r="J1552" s="4">
        <f t="shared" si="125"/>
        <v>4.0350484623261629E-3</v>
      </c>
      <c r="K1552" s="4">
        <f t="shared" si="126"/>
        <v>-1.7404114266579285E-3</v>
      </c>
    </row>
    <row r="1553" spans="1:11" x14ac:dyDescent="0.2">
      <c r="A1553" s="6">
        <v>42670</v>
      </c>
      <c r="B1553">
        <v>20.05583382</v>
      </c>
      <c r="C1553">
        <v>40.917999270000003</v>
      </c>
      <c r="D1553">
        <v>1.7387828830000001</v>
      </c>
      <c r="E1553">
        <v>2133.040039</v>
      </c>
      <c r="G1553" s="6">
        <f t="shared" si="127"/>
        <v>42670</v>
      </c>
      <c r="H1553" s="4">
        <f t="shared" si="128"/>
        <v>3.4492206691032479E-3</v>
      </c>
      <c r="I1553" s="4">
        <f t="shared" si="124"/>
        <v>-5.1423446214822199E-3</v>
      </c>
      <c r="J1553" s="4">
        <f t="shared" si="125"/>
        <v>-2.0509972188236802E-2</v>
      </c>
      <c r="K1553" s="4">
        <f t="shared" si="126"/>
        <v>-2.9867269333876401E-3</v>
      </c>
    </row>
    <row r="1554" spans="1:11" x14ac:dyDescent="0.2">
      <c r="A1554" s="6">
        <v>42671</v>
      </c>
      <c r="B1554">
        <v>20.101778029999998</v>
      </c>
      <c r="C1554">
        <v>38.816001890000003</v>
      </c>
      <c r="D1554">
        <v>1.7358310219999999</v>
      </c>
      <c r="E1554">
        <v>2126.4099120000001</v>
      </c>
      <c r="G1554" s="6">
        <f t="shared" si="127"/>
        <v>42671</v>
      </c>
      <c r="H1554" s="4">
        <f t="shared" si="128"/>
        <v>2.2908152516791791E-3</v>
      </c>
      <c r="I1554" s="4">
        <f t="shared" si="124"/>
        <v>-5.1370971638418528E-2</v>
      </c>
      <c r="J1554" s="4">
        <f t="shared" si="125"/>
        <v>-1.6976593391045958E-3</v>
      </c>
      <c r="K1554" s="4">
        <f t="shared" si="126"/>
        <v>-3.1082993655890956E-3</v>
      </c>
    </row>
    <row r="1555" spans="1:11" x14ac:dyDescent="0.2">
      <c r="A1555" s="6">
        <v>42674</v>
      </c>
      <c r="B1555">
        <v>20.110395430000001</v>
      </c>
      <c r="C1555">
        <v>39.491001130000001</v>
      </c>
      <c r="D1555">
        <v>1.7505912779999999</v>
      </c>
      <c r="E1555">
        <v>2126.1499020000001</v>
      </c>
      <c r="G1555" s="6">
        <f t="shared" si="127"/>
        <v>42674</v>
      </c>
      <c r="H1555" s="4">
        <f t="shared" si="128"/>
        <v>4.2868844672061535E-4</v>
      </c>
      <c r="I1555" s="4">
        <f t="shared" si="124"/>
        <v>1.7389715764979163E-2</v>
      </c>
      <c r="J1555" s="4">
        <f t="shared" si="125"/>
        <v>8.5032793013419816E-3</v>
      </c>
      <c r="K1555" s="4">
        <f t="shared" si="126"/>
        <v>-1.2227651805640782E-4</v>
      </c>
    </row>
    <row r="1556" spans="1:11" x14ac:dyDescent="0.2">
      <c r="A1556" s="6">
        <v>42675</v>
      </c>
      <c r="B1556">
        <v>19.903610230000002</v>
      </c>
      <c r="C1556">
        <v>39.270500179999999</v>
      </c>
      <c r="D1556">
        <v>1.6986833809999999</v>
      </c>
      <c r="E1556">
        <v>2111.719971</v>
      </c>
      <c r="G1556" s="6">
        <f t="shared" si="127"/>
        <v>42675</v>
      </c>
      <c r="H1556" s="4">
        <f t="shared" si="128"/>
        <v>-1.028250293335975E-2</v>
      </c>
      <c r="I1556" s="4">
        <f t="shared" ref="I1556:I1619" si="129">C1556/C1555-1</f>
        <v>-5.5835745787790048E-3</v>
      </c>
      <c r="J1556" s="4">
        <f t="shared" ref="J1556:J1619" si="130">D1556/D1555-1</f>
        <v>-2.9651636936808723E-2</v>
      </c>
      <c r="K1556" s="4">
        <f t="shared" ref="K1556:K1619" si="131">E1556/E1555-1</f>
        <v>-6.7868831762174509E-3</v>
      </c>
    </row>
    <row r="1557" spans="1:11" x14ac:dyDescent="0.2">
      <c r="A1557" s="6">
        <v>42676</v>
      </c>
      <c r="B1557">
        <v>19.94668579</v>
      </c>
      <c r="C1557">
        <v>38.277999880000003</v>
      </c>
      <c r="D1557">
        <v>1.69154954</v>
      </c>
      <c r="E1557">
        <v>2097.9399410000001</v>
      </c>
      <c r="G1557" s="6">
        <f t="shared" si="127"/>
        <v>42676</v>
      </c>
      <c r="H1557" s="4">
        <f t="shared" si="128"/>
        <v>2.1642083773862897E-3</v>
      </c>
      <c r="I1557" s="4">
        <f t="shared" si="129"/>
        <v>-2.5273431594982965E-2</v>
      </c>
      <c r="J1557" s="4">
        <f t="shared" si="130"/>
        <v>-4.1996295953635743E-3</v>
      </c>
      <c r="K1557" s="4">
        <f t="shared" si="131"/>
        <v>-6.5255006294582252E-3</v>
      </c>
    </row>
    <row r="1558" spans="1:11" x14ac:dyDescent="0.2">
      <c r="A1558" s="6">
        <v>42677</v>
      </c>
      <c r="B1558">
        <v>19.998378750000001</v>
      </c>
      <c r="C1558">
        <v>38.351501460000001</v>
      </c>
      <c r="D1558">
        <v>1.671868801</v>
      </c>
      <c r="E1558">
        <v>2088.6599120000001</v>
      </c>
      <c r="G1558" s="6">
        <f t="shared" si="127"/>
        <v>42677</v>
      </c>
      <c r="H1558" s="4">
        <f t="shared" si="128"/>
        <v>2.5915563389440344E-3</v>
      </c>
      <c r="I1558" s="4">
        <f t="shared" si="129"/>
        <v>1.9202043009149961E-3</v>
      </c>
      <c r="J1558" s="4">
        <f t="shared" si="130"/>
        <v>-1.1634739943826911E-2</v>
      </c>
      <c r="K1558" s="4">
        <f t="shared" si="131"/>
        <v>-4.4234006982948326E-3</v>
      </c>
    </row>
    <row r="1559" spans="1:11" x14ac:dyDescent="0.2">
      <c r="A1559" s="6">
        <v>42678</v>
      </c>
      <c r="B1559">
        <v>19.863393779999999</v>
      </c>
      <c r="C1559">
        <v>37.752498629999998</v>
      </c>
      <c r="D1559">
        <v>1.66227448</v>
      </c>
      <c r="E1559">
        <v>2085.179932</v>
      </c>
      <c r="G1559" s="6">
        <f t="shared" si="127"/>
        <v>42678</v>
      </c>
      <c r="H1559" s="4">
        <f t="shared" si="128"/>
        <v>-6.7497956553104199E-3</v>
      </c>
      <c r="I1559" s="4">
        <f t="shared" si="129"/>
        <v>-1.5618758254478116E-2</v>
      </c>
      <c r="J1559" s="4">
        <f t="shared" si="130"/>
        <v>-5.73868056767457E-3</v>
      </c>
      <c r="K1559" s="4">
        <f t="shared" si="131"/>
        <v>-1.6661305078947697E-3</v>
      </c>
    </row>
    <row r="1560" spans="1:11" x14ac:dyDescent="0.2">
      <c r="A1560" s="6">
        <v>42681</v>
      </c>
      <c r="B1560">
        <v>20.041467669999999</v>
      </c>
      <c r="C1560">
        <v>39.246498109999997</v>
      </c>
      <c r="D1560">
        <v>1.7532970910000001</v>
      </c>
      <c r="E1560">
        <v>2131.5200199999999</v>
      </c>
      <c r="G1560" s="6">
        <f t="shared" si="127"/>
        <v>42681</v>
      </c>
      <c r="H1560" s="4">
        <f t="shared" si="128"/>
        <v>8.9649277445880138E-3</v>
      </c>
      <c r="I1560" s="4">
        <f t="shared" si="129"/>
        <v>3.9573525838440649E-2</v>
      </c>
      <c r="J1560" s="4">
        <f t="shared" si="130"/>
        <v>5.4757870673680875E-2</v>
      </c>
      <c r="K1560" s="4">
        <f t="shared" si="131"/>
        <v>2.2223544015960606E-2</v>
      </c>
    </row>
    <row r="1561" spans="1:11" x14ac:dyDescent="0.2">
      <c r="A1561" s="6">
        <v>42682</v>
      </c>
      <c r="B1561">
        <v>20.044338230000001</v>
      </c>
      <c r="C1561">
        <v>39.387500760000002</v>
      </c>
      <c r="D1561">
        <v>1.7505912779999999</v>
      </c>
      <c r="E1561">
        <v>2139.5600589999999</v>
      </c>
      <c r="G1561" s="6">
        <f t="shared" si="127"/>
        <v>42682</v>
      </c>
      <c r="H1561" s="4">
        <f t="shared" si="128"/>
        <v>1.4323102715163571E-4</v>
      </c>
      <c r="I1561" s="4">
        <f t="shared" si="129"/>
        <v>3.5927447489658704E-3</v>
      </c>
      <c r="J1561" s="4">
        <f t="shared" si="130"/>
        <v>-1.5432712538505644E-3</v>
      </c>
      <c r="K1561" s="4">
        <f t="shared" si="131"/>
        <v>3.7719744241482278E-3</v>
      </c>
    </row>
    <row r="1562" spans="1:11" x14ac:dyDescent="0.2">
      <c r="A1562" s="6">
        <v>42683</v>
      </c>
      <c r="B1562">
        <v>20.420585630000001</v>
      </c>
      <c r="C1562">
        <v>38.594001769999998</v>
      </c>
      <c r="D1562">
        <v>1.7210702899999999</v>
      </c>
      <c r="E1562">
        <v>2163.26001</v>
      </c>
      <c r="G1562" s="6">
        <f t="shared" si="127"/>
        <v>42683</v>
      </c>
      <c r="H1562" s="4">
        <f t="shared" si="128"/>
        <v>1.8770756893179863E-2</v>
      </c>
      <c r="I1562" s="4">
        <f t="shared" si="129"/>
        <v>-2.0145959370081234E-2</v>
      </c>
      <c r="J1562" s="4">
        <f t="shared" si="130"/>
        <v>-1.6863438297103239E-2</v>
      </c>
      <c r="K1562" s="4">
        <f t="shared" si="131"/>
        <v>1.1077020670818172E-2</v>
      </c>
    </row>
    <row r="1563" spans="1:11" x14ac:dyDescent="0.2">
      <c r="A1563" s="6">
        <v>42684</v>
      </c>
      <c r="B1563">
        <v>20.503877639999999</v>
      </c>
      <c r="C1563">
        <v>37.118999479999999</v>
      </c>
      <c r="D1563">
        <v>1.6671948430000001</v>
      </c>
      <c r="E1563">
        <v>2167.4799800000001</v>
      </c>
      <c r="G1563" s="6">
        <f t="shared" si="127"/>
        <v>42684</v>
      </c>
      <c r="H1563" s="4">
        <f t="shared" si="128"/>
        <v>4.0788257256263449E-3</v>
      </c>
      <c r="I1563" s="4">
        <f t="shared" si="129"/>
        <v>-3.8218433496226667E-2</v>
      </c>
      <c r="J1563" s="4">
        <f t="shared" si="130"/>
        <v>-3.130345536323198E-2</v>
      </c>
      <c r="K1563" s="4">
        <f t="shared" si="131"/>
        <v>1.9507456248868404E-3</v>
      </c>
    </row>
    <row r="1564" spans="1:11" x14ac:dyDescent="0.2">
      <c r="A1564" s="6">
        <v>42685</v>
      </c>
      <c r="B1564">
        <v>20.457921979999998</v>
      </c>
      <c r="C1564">
        <v>36.950500490000003</v>
      </c>
      <c r="D1564">
        <v>2.1641297339999999</v>
      </c>
      <c r="E1564">
        <v>2164.4499510000001</v>
      </c>
      <c r="G1564" s="6">
        <f t="shared" si="127"/>
        <v>42685</v>
      </c>
      <c r="H1564" s="4">
        <f t="shared" si="128"/>
        <v>-2.2413155602503121E-3</v>
      </c>
      <c r="I1564" s="4">
        <f t="shared" si="129"/>
        <v>-4.5394270416901916E-3</v>
      </c>
      <c r="J1564" s="4">
        <f t="shared" si="130"/>
        <v>0.29806647560509503</v>
      </c>
      <c r="K1564" s="4">
        <f t="shared" si="131"/>
        <v>-1.3979501669952876E-3</v>
      </c>
    </row>
    <row r="1565" spans="1:11" x14ac:dyDescent="0.2">
      <c r="A1565" s="6">
        <v>42688</v>
      </c>
      <c r="B1565">
        <v>20.24538231</v>
      </c>
      <c r="C1565">
        <v>35.953498840000002</v>
      </c>
      <c r="D1565">
        <v>2.057609797</v>
      </c>
      <c r="E1565">
        <v>2164.1999510000001</v>
      </c>
      <c r="G1565" s="6">
        <f t="shared" si="127"/>
        <v>42688</v>
      </c>
      <c r="H1565" s="4">
        <f t="shared" si="128"/>
        <v>-1.0389113332614164E-2</v>
      </c>
      <c r="I1565" s="4">
        <f t="shared" si="129"/>
        <v>-2.6982087841268099E-2</v>
      </c>
      <c r="J1565" s="4">
        <f t="shared" si="130"/>
        <v>-4.9220679946537782E-2</v>
      </c>
      <c r="K1565" s="4">
        <f t="shared" si="131"/>
        <v>-1.1550278623184695E-4</v>
      </c>
    </row>
    <row r="1566" spans="1:11" x14ac:dyDescent="0.2">
      <c r="A1566" s="6">
        <v>42689</v>
      </c>
      <c r="B1566">
        <v>20.51248932</v>
      </c>
      <c r="C1566">
        <v>37.161998750000002</v>
      </c>
      <c r="D1566">
        <v>2.1203405860000002</v>
      </c>
      <c r="E1566">
        <v>2180.389893</v>
      </c>
      <c r="G1566" s="6">
        <f t="shared" si="127"/>
        <v>42689</v>
      </c>
      <c r="H1566" s="4">
        <f t="shared" si="128"/>
        <v>1.3193478192212948E-2</v>
      </c>
      <c r="I1566" s="4">
        <f t="shared" si="129"/>
        <v>3.3612859637891068E-2</v>
      </c>
      <c r="J1566" s="4">
        <f t="shared" si="130"/>
        <v>3.0487213412116132E-2</v>
      </c>
      <c r="K1566" s="4">
        <f t="shared" si="131"/>
        <v>7.4807976927082631E-3</v>
      </c>
    </row>
    <row r="1567" spans="1:11" x14ac:dyDescent="0.2">
      <c r="A1567" s="6">
        <v>42690</v>
      </c>
      <c r="B1567">
        <v>20.503877639999999</v>
      </c>
      <c r="C1567">
        <v>37.324501040000001</v>
      </c>
      <c r="D1567">
        <v>2.2541697030000001</v>
      </c>
      <c r="E1567">
        <v>2176.9399410000001</v>
      </c>
      <c r="G1567" s="6">
        <f t="shared" si="127"/>
        <v>42690</v>
      </c>
      <c r="H1567" s="4">
        <f t="shared" si="128"/>
        <v>-4.1982617836655578E-4</v>
      </c>
      <c r="I1567" s="4">
        <f t="shared" si="129"/>
        <v>4.3728081229752469E-3</v>
      </c>
      <c r="J1567" s="4">
        <f t="shared" si="130"/>
        <v>6.3116802028709396E-2</v>
      </c>
      <c r="K1567" s="4">
        <f t="shared" si="131"/>
        <v>-1.5822638011099288E-3</v>
      </c>
    </row>
    <row r="1568" spans="1:11" x14ac:dyDescent="0.2">
      <c r="A1568" s="6">
        <v>42691</v>
      </c>
      <c r="B1568">
        <v>19.872016909999999</v>
      </c>
      <c r="C1568">
        <v>37.819999690000003</v>
      </c>
      <c r="D1568">
        <v>2.2728655340000001</v>
      </c>
      <c r="E1568">
        <v>2187.1201169999999</v>
      </c>
      <c r="G1568" s="6">
        <f t="shared" si="127"/>
        <v>42691</v>
      </c>
      <c r="H1568" s="4">
        <f t="shared" si="128"/>
        <v>-3.0816645567925849E-2</v>
      </c>
      <c r="I1568" s="4">
        <f t="shared" si="129"/>
        <v>1.3275425958648057E-2</v>
      </c>
      <c r="J1568" s="4">
        <f t="shared" si="130"/>
        <v>8.2938879779630437E-3</v>
      </c>
      <c r="K1568" s="4">
        <f t="shared" si="131"/>
        <v>4.6763697097327306E-3</v>
      </c>
    </row>
    <row r="1569" spans="1:11" x14ac:dyDescent="0.2">
      <c r="A1569" s="6">
        <v>42692</v>
      </c>
      <c r="B1569">
        <v>19.68532562</v>
      </c>
      <c r="C1569">
        <v>38.007999419999997</v>
      </c>
      <c r="D1569">
        <v>2.2967290880000002</v>
      </c>
      <c r="E1569">
        <v>2181.8999020000001</v>
      </c>
      <c r="G1569" s="6">
        <f t="shared" si="127"/>
        <v>42692</v>
      </c>
      <c r="H1569" s="4">
        <f t="shared" si="128"/>
        <v>-9.3946825249555665E-3</v>
      </c>
      <c r="I1569" s="4">
        <f t="shared" si="129"/>
        <v>4.9709077615276431E-3</v>
      </c>
      <c r="J1569" s="4">
        <f t="shared" si="130"/>
        <v>1.0499325033981544E-2</v>
      </c>
      <c r="K1569" s="4">
        <f t="shared" si="131"/>
        <v>-2.3867984933356734E-3</v>
      </c>
    </row>
    <row r="1570" spans="1:11" x14ac:dyDescent="0.2">
      <c r="A1570" s="6">
        <v>42695</v>
      </c>
      <c r="B1570">
        <v>19.92370605</v>
      </c>
      <c r="C1570">
        <v>39</v>
      </c>
      <c r="D1570">
        <v>2.2873804569999998</v>
      </c>
      <c r="E1570">
        <v>2198.179932</v>
      </c>
      <c r="G1570" s="6">
        <f t="shared" si="127"/>
        <v>42695</v>
      </c>
      <c r="H1570" s="4">
        <f t="shared" si="128"/>
        <v>1.210954975303058E-2</v>
      </c>
      <c r="I1570" s="4">
        <f t="shared" si="129"/>
        <v>2.6099784128022385E-2</v>
      </c>
      <c r="J1570" s="4">
        <f t="shared" si="130"/>
        <v>-4.0704108503024639E-3</v>
      </c>
      <c r="K1570" s="4">
        <f t="shared" si="131"/>
        <v>7.4614009492723898E-3</v>
      </c>
    </row>
    <row r="1571" spans="1:11" x14ac:dyDescent="0.2">
      <c r="A1571" s="6">
        <v>42696</v>
      </c>
      <c r="B1571">
        <v>20.139114379999999</v>
      </c>
      <c r="C1571">
        <v>39.266498570000003</v>
      </c>
      <c r="D1571">
        <v>2.303863287</v>
      </c>
      <c r="E1571">
        <v>2202.9399410000001</v>
      </c>
      <c r="G1571" s="6">
        <f t="shared" si="127"/>
        <v>42696</v>
      </c>
      <c r="H1571" s="4">
        <f t="shared" si="128"/>
        <v>1.0811659711271293E-2</v>
      </c>
      <c r="I1571" s="4">
        <f t="shared" si="129"/>
        <v>6.833296666666655E-3</v>
      </c>
      <c r="J1571" s="4">
        <f t="shared" si="130"/>
        <v>7.2059853224497594E-3</v>
      </c>
      <c r="K1571" s="4">
        <f t="shared" si="131"/>
        <v>2.1654319242507825E-3</v>
      </c>
    </row>
    <row r="1572" spans="1:11" x14ac:dyDescent="0.2">
      <c r="A1572" s="6">
        <v>42697</v>
      </c>
      <c r="B1572">
        <v>20.343036649999998</v>
      </c>
      <c r="C1572">
        <v>39.006000520000001</v>
      </c>
      <c r="D1572">
        <v>2.3151967529999999</v>
      </c>
      <c r="E1572">
        <v>2204.719971</v>
      </c>
      <c r="G1572" s="6">
        <f t="shared" si="127"/>
        <v>42697</v>
      </c>
      <c r="H1572" s="4">
        <f t="shared" si="128"/>
        <v>1.0125682100624811E-2</v>
      </c>
      <c r="I1572" s="4">
        <f t="shared" si="129"/>
        <v>-6.6341043761672935E-3</v>
      </c>
      <c r="J1572" s="4">
        <f t="shared" si="130"/>
        <v>4.9193309620199077E-3</v>
      </c>
      <c r="K1572" s="4">
        <f t="shared" si="131"/>
        <v>8.0802475222818693E-4</v>
      </c>
    </row>
    <row r="1573" spans="1:11" x14ac:dyDescent="0.2">
      <c r="A1573" s="6">
        <v>42699</v>
      </c>
      <c r="B1573">
        <v>20.457921979999998</v>
      </c>
      <c r="C1573">
        <v>39.018501280000002</v>
      </c>
      <c r="D1573">
        <v>2.3198766709999998</v>
      </c>
      <c r="E1573">
        <v>2213.3500979999999</v>
      </c>
      <c r="G1573" s="6">
        <f t="shared" si="127"/>
        <v>42699</v>
      </c>
      <c r="H1573" s="4">
        <f t="shared" si="128"/>
        <v>5.647403186485489E-3</v>
      </c>
      <c r="I1573" s="4">
        <f t="shared" si="129"/>
        <v>3.2048299834253058E-4</v>
      </c>
      <c r="J1573" s="4">
        <f t="shared" si="130"/>
        <v>2.0213910519422118E-3</v>
      </c>
      <c r="K1573" s="4">
        <f t="shared" si="131"/>
        <v>3.9143869124047548E-3</v>
      </c>
    </row>
    <row r="1574" spans="1:11" x14ac:dyDescent="0.2">
      <c r="A1574" s="6">
        <v>42702</v>
      </c>
      <c r="B1574">
        <v>20.44643211</v>
      </c>
      <c r="C1574">
        <v>38.338500979999999</v>
      </c>
      <c r="D1574">
        <v>2.3186457159999998</v>
      </c>
      <c r="E1574">
        <v>2201.719971</v>
      </c>
      <c r="G1574" s="6">
        <f t="shared" si="127"/>
        <v>42702</v>
      </c>
      <c r="H1574" s="4">
        <f t="shared" si="128"/>
        <v>-5.6163426623834223E-4</v>
      </c>
      <c r="I1574" s="4">
        <f t="shared" si="129"/>
        <v>-1.7427637599923829E-2</v>
      </c>
      <c r="J1574" s="4">
        <f t="shared" si="130"/>
        <v>-5.3061225856865235E-4</v>
      </c>
      <c r="K1574" s="4">
        <f t="shared" si="131"/>
        <v>-5.2545356518649555E-3</v>
      </c>
    </row>
    <row r="1575" spans="1:11" x14ac:dyDescent="0.2">
      <c r="A1575" s="6">
        <v>42703</v>
      </c>
      <c r="B1575">
        <v>20.498130799999998</v>
      </c>
      <c r="C1575">
        <v>38.125999450000002</v>
      </c>
      <c r="D1575">
        <v>2.2974574570000001</v>
      </c>
      <c r="E1575">
        <v>2204.6599120000001</v>
      </c>
      <c r="G1575" s="6">
        <f t="shared" si="127"/>
        <v>42703</v>
      </c>
      <c r="H1575" s="4">
        <f t="shared" si="128"/>
        <v>2.5284944445007618E-3</v>
      </c>
      <c r="I1575" s="4">
        <f t="shared" si="129"/>
        <v>-5.5427709630809785E-3</v>
      </c>
      <c r="J1575" s="4">
        <f t="shared" si="130"/>
        <v>-9.138204622546886E-3</v>
      </c>
      <c r="K1575" s="4">
        <f t="shared" si="131"/>
        <v>1.3352928795322683E-3</v>
      </c>
    </row>
    <row r="1576" spans="1:11" x14ac:dyDescent="0.2">
      <c r="A1576" s="6">
        <v>42704</v>
      </c>
      <c r="B1576">
        <v>20.228157039999999</v>
      </c>
      <c r="C1576">
        <v>37.528499600000004</v>
      </c>
      <c r="D1576">
        <v>2.2715873719999999</v>
      </c>
      <c r="E1576">
        <v>2198.8100589999999</v>
      </c>
      <c r="G1576" s="6">
        <f t="shared" si="127"/>
        <v>42704</v>
      </c>
      <c r="H1576" s="4">
        <f t="shared" si="128"/>
        <v>-1.3170652613847089E-2</v>
      </c>
      <c r="I1576" s="4">
        <f t="shared" si="129"/>
        <v>-1.5671716377785305E-2</v>
      </c>
      <c r="J1576" s="4">
        <f t="shared" si="130"/>
        <v>-1.1260310793210992E-2</v>
      </c>
      <c r="K1576" s="4">
        <f t="shared" si="131"/>
        <v>-2.6534038053485087E-3</v>
      </c>
    </row>
    <row r="1577" spans="1:11" x14ac:dyDescent="0.2">
      <c r="A1577" s="6">
        <v>42705</v>
      </c>
      <c r="B1577">
        <v>20.297084810000001</v>
      </c>
      <c r="C1577">
        <v>37.182498930000001</v>
      </c>
      <c r="D1577">
        <v>2.1592400070000002</v>
      </c>
      <c r="E1577">
        <v>2191.080078</v>
      </c>
      <c r="G1577" s="6">
        <f t="shared" si="127"/>
        <v>42705</v>
      </c>
      <c r="H1577" s="4">
        <f t="shared" si="128"/>
        <v>3.4075160610875788E-3</v>
      </c>
      <c r="I1577" s="4">
        <f t="shared" si="129"/>
        <v>-9.219677676642335E-3</v>
      </c>
      <c r="J1577" s="4">
        <f t="shared" si="130"/>
        <v>-4.9457646395121735E-2</v>
      </c>
      <c r="K1577" s="4">
        <f t="shared" si="131"/>
        <v>-3.5155292147042161E-3</v>
      </c>
    </row>
    <row r="1578" spans="1:11" x14ac:dyDescent="0.2">
      <c r="A1578" s="6">
        <v>42706</v>
      </c>
      <c r="B1578">
        <v>20.357397079999998</v>
      </c>
      <c r="C1578">
        <v>37.016998289999997</v>
      </c>
      <c r="D1578">
        <v>2.1791968349999999</v>
      </c>
      <c r="E1578">
        <v>2191.9499510000001</v>
      </c>
      <c r="G1578" s="6">
        <f t="shared" si="127"/>
        <v>42706</v>
      </c>
      <c r="H1578" s="4">
        <f t="shared" si="128"/>
        <v>2.9714745030913203E-3</v>
      </c>
      <c r="I1578" s="4">
        <f t="shared" si="129"/>
        <v>-4.4510359648386455E-3</v>
      </c>
      <c r="J1578" s="4">
        <f t="shared" si="130"/>
        <v>9.2425241915221612E-3</v>
      </c>
      <c r="K1578" s="4">
        <f t="shared" si="131"/>
        <v>3.9700648494522817E-4</v>
      </c>
    </row>
    <row r="1579" spans="1:11" x14ac:dyDescent="0.2">
      <c r="A1579" s="6">
        <v>42709</v>
      </c>
      <c r="B1579">
        <v>20.08741951</v>
      </c>
      <c r="C1579">
        <v>37.9679985</v>
      </c>
      <c r="D1579">
        <v>2.263704062</v>
      </c>
      <c r="E1579">
        <v>2204.709961</v>
      </c>
      <c r="G1579" s="6">
        <f t="shared" si="127"/>
        <v>42709</v>
      </c>
      <c r="H1579" s="4">
        <f t="shared" si="128"/>
        <v>-1.3261890453826086E-2</v>
      </c>
      <c r="I1579" s="4">
        <f t="shared" si="129"/>
        <v>2.5690905636098327E-2</v>
      </c>
      <c r="J1579" s="4">
        <f t="shared" si="130"/>
        <v>3.8779070179771002E-2</v>
      </c>
      <c r="K1579" s="4">
        <f t="shared" si="131"/>
        <v>5.8213053606350762E-3</v>
      </c>
    </row>
    <row r="1580" spans="1:11" x14ac:dyDescent="0.2">
      <c r="A1580" s="6">
        <v>42710</v>
      </c>
      <c r="B1580">
        <v>20.20804214</v>
      </c>
      <c r="C1580">
        <v>38.236000060000002</v>
      </c>
      <c r="D1580">
        <v>2.3009059430000001</v>
      </c>
      <c r="E1580">
        <v>2212.2299800000001</v>
      </c>
      <c r="G1580" s="6">
        <f t="shared" si="127"/>
        <v>42710</v>
      </c>
      <c r="H1580" s="4">
        <f t="shared" si="128"/>
        <v>6.0048842978537298E-3</v>
      </c>
      <c r="I1580" s="4">
        <f t="shared" si="129"/>
        <v>7.0586170087423294E-3</v>
      </c>
      <c r="J1580" s="4">
        <f t="shared" si="130"/>
        <v>1.6434074411268984E-2</v>
      </c>
      <c r="K1580" s="4">
        <f t="shared" si="131"/>
        <v>3.4108881136405422E-3</v>
      </c>
    </row>
    <row r="1581" spans="1:11" x14ac:dyDescent="0.2">
      <c r="A1581" s="6">
        <v>42711</v>
      </c>
      <c r="B1581">
        <v>20.422107700000002</v>
      </c>
      <c r="C1581">
        <v>38.52099991</v>
      </c>
      <c r="D1581">
        <v>2.3422975539999999</v>
      </c>
      <c r="E1581">
        <v>2241.3500979999999</v>
      </c>
      <c r="G1581" s="6">
        <f t="shared" si="127"/>
        <v>42711</v>
      </c>
      <c r="H1581" s="4">
        <f t="shared" si="128"/>
        <v>1.059308756964028E-2</v>
      </c>
      <c r="I1581" s="4">
        <f t="shared" si="129"/>
        <v>7.4537046122182815E-3</v>
      </c>
      <c r="J1581" s="4">
        <f t="shared" si="130"/>
        <v>1.7989266847662666E-2</v>
      </c>
      <c r="K1581" s="4">
        <f t="shared" si="131"/>
        <v>1.3163241734930109E-2</v>
      </c>
    </row>
    <row r="1582" spans="1:11" x14ac:dyDescent="0.2">
      <c r="A1582" s="6">
        <v>42712</v>
      </c>
      <c r="B1582">
        <v>20.34689522</v>
      </c>
      <c r="C1582">
        <v>38.366500850000001</v>
      </c>
      <c r="D1582">
        <v>2.3031232359999998</v>
      </c>
      <c r="E1582">
        <v>2246.1899410000001</v>
      </c>
      <c r="G1582" s="6">
        <f t="shared" si="127"/>
        <v>42712</v>
      </c>
      <c r="H1582" s="4">
        <f t="shared" si="128"/>
        <v>-3.6828950813926342E-3</v>
      </c>
      <c r="I1582" s="4">
        <f t="shared" si="129"/>
        <v>-4.0107749113722502E-3</v>
      </c>
      <c r="J1582" s="4">
        <f t="shared" si="130"/>
        <v>-1.6724740173639008E-2</v>
      </c>
      <c r="K1582" s="4">
        <f t="shared" si="131"/>
        <v>2.1593427123762776E-3</v>
      </c>
    </row>
    <row r="1583" spans="1:11" x14ac:dyDescent="0.2">
      <c r="A1583" s="6">
        <v>42713</v>
      </c>
      <c r="B1583">
        <v>20.271682739999999</v>
      </c>
      <c r="C1583">
        <v>38.432998660000003</v>
      </c>
      <c r="D1583">
        <v>2.2622253890000001</v>
      </c>
      <c r="E1583">
        <v>2259.530029</v>
      </c>
      <c r="G1583" s="6">
        <f t="shared" si="127"/>
        <v>42713</v>
      </c>
      <c r="H1583" s="4">
        <f t="shared" si="128"/>
        <v>-3.6965089359712877E-3</v>
      </c>
      <c r="I1583" s="4">
        <f t="shared" si="129"/>
        <v>1.7332258227036323E-3</v>
      </c>
      <c r="J1583" s="4">
        <f t="shared" si="130"/>
        <v>-1.775755910961585E-2</v>
      </c>
      <c r="K1583" s="4">
        <f t="shared" si="131"/>
        <v>5.9389848367235043E-3</v>
      </c>
    </row>
    <row r="1584" spans="1:11" x14ac:dyDescent="0.2">
      <c r="A1584" s="6">
        <v>42716</v>
      </c>
      <c r="B1584">
        <v>20.731618879999999</v>
      </c>
      <c r="C1584">
        <v>38.006000520000001</v>
      </c>
      <c r="D1584">
        <v>2.2072832579999999</v>
      </c>
      <c r="E1584">
        <v>2256.959961</v>
      </c>
      <c r="G1584" s="6">
        <f t="shared" si="127"/>
        <v>42716</v>
      </c>
      <c r="H1584" s="4">
        <f t="shared" si="128"/>
        <v>2.2688601923137597E-2</v>
      </c>
      <c r="I1584" s="4">
        <f t="shared" si="129"/>
        <v>-1.1110195792357169E-2</v>
      </c>
      <c r="J1584" s="4">
        <f t="shared" si="130"/>
        <v>-2.4286762613113022E-2</v>
      </c>
      <c r="K1584" s="4">
        <f t="shared" si="131"/>
        <v>-1.1374347616602831E-3</v>
      </c>
    </row>
    <row r="1585" spans="1:11" x14ac:dyDescent="0.2">
      <c r="A1585" s="6">
        <v>42717</v>
      </c>
      <c r="B1585">
        <v>20.769216539999999</v>
      </c>
      <c r="C1585">
        <v>38.716999049999998</v>
      </c>
      <c r="D1585">
        <v>2.2462112900000002</v>
      </c>
      <c r="E1585">
        <v>2271.719971</v>
      </c>
      <c r="G1585" s="6">
        <f t="shared" si="127"/>
        <v>42717</v>
      </c>
      <c r="H1585" s="4">
        <f t="shared" si="128"/>
        <v>1.8135419244211803E-3</v>
      </c>
      <c r="I1585" s="4">
        <f t="shared" si="129"/>
        <v>1.8707533554493505E-2</v>
      </c>
      <c r="J1585" s="4">
        <f t="shared" si="130"/>
        <v>1.7636174178783381E-2</v>
      </c>
      <c r="K1585" s="4">
        <f t="shared" si="131"/>
        <v>6.539774854251279E-3</v>
      </c>
    </row>
    <row r="1586" spans="1:11" x14ac:dyDescent="0.2">
      <c r="A1586" s="6">
        <v>42718</v>
      </c>
      <c r="B1586">
        <v>20.636163710000002</v>
      </c>
      <c r="C1586">
        <v>38.441001890000003</v>
      </c>
      <c r="D1586">
        <v>2.376297712</v>
      </c>
      <c r="E1586">
        <v>2253.280029</v>
      </c>
      <c r="G1586" s="6">
        <f t="shared" si="127"/>
        <v>42718</v>
      </c>
      <c r="H1586" s="4">
        <f t="shared" si="128"/>
        <v>-6.4062517593644897E-3</v>
      </c>
      <c r="I1586" s="4">
        <f t="shared" si="129"/>
        <v>-7.1285783188818064E-3</v>
      </c>
      <c r="J1586" s="4">
        <f t="shared" si="130"/>
        <v>5.7913706773328411E-2</v>
      </c>
      <c r="K1586" s="4">
        <f t="shared" si="131"/>
        <v>-8.1171721142561104E-3</v>
      </c>
    </row>
    <row r="1587" spans="1:11" x14ac:dyDescent="0.2">
      <c r="A1587" s="6">
        <v>42719</v>
      </c>
      <c r="B1587">
        <v>20.56095505</v>
      </c>
      <c r="C1587">
        <v>38.049999239999998</v>
      </c>
      <c r="D1587">
        <v>2.431978703</v>
      </c>
      <c r="E1587">
        <v>2262.030029</v>
      </c>
      <c r="G1587" s="6">
        <f t="shared" si="127"/>
        <v>42719</v>
      </c>
      <c r="H1587" s="4">
        <f t="shared" si="128"/>
        <v>-3.6445078192297586E-3</v>
      </c>
      <c r="I1587" s="4">
        <f t="shared" si="129"/>
        <v>-1.0171499981162513E-2</v>
      </c>
      <c r="J1587" s="4">
        <f t="shared" si="130"/>
        <v>2.3431824522162303E-2</v>
      </c>
      <c r="K1587" s="4">
        <f t="shared" si="131"/>
        <v>3.8832279554188442E-3</v>
      </c>
    </row>
    <row r="1588" spans="1:11" x14ac:dyDescent="0.2">
      <c r="A1588" s="6">
        <v>42720</v>
      </c>
      <c r="B1588">
        <v>20.53202057</v>
      </c>
      <c r="C1588">
        <v>37.888500209999997</v>
      </c>
      <c r="D1588">
        <v>2.4738621709999999</v>
      </c>
      <c r="E1588">
        <v>2258.070068</v>
      </c>
      <c r="G1588" s="6">
        <f t="shared" si="127"/>
        <v>42720</v>
      </c>
      <c r="H1588" s="4">
        <f t="shared" si="128"/>
        <v>-1.4072536966126536E-3</v>
      </c>
      <c r="I1588" s="4">
        <f t="shared" si="129"/>
        <v>-4.2443898351047782E-3</v>
      </c>
      <c r="J1588" s="4">
        <f t="shared" si="130"/>
        <v>1.7221971536319103E-2</v>
      </c>
      <c r="K1588" s="4">
        <f t="shared" si="131"/>
        <v>-1.7506226483432474E-3</v>
      </c>
    </row>
    <row r="1589" spans="1:11" x14ac:dyDescent="0.2">
      <c r="A1589" s="6">
        <v>42723</v>
      </c>
      <c r="B1589">
        <v>20.705581670000001</v>
      </c>
      <c r="C1589">
        <v>38.299999239999998</v>
      </c>
      <c r="D1589">
        <v>2.503920317</v>
      </c>
      <c r="E1589">
        <v>2262.530029</v>
      </c>
      <c r="G1589" s="6">
        <f t="shared" si="127"/>
        <v>42723</v>
      </c>
      <c r="H1589" s="4">
        <f t="shared" si="128"/>
        <v>8.4531914142729203E-3</v>
      </c>
      <c r="I1589" s="4">
        <f t="shared" si="129"/>
        <v>1.0860789625327882E-2</v>
      </c>
      <c r="J1589" s="4">
        <f t="shared" si="130"/>
        <v>1.215029129446199E-2</v>
      </c>
      <c r="K1589" s="4">
        <f t="shared" si="131"/>
        <v>1.9751207295131135E-3</v>
      </c>
    </row>
    <row r="1590" spans="1:11" x14ac:dyDescent="0.2">
      <c r="A1590" s="6">
        <v>42724</v>
      </c>
      <c r="B1590">
        <v>20.77500534</v>
      </c>
      <c r="C1590">
        <v>38.561000819999997</v>
      </c>
      <c r="D1590">
        <v>2.5911376480000001</v>
      </c>
      <c r="E1590">
        <v>2270.76001</v>
      </c>
      <c r="G1590" s="6">
        <f t="shared" si="127"/>
        <v>42724</v>
      </c>
      <c r="H1590" s="4">
        <f t="shared" si="128"/>
        <v>3.3528963883484586E-3</v>
      </c>
      <c r="I1590" s="4">
        <f t="shared" si="129"/>
        <v>6.8146627984109198E-3</v>
      </c>
      <c r="J1590" s="4">
        <f t="shared" si="130"/>
        <v>3.4832310919740817E-2</v>
      </c>
      <c r="K1590" s="4">
        <f t="shared" si="131"/>
        <v>3.6375123841505541E-3</v>
      </c>
    </row>
    <row r="1591" spans="1:11" x14ac:dyDescent="0.2">
      <c r="A1591" s="6">
        <v>42725</v>
      </c>
      <c r="B1591">
        <v>20.607234949999999</v>
      </c>
      <c r="C1591">
        <v>38.52999878</v>
      </c>
      <c r="D1591">
        <v>2.6073973179999999</v>
      </c>
      <c r="E1591">
        <v>2265.179932</v>
      </c>
      <c r="G1591" s="6">
        <f t="shared" si="127"/>
        <v>42725</v>
      </c>
      <c r="H1591" s="4">
        <f t="shared" si="128"/>
        <v>-8.0755882972977089E-3</v>
      </c>
      <c r="I1591" s="4">
        <f t="shared" si="129"/>
        <v>-8.0397394623421548E-4</v>
      </c>
      <c r="J1591" s="4">
        <f t="shared" si="130"/>
        <v>6.2751085464525236E-3</v>
      </c>
      <c r="K1591" s="4">
        <f t="shared" si="131"/>
        <v>-2.4573614012164402E-3</v>
      </c>
    </row>
    <row r="1592" spans="1:11" x14ac:dyDescent="0.2">
      <c r="A1592" s="6">
        <v>42726</v>
      </c>
      <c r="B1592">
        <v>20.129947659999999</v>
      </c>
      <c r="C1592">
        <v>38.317001339999997</v>
      </c>
      <c r="D1592">
        <v>2.6389338969999998</v>
      </c>
      <c r="E1592">
        <v>2260.959961</v>
      </c>
      <c r="G1592" s="6">
        <f t="shared" si="127"/>
        <v>42726</v>
      </c>
      <c r="H1592" s="4">
        <f t="shared" si="128"/>
        <v>-2.3161151467339325E-2</v>
      </c>
      <c r="I1592" s="4">
        <f t="shared" si="129"/>
        <v>-5.5280936087276356E-3</v>
      </c>
      <c r="J1592" s="4">
        <f t="shared" si="130"/>
        <v>1.2095041588901401E-2</v>
      </c>
      <c r="K1592" s="4">
        <f t="shared" si="131"/>
        <v>-1.8629738593322065E-3</v>
      </c>
    </row>
    <row r="1593" spans="1:11" x14ac:dyDescent="0.2">
      <c r="A1593" s="6">
        <v>42727</v>
      </c>
      <c r="B1593">
        <v>20.115486149999999</v>
      </c>
      <c r="C1593">
        <v>38.029499049999998</v>
      </c>
      <c r="D1593">
        <v>2.7047166819999999</v>
      </c>
      <c r="E1593">
        <v>2263.790039</v>
      </c>
      <c r="G1593" s="6">
        <f t="shared" si="127"/>
        <v>42727</v>
      </c>
      <c r="H1593" s="4">
        <f t="shared" si="128"/>
        <v>-7.1840772982911805E-4</v>
      </c>
      <c r="I1593" s="4">
        <f t="shared" si="129"/>
        <v>-7.5032565165757958E-3</v>
      </c>
      <c r="J1593" s="4">
        <f t="shared" si="130"/>
        <v>2.4927788102151238E-2</v>
      </c>
      <c r="K1593" s="4">
        <f t="shared" si="131"/>
        <v>1.2517152222140115E-3</v>
      </c>
    </row>
    <row r="1594" spans="1:11" x14ac:dyDescent="0.2">
      <c r="A1594" s="6">
        <v>42731</v>
      </c>
      <c r="B1594">
        <v>20.161766050000001</v>
      </c>
      <c r="C1594">
        <v>38.569999690000003</v>
      </c>
      <c r="D1594">
        <v>2.890484571</v>
      </c>
      <c r="E1594">
        <v>2268.8798830000001</v>
      </c>
      <c r="G1594" s="6">
        <f t="shared" si="127"/>
        <v>42731</v>
      </c>
      <c r="H1594" s="4">
        <f t="shared" si="128"/>
        <v>2.3007099930318908E-3</v>
      </c>
      <c r="I1594" s="4">
        <f t="shared" si="129"/>
        <v>1.4212667889455188E-2</v>
      </c>
      <c r="J1594" s="4">
        <f t="shared" si="130"/>
        <v>6.8682938304145846E-2</v>
      </c>
      <c r="K1594" s="4">
        <f t="shared" si="131"/>
        <v>2.2483728227060684E-3</v>
      </c>
    </row>
    <row r="1595" spans="1:11" x14ac:dyDescent="0.2">
      <c r="A1595" s="6">
        <v>42732</v>
      </c>
      <c r="B1595">
        <v>20.048952100000001</v>
      </c>
      <c r="C1595">
        <v>38.606498719999998</v>
      </c>
      <c r="D1595">
        <v>2.6916587349999999</v>
      </c>
      <c r="E1595">
        <v>2249.919922</v>
      </c>
      <c r="G1595" s="6">
        <f t="shared" si="127"/>
        <v>42732</v>
      </c>
      <c r="H1595" s="4">
        <f t="shared" si="128"/>
        <v>-5.5954398895526891E-3</v>
      </c>
      <c r="I1595" s="4">
        <f t="shared" si="129"/>
        <v>9.4630620413149735E-4</v>
      </c>
      <c r="J1595" s="4">
        <f t="shared" si="130"/>
        <v>-6.8786333611604022E-2</v>
      </c>
      <c r="K1595" s="4">
        <f t="shared" si="131"/>
        <v>-8.3565292028286997E-3</v>
      </c>
    </row>
    <row r="1596" spans="1:11" x14ac:dyDescent="0.2">
      <c r="A1596" s="6">
        <v>42733</v>
      </c>
      <c r="B1596">
        <v>20.034484859999999</v>
      </c>
      <c r="C1596">
        <v>38.257499690000003</v>
      </c>
      <c r="D1596">
        <v>2.7453689579999998</v>
      </c>
      <c r="E1596">
        <v>2249.26001</v>
      </c>
      <c r="G1596" s="6">
        <f t="shared" si="127"/>
        <v>42733</v>
      </c>
      <c r="H1596" s="4">
        <f t="shared" si="128"/>
        <v>-7.2159581846686915E-4</v>
      </c>
      <c r="I1596" s="4">
        <f t="shared" si="129"/>
        <v>-9.0399036838634261E-3</v>
      </c>
      <c r="J1596" s="4">
        <f t="shared" si="130"/>
        <v>1.9954321215241322E-2</v>
      </c>
      <c r="K1596" s="4">
        <f t="shared" si="131"/>
        <v>-2.9330466100030428E-4</v>
      </c>
    </row>
    <row r="1597" spans="1:11" x14ac:dyDescent="0.2">
      <c r="A1597" s="6">
        <v>42734</v>
      </c>
      <c r="B1597">
        <v>19.99399185</v>
      </c>
      <c r="C1597">
        <v>37.493499759999999</v>
      </c>
      <c r="D1597">
        <v>2.629817724</v>
      </c>
      <c r="E1597">
        <v>2238.830078</v>
      </c>
      <c r="G1597" s="6">
        <f t="shared" si="127"/>
        <v>42734</v>
      </c>
      <c r="H1597" s="4">
        <f t="shared" si="128"/>
        <v>-2.0211655195010447E-3</v>
      </c>
      <c r="I1597" s="4">
        <f t="shared" si="129"/>
        <v>-1.9969938866645331E-2</v>
      </c>
      <c r="J1597" s="4">
        <f t="shared" si="130"/>
        <v>-4.2089509922986434E-2</v>
      </c>
      <c r="K1597" s="4">
        <f t="shared" si="131"/>
        <v>-4.6370503870737378E-3</v>
      </c>
    </row>
    <row r="1598" spans="1:11" x14ac:dyDescent="0.2">
      <c r="A1598" s="6">
        <v>42738</v>
      </c>
      <c r="B1598">
        <v>19.860927579999998</v>
      </c>
      <c r="C1598">
        <v>37.683498380000003</v>
      </c>
      <c r="D1598">
        <v>2.5132818220000002</v>
      </c>
      <c r="E1598">
        <v>2257.830078</v>
      </c>
      <c r="G1598" s="6">
        <f t="shared" si="127"/>
        <v>42738</v>
      </c>
      <c r="H1598" s="4">
        <f t="shared" si="128"/>
        <v>-6.6552127758320312E-3</v>
      </c>
      <c r="I1598" s="4">
        <f t="shared" si="129"/>
        <v>5.0675082671984839E-3</v>
      </c>
      <c r="J1598" s="4">
        <f t="shared" si="130"/>
        <v>-4.4313300095470742E-2</v>
      </c>
      <c r="K1598" s="4">
        <f t="shared" si="131"/>
        <v>8.486575281753117E-3</v>
      </c>
    </row>
    <row r="1599" spans="1:11" x14ac:dyDescent="0.2">
      <c r="A1599" s="6">
        <v>42739</v>
      </c>
      <c r="B1599">
        <v>19.976633069999998</v>
      </c>
      <c r="C1599">
        <v>37.859001159999998</v>
      </c>
      <c r="D1599">
        <v>2.5719199179999999</v>
      </c>
      <c r="E1599">
        <v>2270.75</v>
      </c>
      <c r="G1599" s="6">
        <f t="shared" si="127"/>
        <v>42739</v>
      </c>
      <c r="H1599" s="4">
        <f t="shared" si="128"/>
        <v>5.8257847995233369E-3</v>
      </c>
      <c r="I1599" s="4">
        <f t="shared" si="129"/>
        <v>4.6572846881207663E-3</v>
      </c>
      <c r="J1599" s="4">
        <f t="shared" si="130"/>
        <v>2.3331285607014474E-2</v>
      </c>
      <c r="K1599" s="4">
        <f t="shared" si="131"/>
        <v>5.7222738442055388E-3</v>
      </c>
    </row>
    <row r="1600" spans="1:11" x14ac:dyDescent="0.2">
      <c r="A1600" s="6">
        <v>42740</v>
      </c>
      <c r="B1600">
        <v>20.020023349999999</v>
      </c>
      <c r="C1600">
        <v>39.022499080000003</v>
      </c>
      <c r="D1600">
        <v>2.5066297049999999</v>
      </c>
      <c r="E1600">
        <v>2269</v>
      </c>
      <c r="G1600" s="6">
        <f t="shared" si="127"/>
        <v>42740</v>
      </c>
      <c r="H1600" s="4">
        <f t="shared" si="128"/>
        <v>2.1720517090120239E-3</v>
      </c>
      <c r="I1600" s="4">
        <f t="shared" si="129"/>
        <v>3.0732398751959211E-2</v>
      </c>
      <c r="J1600" s="4">
        <f t="shared" si="130"/>
        <v>-2.5385787692321138E-2</v>
      </c>
      <c r="K1600" s="4">
        <f t="shared" si="131"/>
        <v>-7.7067048332046806E-4</v>
      </c>
    </row>
    <row r="1601" spans="1:11" x14ac:dyDescent="0.2">
      <c r="A1601" s="6">
        <v>42741</v>
      </c>
      <c r="B1601">
        <v>19.74522018</v>
      </c>
      <c r="C1601">
        <v>39.799499509999997</v>
      </c>
      <c r="D1601">
        <v>2.5401382450000001</v>
      </c>
      <c r="E1601">
        <v>2276.9799800000001</v>
      </c>
      <c r="G1601" s="6">
        <f t="shared" si="127"/>
        <v>42741</v>
      </c>
      <c r="H1601" s="4">
        <f t="shared" si="128"/>
        <v>-1.3726416058350788E-2</v>
      </c>
      <c r="I1601" s="4">
        <f t="shared" si="129"/>
        <v>1.991160095633715E-2</v>
      </c>
      <c r="J1601" s="4">
        <f t="shared" si="130"/>
        <v>1.3367965732298037E-2</v>
      </c>
      <c r="K1601" s="4">
        <f t="shared" si="131"/>
        <v>3.5169590127810402E-3</v>
      </c>
    </row>
    <row r="1602" spans="1:11" x14ac:dyDescent="0.2">
      <c r="A1602" s="6">
        <v>42744</v>
      </c>
      <c r="B1602">
        <v>19.875391010000001</v>
      </c>
      <c r="C1602">
        <v>39.846000670000002</v>
      </c>
      <c r="D1602">
        <v>2.6431231500000001</v>
      </c>
      <c r="E1602">
        <v>2268.8999020000001</v>
      </c>
      <c r="G1602" s="6">
        <f t="shared" ref="G1602:G1665" si="132">A1602</f>
        <v>42744</v>
      </c>
      <c r="H1602" s="4">
        <f t="shared" si="128"/>
        <v>6.5925235987922548E-3</v>
      </c>
      <c r="I1602" s="4">
        <f t="shared" si="129"/>
        <v>1.1683855468664905E-3</v>
      </c>
      <c r="J1602" s="4">
        <f t="shared" si="130"/>
        <v>4.0543031546694364E-2</v>
      </c>
      <c r="K1602" s="4">
        <f t="shared" si="131"/>
        <v>-3.5485942217199362E-3</v>
      </c>
    </row>
    <row r="1603" spans="1:11" x14ac:dyDescent="0.2">
      <c r="A1603" s="6">
        <v>42745</v>
      </c>
      <c r="B1603">
        <v>19.736541750000001</v>
      </c>
      <c r="C1603">
        <v>39.79499817</v>
      </c>
      <c r="D1603">
        <v>2.6231653690000001</v>
      </c>
      <c r="E1603">
        <v>2268.8999020000001</v>
      </c>
      <c r="G1603" s="6">
        <f t="shared" si="132"/>
        <v>42745</v>
      </c>
      <c r="H1603" s="4">
        <f t="shared" si="128"/>
        <v>-6.9859888507421974E-3</v>
      </c>
      <c r="I1603" s="4">
        <f t="shared" si="129"/>
        <v>-1.2799904417609698E-3</v>
      </c>
      <c r="J1603" s="4">
        <f t="shared" si="130"/>
        <v>-7.5508328092847021E-3</v>
      </c>
      <c r="K1603" s="4">
        <f t="shared" si="131"/>
        <v>0</v>
      </c>
    </row>
    <row r="1604" spans="1:11" x14ac:dyDescent="0.2">
      <c r="A1604" s="6">
        <v>42746</v>
      </c>
      <c r="B1604">
        <v>19.82332611</v>
      </c>
      <c r="C1604">
        <v>39.951000209999997</v>
      </c>
      <c r="D1604">
        <v>2.5908904079999999</v>
      </c>
      <c r="E1604">
        <v>2275.320068</v>
      </c>
      <c r="G1604" s="6">
        <f t="shared" si="132"/>
        <v>42746</v>
      </c>
      <c r="H1604" s="4">
        <f t="shared" si="128"/>
        <v>4.3971411556940065E-3</v>
      </c>
      <c r="I1604" s="4">
        <f t="shared" si="129"/>
        <v>3.9201419066179355E-3</v>
      </c>
      <c r="J1604" s="4">
        <f t="shared" si="130"/>
        <v>-1.2303822466329661E-2</v>
      </c>
      <c r="K1604" s="4">
        <f t="shared" si="131"/>
        <v>2.8296382728654201E-3</v>
      </c>
    </row>
    <row r="1605" spans="1:11" x14ac:dyDescent="0.2">
      <c r="A1605" s="6">
        <v>42747</v>
      </c>
      <c r="B1605">
        <v>19.661333079999999</v>
      </c>
      <c r="C1605">
        <v>40.681999210000001</v>
      </c>
      <c r="D1605">
        <v>2.5485146049999998</v>
      </c>
      <c r="E1605">
        <v>2270.4399410000001</v>
      </c>
      <c r="G1605" s="6">
        <f t="shared" si="132"/>
        <v>42747</v>
      </c>
      <c r="H1605" s="4">
        <f t="shared" ref="H1605:H1668" si="133">B1605/B1604-1</f>
        <v>-8.1718390294898136E-3</v>
      </c>
      <c r="I1605" s="4">
        <f t="shared" si="129"/>
        <v>1.8297389205715886E-2</v>
      </c>
      <c r="J1605" s="4">
        <f t="shared" si="130"/>
        <v>-1.6355691027746477E-2</v>
      </c>
      <c r="K1605" s="4">
        <f t="shared" si="131"/>
        <v>-2.1448090176998669E-3</v>
      </c>
    </row>
    <row r="1606" spans="1:11" x14ac:dyDescent="0.2">
      <c r="A1606" s="6">
        <v>42748</v>
      </c>
      <c r="B1606">
        <v>19.41835403</v>
      </c>
      <c r="C1606">
        <v>40.856998439999998</v>
      </c>
      <c r="D1606">
        <v>2.5482683179999999</v>
      </c>
      <c r="E1606">
        <v>2274.639893</v>
      </c>
      <c r="G1606" s="6">
        <f t="shared" si="132"/>
        <v>42748</v>
      </c>
      <c r="H1606" s="4">
        <f t="shared" si="133"/>
        <v>-1.235821848962837E-2</v>
      </c>
      <c r="I1606" s="4">
        <f t="shared" si="129"/>
        <v>4.3016379086153744E-3</v>
      </c>
      <c r="J1606" s="4">
        <f t="shared" si="130"/>
        <v>-9.6639430481104682E-5</v>
      </c>
      <c r="K1606" s="4">
        <f t="shared" si="131"/>
        <v>1.8498406076092877E-3</v>
      </c>
    </row>
    <row r="1607" spans="1:11" x14ac:dyDescent="0.2">
      <c r="A1607" s="6">
        <v>42752</v>
      </c>
      <c r="B1607">
        <v>19.79150581</v>
      </c>
      <c r="C1607">
        <v>40.486000060000002</v>
      </c>
      <c r="D1607">
        <v>2.4911086560000002</v>
      </c>
      <c r="E1607">
        <v>2267.889893</v>
      </c>
      <c r="G1607" s="6">
        <f t="shared" si="132"/>
        <v>42752</v>
      </c>
      <c r="H1607" s="4">
        <f t="shared" si="133"/>
        <v>1.9216447461175568E-2</v>
      </c>
      <c r="I1607" s="4">
        <f t="shared" si="129"/>
        <v>-9.0804120264689203E-3</v>
      </c>
      <c r="J1607" s="4">
        <f t="shared" si="130"/>
        <v>-2.2430786270129177E-2</v>
      </c>
      <c r="K1607" s="4">
        <f t="shared" si="131"/>
        <v>-2.9675026894465661E-3</v>
      </c>
    </row>
    <row r="1608" spans="1:11" x14ac:dyDescent="0.2">
      <c r="A1608" s="6">
        <v>42753</v>
      </c>
      <c r="B1608">
        <v>19.701827999999999</v>
      </c>
      <c r="C1608">
        <v>40.374000549999998</v>
      </c>
      <c r="D1608">
        <v>2.5364415650000001</v>
      </c>
      <c r="E1608">
        <v>2271.889893</v>
      </c>
      <c r="G1608" s="6">
        <f t="shared" si="132"/>
        <v>42753</v>
      </c>
      <c r="H1608" s="4">
        <f t="shared" si="133"/>
        <v>-4.5311261740725861E-3</v>
      </c>
      <c r="I1608" s="4">
        <f t="shared" si="129"/>
        <v>-2.7663762741200193E-3</v>
      </c>
      <c r="J1608" s="4">
        <f t="shared" si="130"/>
        <v>1.8197885062465113E-2</v>
      </c>
      <c r="K1608" s="4">
        <f t="shared" si="131"/>
        <v>1.7637540571728838E-3</v>
      </c>
    </row>
    <row r="1609" spans="1:11" x14ac:dyDescent="0.2">
      <c r="A1609" s="6">
        <v>42754</v>
      </c>
      <c r="B1609">
        <v>19.56009865</v>
      </c>
      <c r="C1609">
        <v>40.451999659999998</v>
      </c>
      <c r="D1609">
        <v>2.5908904079999999</v>
      </c>
      <c r="E1609">
        <v>2263.6899410000001</v>
      </c>
      <c r="G1609" s="6">
        <f t="shared" si="132"/>
        <v>42754</v>
      </c>
      <c r="H1609" s="4">
        <f t="shared" si="133"/>
        <v>-7.1937157303372246E-3</v>
      </c>
      <c r="I1609" s="4">
        <f t="shared" si="129"/>
        <v>1.9319143245020154E-3</v>
      </c>
      <c r="J1609" s="4">
        <f t="shared" si="130"/>
        <v>2.1466626218136442E-2</v>
      </c>
      <c r="K1609" s="4">
        <f t="shared" si="131"/>
        <v>-3.6093087192583528E-3</v>
      </c>
    </row>
    <row r="1610" spans="1:11" x14ac:dyDescent="0.2">
      <c r="A1610" s="6">
        <v>42755</v>
      </c>
      <c r="B1610">
        <v>19.432815550000001</v>
      </c>
      <c r="C1610">
        <v>40.41650009</v>
      </c>
      <c r="D1610">
        <v>2.5625576969999999</v>
      </c>
      <c r="E1610">
        <v>2271.3100589999999</v>
      </c>
      <c r="G1610" s="6">
        <f t="shared" si="132"/>
        <v>42755</v>
      </c>
      <c r="H1610" s="4">
        <f t="shared" si="133"/>
        <v>-6.5072831317238844E-3</v>
      </c>
      <c r="I1610" s="4">
        <f t="shared" si="129"/>
        <v>-8.7757268610633155E-4</v>
      </c>
      <c r="J1610" s="4">
        <f t="shared" si="130"/>
        <v>-1.0935511171184964E-2</v>
      </c>
      <c r="K1610" s="4">
        <f t="shared" si="131"/>
        <v>3.3662375142391454E-3</v>
      </c>
    </row>
    <row r="1611" spans="1:11" x14ac:dyDescent="0.2">
      <c r="A1611" s="6">
        <v>42758</v>
      </c>
      <c r="B1611">
        <v>19.279506680000001</v>
      </c>
      <c r="C1611">
        <v>40.894001009999997</v>
      </c>
      <c r="D1611">
        <v>2.5891659260000002</v>
      </c>
      <c r="E1611">
        <v>2265.1999510000001</v>
      </c>
      <c r="G1611" s="6">
        <f t="shared" si="132"/>
        <v>42758</v>
      </c>
      <c r="H1611" s="4">
        <f t="shared" si="133"/>
        <v>-7.8891743507543133E-3</v>
      </c>
      <c r="I1611" s="4">
        <f t="shared" si="129"/>
        <v>1.1814504445874618E-2</v>
      </c>
      <c r="J1611" s="4">
        <f t="shared" si="130"/>
        <v>1.0383465328859032E-2</v>
      </c>
      <c r="K1611" s="4">
        <f t="shared" si="131"/>
        <v>-2.6901250121218467E-3</v>
      </c>
    </row>
    <row r="1612" spans="1:11" x14ac:dyDescent="0.2">
      <c r="A1612" s="6">
        <v>42759</v>
      </c>
      <c r="B1612">
        <v>19.49645615</v>
      </c>
      <c r="C1612">
        <v>41.122001650000001</v>
      </c>
      <c r="D1612">
        <v>2.6443543429999998</v>
      </c>
      <c r="E1612">
        <v>2280.070068</v>
      </c>
      <c r="G1612" s="6">
        <f t="shared" si="132"/>
        <v>42759</v>
      </c>
      <c r="H1612" s="4">
        <f t="shared" si="133"/>
        <v>1.1252853799680329E-2</v>
      </c>
      <c r="I1612" s="4">
        <f t="shared" si="129"/>
        <v>5.5754055452841289E-3</v>
      </c>
      <c r="J1612" s="4">
        <f t="shared" si="130"/>
        <v>2.1315133358509764E-2</v>
      </c>
      <c r="K1612" s="4">
        <f t="shared" si="131"/>
        <v>6.5645935553879653E-3</v>
      </c>
    </row>
    <row r="1613" spans="1:11" x14ac:dyDescent="0.2">
      <c r="A1613" s="6">
        <v>42760</v>
      </c>
      <c r="B1613">
        <v>19.348928449999999</v>
      </c>
      <c r="C1613">
        <v>41.826000209999997</v>
      </c>
      <c r="D1613">
        <v>2.6556880469999999</v>
      </c>
      <c r="E1613">
        <v>2298.3701169999999</v>
      </c>
      <c r="G1613" s="6">
        <f t="shared" si="132"/>
        <v>42760</v>
      </c>
      <c r="H1613" s="4">
        <f t="shared" si="133"/>
        <v>-7.5668982539681684E-3</v>
      </c>
      <c r="I1613" s="4">
        <f t="shared" si="129"/>
        <v>1.7119754188813729E-2</v>
      </c>
      <c r="J1613" s="4">
        <f t="shared" si="130"/>
        <v>4.2860004862821377E-3</v>
      </c>
      <c r="K1613" s="4">
        <f t="shared" si="131"/>
        <v>8.0260906262639153E-3</v>
      </c>
    </row>
    <row r="1614" spans="1:11" x14ac:dyDescent="0.2">
      <c r="A1614" s="6">
        <v>42761</v>
      </c>
      <c r="B1614">
        <v>19.30264854</v>
      </c>
      <c r="C1614">
        <v>41.957500459999999</v>
      </c>
      <c r="D1614">
        <v>2.701514006</v>
      </c>
      <c r="E1614">
        <v>2296.679932</v>
      </c>
      <c r="G1614" s="6">
        <f t="shared" si="132"/>
        <v>42761</v>
      </c>
      <c r="H1614" s="4">
        <f t="shared" si="133"/>
        <v>-2.3918590695909403E-3</v>
      </c>
      <c r="I1614" s="4">
        <f t="shared" si="129"/>
        <v>3.143983391664662E-3</v>
      </c>
      <c r="J1614" s="4">
        <f t="shared" si="130"/>
        <v>1.725577635210862E-2</v>
      </c>
      <c r="K1614" s="4">
        <f t="shared" si="131"/>
        <v>-7.3538416963325748E-4</v>
      </c>
    </row>
    <row r="1615" spans="1:11" x14ac:dyDescent="0.2">
      <c r="A1615" s="6">
        <v>42762</v>
      </c>
      <c r="B1615">
        <v>18.99313927</v>
      </c>
      <c r="C1615">
        <v>41.788501740000001</v>
      </c>
      <c r="D1615">
        <v>2.7537453169999999</v>
      </c>
      <c r="E1615">
        <v>2294.6899410000001</v>
      </c>
      <c r="G1615" s="6">
        <f t="shared" si="132"/>
        <v>42762</v>
      </c>
      <c r="H1615" s="4">
        <f t="shared" si="133"/>
        <v>-1.6034549318898805E-2</v>
      </c>
      <c r="I1615" s="4">
        <f t="shared" si="129"/>
        <v>-4.0278548089658361E-3</v>
      </c>
      <c r="J1615" s="4">
        <f t="shared" si="130"/>
        <v>1.9334088545902572E-2</v>
      </c>
      <c r="K1615" s="4">
        <f t="shared" si="131"/>
        <v>-8.6646422615233032E-4</v>
      </c>
    </row>
    <row r="1616" spans="1:11" x14ac:dyDescent="0.2">
      <c r="A1616" s="6">
        <v>42765</v>
      </c>
      <c r="B1616">
        <v>19.21297646</v>
      </c>
      <c r="C1616">
        <v>41.519001009999997</v>
      </c>
      <c r="D1616">
        <v>2.7106292249999999</v>
      </c>
      <c r="E1616">
        <v>2280.8999020000001</v>
      </c>
      <c r="G1616" s="6">
        <f t="shared" si="132"/>
        <v>42765</v>
      </c>
      <c r="H1616" s="4">
        <f t="shared" si="133"/>
        <v>1.1574557890345005E-2</v>
      </c>
      <c r="I1616" s="4">
        <f t="shared" si="129"/>
        <v>-6.4491599071148098E-3</v>
      </c>
      <c r="J1616" s="4">
        <f t="shared" si="130"/>
        <v>-1.565725477001334E-2</v>
      </c>
      <c r="K1616" s="4">
        <f t="shared" si="131"/>
        <v>-6.0095434915230506E-3</v>
      </c>
    </row>
    <row r="1617" spans="1:11" x14ac:dyDescent="0.2">
      <c r="A1617" s="6">
        <v>42766</v>
      </c>
      <c r="B1617">
        <v>19.305541989999998</v>
      </c>
      <c r="C1617">
        <v>41.173999790000003</v>
      </c>
      <c r="D1617">
        <v>2.6899344919999999</v>
      </c>
      <c r="E1617">
        <v>2278.8701169999999</v>
      </c>
      <c r="G1617" s="6">
        <f t="shared" si="132"/>
        <v>42766</v>
      </c>
      <c r="H1617" s="4">
        <f t="shared" si="133"/>
        <v>4.8178651648647097E-3</v>
      </c>
      <c r="I1617" s="4">
        <f t="shared" si="129"/>
        <v>-8.3094778681428449E-3</v>
      </c>
      <c r="J1617" s="4">
        <f t="shared" si="130"/>
        <v>-7.6346601774722744E-3</v>
      </c>
      <c r="K1617" s="4">
        <f t="shared" si="131"/>
        <v>-8.8990533877453259E-4</v>
      </c>
    </row>
    <row r="1618" spans="1:11" x14ac:dyDescent="0.2">
      <c r="A1618" s="6">
        <v>42767</v>
      </c>
      <c r="B1618">
        <v>19.158014300000001</v>
      </c>
      <c r="C1618">
        <v>41.617500309999997</v>
      </c>
      <c r="D1618">
        <v>2.807455778</v>
      </c>
      <c r="E1618">
        <v>2279.5500489999999</v>
      </c>
      <c r="G1618" s="6">
        <f t="shared" si="132"/>
        <v>42767</v>
      </c>
      <c r="H1618" s="4">
        <f t="shared" si="133"/>
        <v>-7.6417274416027414E-3</v>
      </c>
      <c r="I1618" s="4">
        <f t="shared" si="129"/>
        <v>1.0771373251614591E-2</v>
      </c>
      <c r="J1618" s="4">
        <f t="shared" si="130"/>
        <v>4.3689274348321261E-2</v>
      </c>
      <c r="K1618" s="4">
        <f t="shared" si="131"/>
        <v>2.9836364737412246E-4</v>
      </c>
    </row>
    <row r="1619" spans="1:11" x14ac:dyDescent="0.2">
      <c r="A1619" s="6">
        <v>42768</v>
      </c>
      <c r="B1619">
        <v>19.293968199999998</v>
      </c>
      <c r="C1619">
        <v>41.997501370000002</v>
      </c>
      <c r="D1619">
        <v>2.8429341319999999</v>
      </c>
      <c r="E1619">
        <v>2280.8500979999999</v>
      </c>
      <c r="G1619" s="6">
        <f t="shared" si="132"/>
        <v>42768</v>
      </c>
      <c r="H1619" s="4">
        <f t="shared" si="133"/>
        <v>7.0964504917399029E-3</v>
      </c>
      <c r="I1619" s="4">
        <f t="shared" si="129"/>
        <v>9.1307997157314968E-3</v>
      </c>
      <c r="J1619" s="4">
        <f t="shared" si="130"/>
        <v>1.2637190682759147E-2</v>
      </c>
      <c r="K1619" s="4">
        <f t="shared" si="131"/>
        <v>5.7030947864911141E-4</v>
      </c>
    </row>
    <row r="1620" spans="1:11" x14ac:dyDescent="0.2">
      <c r="A1620" s="6">
        <v>42769</v>
      </c>
      <c r="B1620">
        <v>19.236118319999999</v>
      </c>
      <c r="C1620">
        <v>40.509998320000001</v>
      </c>
      <c r="D1620">
        <v>2.818050146</v>
      </c>
      <c r="E1620">
        <v>2297.419922</v>
      </c>
      <c r="G1620" s="6">
        <f t="shared" si="132"/>
        <v>42769</v>
      </c>
      <c r="H1620" s="4">
        <f t="shared" si="133"/>
        <v>-2.9983401755580008E-3</v>
      </c>
      <c r="I1620" s="4">
        <f t="shared" ref="I1620:I1683" si="134">C1620/C1619-1</f>
        <v>-3.5418846395051662E-2</v>
      </c>
      <c r="J1620" s="4">
        <f t="shared" ref="J1620:J1683" si="135">D1620/D1619-1</f>
        <v>-8.7529238612693572E-3</v>
      </c>
      <c r="K1620" s="4">
        <f t="shared" ref="K1620:K1683" si="136">E1620/E1619-1</f>
        <v>7.2647580016458324E-3</v>
      </c>
    </row>
    <row r="1621" spans="1:11" x14ac:dyDescent="0.2">
      <c r="A1621" s="6">
        <v>42772</v>
      </c>
      <c r="B1621">
        <v>19.207187650000002</v>
      </c>
      <c r="C1621">
        <v>40.381999970000003</v>
      </c>
      <c r="D1621">
        <v>2.8902378080000002</v>
      </c>
      <c r="E1621">
        <v>2292.5600589999999</v>
      </c>
      <c r="G1621" s="6">
        <f t="shared" si="132"/>
        <v>42772</v>
      </c>
      <c r="H1621" s="4">
        <f t="shared" si="133"/>
        <v>-1.5039765049644771E-3</v>
      </c>
      <c r="I1621" s="4">
        <f t="shared" si="134"/>
        <v>-3.1596730513021587E-3</v>
      </c>
      <c r="J1621" s="4">
        <f t="shared" si="135"/>
        <v>2.5616173687492694E-2</v>
      </c>
      <c r="K1621" s="4">
        <f t="shared" si="136"/>
        <v>-2.1153568633501818E-3</v>
      </c>
    </row>
    <row r="1622" spans="1:11" x14ac:dyDescent="0.2">
      <c r="A1622" s="6">
        <v>42773</v>
      </c>
      <c r="B1622">
        <v>19.348928449999999</v>
      </c>
      <c r="C1622">
        <v>40.625</v>
      </c>
      <c r="D1622">
        <v>2.9350786210000002</v>
      </c>
      <c r="E1622">
        <v>2293.080078</v>
      </c>
      <c r="G1622" s="6">
        <f t="shared" si="132"/>
        <v>42773</v>
      </c>
      <c r="H1622" s="4">
        <f t="shared" si="133"/>
        <v>7.3795707410604372E-3</v>
      </c>
      <c r="I1622" s="4">
        <f t="shared" si="134"/>
        <v>6.0175333113892115E-3</v>
      </c>
      <c r="J1622" s="4">
        <f t="shared" si="135"/>
        <v>1.5514575608928549E-2</v>
      </c>
      <c r="K1622" s="4">
        <f t="shared" si="136"/>
        <v>2.268289539280044E-4</v>
      </c>
    </row>
    <row r="1623" spans="1:11" x14ac:dyDescent="0.2">
      <c r="A1623" s="6">
        <v>42774</v>
      </c>
      <c r="B1623">
        <v>19.615051269999999</v>
      </c>
      <c r="C1623">
        <v>40.985500340000002</v>
      </c>
      <c r="D1623">
        <v>2.9222662449999999</v>
      </c>
      <c r="E1623">
        <v>2294.669922</v>
      </c>
      <c r="G1623" s="6">
        <f t="shared" si="132"/>
        <v>42774</v>
      </c>
      <c r="H1623" s="4">
        <f t="shared" si="133"/>
        <v>1.3753878964806399E-2</v>
      </c>
      <c r="I1623" s="4">
        <f t="shared" si="134"/>
        <v>8.8738545230768739E-3</v>
      </c>
      <c r="J1623" s="4">
        <f t="shared" si="135"/>
        <v>-4.36525819387934E-3</v>
      </c>
      <c r="K1623" s="4">
        <f t="shared" si="136"/>
        <v>6.9332249460152262E-4</v>
      </c>
    </row>
    <row r="1624" spans="1:11" x14ac:dyDescent="0.2">
      <c r="A1624" s="6">
        <v>42775</v>
      </c>
      <c r="B1624">
        <v>19.982423780000001</v>
      </c>
      <c r="C1624">
        <v>41.068000789999999</v>
      </c>
      <c r="D1624">
        <v>2.8673248290000002</v>
      </c>
      <c r="E1624">
        <v>2307.8701169999999</v>
      </c>
      <c r="G1624" s="6">
        <f t="shared" si="132"/>
        <v>42775</v>
      </c>
      <c r="H1624" s="4">
        <f t="shared" si="133"/>
        <v>1.872911291146484E-2</v>
      </c>
      <c r="I1624" s="4">
        <f t="shared" si="134"/>
        <v>2.0129179664907237E-3</v>
      </c>
      <c r="J1624" s="4">
        <f t="shared" si="135"/>
        <v>-1.8800961785738868E-2</v>
      </c>
      <c r="K1624" s="4">
        <f t="shared" si="136"/>
        <v>5.7525463132819254E-3</v>
      </c>
    </row>
    <row r="1625" spans="1:11" x14ac:dyDescent="0.2">
      <c r="A1625" s="6">
        <v>42776</v>
      </c>
      <c r="B1625">
        <v>19.675796510000001</v>
      </c>
      <c r="C1625">
        <v>41.373001100000003</v>
      </c>
      <c r="D1625">
        <v>2.7993252279999998</v>
      </c>
      <c r="E1625">
        <v>2316.1000979999999</v>
      </c>
      <c r="G1625" s="6">
        <f t="shared" si="132"/>
        <v>42776</v>
      </c>
      <c r="H1625" s="4">
        <f t="shared" si="133"/>
        <v>-1.5344848721850046E-2</v>
      </c>
      <c r="I1625" s="4">
        <f t="shared" si="134"/>
        <v>7.4267143306929739E-3</v>
      </c>
      <c r="J1625" s="4">
        <f t="shared" si="135"/>
        <v>-2.3715346204327914E-2</v>
      </c>
      <c r="K1625" s="4">
        <f t="shared" si="136"/>
        <v>3.5660503333254656E-3</v>
      </c>
    </row>
    <row r="1626" spans="1:11" x14ac:dyDescent="0.2">
      <c r="A1626" s="6">
        <v>42779</v>
      </c>
      <c r="B1626">
        <v>19.60348892</v>
      </c>
      <c r="C1626">
        <v>41.826499939999998</v>
      </c>
      <c r="D1626">
        <v>2.6702237129999999</v>
      </c>
      <c r="E1626">
        <v>2328.25</v>
      </c>
      <c r="G1626" s="6">
        <f t="shared" si="132"/>
        <v>42779</v>
      </c>
      <c r="H1626" s="4">
        <f t="shared" si="133"/>
        <v>-3.6749510985871758E-3</v>
      </c>
      <c r="I1626" s="4">
        <f t="shared" si="134"/>
        <v>1.0961226595669782E-2</v>
      </c>
      <c r="J1626" s="4">
        <f t="shared" si="135"/>
        <v>-4.6118798097725011E-2</v>
      </c>
      <c r="K1626" s="4">
        <f t="shared" si="136"/>
        <v>5.2458449487964298E-3</v>
      </c>
    </row>
    <row r="1627" spans="1:11" x14ac:dyDescent="0.2">
      <c r="A1627" s="6">
        <v>42780</v>
      </c>
      <c r="B1627">
        <v>19.860927579999998</v>
      </c>
      <c r="C1627">
        <v>41.819499970000003</v>
      </c>
      <c r="D1627">
        <v>2.6800787449999999</v>
      </c>
      <c r="E1627">
        <v>2337.580078</v>
      </c>
      <c r="G1627" s="6">
        <f t="shared" si="132"/>
        <v>42780</v>
      </c>
      <c r="H1627" s="4">
        <f t="shared" si="133"/>
        <v>1.3132287882559046E-2</v>
      </c>
      <c r="I1627" s="4">
        <f t="shared" si="134"/>
        <v>-1.6735729764716378E-4</v>
      </c>
      <c r="J1627" s="4">
        <f t="shared" si="135"/>
        <v>3.6907139847575099E-3</v>
      </c>
      <c r="K1627" s="4">
        <f t="shared" si="136"/>
        <v>4.0073351229463761E-3</v>
      </c>
    </row>
    <row r="1628" spans="1:11" x14ac:dyDescent="0.2">
      <c r="A1628" s="6">
        <v>42781</v>
      </c>
      <c r="B1628">
        <v>19.869602199999999</v>
      </c>
      <c r="C1628">
        <v>42.134998320000001</v>
      </c>
      <c r="D1628">
        <v>2.6854989530000002</v>
      </c>
      <c r="E1628">
        <v>2349.25</v>
      </c>
      <c r="G1628" s="6">
        <f t="shared" si="132"/>
        <v>42781</v>
      </c>
      <c r="H1628" s="4">
        <f t="shared" si="133"/>
        <v>4.3676811997128695E-4</v>
      </c>
      <c r="I1628" s="4">
        <f t="shared" si="134"/>
        <v>7.5442879572047428E-3</v>
      </c>
      <c r="J1628" s="4">
        <f t="shared" si="135"/>
        <v>2.0224062483658045E-3</v>
      </c>
      <c r="K1628" s="4">
        <f t="shared" si="136"/>
        <v>4.9923089736394477E-3</v>
      </c>
    </row>
    <row r="1629" spans="1:11" x14ac:dyDescent="0.2">
      <c r="A1629" s="6">
        <v>42782</v>
      </c>
      <c r="B1629">
        <v>19.921674729999999</v>
      </c>
      <c r="C1629">
        <v>42.207000729999997</v>
      </c>
      <c r="D1629">
        <v>2.6423840520000001</v>
      </c>
      <c r="E1629">
        <v>2347.219971</v>
      </c>
      <c r="G1629" s="6">
        <f t="shared" si="132"/>
        <v>42782</v>
      </c>
      <c r="H1629" s="4">
        <f t="shared" si="133"/>
        <v>2.6207132621909324E-3</v>
      </c>
      <c r="I1629" s="4">
        <f t="shared" si="134"/>
        <v>1.708850430066855E-3</v>
      </c>
      <c r="J1629" s="4">
        <f t="shared" si="135"/>
        <v>-1.6054707804609603E-2</v>
      </c>
      <c r="K1629" s="4">
        <f t="shared" si="136"/>
        <v>-8.641179099713181E-4</v>
      </c>
    </row>
    <row r="1630" spans="1:11" x14ac:dyDescent="0.2">
      <c r="A1630" s="6">
        <v>42783</v>
      </c>
      <c r="B1630">
        <v>20.066308979999999</v>
      </c>
      <c r="C1630">
        <v>42.253501890000003</v>
      </c>
      <c r="D1630">
        <v>2.641891003</v>
      </c>
      <c r="E1630">
        <v>2351.1599120000001</v>
      </c>
      <c r="G1630" s="6">
        <f t="shared" si="132"/>
        <v>42783</v>
      </c>
      <c r="H1630" s="4">
        <f t="shared" si="133"/>
        <v>7.2601451414220364E-3</v>
      </c>
      <c r="I1630" s="4">
        <f t="shared" si="134"/>
        <v>1.1017404505351269E-3</v>
      </c>
      <c r="J1630" s="4">
        <f t="shared" si="135"/>
        <v>-1.865924825071863E-4</v>
      </c>
      <c r="K1630" s="4">
        <f t="shared" si="136"/>
        <v>1.6785563554666538E-3</v>
      </c>
    </row>
    <row r="1631" spans="1:11" x14ac:dyDescent="0.2">
      <c r="A1631" s="6">
        <v>42787</v>
      </c>
      <c r="B1631">
        <v>20.667976379999999</v>
      </c>
      <c r="C1631">
        <v>42.821998600000001</v>
      </c>
      <c r="D1631">
        <v>2.7364995479999998</v>
      </c>
      <c r="E1631">
        <v>2365.3798830000001</v>
      </c>
      <c r="G1631" s="6">
        <f t="shared" si="132"/>
        <v>42787</v>
      </c>
      <c r="H1631" s="4">
        <f t="shared" si="133"/>
        <v>2.9983959710760955E-2</v>
      </c>
      <c r="I1631" s="4">
        <f t="shared" si="134"/>
        <v>1.3454428262064111E-2</v>
      </c>
      <c r="J1631" s="4">
        <f t="shared" si="135"/>
        <v>3.5810919107778227E-2</v>
      </c>
      <c r="K1631" s="4">
        <f t="shared" si="136"/>
        <v>6.0480662873771962E-3</v>
      </c>
    </row>
    <row r="1632" spans="1:11" x14ac:dyDescent="0.2">
      <c r="A1632" s="6">
        <v>42788</v>
      </c>
      <c r="B1632">
        <v>20.743190769999998</v>
      </c>
      <c r="C1632">
        <v>42.7804985</v>
      </c>
      <c r="D1632">
        <v>2.7323060039999998</v>
      </c>
      <c r="E1632">
        <v>2362.820068</v>
      </c>
      <c r="G1632" s="6">
        <f t="shared" si="132"/>
        <v>42788</v>
      </c>
      <c r="H1632" s="4">
        <f t="shared" si="133"/>
        <v>3.6391753414612982E-3</v>
      </c>
      <c r="I1632" s="4">
        <f t="shared" si="134"/>
        <v>-9.6913038524082395E-4</v>
      </c>
      <c r="J1632" s="4">
        <f t="shared" si="135"/>
        <v>-1.5324482706620124E-3</v>
      </c>
      <c r="K1632" s="4">
        <f t="shared" si="136"/>
        <v>-1.0822003765219579E-3</v>
      </c>
    </row>
    <row r="1633" spans="1:11" x14ac:dyDescent="0.2">
      <c r="A1633" s="6">
        <v>42789</v>
      </c>
      <c r="B1633">
        <v>20.627485279999998</v>
      </c>
      <c r="C1633">
        <v>42.60950089</v>
      </c>
      <c r="D1633">
        <v>2.4789578909999999</v>
      </c>
      <c r="E1633">
        <v>2363.8100589999999</v>
      </c>
      <c r="G1633" s="6">
        <f t="shared" si="132"/>
        <v>42789</v>
      </c>
      <c r="H1633" s="4">
        <f t="shared" si="133"/>
        <v>-5.577998644612614E-3</v>
      </c>
      <c r="I1633" s="4">
        <f t="shared" si="134"/>
        <v>-3.9970925069983121E-3</v>
      </c>
      <c r="J1633" s="4">
        <f t="shared" si="135"/>
        <v>-9.2723184236724321E-2</v>
      </c>
      <c r="K1633" s="4">
        <f t="shared" si="136"/>
        <v>4.1898704577958412E-4</v>
      </c>
    </row>
    <row r="1634" spans="1:11" x14ac:dyDescent="0.2">
      <c r="A1634" s="6">
        <v>42790</v>
      </c>
      <c r="B1634">
        <v>20.939889910000002</v>
      </c>
      <c r="C1634">
        <v>42.262001040000001</v>
      </c>
      <c r="D1634">
        <v>2.502886057</v>
      </c>
      <c r="E1634">
        <v>2367.3400879999999</v>
      </c>
      <c r="G1634" s="6">
        <f t="shared" si="132"/>
        <v>42790</v>
      </c>
      <c r="H1634" s="4">
        <f t="shared" si="133"/>
        <v>1.5145066194903745E-2</v>
      </c>
      <c r="I1634" s="4">
        <f t="shared" si="134"/>
        <v>-8.1554545991303629E-3</v>
      </c>
      <c r="J1634" s="4">
        <f t="shared" si="135"/>
        <v>9.652510067586384E-3</v>
      </c>
      <c r="K1634" s="4">
        <f t="shared" si="136"/>
        <v>1.4933640655938607E-3</v>
      </c>
    </row>
    <row r="1635" spans="1:11" x14ac:dyDescent="0.2">
      <c r="A1635" s="6">
        <v>42793</v>
      </c>
      <c r="B1635">
        <v>20.751869200000002</v>
      </c>
      <c r="C1635">
        <v>42.431999210000001</v>
      </c>
      <c r="D1635">
        <v>2.5756595130000002</v>
      </c>
      <c r="E1635">
        <v>2369.75</v>
      </c>
      <c r="G1635" s="6">
        <f t="shared" si="132"/>
        <v>42793</v>
      </c>
      <c r="H1635" s="4">
        <f t="shared" si="133"/>
        <v>-8.9790686965459665E-3</v>
      </c>
      <c r="I1635" s="4">
        <f t="shared" si="134"/>
        <v>4.0224827461221579E-3</v>
      </c>
      <c r="J1635" s="4">
        <f t="shared" si="135"/>
        <v>2.9075816614371863E-2</v>
      </c>
      <c r="K1635" s="4">
        <f t="shared" si="136"/>
        <v>1.0179830148679958E-3</v>
      </c>
    </row>
    <row r="1636" spans="1:11" x14ac:dyDescent="0.2">
      <c r="A1636" s="6">
        <v>42794</v>
      </c>
      <c r="B1636">
        <v>20.517557140000001</v>
      </c>
      <c r="C1636">
        <v>42.251998899999997</v>
      </c>
      <c r="D1636">
        <v>2.50338006</v>
      </c>
      <c r="E1636">
        <v>2363.639893</v>
      </c>
      <c r="G1636" s="6">
        <f t="shared" si="132"/>
        <v>42794</v>
      </c>
      <c r="H1636" s="4">
        <f t="shared" si="133"/>
        <v>-1.1291130343092259E-2</v>
      </c>
      <c r="I1636" s="4">
        <f t="shared" si="134"/>
        <v>-4.2420888327501238E-3</v>
      </c>
      <c r="J1636" s="4">
        <f t="shared" si="135"/>
        <v>-2.806250307355751E-2</v>
      </c>
      <c r="K1636" s="4">
        <f t="shared" si="136"/>
        <v>-2.5783762000211041E-3</v>
      </c>
    </row>
    <row r="1637" spans="1:11" x14ac:dyDescent="0.2">
      <c r="A1637" s="6">
        <v>42795</v>
      </c>
      <c r="B1637">
        <v>20.378717420000001</v>
      </c>
      <c r="C1637">
        <v>42.653999329999998</v>
      </c>
      <c r="D1637">
        <v>2.5356965069999999</v>
      </c>
      <c r="E1637">
        <v>2395.959961</v>
      </c>
      <c r="G1637" s="6">
        <f t="shared" si="132"/>
        <v>42795</v>
      </c>
      <c r="H1637" s="4">
        <f t="shared" si="133"/>
        <v>-6.7668738072782508E-3</v>
      </c>
      <c r="I1637" s="4">
        <f t="shared" si="134"/>
        <v>9.5143529410628425E-3</v>
      </c>
      <c r="J1637" s="4">
        <f t="shared" si="135"/>
        <v>1.2909125352704054E-2</v>
      </c>
      <c r="K1637" s="4">
        <f t="shared" si="136"/>
        <v>1.3673854505382499E-2</v>
      </c>
    </row>
    <row r="1638" spans="1:11" x14ac:dyDescent="0.2">
      <c r="A1638" s="6">
        <v>42796</v>
      </c>
      <c r="B1638">
        <v>20.468385699999999</v>
      </c>
      <c r="C1638">
        <v>42.445499419999997</v>
      </c>
      <c r="D1638">
        <v>2.442201614</v>
      </c>
      <c r="E1638">
        <v>2381.919922</v>
      </c>
      <c r="G1638" s="6">
        <f t="shared" si="132"/>
        <v>42796</v>
      </c>
      <c r="H1638" s="4">
        <f t="shared" si="133"/>
        <v>4.4000943804243242E-3</v>
      </c>
      <c r="I1638" s="4">
        <f t="shared" si="134"/>
        <v>-4.8881678922275684E-3</v>
      </c>
      <c r="J1638" s="4">
        <f t="shared" si="135"/>
        <v>-3.6871483926368742E-2</v>
      </c>
      <c r="K1638" s="4">
        <f t="shared" si="136"/>
        <v>-5.8598804773599689E-3</v>
      </c>
    </row>
    <row r="1639" spans="1:11" x14ac:dyDescent="0.2">
      <c r="A1639" s="6">
        <v>42797</v>
      </c>
      <c r="B1639">
        <v>20.25721931</v>
      </c>
      <c r="C1639">
        <v>42.493999479999999</v>
      </c>
      <c r="D1639">
        <v>2.4281408789999999</v>
      </c>
      <c r="E1639">
        <v>2383.1201169999999</v>
      </c>
      <c r="G1639" s="6">
        <f t="shared" si="132"/>
        <v>42797</v>
      </c>
      <c r="H1639" s="4">
        <f t="shared" si="133"/>
        <v>-1.0316709539042845E-2</v>
      </c>
      <c r="I1639" s="4">
        <f t="shared" si="134"/>
        <v>1.1426431697760808E-3</v>
      </c>
      <c r="J1639" s="4">
        <f t="shared" si="135"/>
        <v>-5.7574014034699195E-3</v>
      </c>
      <c r="K1639" s="4">
        <f t="shared" si="136"/>
        <v>5.0387714083699464E-4</v>
      </c>
    </row>
    <row r="1640" spans="1:11" x14ac:dyDescent="0.2">
      <c r="A1640" s="6">
        <v>42800</v>
      </c>
      <c r="B1640">
        <v>20.213827129999999</v>
      </c>
      <c r="C1640">
        <v>42.330501560000002</v>
      </c>
      <c r="D1640">
        <v>2.4093928340000001</v>
      </c>
      <c r="E1640">
        <v>2375.3100589999999</v>
      </c>
      <c r="G1640" s="6">
        <f t="shared" si="132"/>
        <v>42800</v>
      </c>
      <c r="H1640" s="4">
        <f t="shared" si="133"/>
        <v>-2.1420600397301648E-3</v>
      </c>
      <c r="I1640" s="4">
        <f t="shared" si="134"/>
        <v>-3.8475531133977947E-3</v>
      </c>
      <c r="J1640" s="4">
        <f t="shared" si="135"/>
        <v>-7.7211520806489409E-3</v>
      </c>
      <c r="K1640" s="4">
        <f t="shared" si="136"/>
        <v>-3.2772405991149389E-3</v>
      </c>
    </row>
    <row r="1641" spans="1:11" x14ac:dyDescent="0.2">
      <c r="A1641" s="6">
        <v>42801</v>
      </c>
      <c r="B1641">
        <v>20.210935589999998</v>
      </c>
      <c r="C1641">
        <v>42.30099869</v>
      </c>
      <c r="D1641">
        <v>2.4357874389999998</v>
      </c>
      <c r="E1641">
        <v>2368.389893</v>
      </c>
      <c r="G1641" s="6">
        <f t="shared" si="132"/>
        <v>42801</v>
      </c>
      <c r="H1641" s="4">
        <f t="shared" si="133"/>
        <v>-1.4304762682515459E-4</v>
      </c>
      <c r="I1641" s="4">
        <f t="shared" si="134"/>
        <v>-6.9696481054404291E-4</v>
      </c>
      <c r="J1641" s="4">
        <f t="shared" si="135"/>
        <v>1.0954878186542949E-2</v>
      </c>
      <c r="K1641" s="4">
        <f t="shared" si="136"/>
        <v>-2.9133737609452481E-3</v>
      </c>
    </row>
    <row r="1642" spans="1:11" x14ac:dyDescent="0.2">
      <c r="A1642" s="6">
        <v>42802</v>
      </c>
      <c r="B1642">
        <v>20.33914948</v>
      </c>
      <c r="C1642">
        <v>42.525001529999997</v>
      </c>
      <c r="D1642">
        <v>2.4313468930000002</v>
      </c>
      <c r="E1642">
        <v>2362.9799800000001</v>
      </c>
      <c r="G1642" s="6">
        <f t="shared" si="132"/>
        <v>42802</v>
      </c>
      <c r="H1642" s="4">
        <f t="shared" si="133"/>
        <v>6.3437879671162101E-3</v>
      </c>
      <c r="I1642" s="4">
        <f t="shared" si="134"/>
        <v>5.2954503897553185E-3</v>
      </c>
      <c r="J1642" s="4">
        <f t="shared" si="135"/>
        <v>-1.8230433119494904E-3</v>
      </c>
      <c r="K1642" s="4">
        <f t="shared" si="136"/>
        <v>-2.2842155406883613E-3</v>
      </c>
    </row>
    <row r="1643" spans="1:11" x14ac:dyDescent="0.2">
      <c r="A1643" s="6">
        <v>42803</v>
      </c>
      <c r="B1643">
        <v>20.356632229999999</v>
      </c>
      <c r="C1643">
        <v>42.650001529999997</v>
      </c>
      <c r="D1643">
        <v>2.4308533670000001</v>
      </c>
      <c r="E1643">
        <v>2364.8701169999999</v>
      </c>
      <c r="G1643" s="6">
        <f t="shared" si="132"/>
        <v>42803</v>
      </c>
      <c r="H1643" s="4">
        <f t="shared" si="133"/>
        <v>8.5956150807531273E-4</v>
      </c>
      <c r="I1643" s="4">
        <f t="shared" si="134"/>
        <v>2.9394472781338887E-3</v>
      </c>
      <c r="J1643" s="4">
        <f t="shared" si="135"/>
        <v>-2.0298460965029186E-4</v>
      </c>
      <c r="K1643" s="4">
        <f t="shared" si="136"/>
        <v>7.9989547774328429E-4</v>
      </c>
    </row>
    <row r="1644" spans="1:11" x14ac:dyDescent="0.2">
      <c r="A1644" s="6">
        <v>42804</v>
      </c>
      <c r="B1644">
        <v>20.42656517</v>
      </c>
      <c r="C1644">
        <v>42.623001100000003</v>
      </c>
      <c r="D1644">
        <v>2.445161819</v>
      </c>
      <c r="E1644">
        <v>2372.6000979999999</v>
      </c>
      <c r="G1644" s="6">
        <f t="shared" si="132"/>
        <v>42804</v>
      </c>
      <c r="H1644" s="4">
        <f t="shared" si="133"/>
        <v>3.4353884871456408E-3</v>
      </c>
      <c r="I1644" s="4">
        <f t="shared" si="134"/>
        <v>-6.3306984833289004E-4</v>
      </c>
      <c r="J1644" s="4">
        <f t="shared" si="135"/>
        <v>5.886184742462941E-3</v>
      </c>
      <c r="K1644" s="4">
        <f t="shared" si="136"/>
        <v>3.2686704206004169E-3</v>
      </c>
    </row>
    <row r="1645" spans="1:11" x14ac:dyDescent="0.2">
      <c r="A1645" s="6">
        <v>42807</v>
      </c>
      <c r="B1645">
        <v>20.382860180000002</v>
      </c>
      <c r="C1645">
        <v>42.729499820000001</v>
      </c>
      <c r="D1645">
        <v>2.5125076769999999</v>
      </c>
      <c r="E1645">
        <v>2373.469971</v>
      </c>
      <c r="G1645" s="6">
        <f t="shared" si="132"/>
        <v>42807</v>
      </c>
      <c r="H1645" s="4">
        <f t="shared" si="133"/>
        <v>-2.1396152332153751E-3</v>
      </c>
      <c r="I1645" s="4">
        <f t="shared" si="134"/>
        <v>2.4986208678767774E-3</v>
      </c>
      <c r="J1645" s="4">
        <f t="shared" si="135"/>
        <v>2.7542495337810502E-2</v>
      </c>
      <c r="K1645" s="4">
        <f t="shared" si="136"/>
        <v>3.666327927462909E-4</v>
      </c>
    </row>
    <row r="1646" spans="1:11" x14ac:dyDescent="0.2">
      <c r="A1646" s="6">
        <v>42808</v>
      </c>
      <c r="B1646">
        <v>20.607234949999999</v>
      </c>
      <c r="C1646">
        <v>42.626499180000003</v>
      </c>
      <c r="D1646">
        <v>2.5107808110000001</v>
      </c>
      <c r="E1646">
        <v>2365.4499510000001</v>
      </c>
      <c r="G1646" s="6">
        <f t="shared" si="132"/>
        <v>42808</v>
      </c>
      <c r="H1646" s="4">
        <f t="shared" si="133"/>
        <v>1.1008012026700653E-2</v>
      </c>
      <c r="I1646" s="4">
        <f t="shared" si="134"/>
        <v>-2.4105276315868895E-3</v>
      </c>
      <c r="J1646" s="4">
        <f t="shared" si="135"/>
        <v>-6.8730775066194738E-4</v>
      </c>
      <c r="K1646" s="4">
        <f t="shared" si="136"/>
        <v>-3.3790273725775588E-3</v>
      </c>
    </row>
    <row r="1647" spans="1:11" x14ac:dyDescent="0.2">
      <c r="A1647" s="6">
        <v>42809</v>
      </c>
      <c r="B1647">
        <v>20.566432949999999</v>
      </c>
      <c r="C1647">
        <v>42.648498539999999</v>
      </c>
      <c r="D1647">
        <v>2.529776096</v>
      </c>
      <c r="E1647">
        <v>2385.26001</v>
      </c>
      <c r="G1647" s="6">
        <f t="shared" si="132"/>
        <v>42809</v>
      </c>
      <c r="H1647" s="4">
        <f t="shared" si="133"/>
        <v>-1.9799842190860728E-3</v>
      </c>
      <c r="I1647" s="4">
        <f t="shared" si="134"/>
        <v>5.1609586579215438E-4</v>
      </c>
      <c r="J1647" s="4">
        <f t="shared" si="135"/>
        <v>7.5654891565124505E-3</v>
      </c>
      <c r="K1647" s="4">
        <f t="shared" si="136"/>
        <v>8.3747529689330857E-3</v>
      </c>
    </row>
    <row r="1648" spans="1:11" x14ac:dyDescent="0.2">
      <c r="A1648" s="6">
        <v>42810</v>
      </c>
      <c r="B1648">
        <v>20.525640490000001</v>
      </c>
      <c r="C1648">
        <v>42.671001429999997</v>
      </c>
      <c r="D1648">
        <v>2.5608580110000001</v>
      </c>
      <c r="E1648">
        <v>2381.3798830000001</v>
      </c>
      <c r="G1648" s="6">
        <f t="shared" si="132"/>
        <v>42810</v>
      </c>
      <c r="H1648" s="4">
        <f t="shared" si="133"/>
        <v>-1.9834484715541834E-3</v>
      </c>
      <c r="I1648" s="4">
        <f t="shared" si="134"/>
        <v>5.2763616001372249E-4</v>
      </c>
      <c r="J1648" s="4">
        <f t="shared" si="135"/>
        <v>1.2286429241364916E-2</v>
      </c>
      <c r="K1648" s="4">
        <f t="shared" si="136"/>
        <v>-1.6267102889130358E-3</v>
      </c>
    </row>
    <row r="1649" spans="1:11" x14ac:dyDescent="0.2">
      <c r="A1649" s="6">
        <v>42811</v>
      </c>
      <c r="B1649">
        <v>20.365377429999999</v>
      </c>
      <c r="C1649">
        <v>42.615501399999999</v>
      </c>
      <c r="D1649">
        <v>2.6166098120000001</v>
      </c>
      <c r="E1649">
        <v>2378.25</v>
      </c>
      <c r="G1649" s="6">
        <f t="shared" si="132"/>
        <v>42811</v>
      </c>
      <c r="H1649" s="4">
        <f t="shared" si="133"/>
        <v>-7.807944413626533E-3</v>
      </c>
      <c r="I1649" s="4">
        <f t="shared" si="134"/>
        <v>-1.3006498122862808E-3</v>
      </c>
      <c r="J1649" s="4">
        <f t="shared" si="135"/>
        <v>2.1770750568958386E-2</v>
      </c>
      <c r="K1649" s="4">
        <f t="shared" si="136"/>
        <v>-1.3143148736342036E-3</v>
      </c>
    </row>
    <row r="1650" spans="1:11" x14ac:dyDescent="0.2">
      <c r="A1650" s="6">
        <v>42814</v>
      </c>
      <c r="B1650">
        <v>20.391607279999999</v>
      </c>
      <c r="C1650">
        <v>42.8484993</v>
      </c>
      <c r="D1650">
        <v>2.6999895569999999</v>
      </c>
      <c r="E1650">
        <v>2373.469971</v>
      </c>
      <c r="G1650" s="6">
        <f t="shared" si="132"/>
        <v>42814</v>
      </c>
      <c r="H1650" s="4">
        <f t="shared" si="133"/>
        <v>1.2879628717983316E-3</v>
      </c>
      <c r="I1650" s="4">
        <f t="shared" si="134"/>
        <v>5.4674447641251955E-3</v>
      </c>
      <c r="J1650" s="4">
        <f t="shared" si="135"/>
        <v>3.1865563072343894E-2</v>
      </c>
      <c r="K1650" s="4">
        <f t="shared" si="136"/>
        <v>-2.0098934090192477E-3</v>
      </c>
    </row>
    <row r="1651" spans="1:11" x14ac:dyDescent="0.2">
      <c r="A1651" s="6">
        <v>42815</v>
      </c>
      <c r="B1651">
        <v>20.368291849999999</v>
      </c>
      <c r="C1651">
        <v>42.159999849999998</v>
      </c>
      <c r="D1651">
        <v>2.6126623150000001</v>
      </c>
      <c r="E1651">
        <v>2344.0200199999999</v>
      </c>
      <c r="G1651" s="6">
        <f t="shared" si="132"/>
        <v>42815</v>
      </c>
      <c r="H1651" s="4">
        <f t="shared" si="133"/>
        <v>-1.1433836322881641E-3</v>
      </c>
      <c r="I1651" s="4">
        <f t="shared" si="134"/>
        <v>-1.6068227855065231E-2</v>
      </c>
      <c r="J1651" s="4">
        <f t="shared" si="135"/>
        <v>-3.2343548060619343E-2</v>
      </c>
      <c r="K1651" s="4">
        <f t="shared" si="136"/>
        <v>-1.2407972866659844E-2</v>
      </c>
    </row>
    <row r="1652" spans="1:11" x14ac:dyDescent="0.2">
      <c r="A1652" s="6">
        <v>42816</v>
      </c>
      <c r="B1652">
        <v>20.470275879999999</v>
      </c>
      <c r="C1652">
        <v>42.402999880000003</v>
      </c>
      <c r="D1652">
        <v>2.6659467220000002</v>
      </c>
      <c r="E1652">
        <v>2348.4499510000001</v>
      </c>
      <c r="G1652" s="6">
        <f t="shared" si="132"/>
        <v>42816</v>
      </c>
      <c r="H1652" s="4">
        <f t="shared" si="133"/>
        <v>5.0069996419459528E-3</v>
      </c>
      <c r="I1652" s="4">
        <f t="shared" si="134"/>
        <v>5.7637578478313412E-3</v>
      </c>
      <c r="J1652" s="4">
        <f t="shared" si="135"/>
        <v>2.0394678138877742E-2</v>
      </c>
      <c r="K1652" s="4">
        <f t="shared" si="136"/>
        <v>1.8898861623204422E-3</v>
      </c>
    </row>
    <row r="1653" spans="1:11" x14ac:dyDescent="0.2">
      <c r="A1653" s="6">
        <v>42817</v>
      </c>
      <c r="B1653">
        <v>20.356632229999999</v>
      </c>
      <c r="C1653">
        <v>42.368999479999999</v>
      </c>
      <c r="D1653">
        <v>2.64177084</v>
      </c>
      <c r="E1653">
        <v>2345.959961</v>
      </c>
      <c r="G1653" s="6">
        <f t="shared" si="132"/>
        <v>42817</v>
      </c>
      <c r="H1653" s="4">
        <f t="shared" si="133"/>
        <v>-5.5516423259851511E-3</v>
      </c>
      <c r="I1653" s="4">
        <f t="shared" si="134"/>
        <v>-8.0183949475798322E-4</v>
      </c>
      <c r="J1653" s="4">
        <f t="shared" si="135"/>
        <v>-9.0684040309190195E-3</v>
      </c>
      <c r="K1653" s="4">
        <f t="shared" si="136"/>
        <v>-1.0602695616058755E-3</v>
      </c>
    </row>
    <row r="1654" spans="1:11" x14ac:dyDescent="0.2">
      <c r="A1654" s="6">
        <v>42818</v>
      </c>
      <c r="B1654">
        <v>20.283788680000001</v>
      </c>
      <c r="C1654">
        <v>42.2804985</v>
      </c>
      <c r="D1654">
        <v>2.6511454579999998</v>
      </c>
      <c r="E1654">
        <v>2343.9799800000001</v>
      </c>
      <c r="G1654" s="6">
        <f t="shared" si="132"/>
        <v>42818</v>
      </c>
      <c r="H1654" s="4">
        <f t="shared" si="133"/>
        <v>-3.5783694069320138E-3</v>
      </c>
      <c r="I1654" s="4">
        <f t="shared" si="134"/>
        <v>-2.0888144890410798E-3</v>
      </c>
      <c r="J1654" s="4">
        <f t="shared" si="135"/>
        <v>3.5486113549501042E-3</v>
      </c>
      <c r="K1654" s="4">
        <f t="shared" si="136"/>
        <v>-8.4399607534479948E-4</v>
      </c>
    </row>
    <row r="1655" spans="1:11" x14ac:dyDescent="0.2">
      <c r="A1655" s="6">
        <v>42821</v>
      </c>
      <c r="B1655">
        <v>20.298360819999999</v>
      </c>
      <c r="C1655">
        <v>42.340999600000004</v>
      </c>
      <c r="D1655">
        <v>2.6703865530000002</v>
      </c>
      <c r="E1655">
        <v>2341.5900879999999</v>
      </c>
      <c r="G1655" s="6">
        <f t="shared" si="132"/>
        <v>42821</v>
      </c>
      <c r="H1655" s="4">
        <f t="shared" si="133"/>
        <v>7.1841312438669647E-4</v>
      </c>
      <c r="I1655" s="4">
        <f t="shared" si="134"/>
        <v>1.4309457585983676E-3</v>
      </c>
      <c r="J1655" s="4">
        <f t="shared" si="135"/>
        <v>7.2576534576551666E-3</v>
      </c>
      <c r="K1655" s="4">
        <f t="shared" si="136"/>
        <v>-1.0195872065427158E-3</v>
      </c>
    </row>
    <row r="1656" spans="1:11" x14ac:dyDescent="0.2">
      <c r="A1656" s="6">
        <v>42822</v>
      </c>
      <c r="B1656">
        <v>20.49066925</v>
      </c>
      <c r="C1656">
        <v>42.799999239999998</v>
      </c>
      <c r="D1656">
        <v>2.656572819</v>
      </c>
      <c r="E1656">
        <v>2358.570068</v>
      </c>
      <c r="G1656" s="6">
        <f t="shared" si="132"/>
        <v>42822</v>
      </c>
      <c r="H1656" s="4">
        <f t="shared" si="133"/>
        <v>9.4740866863751716E-3</v>
      </c>
      <c r="I1656" s="4">
        <f t="shared" si="134"/>
        <v>1.0840548034676045E-2</v>
      </c>
      <c r="J1656" s="4">
        <f t="shared" si="135"/>
        <v>-5.1729342272494039E-3</v>
      </c>
      <c r="K1656" s="4">
        <f t="shared" si="136"/>
        <v>7.251474152977444E-3</v>
      </c>
    </row>
    <row r="1657" spans="1:11" x14ac:dyDescent="0.2">
      <c r="A1657" s="6">
        <v>42823</v>
      </c>
      <c r="B1657">
        <v>20.61305428</v>
      </c>
      <c r="C1657">
        <v>43.715999600000004</v>
      </c>
      <c r="D1657">
        <v>2.64793849</v>
      </c>
      <c r="E1657">
        <v>2361.1298830000001</v>
      </c>
      <c r="G1657" s="6">
        <f t="shared" si="132"/>
        <v>42823</v>
      </c>
      <c r="H1657" s="4">
        <f t="shared" si="133"/>
        <v>5.9727199979082712E-3</v>
      </c>
      <c r="I1657" s="4">
        <f t="shared" si="134"/>
        <v>2.1401877950126824E-2</v>
      </c>
      <c r="J1657" s="4">
        <f t="shared" si="135"/>
        <v>-3.2501759177262501E-3</v>
      </c>
      <c r="K1657" s="4">
        <f t="shared" si="136"/>
        <v>1.0853249749627203E-3</v>
      </c>
    </row>
    <row r="1658" spans="1:11" x14ac:dyDescent="0.2">
      <c r="A1658" s="6">
        <v>42824</v>
      </c>
      <c r="B1658">
        <v>20.860744480000001</v>
      </c>
      <c r="C1658">
        <v>43.817001339999997</v>
      </c>
      <c r="D1658">
        <v>2.6987559800000001</v>
      </c>
      <c r="E1658">
        <v>2368.0600589999999</v>
      </c>
      <c r="G1658" s="6">
        <f t="shared" si="132"/>
        <v>42824</v>
      </c>
      <c r="H1658" s="4">
        <f t="shared" si="133"/>
        <v>1.2016181427335848E-2</v>
      </c>
      <c r="I1658" s="4">
        <f t="shared" si="134"/>
        <v>2.3104067372166082E-3</v>
      </c>
      <c r="J1658" s="4">
        <f t="shared" si="135"/>
        <v>1.9191340807920287E-2</v>
      </c>
      <c r="K1658" s="4">
        <f t="shared" si="136"/>
        <v>2.9351100292689392E-3</v>
      </c>
    </row>
    <row r="1659" spans="1:11" x14ac:dyDescent="0.2">
      <c r="A1659" s="6">
        <v>42825</v>
      </c>
      <c r="B1659">
        <v>21.003524779999999</v>
      </c>
      <c r="C1659">
        <v>44.326999659999998</v>
      </c>
      <c r="D1659">
        <v>2.687161922</v>
      </c>
      <c r="E1659">
        <v>2362.719971</v>
      </c>
      <c r="G1659" s="6">
        <f t="shared" si="132"/>
        <v>42825</v>
      </c>
      <c r="H1659" s="4">
        <f t="shared" si="133"/>
        <v>6.8444489187280411E-3</v>
      </c>
      <c r="I1659" s="4">
        <f t="shared" si="134"/>
        <v>1.1639279375661671E-2</v>
      </c>
      <c r="J1659" s="4">
        <f t="shared" si="135"/>
        <v>-4.2960749641396401E-3</v>
      </c>
      <c r="K1659" s="4">
        <f t="shared" si="136"/>
        <v>-2.2550475355151978E-3</v>
      </c>
    </row>
    <row r="1660" spans="1:11" x14ac:dyDescent="0.2">
      <c r="A1660" s="6">
        <v>42828</v>
      </c>
      <c r="B1660">
        <v>20.930673599999999</v>
      </c>
      <c r="C1660">
        <v>44.575500490000003</v>
      </c>
      <c r="D1660">
        <v>2.6735937600000002</v>
      </c>
      <c r="E1660">
        <v>2358.8400879999999</v>
      </c>
      <c r="G1660" s="6">
        <f t="shared" si="132"/>
        <v>42828</v>
      </c>
      <c r="H1660" s="4">
        <f t="shared" si="133"/>
        <v>-3.4685216297299926E-3</v>
      </c>
      <c r="I1660" s="4">
        <f t="shared" si="134"/>
        <v>5.6060827916635247E-3</v>
      </c>
      <c r="J1660" s="4">
        <f t="shared" si="135"/>
        <v>-5.0492535968585939E-3</v>
      </c>
      <c r="K1660" s="4">
        <f t="shared" si="136"/>
        <v>-1.6421256211577306E-3</v>
      </c>
    </row>
    <row r="1661" spans="1:11" x14ac:dyDescent="0.2">
      <c r="A1661" s="6">
        <v>42829</v>
      </c>
      <c r="B1661">
        <v>20.983125690000001</v>
      </c>
      <c r="C1661">
        <v>45.341499329999998</v>
      </c>
      <c r="D1661">
        <v>2.4861114030000002</v>
      </c>
      <c r="E1661">
        <v>2360.1599120000001</v>
      </c>
      <c r="G1661" s="6">
        <f t="shared" si="132"/>
        <v>42829</v>
      </c>
      <c r="H1661" s="4">
        <f t="shared" si="133"/>
        <v>2.505991493747306E-3</v>
      </c>
      <c r="I1661" s="4">
        <f t="shared" si="134"/>
        <v>1.7184301501490529E-2</v>
      </c>
      <c r="J1661" s="4">
        <f t="shared" si="135"/>
        <v>-7.0123726276201337E-2</v>
      </c>
      <c r="K1661" s="4">
        <f t="shared" si="136"/>
        <v>5.5952245627599595E-4</v>
      </c>
    </row>
    <row r="1662" spans="1:11" x14ac:dyDescent="0.2">
      <c r="A1662" s="6">
        <v>42830</v>
      </c>
      <c r="B1662">
        <v>20.87822723</v>
      </c>
      <c r="C1662">
        <v>45.4640007</v>
      </c>
      <c r="D1662">
        <v>2.4676098820000001</v>
      </c>
      <c r="E1662">
        <v>2352.9499510000001</v>
      </c>
      <c r="G1662" s="6">
        <f t="shared" si="132"/>
        <v>42830</v>
      </c>
      <c r="H1662" s="4">
        <f t="shared" si="133"/>
        <v>-4.9991817973045194E-3</v>
      </c>
      <c r="I1662" s="4">
        <f t="shared" si="134"/>
        <v>2.7017494306578183E-3</v>
      </c>
      <c r="J1662" s="4">
        <f t="shared" si="135"/>
        <v>-7.441951707262251E-3</v>
      </c>
      <c r="K1662" s="4">
        <f t="shared" si="136"/>
        <v>-3.0548612250135276E-3</v>
      </c>
    </row>
    <row r="1663" spans="1:11" x14ac:dyDescent="0.2">
      <c r="A1663" s="6">
        <v>42831</v>
      </c>
      <c r="B1663">
        <v>20.814119340000001</v>
      </c>
      <c r="C1663">
        <v>44.914001460000001</v>
      </c>
      <c r="D1663">
        <v>2.4856190680000001</v>
      </c>
      <c r="E1663">
        <v>2357.48999</v>
      </c>
      <c r="G1663" s="6">
        <f t="shared" si="132"/>
        <v>42831</v>
      </c>
      <c r="H1663" s="4">
        <f t="shared" si="133"/>
        <v>-3.0705619444491017E-3</v>
      </c>
      <c r="I1663" s="4">
        <f t="shared" si="134"/>
        <v>-1.2097466820600311E-2</v>
      </c>
      <c r="J1663" s="4">
        <f t="shared" si="135"/>
        <v>7.2982306203943637E-3</v>
      </c>
      <c r="K1663" s="4">
        <f t="shared" si="136"/>
        <v>1.9295093795217433E-3</v>
      </c>
    </row>
    <row r="1664" spans="1:11" x14ac:dyDescent="0.2">
      <c r="A1664" s="6">
        <v>42832</v>
      </c>
      <c r="B1664">
        <v>21.24246788</v>
      </c>
      <c r="C1664">
        <v>44.743999479999999</v>
      </c>
      <c r="D1664">
        <v>2.4750111100000001</v>
      </c>
      <c r="E1664">
        <v>2355.540039</v>
      </c>
      <c r="G1664" s="6">
        <f t="shared" si="132"/>
        <v>42832</v>
      </c>
      <c r="H1664" s="4">
        <f t="shared" si="133"/>
        <v>2.0579710003719054E-2</v>
      </c>
      <c r="I1664" s="4">
        <f t="shared" si="134"/>
        <v>-3.7850553162448453E-3</v>
      </c>
      <c r="J1664" s="4">
        <f t="shared" si="135"/>
        <v>-4.2677327900190187E-3</v>
      </c>
      <c r="K1664" s="4">
        <f t="shared" si="136"/>
        <v>-8.2713012919310991E-4</v>
      </c>
    </row>
    <row r="1665" spans="1:11" x14ac:dyDescent="0.2">
      <c r="A1665" s="6">
        <v>42835</v>
      </c>
      <c r="B1665">
        <v>21.289089199999999</v>
      </c>
      <c r="C1665">
        <v>45.352001190000003</v>
      </c>
      <c r="D1665">
        <v>2.411859035</v>
      </c>
      <c r="E1665">
        <v>2357.1599120000001</v>
      </c>
      <c r="G1665" s="6">
        <f t="shared" si="132"/>
        <v>42835</v>
      </c>
      <c r="H1665" s="4">
        <f t="shared" si="133"/>
        <v>2.1947223958800333E-3</v>
      </c>
      <c r="I1665" s="4">
        <f t="shared" si="134"/>
        <v>1.3588452464375012E-2</v>
      </c>
      <c r="J1665" s="4">
        <f t="shared" si="135"/>
        <v>-2.551587536106048E-2</v>
      </c>
      <c r="K1665" s="4">
        <f t="shared" si="136"/>
        <v>6.8768646390227062E-4</v>
      </c>
    </row>
    <row r="1666" spans="1:11" x14ac:dyDescent="0.2">
      <c r="A1666" s="6">
        <v>42836</v>
      </c>
      <c r="B1666">
        <v>21.396903989999998</v>
      </c>
      <c r="C1666">
        <v>45.118000029999997</v>
      </c>
      <c r="D1666">
        <v>2.4204933639999999</v>
      </c>
      <c r="E1666">
        <v>2353.780029</v>
      </c>
      <c r="G1666" s="6">
        <f t="shared" ref="G1666:G1729" si="137">A1666</f>
        <v>42836</v>
      </c>
      <c r="H1666" s="4">
        <f t="shared" si="133"/>
        <v>5.0643213989634006E-3</v>
      </c>
      <c r="I1666" s="4">
        <f t="shared" si="134"/>
        <v>-5.1596655904921906E-3</v>
      </c>
      <c r="J1666" s="4">
        <f t="shared" si="135"/>
        <v>3.5799476149731557E-3</v>
      </c>
      <c r="K1666" s="4">
        <f t="shared" si="136"/>
        <v>-1.4338793828936325E-3</v>
      </c>
    </row>
    <row r="1667" spans="1:11" x14ac:dyDescent="0.2">
      <c r="A1667" s="6">
        <v>42837</v>
      </c>
      <c r="B1667">
        <v>21.39981461</v>
      </c>
      <c r="C1667">
        <v>44.811500549999998</v>
      </c>
      <c r="D1667">
        <v>2.4005119800000001</v>
      </c>
      <c r="E1667">
        <v>2344.929932</v>
      </c>
      <c r="G1667" s="6">
        <f t="shared" si="137"/>
        <v>42837</v>
      </c>
      <c r="H1667" s="4">
        <f t="shared" si="133"/>
        <v>1.3602996028594383E-4</v>
      </c>
      <c r="I1667" s="4">
        <f t="shared" si="134"/>
        <v>-6.7932860453965294E-3</v>
      </c>
      <c r="J1667" s="4">
        <f t="shared" si="135"/>
        <v>-8.2550872880640114E-3</v>
      </c>
      <c r="K1667" s="4">
        <f t="shared" si="136"/>
        <v>-3.7599507562140477E-3</v>
      </c>
    </row>
    <row r="1668" spans="1:11" x14ac:dyDescent="0.2">
      <c r="A1668" s="6">
        <v>42838</v>
      </c>
      <c r="B1668">
        <v>21.315313339999999</v>
      </c>
      <c r="C1668">
        <v>44.233501429999997</v>
      </c>
      <c r="D1668">
        <v>2.3556144240000001</v>
      </c>
      <c r="E1668">
        <v>2328.9499510000001</v>
      </c>
      <c r="G1668" s="6">
        <f t="shared" si="137"/>
        <v>42838</v>
      </c>
      <c r="H1668" s="4">
        <f t="shared" si="133"/>
        <v>-3.9486916844837516E-3</v>
      </c>
      <c r="I1668" s="4">
        <f t="shared" si="134"/>
        <v>-1.289845492576347E-2</v>
      </c>
      <c r="J1668" s="4">
        <f t="shared" si="135"/>
        <v>-1.8703325113170188E-2</v>
      </c>
      <c r="K1668" s="4">
        <f t="shared" si="136"/>
        <v>-6.8146944528830744E-3</v>
      </c>
    </row>
    <row r="1669" spans="1:11" x14ac:dyDescent="0.2">
      <c r="A1669" s="6">
        <v>42842</v>
      </c>
      <c r="B1669">
        <v>21.414392469999999</v>
      </c>
      <c r="C1669">
        <v>45.099498750000002</v>
      </c>
      <c r="D1669">
        <v>2.4478754999999999</v>
      </c>
      <c r="E1669">
        <v>2349.01001</v>
      </c>
      <c r="G1669" s="6">
        <f t="shared" si="137"/>
        <v>42842</v>
      </c>
      <c r="H1669" s="4">
        <f t="shared" ref="H1669:H1732" si="138">B1669/B1668-1</f>
        <v>4.6482605448763259E-3</v>
      </c>
      <c r="I1669" s="4">
        <f t="shared" si="134"/>
        <v>1.9577860490435084E-2</v>
      </c>
      <c r="J1669" s="4">
        <f t="shared" si="135"/>
        <v>3.9166459102985884E-2</v>
      </c>
      <c r="K1669" s="4">
        <f t="shared" si="136"/>
        <v>8.6133491152897701E-3</v>
      </c>
    </row>
    <row r="1670" spans="1:11" x14ac:dyDescent="0.2">
      <c r="A1670" s="6">
        <v>42843</v>
      </c>
      <c r="B1670">
        <v>21.530948639999998</v>
      </c>
      <c r="C1670">
        <v>45.188999180000003</v>
      </c>
      <c r="D1670">
        <v>2.4493553640000001</v>
      </c>
      <c r="E1670">
        <v>2342.1899410000001</v>
      </c>
      <c r="G1670" s="6">
        <f t="shared" si="137"/>
        <v>42843</v>
      </c>
      <c r="H1670" s="4">
        <f t="shared" si="138"/>
        <v>5.4428894101612446E-3</v>
      </c>
      <c r="I1670" s="4">
        <f t="shared" si="134"/>
        <v>1.9845105262950025E-3</v>
      </c>
      <c r="J1670" s="4">
        <f t="shared" si="135"/>
        <v>6.045503539702235E-4</v>
      </c>
      <c r="K1670" s="4">
        <f t="shared" si="136"/>
        <v>-2.9033801350211164E-3</v>
      </c>
    </row>
    <row r="1671" spans="1:11" x14ac:dyDescent="0.2">
      <c r="A1671" s="6">
        <v>42844</v>
      </c>
      <c r="B1671">
        <v>21.583393099999999</v>
      </c>
      <c r="C1671">
        <v>44.959999080000003</v>
      </c>
      <c r="D1671">
        <v>2.4589762689999999</v>
      </c>
      <c r="E1671">
        <v>2338.169922</v>
      </c>
      <c r="G1671" s="6">
        <f t="shared" si="137"/>
        <v>42844</v>
      </c>
      <c r="H1671" s="4">
        <f t="shared" si="138"/>
        <v>2.4357709860758359E-3</v>
      </c>
      <c r="I1671" s="4">
        <f t="shared" si="134"/>
        <v>-5.0676072529916016E-3</v>
      </c>
      <c r="J1671" s="4">
        <f t="shared" si="135"/>
        <v>3.9279335050379505E-3</v>
      </c>
      <c r="K1671" s="4">
        <f t="shared" si="136"/>
        <v>-1.7163505528009493E-3</v>
      </c>
    </row>
    <row r="1672" spans="1:11" x14ac:dyDescent="0.2">
      <c r="A1672" s="6">
        <v>42845</v>
      </c>
      <c r="B1672">
        <v>21.79611397</v>
      </c>
      <c r="C1672">
        <v>45.103000639999998</v>
      </c>
      <c r="D1672">
        <v>2.4979529380000001</v>
      </c>
      <c r="E1672">
        <v>2355.8400879999999</v>
      </c>
      <c r="G1672" s="6">
        <f t="shared" si="137"/>
        <v>42845</v>
      </c>
      <c r="H1672" s="4">
        <f t="shared" si="138"/>
        <v>9.8557659129139275E-3</v>
      </c>
      <c r="I1672" s="4">
        <f t="shared" si="134"/>
        <v>3.1806397447995405E-3</v>
      </c>
      <c r="J1672" s="4">
        <f t="shared" si="135"/>
        <v>1.5850770701358208E-2</v>
      </c>
      <c r="K1672" s="4">
        <f t="shared" si="136"/>
        <v>7.5572634109009051E-3</v>
      </c>
    </row>
    <row r="1673" spans="1:11" x14ac:dyDescent="0.2">
      <c r="A1673" s="6">
        <v>42846</v>
      </c>
      <c r="B1673">
        <v>21.83690262</v>
      </c>
      <c r="C1673">
        <v>44.926498410000001</v>
      </c>
      <c r="D1673">
        <v>2.5083134170000001</v>
      </c>
      <c r="E1673">
        <v>2348.6899410000001</v>
      </c>
      <c r="G1673" s="6">
        <f t="shared" si="137"/>
        <v>42846</v>
      </c>
      <c r="H1673" s="4">
        <f t="shared" si="138"/>
        <v>1.8713725784393898E-3</v>
      </c>
      <c r="I1673" s="4">
        <f t="shared" si="134"/>
        <v>-3.9133145798611046E-3</v>
      </c>
      <c r="J1673" s="4">
        <f t="shared" si="135"/>
        <v>4.1475877477079592E-3</v>
      </c>
      <c r="K1673" s="4">
        <f t="shared" si="136"/>
        <v>-3.0350731513657525E-3</v>
      </c>
    </row>
    <row r="1674" spans="1:11" x14ac:dyDescent="0.2">
      <c r="A1674" s="6">
        <v>42849</v>
      </c>
      <c r="B1674">
        <v>21.790279389999998</v>
      </c>
      <c r="C1674">
        <v>45.370498660000003</v>
      </c>
      <c r="D1674">
        <v>2.539642572</v>
      </c>
      <c r="E1674">
        <v>2374.1499020000001</v>
      </c>
      <c r="G1674" s="6">
        <f t="shared" si="137"/>
        <v>42849</v>
      </c>
      <c r="H1674" s="4">
        <f t="shared" si="138"/>
        <v>-2.1350660765093732E-3</v>
      </c>
      <c r="I1674" s="4">
        <f t="shared" si="134"/>
        <v>9.882814501767978E-3</v>
      </c>
      <c r="J1674" s="4">
        <f t="shared" si="135"/>
        <v>1.2490127743872703E-2</v>
      </c>
      <c r="K1674" s="4">
        <f t="shared" si="136"/>
        <v>1.0840068991465168E-2</v>
      </c>
    </row>
    <row r="1675" spans="1:11" x14ac:dyDescent="0.2">
      <c r="A1675" s="6">
        <v>42850</v>
      </c>
      <c r="B1675">
        <v>21.868953699999999</v>
      </c>
      <c r="C1675">
        <v>45.381000520000001</v>
      </c>
      <c r="D1675">
        <v>2.5838000769999998</v>
      </c>
      <c r="E1675">
        <v>2388.610107</v>
      </c>
      <c r="G1675" s="6">
        <f t="shared" si="137"/>
        <v>42850</v>
      </c>
      <c r="H1675" s="4">
        <f t="shared" si="138"/>
        <v>3.6105232334058268E-3</v>
      </c>
      <c r="I1675" s="4">
        <f t="shared" si="134"/>
        <v>2.3146891284353543E-4</v>
      </c>
      <c r="J1675" s="4">
        <f t="shared" si="135"/>
        <v>1.7387291222333401E-2</v>
      </c>
      <c r="K1675" s="4">
        <f t="shared" si="136"/>
        <v>6.090687444722187E-3</v>
      </c>
    </row>
    <row r="1676" spans="1:11" x14ac:dyDescent="0.2">
      <c r="A1676" s="6">
        <v>42851</v>
      </c>
      <c r="B1676">
        <v>21.979686739999998</v>
      </c>
      <c r="C1676">
        <v>45.464500430000001</v>
      </c>
      <c r="D1676">
        <v>2.5660390849999999</v>
      </c>
      <c r="E1676">
        <v>2387.4499510000001</v>
      </c>
      <c r="G1676" s="6">
        <f t="shared" si="137"/>
        <v>42851</v>
      </c>
      <c r="H1676" s="4">
        <f t="shared" si="138"/>
        <v>5.063481386400337E-3</v>
      </c>
      <c r="I1676" s="4">
        <f t="shared" si="134"/>
        <v>1.8399750786279867E-3</v>
      </c>
      <c r="J1676" s="4">
        <f t="shared" si="135"/>
        <v>-6.8739807534264896E-3</v>
      </c>
      <c r="K1676" s="4">
        <f t="shared" si="136"/>
        <v>-4.8570337896503002E-4</v>
      </c>
    </row>
    <row r="1677" spans="1:11" x14ac:dyDescent="0.2">
      <c r="A1677" s="6">
        <v>42852</v>
      </c>
      <c r="B1677">
        <v>21.98260307</v>
      </c>
      <c r="C1677">
        <v>45.918998719999998</v>
      </c>
      <c r="D1677">
        <v>2.6060013770000001</v>
      </c>
      <c r="E1677">
        <v>2388.7700199999999</v>
      </c>
      <c r="G1677" s="6">
        <f t="shared" si="137"/>
        <v>42852</v>
      </c>
      <c r="H1677" s="4">
        <f t="shared" si="138"/>
        <v>1.326829647072536E-4</v>
      </c>
      <c r="I1677" s="4">
        <f t="shared" si="134"/>
        <v>9.9967729921450754E-3</v>
      </c>
      <c r="J1677" s="4">
        <f t="shared" si="135"/>
        <v>1.5573532076577967E-2</v>
      </c>
      <c r="K1677" s="4">
        <f t="shared" si="136"/>
        <v>5.5292007250118402E-4</v>
      </c>
    </row>
    <row r="1678" spans="1:11" x14ac:dyDescent="0.2">
      <c r="A1678" s="6">
        <v>42853</v>
      </c>
      <c r="B1678">
        <v>21.906835560000001</v>
      </c>
      <c r="C1678">
        <v>46.249500269999999</v>
      </c>
      <c r="D1678">
        <v>2.572946548</v>
      </c>
      <c r="E1678">
        <v>2384.1999510000001</v>
      </c>
      <c r="G1678" s="6">
        <f t="shared" si="137"/>
        <v>42853</v>
      </c>
      <c r="H1678" s="4">
        <f t="shared" si="138"/>
        <v>-3.4467032752549809E-3</v>
      </c>
      <c r="I1678" s="4">
        <f t="shared" si="134"/>
        <v>7.1974903463225548E-3</v>
      </c>
      <c r="J1678" s="4">
        <f t="shared" si="135"/>
        <v>-1.2684118009965273E-2</v>
      </c>
      <c r="K1678" s="4">
        <f t="shared" si="136"/>
        <v>-1.9131473359665918E-3</v>
      </c>
    </row>
    <row r="1679" spans="1:11" x14ac:dyDescent="0.2">
      <c r="A1679" s="6">
        <v>42856</v>
      </c>
      <c r="B1679">
        <v>21.921415329999999</v>
      </c>
      <c r="C1679">
        <v>47.411499020000001</v>
      </c>
      <c r="D1679">
        <v>2.6306703090000001</v>
      </c>
      <c r="E1679">
        <v>2388.330078</v>
      </c>
      <c r="G1679" s="6">
        <f t="shared" si="137"/>
        <v>42856</v>
      </c>
      <c r="H1679" s="4">
        <f t="shared" si="138"/>
        <v>6.655351915187957E-4</v>
      </c>
      <c r="I1679" s="4">
        <f t="shared" si="134"/>
        <v>2.5124568767583844E-2</v>
      </c>
      <c r="J1679" s="4">
        <f t="shared" si="135"/>
        <v>2.2434885421490636E-2</v>
      </c>
      <c r="K1679" s="4">
        <f t="shared" si="136"/>
        <v>1.7322905313656989E-3</v>
      </c>
    </row>
    <row r="1680" spans="1:11" x14ac:dyDescent="0.2">
      <c r="A1680" s="6">
        <v>42857</v>
      </c>
      <c r="B1680">
        <v>22.005914690000001</v>
      </c>
      <c r="C1680">
        <v>47.347000119999997</v>
      </c>
      <c r="D1680">
        <v>2.552717447</v>
      </c>
      <c r="E1680">
        <v>2391.169922</v>
      </c>
      <c r="G1680" s="6">
        <f t="shared" si="137"/>
        <v>42857</v>
      </c>
      <c r="H1680" s="4">
        <f t="shared" si="138"/>
        <v>3.8546489233459713E-3</v>
      </c>
      <c r="I1680" s="4">
        <f t="shared" si="134"/>
        <v>-1.3604062586757282E-3</v>
      </c>
      <c r="J1680" s="4">
        <f t="shared" si="135"/>
        <v>-2.9632319083584546E-2</v>
      </c>
      <c r="K1680" s="4">
        <f t="shared" si="136"/>
        <v>1.1890500505600254E-3</v>
      </c>
    </row>
    <row r="1681" spans="1:11" x14ac:dyDescent="0.2">
      <c r="A1681" s="6">
        <v>42858</v>
      </c>
      <c r="B1681">
        <v>22.075839999999999</v>
      </c>
      <c r="C1681">
        <v>47.051498410000001</v>
      </c>
      <c r="D1681">
        <v>2.5717120169999999</v>
      </c>
      <c r="E1681">
        <v>2388.1298830000001</v>
      </c>
      <c r="G1681" s="6">
        <f t="shared" si="137"/>
        <v>42858</v>
      </c>
      <c r="H1681" s="4">
        <f t="shared" si="138"/>
        <v>3.1775688938653346E-3</v>
      </c>
      <c r="I1681" s="4">
        <f t="shared" si="134"/>
        <v>-6.2411918231578545E-3</v>
      </c>
      <c r="J1681" s="4">
        <f t="shared" si="135"/>
        <v>7.4409214471906626E-3</v>
      </c>
      <c r="K1681" s="4">
        <f t="shared" si="136"/>
        <v>-1.2713605051778432E-3</v>
      </c>
    </row>
    <row r="1682" spans="1:11" x14ac:dyDescent="0.2">
      <c r="A1682" s="6">
        <v>42859</v>
      </c>
      <c r="B1682">
        <v>22.244850159999999</v>
      </c>
      <c r="C1682">
        <v>46.876499180000003</v>
      </c>
      <c r="D1682">
        <v>2.5618453030000001</v>
      </c>
      <c r="E1682">
        <v>2389.5200199999999</v>
      </c>
      <c r="G1682" s="6">
        <f t="shared" si="137"/>
        <v>42859</v>
      </c>
      <c r="H1682" s="4">
        <f t="shared" si="138"/>
        <v>7.6558880658674777E-3</v>
      </c>
      <c r="I1682" s="4">
        <f t="shared" si="134"/>
        <v>-3.719312581186629E-3</v>
      </c>
      <c r="J1682" s="4">
        <f t="shared" si="135"/>
        <v>-3.8366325369159071E-3</v>
      </c>
      <c r="K1682" s="4">
        <f t="shared" si="136"/>
        <v>5.8210276161929642E-4</v>
      </c>
    </row>
    <row r="1683" spans="1:11" x14ac:dyDescent="0.2">
      <c r="A1683" s="6">
        <v>42860</v>
      </c>
      <c r="B1683">
        <v>22.291479110000001</v>
      </c>
      <c r="C1683">
        <v>46.707500459999999</v>
      </c>
      <c r="D1683">
        <v>2.5620913509999999</v>
      </c>
      <c r="E1683">
        <v>2399.290039</v>
      </c>
      <c r="G1683" s="6">
        <f t="shared" si="137"/>
        <v>42860</v>
      </c>
      <c r="H1683" s="4">
        <f t="shared" si="138"/>
        <v>2.0961683115245933E-3</v>
      </c>
      <c r="I1683" s="4">
        <f t="shared" si="134"/>
        <v>-3.6051907236304137E-3</v>
      </c>
      <c r="J1683" s="4">
        <f t="shared" si="135"/>
        <v>9.6043269947498899E-5</v>
      </c>
      <c r="K1683" s="4">
        <f t="shared" si="136"/>
        <v>4.0886951849017361E-3</v>
      </c>
    </row>
    <row r="1684" spans="1:11" x14ac:dyDescent="0.2">
      <c r="A1684" s="6">
        <v>42863</v>
      </c>
      <c r="B1684">
        <v>22.18074799</v>
      </c>
      <c r="C1684">
        <v>47.451999659999998</v>
      </c>
      <c r="D1684">
        <v>2.5352029800000002</v>
      </c>
      <c r="E1684">
        <v>2399.3798830000001</v>
      </c>
      <c r="G1684" s="6">
        <f t="shared" si="137"/>
        <v>42863</v>
      </c>
      <c r="H1684" s="4">
        <f t="shared" si="138"/>
        <v>-4.9674191404520673E-3</v>
      </c>
      <c r="I1684" s="4">
        <f t="shared" ref="I1684:I1747" si="139">C1684/C1683-1</f>
        <v>1.5939606972494413E-2</v>
      </c>
      <c r="J1684" s="4">
        <f t="shared" ref="J1684:J1747" si="140">D1684/D1683-1</f>
        <v>-1.0494696447691076E-2</v>
      </c>
      <c r="K1684" s="4">
        <f t="shared" ref="K1684:K1747" si="141">E1684/E1683-1</f>
        <v>3.744607718947357E-5</v>
      </c>
    </row>
    <row r="1685" spans="1:11" x14ac:dyDescent="0.2">
      <c r="A1685" s="6">
        <v>42864</v>
      </c>
      <c r="B1685">
        <v>22.355583190000001</v>
      </c>
      <c r="C1685">
        <v>47.640998840000002</v>
      </c>
      <c r="D1685">
        <v>2.5393965239999998</v>
      </c>
      <c r="E1685">
        <v>2396.919922</v>
      </c>
      <c r="G1685" s="6">
        <f t="shared" si="137"/>
        <v>42864</v>
      </c>
      <c r="H1685" s="4">
        <f t="shared" si="138"/>
        <v>7.8822950460832875E-3</v>
      </c>
      <c r="I1685" s="4">
        <f t="shared" si="139"/>
        <v>3.9829550146297521E-3</v>
      </c>
      <c r="J1685" s="4">
        <f t="shared" si="140"/>
        <v>1.6541255406694599E-3</v>
      </c>
      <c r="K1685" s="4">
        <f t="shared" si="141"/>
        <v>-1.0252486558836038E-3</v>
      </c>
    </row>
    <row r="1686" spans="1:11" x14ac:dyDescent="0.2">
      <c r="A1686" s="6">
        <v>42865</v>
      </c>
      <c r="B1686">
        <v>22.499317170000001</v>
      </c>
      <c r="C1686">
        <v>47.447498320000001</v>
      </c>
      <c r="D1686">
        <v>2.9920666219999998</v>
      </c>
      <c r="E1686">
        <v>2399.6298830000001</v>
      </c>
      <c r="G1686" s="6">
        <f t="shared" si="137"/>
        <v>42865</v>
      </c>
      <c r="H1686" s="4">
        <f t="shared" si="138"/>
        <v>6.4294444380361693E-3</v>
      </c>
      <c r="I1686" s="4">
        <f t="shared" si="139"/>
        <v>-4.0616386035452479E-3</v>
      </c>
      <c r="J1686" s="4">
        <f t="shared" si="140"/>
        <v>0.17825892637159502</v>
      </c>
      <c r="K1686" s="4">
        <f t="shared" si="141"/>
        <v>1.1306013918641611E-3</v>
      </c>
    </row>
    <row r="1687" spans="1:11" x14ac:dyDescent="0.2">
      <c r="A1687" s="6">
        <v>42866</v>
      </c>
      <c r="B1687">
        <v>22.332113270000001</v>
      </c>
      <c r="C1687">
        <v>47.381000520000001</v>
      </c>
      <c r="D1687">
        <v>3.120590687</v>
      </c>
      <c r="E1687">
        <v>2394.4399410000001</v>
      </c>
      <c r="G1687" s="6">
        <f t="shared" si="137"/>
        <v>42866</v>
      </c>
      <c r="H1687" s="4">
        <f t="shared" si="138"/>
        <v>-7.4315099759092451E-3</v>
      </c>
      <c r="I1687" s="4">
        <f t="shared" si="139"/>
        <v>-1.4015027631493204E-3</v>
      </c>
      <c r="J1687" s="4">
        <f t="shared" si="140"/>
        <v>4.2954947612125816E-2</v>
      </c>
      <c r="K1687" s="4">
        <f t="shared" si="141"/>
        <v>-2.1628093718817354E-3</v>
      </c>
    </row>
    <row r="1688" spans="1:11" x14ac:dyDescent="0.2">
      <c r="A1688" s="6">
        <v>42867</v>
      </c>
      <c r="B1688">
        <v>22.2089119</v>
      </c>
      <c r="C1688">
        <v>48.067501069999999</v>
      </c>
      <c r="D1688">
        <v>3.1548805240000002</v>
      </c>
      <c r="E1688">
        <v>2390.8999020000001</v>
      </c>
      <c r="G1688" s="6">
        <f t="shared" si="137"/>
        <v>42867</v>
      </c>
      <c r="H1688" s="4">
        <f t="shared" si="138"/>
        <v>-5.5167806338105585E-3</v>
      </c>
      <c r="I1688" s="4">
        <f t="shared" si="139"/>
        <v>1.4488941610893535E-2</v>
      </c>
      <c r="J1688" s="4">
        <f t="shared" si="140"/>
        <v>1.0988252045629476E-2</v>
      </c>
      <c r="K1688" s="4">
        <f t="shared" si="141"/>
        <v>-1.4784413421209397E-3</v>
      </c>
    </row>
    <row r="1689" spans="1:11" x14ac:dyDescent="0.2">
      <c r="A1689" s="6">
        <v>42870</v>
      </c>
      <c r="B1689">
        <v>22.379053119999998</v>
      </c>
      <c r="C1689">
        <v>47.898498539999999</v>
      </c>
      <c r="D1689">
        <v>3.313253403</v>
      </c>
      <c r="E1689">
        <v>2402.320068</v>
      </c>
      <c r="G1689" s="6">
        <f t="shared" si="137"/>
        <v>42870</v>
      </c>
      <c r="H1689" s="4">
        <f t="shared" si="138"/>
        <v>7.6609435332128939E-3</v>
      </c>
      <c r="I1689" s="4">
        <f t="shared" si="139"/>
        <v>-3.5159416703165469E-3</v>
      </c>
      <c r="J1689" s="4">
        <f t="shared" si="140"/>
        <v>5.0199326977746317E-2</v>
      </c>
      <c r="K1689" s="4">
        <f t="shared" si="141"/>
        <v>4.7765136426025645E-3</v>
      </c>
    </row>
    <row r="1690" spans="1:11" x14ac:dyDescent="0.2">
      <c r="A1690" s="6">
        <v>42871</v>
      </c>
      <c r="B1690">
        <v>22.03290367</v>
      </c>
      <c r="C1690">
        <v>48.303501130000001</v>
      </c>
      <c r="D1690">
        <v>3.3749253750000001</v>
      </c>
      <c r="E1690">
        <v>2400.669922</v>
      </c>
      <c r="G1690" s="6">
        <f t="shared" si="137"/>
        <v>42871</v>
      </c>
      <c r="H1690" s="4">
        <f t="shared" si="138"/>
        <v>-1.5467564608023898E-2</v>
      </c>
      <c r="I1690" s="4">
        <f t="shared" si="139"/>
        <v>8.4554339351949892E-3</v>
      </c>
      <c r="J1690" s="4">
        <f t="shared" si="140"/>
        <v>1.8613720261830613E-2</v>
      </c>
      <c r="K1690" s="4">
        <f t="shared" si="141"/>
        <v>-6.8689681361810973E-4</v>
      </c>
    </row>
    <row r="1691" spans="1:11" x14ac:dyDescent="0.2">
      <c r="A1691" s="6">
        <v>42872</v>
      </c>
      <c r="B1691">
        <v>22.035842899999999</v>
      </c>
      <c r="C1691">
        <v>47.237998959999999</v>
      </c>
      <c r="D1691">
        <v>3.1506867409999999</v>
      </c>
      <c r="E1691">
        <v>2357.030029</v>
      </c>
      <c r="G1691" s="6">
        <f t="shared" si="137"/>
        <v>42872</v>
      </c>
      <c r="H1691" s="4">
        <f t="shared" si="138"/>
        <v>1.3340184498700225E-4</v>
      </c>
      <c r="I1691" s="4">
        <f t="shared" si="139"/>
        <v>-2.2058487378221248E-2</v>
      </c>
      <c r="J1691" s="4">
        <f t="shared" si="140"/>
        <v>-6.6442545859254798E-2</v>
      </c>
      <c r="K1691" s="4">
        <f t="shared" si="141"/>
        <v>-1.8178214589219199E-2</v>
      </c>
    </row>
    <row r="1692" spans="1:11" x14ac:dyDescent="0.2">
      <c r="A1692" s="6">
        <v>42873</v>
      </c>
      <c r="B1692">
        <v>22.745725629999999</v>
      </c>
      <c r="C1692">
        <v>47.924499509999997</v>
      </c>
      <c r="D1692">
        <v>3.2826647759999998</v>
      </c>
      <c r="E1692">
        <v>2365.719971</v>
      </c>
      <c r="G1692" s="6">
        <f t="shared" si="137"/>
        <v>42873</v>
      </c>
      <c r="H1692" s="4">
        <f t="shared" si="138"/>
        <v>3.221491155212397E-2</v>
      </c>
      <c r="I1692" s="4">
        <f t="shared" si="139"/>
        <v>1.4532803359882163E-2</v>
      </c>
      <c r="J1692" s="4">
        <f t="shared" si="140"/>
        <v>4.1888656616529074E-2</v>
      </c>
      <c r="K1692" s="4">
        <f t="shared" si="141"/>
        <v>3.6868185356495609E-3</v>
      </c>
    </row>
    <row r="1693" spans="1:11" x14ac:dyDescent="0.2">
      <c r="A1693" s="6">
        <v>42874</v>
      </c>
      <c r="B1693">
        <v>23.106533049999999</v>
      </c>
      <c r="C1693">
        <v>47.992000580000003</v>
      </c>
      <c r="D1693">
        <v>3.3584773540000001</v>
      </c>
      <c r="E1693">
        <v>2381.7299800000001</v>
      </c>
      <c r="G1693" s="6">
        <f t="shared" si="137"/>
        <v>42874</v>
      </c>
      <c r="H1693" s="4">
        <f t="shared" si="138"/>
        <v>1.586264715706065E-2</v>
      </c>
      <c r="I1693" s="4">
        <f t="shared" si="139"/>
        <v>1.4084877398858886E-3</v>
      </c>
      <c r="J1693" s="4">
        <f t="shared" si="140"/>
        <v>2.3094827883211266E-2</v>
      </c>
      <c r="K1693" s="4">
        <f t="shared" si="141"/>
        <v>6.767499617984285E-3</v>
      </c>
    </row>
    <row r="1694" spans="1:11" x14ac:dyDescent="0.2">
      <c r="A1694" s="6">
        <v>42877</v>
      </c>
      <c r="B1694">
        <v>23.041999820000001</v>
      </c>
      <c r="C1694">
        <v>48.533500670000002</v>
      </c>
      <c r="D1694">
        <v>3.4300920960000001</v>
      </c>
      <c r="E1694">
        <v>2394.0200199999999</v>
      </c>
      <c r="G1694" s="6">
        <f t="shared" si="137"/>
        <v>42877</v>
      </c>
      <c r="H1694" s="4">
        <f t="shared" si="138"/>
        <v>-2.7928564558065139E-3</v>
      </c>
      <c r="I1694" s="4">
        <f t="shared" si="139"/>
        <v>1.1283132260705653E-2</v>
      </c>
      <c r="J1694" s="4">
        <f t="shared" si="140"/>
        <v>2.1323574480770491E-2</v>
      </c>
      <c r="K1694" s="4">
        <f t="shared" si="141"/>
        <v>5.1601315443825513E-3</v>
      </c>
    </row>
    <row r="1695" spans="1:11" x14ac:dyDescent="0.2">
      <c r="A1695" s="6">
        <v>42878</v>
      </c>
      <c r="B1695">
        <v>23.024400709999998</v>
      </c>
      <c r="C1695">
        <v>48.576999659999998</v>
      </c>
      <c r="D1695">
        <v>3.383912086</v>
      </c>
      <c r="E1695">
        <v>2398.419922</v>
      </c>
      <c r="G1695" s="6">
        <f t="shared" si="137"/>
        <v>42878</v>
      </c>
      <c r="H1695" s="4">
        <f t="shared" si="138"/>
        <v>-7.6378396569232176E-4</v>
      </c>
      <c r="I1695" s="4">
        <f t="shared" si="139"/>
        <v>8.9626730813763267E-4</v>
      </c>
      <c r="J1695" s="4">
        <f t="shared" si="140"/>
        <v>-1.3463198277927524E-2</v>
      </c>
      <c r="K1695" s="4">
        <f t="shared" si="141"/>
        <v>1.8378718487075396E-3</v>
      </c>
    </row>
    <row r="1696" spans="1:11" x14ac:dyDescent="0.2">
      <c r="A1696" s="6">
        <v>42879</v>
      </c>
      <c r="B1696">
        <v>22.924663540000001</v>
      </c>
      <c r="C1696">
        <v>49.01750183</v>
      </c>
      <c r="D1696">
        <v>3.4219419960000002</v>
      </c>
      <c r="E1696">
        <v>2404.389893</v>
      </c>
      <c r="G1696" s="6">
        <f t="shared" si="137"/>
        <v>42879</v>
      </c>
      <c r="H1696" s="4">
        <f t="shared" si="138"/>
        <v>-4.3318030838769284E-3</v>
      </c>
      <c r="I1696" s="4">
        <f t="shared" si="139"/>
        <v>9.0681222200457157E-3</v>
      </c>
      <c r="J1696" s="4">
        <f t="shared" si="140"/>
        <v>1.1238445040383294E-2</v>
      </c>
      <c r="K1696" s="4">
        <f t="shared" si="141"/>
        <v>2.489126672622799E-3</v>
      </c>
    </row>
    <row r="1697" spans="1:11" x14ac:dyDescent="0.2">
      <c r="A1697" s="6">
        <v>42880</v>
      </c>
      <c r="B1697">
        <v>22.971601490000001</v>
      </c>
      <c r="C1697">
        <v>49.668998719999998</v>
      </c>
      <c r="D1697">
        <v>3.4142870900000002</v>
      </c>
      <c r="E1697">
        <v>2415.070068</v>
      </c>
      <c r="G1697" s="6">
        <f t="shared" si="137"/>
        <v>42880</v>
      </c>
      <c r="H1697" s="4">
        <f t="shared" si="138"/>
        <v>2.0474869748077218E-3</v>
      </c>
      <c r="I1697" s="4">
        <f t="shared" si="139"/>
        <v>1.3291107577442229E-2</v>
      </c>
      <c r="J1697" s="4">
        <f t="shared" si="140"/>
        <v>-2.2370063574859156E-3</v>
      </c>
      <c r="K1697" s="4">
        <f t="shared" si="141"/>
        <v>4.4419480513928633E-3</v>
      </c>
    </row>
    <row r="1698" spans="1:11" x14ac:dyDescent="0.2">
      <c r="A1698" s="6">
        <v>42881</v>
      </c>
      <c r="B1698">
        <v>22.918798450000001</v>
      </c>
      <c r="C1698">
        <v>49.789001460000001</v>
      </c>
      <c r="D1698">
        <v>3.5026936530000001</v>
      </c>
      <c r="E1698">
        <v>2415.820068</v>
      </c>
      <c r="G1698" s="6">
        <f t="shared" si="137"/>
        <v>42881</v>
      </c>
      <c r="H1698" s="4">
        <f t="shared" si="138"/>
        <v>-2.298622497999836E-3</v>
      </c>
      <c r="I1698" s="4">
        <f t="shared" si="139"/>
        <v>2.4160491069389334E-3</v>
      </c>
      <c r="J1698" s="4">
        <f t="shared" si="140"/>
        <v>2.5893125173606757E-2</v>
      </c>
      <c r="K1698" s="4">
        <f t="shared" si="141"/>
        <v>3.1054999601765054E-4</v>
      </c>
    </row>
    <row r="1699" spans="1:11" x14ac:dyDescent="0.2">
      <c r="A1699" s="6">
        <v>42885</v>
      </c>
      <c r="B1699">
        <v>22.924663540000001</v>
      </c>
      <c r="C1699">
        <v>49.834999080000003</v>
      </c>
      <c r="D1699">
        <v>3.5775187019999999</v>
      </c>
      <c r="E1699">
        <v>2412.9099120000001</v>
      </c>
      <c r="G1699" s="6">
        <f t="shared" si="137"/>
        <v>42885</v>
      </c>
      <c r="H1699" s="4">
        <f t="shared" si="138"/>
        <v>2.5590739465664036E-4</v>
      </c>
      <c r="I1699" s="4">
        <f t="shared" si="139"/>
        <v>9.2385102434633382E-4</v>
      </c>
      <c r="J1699" s="4">
        <f t="shared" si="140"/>
        <v>2.1362144798450666E-2</v>
      </c>
      <c r="K1699" s="4">
        <f t="shared" si="141"/>
        <v>-1.2046244828196606E-3</v>
      </c>
    </row>
    <row r="1700" spans="1:11" x14ac:dyDescent="0.2">
      <c r="A1700" s="6">
        <v>42886</v>
      </c>
      <c r="B1700">
        <v>23.05666733</v>
      </c>
      <c r="C1700">
        <v>49.730998990000003</v>
      </c>
      <c r="D1700">
        <v>3.564677954</v>
      </c>
      <c r="E1700">
        <v>2411.8000489999999</v>
      </c>
      <c r="G1700" s="6">
        <f t="shared" si="137"/>
        <v>42886</v>
      </c>
      <c r="H1700" s="4">
        <f t="shared" si="138"/>
        <v>5.7581560475106208E-3</v>
      </c>
      <c r="I1700" s="4">
        <f t="shared" si="139"/>
        <v>-2.0868885706819551E-3</v>
      </c>
      <c r="J1700" s="4">
        <f t="shared" si="140"/>
        <v>-3.5892888534226897E-3</v>
      </c>
      <c r="K1700" s="4">
        <f t="shared" si="141"/>
        <v>-4.5996868531250623E-4</v>
      </c>
    </row>
    <row r="1701" spans="1:11" x14ac:dyDescent="0.2">
      <c r="A1701" s="6">
        <v>42887</v>
      </c>
      <c r="B1701">
        <v>23.41161537</v>
      </c>
      <c r="C1701">
        <v>49.79750061</v>
      </c>
      <c r="D1701">
        <v>3.5649244790000001</v>
      </c>
      <c r="E1701">
        <v>2430.0600589999999</v>
      </c>
      <c r="G1701" s="6">
        <f t="shared" si="137"/>
        <v>42887</v>
      </c>
      <c r="H1701" s="4">
        <f t="shared" si="138"/>
        <v>1.5394594323619559E-2</v>
      </c>
      <c r="I1701" s="4">
        <f t="shared" si="139"/>
        <v>1.3372267066940058E-3</v>
      </c>
      <c r="J1701" s="4">
        <f t="shared" si="140"/>
        <v>6.9157720046897353E-5</v>
      </c>
      <c r="K1701" s="4">
        <f t="shared" si="141"/>
        <v>7.5711127079423068E-3</v>
      </c>
    </row>
    <row r="1702" spans="1:11" x14ac:dyDescent="0.2">
      <c r="A1702" s="6">
        <v>42888</v>
      </c>
      <c r="B1702">
        <v>23.35588074</v>
      </c>
      <c r="C1702">
        <v>50.336498259999999</v>
      </c>
      <c r="D1702">
        <v>3.5471444129999998</v>
      </c>
      <c r="E1702">
        <v>2439.070068</v>
      </c>
      <c r="G1702" s="6">
        <f t="shared" si="137"/>
        <v>42888</v>
      </c>
      <c r="H1702" s="4">
        <f t="shared" si="138"/>
        <v>-2.380640084810981E-3</v>
      </c>
      <c r="I1702" s="4">
        <f t="shared" si="139"/>
        <v>1.0823789214267521E-2</v>
      </c>
      <c r="J1702" s="4">
        <f t="shared" si="140"/>
        <v>-4.9875014477130941E-3</v>
      </c>
      <c r="K1702" s="4">
        <f t="shared" si="141"/>
        <v>3.707730994808367E-3</v>
      </c>
    </row>
    <row r="1703" spans="1:11" x14ac:dyDescent="0.2">
      <c r="A1703" s="6">
        <v>42891</v>
      </c>
      <c r="B1703">
        <v>23.54362106</v>
      </c>
      <c r="C1703">
        <v>50.567001339999997</v>
      </c>
      <c r="D1703">
        <v>3.6550600530000001</v>
      </c>
      <c r="E1703">
        <v>2436.1000979999999</v>
      </c>
      <c r="G1703" s="6">
        <f t="shared" si="137"/>
        <v>42891</v>
      </c>
      <c r="H1703" s="4">
        <f t="shared" si="138"/>
        <v>8.0382462168711033E-3</v>
      </c>
      <c r="I1703" s="4">
        <f t="shared" si="139"/>
        <v>4.5792434509328572E-3</v>
      </c>
      <c r="J1703" s="4">
        <f t="shared" si="140"/>
        <v>3.0423244005656436E-2</v>
      </c>
      <c r="K1703" s="4">
        <f t="shared" si="141"/>
        <v>-1.2176648957179514E-3</v>
      </c>
    </row>
    <row r="1704" spans="1:11" x14ac:dyDescent="0.2">
      <c r="A1704" s="6">
        <v>42892</v>
      </c>
      <c r="B1704">
        <v>23.153469090000002</v>
      </c>
      <c r="C1704">
        <v>50.150001529999997</v>
      </c>
      <c r="D1704">
        <v>3.6385147569999998</v>
      </c>
      <c r="E1704">
        <v>2429.330078</v>
      </c>
      <c r="G1704" s="6">
        <f t="shared" si="137"/>
        <v>42892</v>
      </c>
      <c r="H1704" s="4">
        <f t="shared" si="138"/>
        <v>-1.6571451307583973E-2</v>
      </c>
      <c r="I1704" s="4">
        <f t="shared" si="139"/>
        <v>-8.2464808857498628E-3</v>
      </c>
      <c r="J1704" s="4">
        <f t="shared" si="140"/>
        <v>-4.526682396482129E-3</v>
      </c>
      <c r="K1704" s="4">
        <f t="shared" si="141"/>
        <v>-2.7790401574869783E-3</v>
      </c>
    </row>
    <row r="1705" spans="1:11" x14ac:dyDescent="0.2">
      <c r="A1705" s="6">
        <v>42893</v>
      </c>
      <c r="B1705">
        <v>23.218013760000002</v>
      </c>
      <c r="C1705">
        <v>50.503501890000003</v>
      </c>
      <c r="D1705">
        <v>3.6824715139999999</v>
      </c>
      <c r="E1705">
        <v>2433.139893</v>
      </c>
      <c r="G1705" s="6">
        <f t="shared" si="137"/>
        <v>42893</v>
      </c>
      <c r="H1705" s="4">
        <f t="shared" si="138"/>
        <v>2.7876889527487236E-3</v>
      </c>
      <c r="I1705" s="4">
        <f t="shared" si="139"/>
        <v>7.0488604030956026E-3</v>
      </c>
      <c r="J1705" s="4">
        <f t="shared" si="140"/>
        <v>1.208096158341343E-2</v>
      </c>
      <c r="K1705" s="4">
        <f t="shared" si="141"/>
        <v>1.5682574527444704E-3</v>
      </c>
    </row>
    <row r="1706" spans="1:11" x14ac:dyDescent="0.2">
      <c r="A1706" s="6">
        <v>42894</v>
      </c>
      <c r="B1706">
        <v>23.153469090000002</v>
      </c>
      <c r="C1706">
        <v>50.513500209999997</v>
      </c>
      <c r="D1706">
        <v>3.949667931</v>
      </c>
      <c r="E1706">
        <v>2433.790039</v>
      </c>
      <c r="G1706" s="6">
        <f t="shared" si="137"/>
        <v>42894</v>
      </c>
      <c r="H1706" s="4">
        <f t="shared" si="138"/>
        <v>-2.77993934654297E-3</v>
      </c>
      <c r="I1706" s="4">
        <f t="shared" si="139"/>
        <v>1.9797280635658332E-4</v>
      </c>
      <c r="J1706" s="4">
        <f t="shared" si="140"/>
        <v>7.2558990879949548E-2</v>
      </c>
      <c r="K1706" s="4">
        <f t="shared" si="141"/>
        <v>2.6720452936990213E-4</v>
      </c>
    </row>
    <row r="1707" spans="1:11" x14ac:dyDescent="0.2">
      <c r="A1707" s="6">
        <v>42895</v>
      </c>
      <c r="B1707">
        <v>23.29721069</v>
      </c>
      <c r="C1707">
        <v>48.915500639999998</v>
      </c>
      <c r="D1707">
        <v>3.6943247320000001</v>
      </c>
      <c r="E1707">
        <v>2431.7700199999999</v>
      </c>
      <c r="G1707" s="6">
        <f t="shared" si="137"/>
        <v>42895</v>
      </c>
      <c r="H1707" s="4">
        <f t="shared" si="138"/>
        <v>6.2082100717286703E-3</v>
      </c>
      <c r="I1707" s="4">
        <f t="shared" si="139"/>
        <v>-3.1635098802431538E-2</v>
      </c>
      <c r="J1707" s="4">
        <f t="shared" si="140"/>
        <v>-6.4649282790553597E-2</v>
      </c>
      <c r="K1707" s="4">
        <f t="shared" si="141"/>
        <v>-8.2998901615605192E-4</v>
      </c>
    </row>
    <row r="1708" spans="1:11" x14ac:dyDescent="0.2">
      <c r="A1708" s="6">
        <v>42898</v>
      </c>
      <c r="B1708">
        <v>23.244405749999999</v>
      </c>
      <c r="C1708">
        <v>48.245498660000003</v>
      </c>
      <c r="D1708">
        <v>3.7034616470000001</v>
      </c>
      <c r="E1708">
        <v>2429.389893</v>
      </c>
      <c r="G1708" s="6">
        <f t="shared" si="137"/>
        <v>42898</v>
      </c>
      <c r="H1708" s="4">
        <f t="shared" si="138"/>
        <v>-2.2665777763115624E-3</v>
      </c>
      <c r="I1708" s="4">
        <f t="shared" si="139"/>
        <v>-1.36971301782427E-2</v>
      </c>
      <c r="J1708" s="4">
        <f t="shared" si="140"/>
        <v>2.4732300657970274E-3</v>
      </c>
      <c r="K1708" s="4">
        <f t="shared" si="141"/>
        <v>-9.7876319735201722E-4</v>
      </c>
    </row>
    <row r="1709" spans="1:11" x14ac:dyDescent="0.2">
      <c r="A1709" s="6">
        <v>42899</v>
      </c>
      <c r="B1709">
        <v>23.326547619999999</v>
      </c>
      <c r="C1709">
        <v>49.039501190000003</v>
      </c>
      <c r="D1709">
        <v>3.7387750149999999</v>
      </c>
      <c r="E1709">
        <v>2440.3500979999999</v>
      </c>
      <c r="G1709" s="6">
        <f t="shared" si="137"/>
        <v>42899</v>
      </c>
      <c r="H1709" s="4">
        <f t="shared" si="138"/>
        <v>3.5338339419583864E-3</v>
      </c>
      <c r="I1709" s="4">
        <f t="shared" si="139"/>
        <v>1.6457546342210305E-2</v>
      </c>
      <c r="J1709" s="4">
        <f t="shared" si="140"/>
        <v>9.5352325380784198E-3</v>
      </c>
      <c r="K1709" s="4">
        <f t="shared" si="141"/>
        <v>4.5115051443904708E-3</v>
      </c>
    </row>
    <row r="1710" spans="1:11" x14ac:dyDescent="0.2">
      <c r="A1710" s="6">
        <v>42900</v>
      </c>
      <c r="B1710">
        <v>23.438014979999998</v>
      </c>
      <c r="C1710">
        <v>48.823501589999999</v>
      </c>
      <c r="D1710">
        <v>3.7466769219999998</v>
      </c>
      <c r="E1710">
        <v>2437.919922</v>
      </c>
      <c r="G1710" s="6">
        <f t="shared" si="137"/>
        <v>42900</v>
      </c>
      <c r="H1710" s="4">
        <f t="shared" si="138"/>
        <v>4.7785622551546059E-3</v>
      </c>
      <c r="I1710" s="4">
        <f t="shared" si="139"/>
        <v>-4.404604344630858E-3</v>
      </c>
      <c r="J1710" s="4">
        <f t="shared" si="140"/>
        <v>2.1135016063542622E-3</v>
      </c>
      <c r="K1710" s="4">
        <f t="shared" si="141"/>
        <v>-9.9583088590093904E-4</v>
      </c>
    </row>
    <row r="1711" spans="1:11" x14ac:dyDescent="0.2">
      <c r="A1711" s="6">
        <v>42901</v>
      </c>
      <c r="B1711">
        <v>23.14760399</v>
      </c>
      <c r="C1711">
        <v>48.20849991</v>
      </c>
      <c r="D1711">
        <v>3.7627291679999999</v>
      </c>
      <c r="E1711">
        <v>2432.459961</v>
      </c>
      <c r="G1711" s="6">
        <f t="shared" si="137"/>
        <v>42901</v>
      </c>
      <c r="H1711" s="4">
        <f t="shared" si="138"/>
        <v>-1.2390596654529351E-2</v>
      </c>
      <c r="I1711" s="4">
        <f t="shared" si="139"/>
        <v>-1.2596427129797694E-2</v>
      </c>
      <c r="J1711" s="4">
        <f t="shared" si="140"/>
        <v>4.2843955681748369E-3</v>
      </c>
      <c r="K1711" s="4">
        <f t="shared" si="141"/>
        <v>-2.2395981716745172E-3</v>
      </c>
    </row>
    <row r="1712" spans="1:11" x14ac:dyDescent="0.2">
      <c r="A1712" s="6">
        <v>42902</v>
      </c>
      <c r="B1712">
        <v>22.071041109999999</v>
      </c>
      <c r="C1712">
        <v>49.385501859999998</v>
      </c>
      <c r="D1712">
        <v>3.744208097</v>
      </c>
      <c r="E1712">
        <v>2433.1499020000001</v>
      </c>
      <c r="G1712" s="6">
        <f t="shared" si="137"/>
        <v>42902</v>
      </c>
      <c r="H1712" s="4">
        <f t="shared" si="138"/>
        <v>-4.650860972328219E-2</v>
      </c>
      <c r="I1712" s="4">
        <f t="shared" si="139"/>
        <v>2.4414822120525148E-2</v>
      </c>
      <c r="J1712" s="4">
        <f t="shared" si="140"/>
        <v>-4.922243981180352E-3</v>
      </c>
      <c r="K1712" s="4">
        <f t="shared" si="141"/>
        <v>2.8363920108120944E-4</v>
      </c>
    </row>
    <row r="1713" spans="1:11" x14ac:dyDescent="0.2">
      <c r="A1713" s="6">
        <v>42905</v>
      </c>
      <c r="B1713">
        <v>22.147312159999998</v>
      </c>
      <c r="C1713">
        <v>49.758499149999999</v>
      </c>
      <c r="D1713">
        <v>3.8849675659999998</v>
      </c>
      <c r="E1713">
        <v>2453.459961</v>
      </c>
      <c r="G1713" s="6">
        <f t="shared" si="137"/>
        <v>42905</v>
      </c>
      <c r="H1713" s="4">
        <f t="shared" si="138"/>
        <v>3.4557069428611253E-3</v>
      </c>
      <c r="I1713" s="4">
        <f t="shared" si="139"/>
        <v>7.5527690506698164E-3</v>
      </c>
      <c r="J1713" s="4">
        <f t="shared" si="140"/>
        <v>3.7593922493993182E-2</v>
      </c>
      <c r="K1713" s="4">
        <f t="shared" si="141"/>
        <v>8.3472288260191263E-3</v>
      </c>
    </row>
    <row r="1714" spans="1:11" x14ac:dyDescent="0.2">
      <c r="A1714" s="6">
        <v>42906</v>
      </c>
      <c r="B1714">
        <v>22.15904617</v>
      </c>
      <c r="C1714">
        <v>49.629501339999997</v>
      </c>
      <c r="D1714">
        <v>3.8792879579999999</v>
      </c>
      <c r="E1714">
        <v>2437.030029</v>
      </c>
      <c r="G1714" s="6">
        <f t="shared" si="137"/>
        <v>42906</v>
      </c>
      <c r="H1714" s="4">
        <f t="shared" si="138"/>
        <v>5.2981643619909313E-4</v>
      </c>
      <c r="I1714" s="4">
        <f t="shared" si="139"/>
        <v>-2.5924779123890351E-3</v>
      </c>
      <c r="J1714" s="4">
        <f t="shared" si="140"/>
        <v>-1.4619447662075347E-3</v>
      </c>
      <c r="K1714" s="4">
        <f t="shared" si="141"/>
        <v>-6.6966375083225005E-3</v>
      </c>
    </row>
    <row r="1715" spans="1:11" x14ac:dyDescent="0.2">
      <c r="A1715" s="6">
        <v>42907</v>
      </c>
      <c r="B1715">
        <v>22.364383700000001</v>
      </c>
      <c r="C1715">
        <v>50.111499790000003</v>
      </c>
      <c r="D1715">
        <v>3.9380612369999999</v>
      </c>
      <c r="E1715">
        <v>2435.610107</v>
      </c>
      <c r="G1715" s="6">
        <f t="shared" si="137"/>
        <v>42907</v>
      </c>
      <c r="H1715" s="4">
        <f t="shared" si="138"/>
        <v>9.2665328834413696E-3</v>
      </c>
      <c r="I1715" s="4">
        <f t="shared" si="139"/>
        <v>9.7119341719342778E-3</v>
      </c>
      <c r="J1715" s="4">
        <f t="shared" si="140"/>
        <v>1.515053268443145E-2</v>
      </c>
      <c r="K1715" s="4">
        <f t="shared" si="141"/>
        <v>-5.8264444143207861E-4</v>
      </c>
    </row>
    <row r="1716" spans="1:11" x14ac:dyDescent="0.2">
      <c r="A1716" s="6">
        <v>42908</v>
      </c>
      <c r="B1716">
        <v>22.153175350000001</v>
      </c>
      <c r="C1716">
        <v>50.064998629999998</v>
      </c>
      <c r="D1716">
        <v>3.9108970169999999</v>
      </c>
      <c r="E1716">
        <v>2434.5</v>
      </c>
      <c r="G1716" s="6">
        <f t="shared" si="137"/>
        <v>42908</v>
      </c>
      <c r="H1716" s="4">
        <f t="shared" si="138"/>
        <v>-9.4439602196594308E-3</v>
      </c>
      <c r="I1716" s="4">
        <f t="shared" si="139"/>
        <v>-9.2795386677457792E-4</v>
      </c>
      <c r="J1716" s="4">
        <f t="shared" si="140"/>
        <v>-6.8978663269070317E-3</v>
      </c>
      <c r="K1716" s="4">
        <f t="shared" si="141"/>
        <v>-4.5578189908535016E-4</v>
      </c>
    </row>
    <row r="1717" spans="1:11" x14ac:dyDescent="0.2">
      <c r="A1717" s="6">
        <v>42909</v>
      </c>
      <c r="B1717">
        <v>21.953699109999999</v>
      </c>
      <c r="C1717">
        <v>50.187000269999999</v>
      </c>
      <c r="D1717">
        <v>3.7987833019999999</v>
      </c>
      <c r="E1717">
        <v>2438.3000489999999</v>
      </c>
      <c r="G1717" s="6">
        <f t="shared" si="137"/>
        <v>42909</v>
      </c>
      <c r="H1717" s="4">
        <f t="shared" si="138"/>
        <v>-9.0044084808817981E-3</v>
      </c>
      <c r="I1717" s="4">
        <f t="shared" si="139"/>
        <v>2.4368649423449629E-3</v>
      </c>
      <c r="J1717" s="4">
        <f t="shared" si="140"/>
        <v>-2.8667007725506677E-2</v>
      </c>
      <c r="K1717" s="4">
        <f t="shared" si="141"/>
        <v>1.5609155884164228E-3</v>
      </c>
    </row>
    <row r="1718" spans="1:11" x14ac:dyDescent="0.2">
      <c r="A1718" s="6">
        <v>42912</v>
      </c>
      <c r="B1718">
        <v>22.147312159999998</v>
      </c>
      <c r="C1718">
        <v>49.69900131</v>
      </c>
      <c r="D1718">
        <v>3.7572960850000001</v>
      </c>
      <c r="E1718">
        <v>2439.070068</v>
      </c>
      <c r="G1718" s="6">
        <f t="shared" si="137"/>
        <v>42912</v>
      </c>
      <c r="H1718" s="4">
        <f t="shared" si="138"/>
        <v>8.8191538487383259E-3</v>
      </c>
      <c r="I1718" s="4">
        <f t="shared" si="139"/>
        <v>-9.7236128354877271E-3</v>
      </c>
      <c r="J1718" s="4">
        <f t="shared" si="140"/>
        <v>-1.0921185469610073E-2</v>
      </c>
      <c r="K1718" s="4">
        <f t="shared" si="141"/>
        <v>3.1580157672395082E-4</v>
      </c>
    </row>
    <row r="1719" spans="1:11" x14ac:dyDescent="0.2">
      <c r="A1719" s="6">
        <v>42913</v>
      </c>
      <c r="B1719">
        <v>22.296916960000001</v>
      </c>
      <c r="C1719">
        <v>48.8390007</v>
      </c>
      <c r="D1719">
        <v>3.6197464469999998</v>
      </c>
      <c r="E1719">
        <v>2419.3798830000001</v>
      </c>
      <c r="G1719" s="6">
        <f t="shared" si="137"/>
        <v>42913</v>
      </c>
      <c r="H1719" s="4">
        <f t="shared" si="138"/>
        <v>6.7549867414702369E-3</v>
      </c>
      <c r="I1719" s="4">
        <f t="shared" si="139"/>
        <v>-1.7304182927856071E-2</v>
      </c>
      <c r="J1719" s="4">
        <f t="shared" si="140"/>
        <v>-3.6608676795297113E-2</v>
      </c>
      <c r="K1719" s="4">
        <f t="shared" si="141"/>
        <v>-8.0728246631084355E-3</v>
      </c>
    </row>
    <row r="1720" spans="1:11" x14ac:dyDescent="0.2">
      <c r="A1720" s="6">
        <v>42914</v>
      </c>
      <c r="B1720">
        <v>22.443584439999999</v>
      </c>
      <c r="C1720">
        <v>49.516498570000003</v>
      </c>
      <c r="D1720">
        <v>3.747418165</v>
      </c>
      <c r="E1720">
        <v>2440.6899410000001</v>
      </c>
      <c r="G1720" s="6">
        <f t="shared" si="137"/>
        <v>42914</v>
      </c>
      <c r="H1720" s="4">
        <f t="shared" si="138"/>
        <v>6.5779264578647023E-3</v>
      </c>
      <c r="I1720" s="4">
        <f t="shared" si="139"/>
        <v>1.3872066592058641E-2</v>
      </c>
      <c r="J1720" s="4">
        <f t="shared" si="140"/>
        <v>3.527090084053075E-2</v>
      </c>
      <c r="K1720" s="4">
        <f t="shared" si="141"/>
        <v>8.8080661287370798E-3</v>
      </c>
    </row>
    <row r="1721" spans="1:11" x14ac:dyDescent="0.2">
      <c r="A1721" s="6">
        <v>42915</v>
      </c>
      <c r="B1721">
        <v>22.273445129999999</v>
      </c>
      <c r="C1721">
        <v>48.796501159999998</v>
      </c>
      <c r="D1721">
        <v>3.6222162249999998</v>
      </c>
      <c r="E1721">
        <v>2419.6999510000001</v>
      </c>
      <c r="G1721" s="6">
        <f t="shared" si="137"/>
        <v>42915</v>
      </c>
      <c r="H1721" s="4">
        <f t="shared" si="138"/>
        <v>-7.5807547789367158E-3</v>
      </c>
      <c r="I1721" s="4">
        <f t="shared" si="139"/>
        <v>-1.4540555790352738E-2</v>
      </c>
      <c r="J1721" s="4">
        <f t="shared" si="140"/>
        <v>-3.3410186557069288E-2</v>
      </c>
      <c r="K1721" s="4">
        <f t="shared" si="141"/>
        <v>-8.6000231522239678E-3</v>
      </c>
    </row>
    <row r="1722" spans="1:11" x14ac:dyDescent="0.2">
      <c r="A1722" s="6">
        <v>42916</v>
      </c>
      <c r="B1722">
        <v>22.200113300000002</v>
      </c>
      <c r="C1722">
        <v>48.400001529999997</v>
      </c>
      <c r="D1722">
        <v>3.5698635580000002</v>
      </c>
      <c r="E1722">
        <v>2423.4099120000001</v>
      </c>
      <c r="G1722" s="6">
        <f t="shared" si="137"/>
        <v>42916</v>
      </c>
      <c r="H1722" s="4">
        <f t="shared" si="138"/>
        <v>-3.2923433969012095E-3</v>
      </c>
      <c r="I1722" s="4">
        <f t="shared" si="139"/>
        <v>-8.1255750017794615E-3</v>
      </c>
      <c r="J1722" s="4">
        <f t="shared" si="140"/>
        <v>-1.4453214205896736E-2</v>
      </c>
      <c r="K1722" s="4">
        <f t="shared" si="141"/>
        <v>1.5332318366443332E-3</v>
      </c>
    </row>
    <row r="1723" spans="1:11" x14ac:dyDescent="0.2">
      <c r="A1723" s="6">
        <v>42919</v>
      </c>
      <c r="B1723">
        <v>22.10623932</v>
      </c>
      <c r="C1723">
        <v>47.682998660000003</v>
      </c>
      <c r="D1723">
        <v>3.4407098290000002</v>
      </c>
      <c r="E1723">
        <v>2429.01001</v>
      </c>
      <c r="G1723" s="6">
        <f t="shared" si="137"/>
        <v>42919</v>
      </c>
      <c r="H1723" s="4">
        <f t="shared" si="138"/>
        <v>-4.2285360768857805E-3</v>
      </c>
      <c r="I1723" s="4">
        <f t="shared" si="139"/>
        <v>-1.4814108416000171E-2</v>
      </c>
      <c r="J1723" s="4">
        <f t="shared" si="140"/>
        <v>-3.6178897849070135E-2</v>
      </c>
      <c r="K1723" s="4">
        <f t="shared" si="141"/>
        <v>2.3108339915050014E-3</v>
      </c>
    </row>
    <row r="1724" spans="1:11" x14ac:dyDescent="0.2">
      <c r="A1724" s="6">
        <v>42921</v>
      </c>
      <c r="B1724">
        <v>22.094509120000001</v>
      </c>
      <c r="C1724">
        <v>48.569999690000003</v>
      </c>
      <c r="D1724">
        <v>3.5325746539999998</v>
      </c>
      <c r="E1724">
        <v>2432.540039</v>
      </c>
      <c r="G1724" s="6">
        <f t="shared" si="137"/>
        <v>42921</v>
      </c>
      <c r="H1724" s="4">
        <f t="shared" si="138"/>
        <v>-5.3062847236007293E-4</v>
      </c>
      <c r="I1724" s="4">
        <f t="shared" si="139"/>
        <v>1.8602039614259436E-2</v>
      </c>
      <c r="J1724" s="4">
        <f t="shared" si="140"/>
        <v>2.6699381687382395E-2</v>
      </c>
      <c r="K1724" s="4">
        <f t="shared" si="141"/>
        <v>1.4532789018848469E-3</v>
      </c>
    </row>
    <row r="1725" spans="1:11" x14ac:dyDescent="0.2">
      <c r="A1725" s="6">
        <v>42922</v>
      </c>
      <c r="B1725">
        <v>22.138509750000001</v>
      </c>
      <c r="C1725">
        <v>48.256999970000003</v>
      </c>
      <c r="D1725">
        <v>3.5431933400000002</v>
      </c>
      <c r="E1725">
        <v>2409.75</v>
      </c>
      <c r="G1725" s="6">
        <f t="shared" si="137"/>
        <v>42922</v>
      </c>
      <c r="H1725" s="4">
        <f t="shared" si="138"/>
        <v>1.9914735267945183E-3</v>
      </c>
      <c r="I1725" s="4">
        <f t="shared" si="139"/>
        <v>-6.4443014617610039E-3</v>
      </c>
      <c r="J1725" s="4">
        <f t="shared" si="140"/>
        <v>3.0059339264003615E-3</v>
      </c>
      <c r="K1725" s="4">
        <f t="shared" si="141"/>
        <v>-9.3688237951342623E-3</v>
      </c>
    </row>
    <row r="1726" spans="1:11" x14ac:dyDescent="0.2">
      <c r="A1726" s="6">
        <v>42923</v>
      </c>
      <c r="B1726">
        <v>22.097446439999999</v>
      </c>
      <c r="C1726">
        <v>48.937999730000001</v>
      </c>
      <c r="D1726">
        <v>3.624191046</v>
      </c>
      <c r="E1726">
        <v>2425.179932</v>
      </c>
      <c r="G1726" s="6">
        <f t="shared" si="137"/>
        <v>42923</v>
      </c>
      <c r="H1726" s="4">
        <f t="shared" si="138"/>
        <v>-1.8548362316935796E-3</v>
      </c>
      <c r="I1726" s="4">
        <f t="shared" si="139"/>
        <v>1.4111937344289061E-2</v>
      </c>
      <c r="J1726" s="4">
        <f t="shared" si="140"/>
        <v>2.2860086432652915E-2</v>
      </c>
      <c r="K1726" s="4">
        <f t="shared" si="141"/>
        <v>6.4031256354393218E-3</v>
      </c>
    </row>
    <row r="1727" spans="1:11" x14ac:dyDescent="0.2">
      <c r="A1727" s="6">
        <v>42926</v>
      </c>
      <c r="B1727">
        <v>21.48142052</v>
      </c>
      <c r="C1727">
        <v>49.823501589999999</v>
      </c>
      <c r="D1727">
        <v>3.795573235</v>
      </c>
      <c r="E1727">
        <v>2427.429932</v>
      </c>
      <c r="G1727" s="6">
        <f t="shared" si="137"/>
        <v>42926</v>
      </c>
      <c r="H1727" s="4">
        <f t="shared" si="138"/>
        <v>-2.7877697166170723E-2</v>
      </c>
      <c r="I1727" s="4">
        <f t="shared" si="139"/>
        <v>1.8094361536750148E-2</v>
      </c>
      <c r="J1727" s="4">
        <f t="shared" si="140"/>
        <v>4.7288398107255825E-2</v>
      </c>
      <c r="K1727" s="4">
        <f t="shared" si="141"/>
        <v>9.277662124411723E-4</v>
      </c>
    </row>
    <row r="1728" spans="1:11" x14ac:dyDescent="0.2">
      <c r="A1728" s="6">
        <v>42927</v>
      </c>
      <c r="B1728">
        <v>21.551830290000002</v>
      </c>
      <c r="C1728">
        <v>49.706501009999997</v>
      </c>
      <c r="D1728">
        <v>3.8494079110000001</v>
      </c>
      <c r="E1728">
        <v>2425.530029</v>
      </c>
      <c r="G1728" s="6">
        <f t="shared" si="137"/>
        <v>42927</v>
      </c>
      <c r="H1728" s="4">
        <f t="shared" si="138"/>
        <v>3.2777054913313286E-3</v>
      </c>
      <c r="I1728" s="4">
        <f t="shared" si="139"/>
        <v>-2.3483010279528038E-3</v>
      </c>
      <c r="J1728" s="4">
        <f t="shared" si="140"/>
        <v>1.4183542950397143E-2</v>
      </c>
      <c r="K1728" s="4">
        <f t="shared" si="141"/>
        <v>-7.8268088192956498E-4</v>
      </c>
    </row>
    <row r="1729" spans="1:11" x14ac:dyDescent="0.2">
      <c r="A1729" s="6">
        <v>42928</v>
      </c>
      <c r="B1729">
        <v>21.689699170000001</v>
      </c>
      <c r="C1729">
        <v>50.325500490000003</v>
      </c>
      <c r="D1729">
        <v>4.0131316180000001</v>
      </c>
      <c r="E1729">
        <v>2443.25</v>
      </c>
      <c r="G1729" s="6">
        <f t="shared" si="137"/>
        <v>42928</v>
      </c>
      <c r="H1729" s="4">
        <f t="shared" si="138"/>
        <v>6.3970845234415652E-3</v>
      </c>
      <c r="I1729" s="4">
        <f t="shared" si="139"/>
        <v>1.2453088980764804E-2</v>
      </c>
      <c r="J1729" s="4">
        <f t="shared" si="140"/>
        <v>4.2532179178035756E-2</v>
      </c>
      <c r="K1729" s="4">
        <f t="shared" si="141"/>
        <v>7.3056077591855395E-3</v>
      </c>
    </row>
    <row r="1730" spans="1:11" x14ac:dyDescent="0.2">
      <c r="A1730" s="6">
        <v>42929</v>
      </c>
      <c r="B1730">
        <v>22.01529884</v>
      </c>
      <c r="C1730">
        <v>50.031501769999998</v>
      </c>
      <c r="D1730">
        <v>3.9667060379999999</v>
      </c>
      <c r="E1730">
        <v>2447.830078</v>
      </c>
      <c r="G1730" s="6">
        <f t="shared" ref="G1730:G1793" si="142">A1730</f>
        <v>42929</v>
      </c>
      <c r="H1730" s="4">
        <f t="shared" si="138"/>
        <v>1.5011719039900395E-2</v>
      </c>
      <c r="I1730" s="4">
        <f t="shared" si="139"/>
        <v>-5.841943291918672E-3</v>
      </c>
      <c r="J1730" s="4">
        <f t="shared" si="140"/>
        <v>-1.1568416991799779E-2</v>
      </c>
      <c r="K1730" s="4">
        <f t="shared" si="141"/>
        <v>1.8745842627647669E-3</v>
      </c>
    </row>
    <row r="1731" spans="1:11" x14ac:dyDescent="0.2">
      <c r="A1731" s="6">
        <v>42930</v>
      </c>
      <c r="B1731">
        <v>22.393714899999999</v>
      </c>
      <c r="C1731">
        <v>50.090499880000003</v>
      </c>
      <c r="D1731">
        <v>4.0733890529999996</v>
      </c>
      <c r="E1731">
        <v>2459.2700199999999</v>
      </c>
      <c r="G1731" s="6">
        <f t="shared" si="142"/>
        <v>42930</v>
      </c>
      <c r="H1731" s="4">
        <f t="shared" si="138"/>
        <v>1.718877689329612E-2</v>
      </c>
      <c r="I1731" s="4">
        <f t="shared" si="139"/>
        <v>1.179219250128094E-3</v>
      </c>
      <c r="J1731" s="4">
        <f t="shared" si="140"/>
        <v>2.6894610787389972E-2</v>
      </c>
      <c r="K1731" s="4">
        <f t="shared" si="141"/>
        <v>4.673503321499739E-3</v>
      </c>
    </row>
    <row r="1732" spans="1:11" x14ac:dyDescent="0.2">
      <c r="A1732" s="6">
        <v>42933</v>
      </c>
      <c r="B1732">
        <v>22.402517320000001</v>
      </c>
      <c r="C1732">
        <v>50.501998899999997</v>
      </c>
      <c r="D1732">
        <v>4.056101322</v>
      </c>
      <c r="E1732">
        <v>2459.139893</v>
      </c>
      <c r="G1732" s="6">
        <f t="shared" si="142"/>
        <v>42933</v>
      </c>
      <c r="H1732" s="4">
        <f t="shared" si="138"/>
        <v>3.930754695820049E-4</v>
      </c>
      <c r="I1732" s="4">
        <f t="shared" si="139"/>
        <v>8.2151110686818907E-3</v>
      </c>
      <c r="J1732" s="4">
        <f t="shared" si="140"/>
        <v>-4.2440657582824004E-3</v>
      </c>
      <c r="K1732" s="4">
        <f t="shared" si="141"/>
        <v>-5.2912855823761262E-5</v>
      </c>
    </row>
    <row r="1733" spans="1:11" x14ac:dyDescent="0.2">
      <c r="A1733" s="6">
        <v>42934</v>
      </c>
      <c r="B1733">
        <v>22.352653499999999</v>
      </c>
      <c r="C1733">
        <v>51.222499849999998</v>
      </c>
      <c r="D1733">
        <v>4.0983295440000003</v>
      </c>
      <c r="E1733">
        <v>2460.610107</v>
      </c>
      <c r="G1733" s="6">
        <f t="shared" si="142"/>
        <v>42934</v>
      </c>
      <c r="H1733" s="4">
        <f t="shared" ref="H1733:H1796" si="143">B1733/B1732-1</f>
        <v>-2.2258132551686849E-3</v>
      </c>
      <c r="I1733" s="4">
        <f t="shared" si="139"/>
        <v>1.4266780834292891E-2</v>
      </c>
      <c r="J1733" s="4">
        <f t="shared" si="140"/>
        <v>1.0411037261558898E-2</v>
      </c>
      <c r="K1733" s="4">
        <f t="shared" si="141"/>
        <v>5.9785700040282386E-4</v>
      </c>
    </row>
    <row r="1734" spans="1:11" x14ac:dyDescent="0.2">
      <c r="A1734" s="6">
        <v>42935</v>
      </c>
      <c r="B1734">
        <v>22.255847930000002</v>
      </c>
      <c r="C1734">
        <v>51.343498230000002</v>
      </c>
      <c r="D1734">
        <v>4.0770931240000001</v>
      </c>
      <c r="E1734">
        <v>2473.830078</v>
      </c>
      <c r="G1734" s="6">
        <f t="shared" si="142"/>
        <v>42935</v>
      </c>
      <c r="H1734" s="4">
        <f t="shared" si="143"/>
        <v>-4.330831236658228E-3</v>
      </c>
      <c r="I1734" s="4">
        <f t="shared" si="139"/>
        <v>2.3622115350545592E-3</v>
      </c>
      <c r="J1734" s="4">
        <f t="shared" si="140"/>
        <v>-5.1817258158486368E-3</v>
      </c>
      <c r="K1734" s="4">
        <f t="shared" si="141"/>
        <v>5.3726394776609787E-3</v>
      </c>
    </row>
    <row r="1735" spans="1:11" x14ac:dyDescent="0.2">
      <c r="A1735" s="6">
        <v>42936</v>
      </c>
      <c r="B1735">
        <v>22.299846649999999</v>
      </c>
      <c r="C1735">
        <v>51.435001370000002</v>
      </c>
      <c r="D1735">
        <v>4.1363592149999997</v>
      </c>
      <c r="E1735">
        <v>2473.4499510000001</v>
      </c>
      <c r="G1735" s="6">
        <f t="shared" si="142"/>
        <v>42936</v>
      </c>
      <c r="H1735" s="4">
        <f t="shared" si="143"/>
        <v>1.9769509631080151E-3</v>
      </c>
      <c r="I1735" s="4">
        <f t="shared" si="139"/>
        <v>1.7821757993601306E-3</v>
      </c>
      <c r="J1735" s="4">
        <f t="shared" si="140"/>
        <v>1.4536359410366906E-2</v>
      </c>
      <c r="K1735" s="4">
        <f t="shared" si="141"/>
        <v>-1.5365930076616241E-4</v>
      </c>
    </row>
    <row r="1736" spans="1:11" x14ac:dyDescent="0.2">
      <c r="A1736" s="6">
        <v>42937</v>
      </c>
      <c r="B1736">
        <v>22.337982180000001</v>
      </c>
      <c r="C1736">
        <v>51.283500670000002</v>
      </c>
      <c r="D1736">
        <v>4.1511759760000002</v>
      </c>
      <c r="E1736">
        <v>2472.540039</v>
      </c>
      <c r="G1736" s="6">
        <f t="shared" si="142"/>
        <v>42937</v>
      </c>
      <c r="H1736" s="4">
        <f t="shared" si="143"/>
        <v>1.710125212901481E-3</v>
      </c>
      <c r="I1736" s="4">
        <f t="shared" si="139"/>
        <v>-2.9454786811450306E-3</v>
      </c>
      <c r="J1736" s="4">
        <f t="shared" si="140"/>
        <v>3.5820779167992089E-3</v>
      </c>
      <c r="K1736" s="4">
        <f t="shared" si="141"/>
        <v>-3.6787160364093463E-4</v>
      </c>
    </row>
    <row r="1737" spans="1:11" x14ac:dyDescent="0.2">
      <c r="A1737" s="6">
        <v>42940</v>
      </c>
      <c r="B1737">
        <v>22.55505943</v>
      </c>
      <c r="C1737">
        <v>51.947498320000001</v>
      </c>
      <c r="D1737">
        <v>4.1030206680000001</v>
      </c>
      <c r="E1737">
        <v>2469.9099120000001</v>
      </c>
      <c r="G1737" s="6">
        <f t="shared" si="142"/>
        <v>42940</v>
      </c>
      <c r="H1737" s="4">
        <f t="shared" si="143"/>
        <v>9.7178540232858435E-3</v>
      </c>
      <c r="I1737" s="4">
        <f t="shared" si="139"/>
        <v>1.2947588236472019E-2</v>
      </c>
      <c r="J1737" s="4">
        <f t="shared" si="140"/>
        <v>-1.1600401495482138E-2</v>
      </c>
      <c r="K1737" s="4">
        <f t="shared" si="141"/>
        <v>-1.063734846964759E-3</v>
      </c>
    </row>
    <row r="1738" spans="1:11" x14ac:dyDescent="0.2">
      <c r="A1738" s="6">
        <v>42941</v>
      </c>
      <c r="B1738">
        <v>23.033205030000001</v>
      </c>
      <c r="C1738">
        <v>51.993499759999999</v>
      </c>
      <c r="D1738">
        <v>4.0832653050000003</v>
      </c>
      <c r="E1738">
        <v>2477.1298830000001</v>
      </c>
      <c r="G1738" s="6">
        <f t="shared" si="142"/>
        <v>42941</v>
      </c>
      <c r="H1738" s="4">
        <f t="shared" si="143"/>
        <v>2.119903968703496E-2</v>
      </c>
      <c r="I1738" s="4">
        <f t="shared" si="139"/>
        <v>8.8553715747052841E-4</v>
      </c>
      <c r="J1738" s="4">
        <f t="shared" si="140"/>
        <v>-4.8148338988576178E-3</v>
      </c>
      <c r="K1738" s="4">
        <f t="shared" si="141"/>
        <v>2.9231717986644146E-3</v>
      </c>
    </row>
    <row r="1739" spans="1:11" x14ac:dyDescent="0.2">
      <c r="A1739" s="6">
        <v>42942</v>
      </c>
      <c r="B1739">
        <v>23.144666669999999</v>
      </c>
      <c r="C1739">
        <v>52.63999939</v>
      </c>
      <c r="D1739">
        <v>4.1304321289999999</v>
      </c>
      <c r="E1739">
        <v>2477.830078</v>
      </c>
      <c r="G1739" s="6">
        <f t="shared" si="142"/>
        <v>42942</v>
      </c>
      <c r="H1739" s="4">
        <f t="shared" si="143"/>
        <v>4.8391719630342944E-3</v>
      </c>
      <c r="I1739" s="4">
        <f t="shared" si="139"/>
        <v>1.2434239529637736E-2</v>
      </c>
      <c r="J1739" s="4">
        <f t="shared" si="140"/>
        <v>1.1551251382623473E-2</v>
      </c>
      <c r="K1739" s="4">
        <f t="shared" si="141"/>
        <v>2.8266382187114303E-4</v>
      </c>
    </row>
    <row r="1740" spans="1:11" x14ac:dyDescent="0.2">
      <c r="A1740" s="6">
        <v>42943</v>
      </c>
      <c r="B1740">
        <v>23.402807240000001</v>
      </c>
      <c r="C1740">
        <v>52.299999239999998</v>
      </c>
      <c r="D1740">
        <v>3.9941170220000002</v>
      </c>
      <c r="E1740">
        <v>2475.419922</v>
      </c>
      <c r="G1740" s="6">
        <f t="shared" si="142"/>
        <v>42943</v>
      </c>
      <c r="H1740" s="4">
        <f t="shared" si="143"/>
        <v>1.1153350086247071E-2</v>
      </c>
      <c r="I1740" s="4">
        <f t="shared" si="139"/>
        <v>-6.4589694897411176E-3</v>
      </c>
      <c r="J1740" s="4">
        <f t="shared" si="140"/>
        <v>-3.3002626055255502E-2</v>
      </c>
      <c r="K1740" s="4">
        <f t="shared" si="141"/>
        <v>-9.7268816832885019E-4</v>
      </c>
    </row>
    <row r="1741" spans="1:11" x14ac:dyDescent="0.2">
      <c r="A1741" s="6">
        <v>42944</v>
      </c>
      <c r="B1741">
        <v>23.41161537</v>
      </c>
      <c r="C1741">
        <v>51.001998899999997</v>
      </c>
      <c r="D1741">
        <v>4.0595602990000001</v>
      </c>
      <c r="E1741">
        <v>2472.1000979999999</v>
      </c>
      <c r="G1741" s="6">
        <f t="shared" si="142"/>
        <v>42944</v>
      </c>
      <c r="H1741" s="4">
        <f t="shared" si="143"/>
        <v>3.7637065971063421E-4</v>
      </c>
      <c r="I1741" s="4">
        <f t="shared" si="139"/>
        <v>-2.4818362502140645E-2</v>
      </c>
      <c r="J1741" s="4">
        <f t="shared" si="140"/>
        <v>1.6384917276968114E-2</v>
      </c>
      <c r="K1741" s="4">
        <f t="shared" si="141"/>
        <v>-1.3411154893340216E-3</v>
      </c>
    </row>
    <row r="1742" spans="1:11" x14ac:dyDescent="0.2">
      <c r="A1742" s="6">
        <v>42947</v>
      </c>
      <c r="B1742">
        <v>23.464414600000001</v>
      </c>
      <c r="C1742">
        <v>49.388999939999998</v>
      </c>
      <c r="D1742">
        <v>4.0131316180000001</v>
      </c>
      <c r="E1742">
        <v>2470.3000489999999</v>
      </c>
      <c r="G1742" s="6">
        <f t="shared" si="142"/>
        <v>42947</v>
      </c>
      <c r="H1742" s="4">
        <f t="shared" si="143"/>
        <v>2.2552578780044019E-3</v>
      </c>
      <c r="I1742" s="4">
        <f t="shared" si="139"/>
        <v>-3.1626191027583461E-2</v>
      </c>
      <c r="J1742" s="4">
        <f t="shared" si="140"/>
        <v>-1.1436874336227199E-2</v>
      </c>
      <c r="K1742" s="4">
        <f t="shared" si="141"/>
        <v>-7.2814567721435353E-4</v>
      </c>
    </row>
    <row r="1743" spans="1:11" x14ac:dyDescent="0.2">
      <c r="A1743" s="6">
        <v>42948</v>
      </c>
      <c r="B1743">
        <v>23.614019389999999</v>
      </c>
      <c r="C1743">
        <v>49.809501650000001</v>
      </c>
      <c r="D1743">
        <v>4.0620288850000001</v>
      </c>
      <c r="E1743">
        <v>2476.3500979999999</v>
      </c>
      <c r="G1743" s="6">
        <f t="shared" si="142"/>
        <v>42948</v>
      </c>
      <c r="H1743" s="4">
        <f t="shared" si="143"/>
        <v>6.3758159984097507E-3</v>
      </c>
      <c r="I1743" s="4">
        <f t="shared" si="139"/>
        <v>8.5140762216455723E-3</v>
      </c>
      <c r="J1743" s="4">
        <f t="shared" si="140"/>
        <v>1.2184316801542749E-2</v>
      </c>
      <c r="K1743" s="4">
        <f t="shared" si="141"/>
        <v>2.4491150386565241E-3</v>
      </c>
    </row>
    <row r="1744" spans="1:11" x14ac:dyDescent="0.2">
      <c r="A1744" s="6">
        <v>42949</v>
      </c>
      <c r="B1744">
        <v>23.622816090000001</v>
      </c>
      <c r="C1744">
        <v>49.794498439999998</v>
      </c>
      <c r="D1744">
        <v>4.0595602990000001</v>
      </c>
      <c r="E1744">
        <v>2477.570068</v>
      </c>
      <c r="G1744" s="6">
        <f t="shared" si="142"/>
        <v>42949</v>
      </c>
      <c r="H1744" s="4">
        <f t="shared" si="143"/>
        <v>3.7252023277867252E-4</v>
      </c>
      <c r="I1744" s="4">
        <f t="shared" si="139"/>
        <v>-3.012118070448988E-4</v>
      </c>
      <c r="J1744" s="4">
        <f t="shared" si="140"/>
        <v>-6.0772241406648053E-4</v>
      </c>
      <c r="K1744" s="4">
        <f t="shared" si="141"/>
        <v>4.9264843488217025E-4</v>
      </c>
    </row>
    <row r="1745" spans="1:11" x14ac:dyDescent="0.2">
      <c r="A1745" s="6">
        <v>42950</v>
      </c>
      <c r="B1745">
        <v>23.722558979999999</v>
      </c>
      <c r="C1745">
        <v>49.346000670000002</v>
      </c>
      <c r="D1745">
        <v>4.1111717219999999</v>
      </c>
      <c r="E1745">
        <v>2472.1599120000001</v>
      </c>
      <c r="G1745" s="6">
        <f t="shared" si="142"/>
        <v>42950</v>
      </c>
      <c r="H1745" s="4">
        <f t="shared" si="143"/>
        <v>4.2223115830046787E-3</v>
      </c>
      <c r="I1745" s="4">
        <f t="shared" si="139"/>
        <v>-9.006974345577845E-3</v>
      </c>
      <c r="J1745" s="4">
        <f t="shared" si="140"/>
        <v>1.2713550039572752E-2</v>
      </c>
      <c r="K1745" s="4">
        <f t="shared" si="141"/>
        <v>-2.1836540850557196E-3</v>
      </c>
    </row>
    <row r="1746" spans="1:11" x14ac:dyDescent="0.2">
      <c r="A1746" s="6">
        <v>42951</v>
      </c>
      <c r="B1746">
        <v>23.6081562</v>
      </c>
      <c r="C1746">
        <v>49.379001619999997</v>
      </c>
      <c r="D1746">
        <v>4.129198551</v>
      </c>
      <c r="E1746">
        <v>2476.830078</v>
      </c>
      <c r="G1746" s="6">
        <f t="shared" si="142"/>
        <v>42951</v>
      </c>
      <c r="H1746" s="4">
        <f t="shared" si="143"/>
        <v>-4.8225311652275726E-3</v>
      </c>
      <c r="I1746" s="4">
        <f t="shared" si="139"/>
        <v>6.687664562865514E-4</v>
      </c>
      <c r="J1746" s="4">
        <f t="shared" si="140"/>
        <v>4.3848397048300569E-3</v>
      </c>
      <c r="K1746" s="4">
        <f t="shared" si="141"/>
        <v>1.8891035233321585E-3</v>
      </c>
    </row>
    <row r="1747" spans="1:11" x14ac:dyDescent="0.2">
      <c r="A1747" s="6">
        <v>42954</v>
      </c>
      <c r="B1747">
        <v>23.842826840000001</v>
      </c>
      <c r="C1747">
        <v>49.61349869</v>
      </c>
      <c r="D1747">
        <v>4.2561287879999998</v>
      </c>
      <c r="E1747">
        <v>2480.9099120000001</v>
      </c>
      <c r="G1747" s="6">
        <f t="shared" si="142"/>
        <v>42954</v>
      </c>
      <c r="H1747" s="4">
        <f t="shared" si="143"/>
        <v>9.9402358240920918E-3</v>
      </c>
      <c r="I1747" s="4">
        <f t="shared" si="139"/>
        <v>4.7489228681574236E-3</v>
      </c>
      <c r="J1747" s="4">
        <f t="shared" si="140"/>
        <v>3.0739678761453559E-2</v>
      </c>
      <c r="K1747" s="4">
        <f t="shared" si="141"/>
        <v>1.647199796319665E-3</v>
      </c>
    </row>
    <row r="1748" spans="1:11" x14ac:dyDescent="0.2">
      <c r="A1748" s="6">
        <v>42955</v>
      </c>
      <c r="B1748">
        <v>23.9337616</v>
      </c>
      <c r="C1748">
        <v>49.492000580000003</v>
      </c>
      <c r="D1748">
        <v>4.2055034640000004</v>
      </c>
      <c r="E1748">
        <v>2474.919922</v>
      </c>
      <c r="G1748" s="6">
        <f t="shared" si="142"/>
        <v>42955</v>
      </c>
      <c r="H1748" s="4">
        <f t="shared" si="143"/>
        <v>3.8139252786688616E-3</v>
      </c>
      <c r="I1748" s="4">
        <f t="shared" ref="I1748:I1811" si="144">C1748/C1747-1</f>
        <v>-2.4488922008736314E-3</v>
      </c>
      <c r="J1748" s="4">
        <f t="shared" ref="J1748:J1811" si="145">D1748/D1747-1</f>
        <v>-1.1894687995047448E-2</v>
      </c>
      <c r="K1748" s="4">
        <f t="shared" ref="K1748:K1811" si="146">E1748/E1747-1</f>
        <v>-2.414432693031987E-3</v>
      </c>
    </row>
    <row r="1749" spans="1:11" x14ac:dyDescent="0.2">
      <c r="A1749" s="6">
        <v>42956</v>
      </c>
      <c r="B1749">
        <v>24.090209959999999</v>
      </c>
      <c r="C1749">
        <v>49.100498199999997</v>
      </c>
      <c r="D1749">
        <v>4.2502026559999999</v>
      </c>
      <c r="E1749">
        <v>2474.0200199999999</v>
      </c>
      <c r="G1749" s="6">
        <f t="shared" si="142"/>
        <v>42956</v>
      </c>
      <c r="H1749" s="4">
        <f t="shared" si="143"/>
        <v>6.5367225852204225E-3</v>
      </c>
      <c r="I1749" s="4">
        <f t="shared" si="144"/>
        <v>-7.9104173485000651E-3</v>
      </c>
      <c r="J1749" s="4">
        <f t="shared" si="145"/>
        <v>1.0628737411022104E-2</v>
      </c>
      <c r="K1749" s="4">
        <f t="shared" si="146"/>
        <v>-3.6360853213901478E-4</v>
      </c>
    </row>
    <row r="1750" spans="1:11" x14ac:dyDescent="0.2">
      <c r="A1750" s="6">
        <v>42957</v>
      </c>
      <c r="B1750">
        <v>23.809783939999999</v>
      </c>
      <c r="C1750">
        <v>47.846000670000002</v>
      </c>
      <c r="D1750">
        <v>4.0682024959999996</v>
      </c>
      <c r="E1750">
        <v>2438.209961</v>
      </c>
      <c r="G1750" s="6">
        <f t="shared" si="142"/>
        <v>42957</v>
      </c>
      <c r="H1750" s="4">
        <f t="shared" si="143"/>
        <v>-1.1640663176685773E-2</v>
      </c>
      <c r="I1750" s="4">
        <f t="shared" si="144"/>
        <v>-2.5549588619041663E-2</v>
      </c>
      <c r="J1750" s="4">
        <f t="shared" si="145"/>
        <v>-4.2821525167293206E-2</v>
      </c>
      <c r="K1750" s="4">
        <f t="shared" si="146"/>
        <v>-1.4474441884265721E-2</v>
      </c>
    </row>
    <row r="1751" spans="1:11" x14ac:dyDescent="0.2">
      <c r="A1751" s="6">
        <v>42958</v>
      </c>
      <c r="B1751">
        <v>23.733036040000002</v>
      </c>
      <c r="C1751">
        <v>48.399501800000003</v>
      </c>
      <c r="D1751">
        <v>3.8513832090000002</v>
      </c>
      <c r="E1751">
        <v>2441.320068</v>
      </c>
      <c r="G1751" s="6">
        <f t="shared" si="142"/>
        <v>42958</v>
      </c>
      <c r="H1751" s="4">
        <f t="shared" si="143"/>
        <v>-3.2233765830634864E-3</v>
      </c>
      <c r="I1751" s="4">
        <f t="shared" si="144"/>
        <v>1.1568388627036352E-2</v>
      </c>
      <c r="J1751" s="4">
        <f t="shared" si="145"/>
        <v>-5.3296090156078502E-2</v>
      </c>
      <c r="K1751" s="4">
        <f t="shared" si="146"/>
        <v>1.2755698031536866E-3</v>
      </c>
    </row>
    <row r="1752" spans="1:11" x14ac:dyDescent="0.2">
      <c r="A1752" s="6">
        <v>42961</v>
      </c>
      <c r="B1752">
        <v>23.821586610000001</v>
      </c>
      <c r="C1752">
        <v>49.165000919999997</v>
      </c>
      <c r="D1752">
        <v>4.1585845949999998</v>
      </c>
      <c r="E1752">
        <v>2465.8400879999999</v>
      </c>
      <c r="G1752" s="6">
        <f t="shared" si="142"/>
        <v>42961</v>
      </c>
      <c r="H1752" s="4">
        <f t="shared" si="143"/>
        <v>3.7311100800907493E-3</v>
      </c>
      <c r="I1752" s="4">
        <f t="shared" si="144"/>
        <v>1.5816260323572084E-2</v>
      </c>
      <c r="J1752" s="4">
        <f t="shared" si="145"/>
        <v>7.9763910608044553E-2</v>
      </c>
      <c r="K1752" s="4">
        <f t="shared" si="146"/>
        <v>1.0043754738020771E-2</v>
      </c>
    </row>
    <row r="1753" spans="1:11" x14ac:dyDescent="0.2">
      <c r="A1753" s="6">
        <v>42962</v>
      </c>
      <c r="B1753">
        <v>23.84225464</v>
      </c>
      <c r="C1753">
        <v>49.137001040000001</v>
      </c>
      <c r="D1753">
        <v>4.1235175130000004</v>
      </c>
      <c r="E1753">
        <v>2464.610107</v>
      </c>
      <c r="G1753" s="6">
        <f t="shared" si="142"/>
        <v>42962</v>
      </c>
      <c r="H1753" s="4">
        <f t="shared" si="143"/>
        <v>8.6761769223731022E-4</v>
      </c>
      <c r="I1753" s="4">
        <f t="shared" si="144"/>
        <v>-5.6950837945790589E-4</v>
      </c>
      <c r="J1753" s="4">
        <f t="shared" si="145"/>
        <v>-8.4324560914695867E-3</v>
      </c>
      <c r="K1753" s="4">
        <f t="shared" si="146"/>
        <v>-4.9880809626934308E-4</v>
      </c>
    </row>
    <row r="1754" spans="1:11" x14ac:dyDescent="0.2">
      <c r="A1754" s="6">
        <v>42963</v>
      </c>
      <c r="B1754">
        <v>23.904241559999999</v>
      </c>
      <c r="C1754">
        <v>48.909000399999996</v>
      </c>
      <c r="D1754">
        <v>4.078326702</v>
      </c>
      <c r="E1754">
        <v>2468.110107</v>
      </c>
      <c r="G1754" s="6">
        <f t="shared" si="142"/>
        <v>42963</v>
      </c>
      <c r="H1754" s="4">
        <f t="shared" si="143"/>
        <v>2.5998766029453613E-3</v>
      </c>
      <c r="I1754" s="4">
        <f t="shared" si="144"/>
        <v>-4.6401008440544178E-3</v>
      </c>
      <c r="J1754" s="4">
        <f t="shared" si="145"/>
        <v>-1.095928678792546E-2</v>
      </c>
      <c r="K1754" s="4">
        <f t="shared" si="146"/>
        <v>1.4201029160998413E-3</v>
      </c>
    </row>
    <row r="1755" spans="1:11" x14ac:dyDescent="0.2">
      <c r="A1755" s="6">
        <v>42964</v>
      </c>
      <c r="B1755">
        <v>23.526409149999999</v>
      </c>
      <c r="C1755">
        <v>48.028499600000004</v>
      </c>
      <c r="D1755">
        <v>3.98745203</v>
      </c>
      <c r="E1755">
        <v>2430.01001</v>
      </c>
      <c r="G1755" s="6">
        <f t="shared" si="142"/>
        <v>42964</v>
      </c>
      <c r="H1755" s="4">
        <f t="shared" si="143"/>
        <v>-1.5806082324412385E-2</v>
      </c>
      <c r="I1755" s="4">
        <f t="shared" si="144"/>
        <v>-1.8002837776254998E-2</v>
      </c>
      <c r="J1755" s="4">
        <f t="shared" si="145"/>
        <v>-2.2282342401709787E-2</v>
      </c>
      <c r="K1755" s="4">
        <f t="shared" si="146"/>
        <v>-1.5436951897705553E-2</v>
      </c>
    </row>
    <row r="1756" spans="1:11" x14ac:dyDescent="0.2">
      <c r="A1756" s="6">
        <v>42965</v>
      </c>
      <c r="B1756">
        <v>23.411283489999999</v>
      </c>
      <c r="C1756">
        <v>47.923500060000002</v>
      </c>
      <c r="D1756">
        <v>3.9881904129999999</v>
      </c>
      <c r="E1756">
        <v>2425.5500489999999</v>
      </c>
      <c r="G1756" s="6">
        <f t="shared" si="142"/>
        <v>42965</v>
      </c>
      <c r="H1756" s="4">
        <f t="shared" si="143"/>
        <v>-4.8934650105751931E-3</v>
      </c>
      <c r="I1756" s="4">
        <f t="shared" si="144"/>
        <v>-2.1861923831574259E-3</v>
      </c>
      <c r="J1756" s="4">
        <f t="shared" si="145"/>
        <v>1.8517664775519194E-4</v>
      </c>
      <c r="K1756" s="4">
        <f t="shared" si="146"/>
        <v>-1.8353673366143797E-3</v>
      </c>
    </row>
    <row r="1757" spans="1:11" x14ac:dyDescent="0.2">
      <c r="A1757" s="6">
        <v>42968</v>
      </c>
      <c r="B1757">
        <v>23.52935982</v>
      </c>
      <c r="C1757">
        <v>47.664501190000003</v>
      </c>
      <c r="D1757">
        <v>3.9301588540000001</v>
      </c>
      <c r="E1757">
        <v>2428.3701169999999</v>
      </c>
      <c r="G1757" s="6">
        <f t="shared" si="142"/>
        <v>42968</v>
      </c>
      <c r="H1757" s="4">
        <f t="shared" si="143"/>
        <v>5.0435649993489928E-3</v>
      </c>
      <c r="I1757" s="4">
        <f t="shared" si="144"/>
        <v>-5.4044230842015262E-3</v>
      </c>
      <c r="J1757" s="4">
        <f t="shared" si="145"/>
        <v>-1.4550849631160712E-2</v>
      </c>
      <c r="K1757" s="4">
        <f t="shared" si="146"/>
        <v>1.1626509216591252E-3</v>
      </c>
    </row>
    <row r="1758" spans="1:11" x14ac:dyDescent="0.2">
      <c r="A1758" s="6">
        <v>42969</v>
      </c>
      <c r="B1758">
        <v>23.620861049999998</v>
      </c>
      <c r="C1758">
        <v>48.34500122</v>
      </c>
      <c r="D1758">
        <v>4.0176558489999996</v>
      </c>
      <c r="E1758">
        <v>2452.51001</v>
      </c>
      <c r="G1758" s="6">
        <f t="shared" si="142"/>
        <v>42969</v>
      </c>
      <c r="H1758" s="4">
        <f t="shared" si="143"/>
        <v>3.8888108601331517E-3</v>
      </c>
      <c r="I1758" s="4">
        <f t="shared" si="144"/>
        <v>1.4276872997944334E-2</v>
      </c>
      <c r="J1758" s="4">
        <f t="shared" si="145"/>
        <v>2.2262966523846073E-2</v>
      </c>
      <c r="K1758" s="4">
        <f t="shared" si="146"/>
        <v>9.9407799622499571E-3</v>
      </c>
    </row>
    <row r="1759" spans="1:11" x14ac:dyDescent="0.2">
      <c r="A1759" s="6">
        <v>42970</v>
      </c>
      <c r="B1759">
        <v>23.603157039999999</v>
      </c>
      <c r="C1759">
        <v>47.900001529999997</v>
      </c>
      <c r="D1759">
        <v>4.0979833599999997</v>
      </c>
      <c r="E1759">
        <v>2444.040039</v>
      </c>
      <c r="G1759" s="6">
        <f t="shared" si="142"/>
        <v>42970</v>
      </c>
      <c r="H1759" s="4">
        <f t="shared" si="143"/>
        <v>-7.4950739359258556E-4</v>
      </c>
      <c r="I1759" s="4">
        <f t="shared" si="144"/>
        <v>-9.2046680891573196E-3</v>
      </c>
      <c r="J1759" s="4">
        <f t="shared" si="145"/>
        <v>1.9993626636784612E-2</v>
      </c>
      <c r="K1759" s="4">
        <f t="shared" si="146"/>
        <v>-3.453592835692465E-3</v>
      </c>
    </row>
    <row r="1760" spans="1:11" x14ac:dyDescent="0.2">
      <c r="A1760" s="6">
        <v>42971</v>
      </c>
      <c r="B1760">
        <v>23.12494469</v>
      </c>
      <c r="C1760">
        <v>47.622501370000002</v>
      </c>
      <c r="D1760">
        <v>4.0829052929999996</v>
      </c>
      <c r="E1760">
        <v>2438.969971</v>
      </c>
      <c r="G1760" s="6">
        <f t="shared" si="142"/>
        <v>42971</v>
      </c>
      <c r="H1760" s="4">
        <f t="shared" si="143"/>
        <v>-2.0260524860703066E-2</v>
      </c>
      <c r="I1760" s="4">
        <f t="shared" si="144"/>
        <v>-5.7933225706933156E-3</v>
      </c>
      <c r="J1760" s="4">
        <f t="shared" si="145"/>
        <v>-3.6793870729626699E-3</v>
      </c>
      <c r="K1760" s="4">
        <f t="shared" si="146"/>
        <v>-2.074461923330162E-3</v>
      </c>
    </row>
    <row r="1761" spans="1:11" x14ac:dyDescent="0.2">
      <c r="A1761" s="6">
        <v>42972</v>
      </c>
      <c r="B1761">
        <v>23.210556029999999</v>
      </c>
      <c r="C1761">
        <v>47.263000490000003</v>
      </c>
      <c r="D1761">
        <v>4.0487971309999997</v>
      </c>
      <c r="E1761">
        <v>2443.0500489999999</v>
      </c>
      <c r="G1761" s="6">
        <f t="shared" si="142"/>
        <v>42972</v>
      </c>
      <c r="H1761" s="4">
        <f t="shared" si="143"/>
        <v>3.7021208546725859E-3</v>
      </c>
      <c r="I1761" s="4">
        <f t="shared" si="144"/>
        <v>-7.548970962421353E-3</v>
      </c>
      <c r="J1761" s="4">
        <f t="shared" si="145"/>
        <v>-8.3538949724053513E-3</v>
      </c>
      <c r="K1761" s="4">
        <f t="shared" si="146"/>
        <v>1.6728693048759791E-3</v>
      </c>
    </row>
    <row r="1762" spans="1:11" x14ac:dyDescent="0.2">
      <c r="A1762" s="6">
        <v>42975</v>
      </c>
      <c r="B1762">
        <v>23.033439640000001</v>
      </c>
      <c r="C1762">
        <v>47.30099869</v>
      </c>
      <c r="D1762">
        <v>4.0774688719999999</v>
      </c>
      <c r="E1762">
        <v>2444.23999</v>
      </c>
      <c r="G1762" s="6">
        <f t="shared" si="142"/>
        <v>42975</v>
      </c>
      <c r="H1762" s="4">
        <f t="shared" si="143"/>
        <v>-7.6308551062315155E-3</v>
      </c>
      <c r="I1762" s="4">
        <f t="shared" si="144"/>
        <v>8.0397350159855385E-4</v>
      </c>
      <c r="J1762" s="4">
        <f t="shared" si="145"/>
        <v>7.0815454744501682E-3</v>
      </c>
      <c r="K1762" s="4">
        <f t="shared" si="146"/>
        <v>4.8707188806340618E-4</v>
      </c>
    </row>
    <row r="1763" spans="1:11" x14ac:dyDescent="0.2">
      <c r="A1763" s="6">
        <v>42976</v>
      </c>
      <c r="B1763">
        <v>23.251878739999999</v>
      </c>
      <c r="C1763">
        <v>47.70299911</v>
      </c>
      <c r="D1763">
        <v>4.0707941060000001</v>
      </c>
      <c r="E1763">
        <v>2446.3000489999999</v>
      </c>
      <c r="G1763" s="6">
        <f t="shared" si="142"/>
        <v>42976</v>
      </c>
      <c r="H1763" s="4">
        <f t="shared" si="143"/>
        <v>9.4835640448878156E-3</v>
      </c>
      <c r="I1763" s="4">
        <f t="shared" si="144"/>
        <v>8.4987723543559213E-3</v>
      </c>
      <c r="J1763" s="4">
        <f t="shared" si="145"/>
        <v>-1.6369876042059417E-3</v>
      </c>
      <c r="K1763" s="4">
        <f t="shared" si="146"/>
        <v>8.428219030980344E-4</v>
      </c>
    </row>
    <row r="1764" spans="1:11" x14ac:dyDescent="0.2">
      <c r="A1764" s="6">
        <v>42977</v>
      </c>
      <c r="B1764">
        <v>23.183986659999999</v>
      </c>
      <c r="C1764">
        <v>48.379501339999997</v>
      </c>
      <c r="D1764">
        <v>4.0950179100000001</v>
      </c>
      <c r="E1764">
        <v>2457.5900879999999</v>
      </c>
      <c r="G1764" s="6">
        <f t="shared" si="142"/>
        <v>42977</v>
      </c>
      <c r="H1764" s="4">
        <f t="shared" si="143"/>
        <v>-2.9198535206191867E-3</v>
      </c>
      <c r="I1764" s="4">
        <f t="shared" si="144"/>
        <v>1.418154503116309E-2</v>
      </c>
      <c r="J1764" s="4">
        <f t="shared" si="145"/>
        <v>5.9506335543466626E-3</v>
      </c>
      <c r="K1764" s="4">
        <f t="shared" si="146"/>
        <v>4.6151489080887842E-3</v>
      </c>
    </row>
    <row r="1765" spans="1:11" x14ac:dyDescent="0.2">
      <c r="A1765" s="6">
        <v>42978</v>
      </c>
      <c r="B1765">
        <v>23.045246120000002</v>
      </c>
      <c r="C1765">
        <v>49.02999878</v>
      </c>
      <c r="D1765">
        <v>4.1879515649999997</v>
      </c>
      <c r="E1765">
        <v>2471.6499020000001</v>
      </c>
      <c r="G1765" s="6">
        <f t="shared" si="142"/>
        <v>42978</v>
      </c>
      <c r="H1765" s="4">
        <f t="shared" si="143"/>
        <v>-5.9843262521959151E-3</v>
      </c>
      <c r="I1765" s="4">
        <f t="shared" si="144"/>
        <v>1.3445724366368594E-2</v>
      </c>
      <c r="J1765" s="4">
        <f t="shared" si="145"/>
        <v>2.269432198893595E-2</v>
      </c>
      <c r="K1765" s="4">
        <f t="shared" si="146"/>
        <v>5.7209760360981132E-3</v>
      </c>
    </row>
    <row r="1766" spans="1:11" x14ac:dyDescent="0.2">
      <c r="A1766" s="6">
        <v>42979</v>
      </c>
      <c r="B1766">
        <v>23.13380051</v>
      </c>
      <c r="C1766">
        <v>48.912498470000003</v>
      </c>
      <c r="D1766">
        <v>4.2131614690000001</v>
      </c>
      <c r="E1766">
        <v>2476.5500489999999</v>
      </c>
      <c r="G1766" s="6">
        <f t="shared" si="142"/>
        <v>42979</v>
      </c>
      <c r="H1766" s="4">
        <f t="shared" si="143"/>
        <v>3.8426315578876657E-3</v>
      </c>
      <c r="I1766" s="4">
        <f t="shared" si="144"/>
        <v>-2.3964983259988637E-3</v>
      </c>
      <c r="J1766" s="4">
        <f t="shared" si="145"/>
        <v>6.0196264471363836E-3</v>
      </c>
      <c r="K1766" s="4">
        <f t="shared" si="146"/>
        <v>1.9825408914242448E-3</v>
      </c>
    </row>
    <row r="1767" spans="1:11" x14ac:dyDescent="0.2">
      <c r="A1767" s="6">
        <v>42983</v>
      </c>
      <c r="B1767">
        <v>23.55591965</v>
      </c>
      <c r="C1767">
        <v>48.263500209999997</v>
      </c>
      <c r="D1767">
        <v>4.1007022859999998</v>
      </c>
      <c r="E1767">
        <v>2457.8500979999999</v>
      </c>
      <c r="G1767" s="6">
        <f t="shared" si="142"/>
        <v>42983</v>
      </c>
      <c r="H1767" s="4">
        <f t="shared" si="143"/>
        <v>1.8246856577566195E-2</v>
      </c>
      <c r="I1767" s="4">
        <f t="shared" si="144"/>
        <v>-1.3268556714559621E-2</v>
      </c>
      <c r="J1767" s="4">
        <f t="shared" si="145"/>
        <v>-2.669235058458197E-2</v>
      </c>
      <c r="K1767" s="4">
        <f t="shared" si="146"/>
        <v>-7.5508068199755529E-3</v>
      </c>
    </row>
    <row r="1768" spans="1:11" x14ac:dyDescent="0.2">
      <c r="A1768" s="6">
        <v>42984</v>
      </c>
      <c r="B1768">
        <v>23.63857269</v>
      </c>
      <c r="C1768">
        <v>48.38999939</v>
      </c>
      <c r="D1768">
        <v>4.0982298850000003</v>
      </c>
      <c r="E1768">
        <v>2465.540039</v>
      </c>
      <c r="G1768" s="6">
        <f t="shared" si="142"/>
        <v>42984</v>
      </c>
      <c r="H1768" s="4">
        <f t="shared" si="143"/>
        <v>3.5088012367201493E-3</v>
      </c>
      <c r="I1768" s="4">
        <f t="shared" si="144"/>
        <v>2.6210113118525502E-3</v>
      </c>
      <c r="J1768" s="4">
        <f t="shared" si="145"/>
        <v>-6.0292136018758047E-4</v>
      </c>
      <c r="K1768" s="4">
        <f t="shared" si="146"/>
        <v>3.1287266079642606E-3</v>
      </c>
    </row>
    <row r="1769" spans="1:11" x14ac:dyDescent="0.2">
      <c r="A1769" s="6">
        <v>42985</v>
      </c>
      <c r="B1769">
        <v>23.650379180000002</v>
      </c>
      <c r="C1769">
        <v>48.9734993</v>
      </c>
      <c r="D1769">
        <v>4.1172628400000004</v>
      </c>
      <c r="E1769">
        <v>2465.1000979999999</v>
      </c>
      <c r="G1769" s="6">
        <f t="shared" si="142"/>
        <v>42985</v>
      </c>
      <c r="H1769" s="4">
        <f t="shared" si="143"/>
        <v>4.9945866676615047E-4</v>
      </c>
      <c r="I1769" s="4">
        <f t="shared" si="144"/>
        <v>1.2058274795526902E-2</v>
      </c>
      <c r="J1769" s="4">
        <f t="shared" si="145"/>
        <v>4.6441892070678836E-3</v>
      </c>
      <c r="K1769" s="4">
        <f t="shared" si="146"/>
        <v>-1.7843595846800397E-4</v>
      </c>
    </row>
    <row r="1770" spans="1:11" x14ac:dyDescent="0.2">
      <c r="A1770" s="6">
        <v>42986</v>
      </c>
      <c r="B1770">
        <v>23.28434944</v>
      </c>
      <c r="C1770">
        <v>48.29499817</v>
      </c>
      <c r="D1770">
        <v>4.0458307270000002</v>
      </c>
      <c r="E1770">
        <v>2461.429932</v>
      </c>
      <c r="G1770" s="6">
        <f t="shared" si="142"/>
        <v>42986</v>
      </c>
      <c r="H1770" s="4">
        <f t="shared" si="143"/>
        <v>-1.5476696471299567E-2</v>
      </c>
      <c r="I1770" s="4">
        <f t="shared" si="144"/>
        <v>-1.3854454749979483E-2</v>
      </c>
      <c r="J1770" s="4">
        <f t="shared" si="145"/>
        <v>-1.7349417750555873E-2</v>
      </c>
      <c r="K1770" s="4">
        <f t="shared" si="146"/>
        <v>-1.4888506973723681E-3</v>
      </c>
    </row>
    <row r="1771" spans="1:11" x14ac:dyDescent="0.2">
      <c r="A1771" s="6">
        <v>42989</v>
      </c>
      <c r="B1771">
        <v>23.343389510000002</v>
      </c>
      <c r="C1771">
        <v>48.897998809999997</v>
      </c>
      <c r="D1771">
        <v>4.1770768169999997</v>
      </c>
      <c r="E1771">
        <v>2488.110107</v>
      </c>
      <c r="G1771" s="6">
        <f t="shared" si="142"/>
        <v>42989</v>
      </c>
      <c r="H1771" s="4">
        <f t="shared" si="143"/>
        <v>2.5356117486614593E-3</v>
      </c>
      <c r="I1771" s="4">
        <f t="shared" si="144"/>
        <v>1.2485778296903893E-2</v>
      </c>
      <c r="J1771" s="4">
        <f t="shared" si="145"/>
        <v>3.243983716968768E-2</v>
      </c>
      <c r="K1771" s="4">
        <f t="shared" si="146"/>
        <v>1.0839298999797853E-2</v>
      </c>
    </row>
    <row r="1772" spans="1:11" x14ac:dyDescent="0.2">
      <c r="A1772" s="6">
        <v>42990</v>
      </c>
      <c r="B1772">
        <v>23.499839779999999</v>
      </c>
      <c r="C1772">
        <v>49.129001619999997</v>
      </c>
      <c r="D1772">
        <v>4.1921524999999997</v>
      </c>
      <c r="E1772">
        <v>2496.4799800000001</v>
      </c>
      <c r="G1772" s="6">
        <f t="shared" si="142"/>
        <v>42990</v>
      </c>
      <c r="H1772" s="4">
        <f t="shared" si="143"/>
        <v>6.7021230971182622E-3</v>
      </c>
      <c r="I1772" s="4">
        <f t="shared" si="144"/>
        <v>4.7241771774257924E-3</v>
      </c>
      <c r="J1772" s="4">
        <f t="shared" si="145"/>
        <v>3.6091466976724274E-3</v>
      </c>
      <c r="K1772" s="4">
        <f t="shared" si="146"/>
        <v>3.3639479926761418E-3</v>
      </c>
    </row>
    <row r="1773" spans="1:11" x14ac:dyDescent="0.2">
      <c r="A1773" s="6">
        <v>42991</v>
      </c>
      <c r="B1773">
        <v>23.57362938</v>
      </c>
      <c r="C1773">
        <v>49.979999540000001</v>
      </c>
      <c r="D1773">
        <v>4.2109360689999997</v>
      </c>
      <c r="E1773">
        <v>2498.3701169999999</v>
      </c>
      <c r="G1773" s="6">
        <f t="shared" si="142"/>
        <v>42991</v>
      </c>
      <c r="H1773" s="4">
        <f t="shared" si="143"/>
        <v>3.1400043868725636E-3</v>
      </c>
      <c r="I1773" s="4">
        <f t="shared" si="144"/>
        <v>1.732170188562443E-2</v>
      </c>
      <c r="J1773" s="4">
        <f t="shared" si="145"/>
        <v>4.4806502148955207E-3</v>
      </c>
      <c r="K1773" s="4">
        <f t="shared" si="146"/>
        <v>7.5712083218859583E-4</v>
      </c>
    </row>
    <row r="1774" spans="1:11" x14ac:dyDescent="0.2">
      <c r="A1774" s="6">
        <v>42992</v>
      </c>
      <c r="B1774">
        <v>23.520500179999999</v>
      </c>
      <c r="C1774">
        <v>49.610500340000002</v>
      </c>
      <c r="D1774">
        <v>4.1869611740000003</v>
      </c>
      <c r="E1774">
        <v>2495.6201169999999</v>
      </c>
      <c r="G1774" s="6">
        <f t="shared" si="142"/>
        <v>42992</v>
      </c>
      <c r="H1774" s="4">
        <f t="shared" si="143"/>
        <v>-2.2537556327697494E-3</v>
      </c>
      <c r="I1774" s="4">
        <f t="shared" si="144"/>
        <v>-7.3929412445128406E-3</v>
      </c>
      <c r="J1774" s="4">
        <f t="shared" si="145"/>
        <v>-5.6934834932540479E-3</v>
      </c>
      <c r="K1774" s="4">
        <f t="shared" si="146"/>
        <v>-1.1007176163723154E-3</v>
      </c>
    </row>
    <row r="1775" spans="1:11" x14ac:dyDescent="0.2">
      <c r="A1775" s="6">
        <v>42993</v>
      </c>
      <c r="B1775">
        <v>23.727125170000001</v>
      </c>
      <c r="C1775">
        <v>49.339500430000001</v>
      </c>
      <c r="D1775">
        <v>4.451674938</v>
      </c>
      <c r="E1775">
        <v>2500.2299800000001</v>
      </c>
      <c r="G1775" s="6">
        <f t="shared" si="142"/>
        <v>42993</v>
      </c>
      <c r="H1775" s="4">
        <f t="shared" si="143"/>
        <v>8.7848892846122961E-3</v>
      </c>
      <c r="I1775" s="4">
        <f t="shared" si="144"/>
        <v>-5.462551438561003E-3</v>
      </c>
      <c r="J1775" s="4">
        <f t="shared" si="145"/>
        <v>6.3223362481555245E-2</v>
      </c>
      <c r="K1775" s="4">
        <f t="shared" si="146"/>
        <v>1.8471813753215827E-3</v>
      </c>
    </row>
    <row r="1776" spans="1:11" x14ac:dyDescent="0.2">
      <c r="A1776" s="6">
        <v>42996</v>
      </c>
      <c r="B1776">
        <v>23.614961619999999</v>
      </c>
      <c r="C1776">
        <v>48.709499360000002</v>
      </c>
      <c r="D1776">
        <v>4.6355657580000003</v>
      </c>
      <c r="E1776">
        <v>2503.8701169999999</v>
      </c>
      <c r="G1776" s="6">
        <f t="shared" si="142"/>
        <v>42996</v>
      </c>
      <c r="H1776" s="4">
        <f t="shared" si="143"/>
        <v>-4.7272288233982662E-3</v>
      </c>
      <c r="I1776" s="4">
        <f t="shared" si="144"/>
        <v>-1.2768695761194548E-2</v>
      </c>
      <c r="J1776" s="4">
        <f t="shared" si="145"/>
        <v>4.130823174672682E-2</v>
      </c>
      <c r="K1776" s="4">
        <f t="shared" si="146"/>
        <v>1.4559208669275847E-3</v>
      </c>
    </row>
    <row r="1777" spans="1:11" x14ac:dyDescent="0.2">
      <c r="A1777" s="6">
        <v>42997</v>
      </c>
      <c r="B1777">
        <v>23.629718780000001</v>
      </c>
      <c r="C1777">
        <v>48.493000029999997</v>
      </c>
      <c r="D1777">
        <v>4.630621433</v>
      </c>
      <c r="E1777">
        <v>2506.6499020000001</v>
      </c>
      <c r="G1777" s="6">
        <f t="shared" si="142"/>
        <v>42997</v>
      </c>
      <c r="H1777" s="4">
        <f t="shared" si="143"/>
        <v>6.249072193071914E-4</v>
      </c>
      <c r="I1777" s="4">
        <f t="shared" si="144"/>
        <v>-4.444704479508399E-3</v>
      </c>
      <c r="J1777" s="4">
        <f t="shared" si="145"/>
        <v>-1.0666065930501345E-3</v>
      </c>
      <c r="K1777" s="4">
        <f t="shared" si="146"/>
        <v>1.1101953656169616E-3</v>
      </c>
    </row>
    <row r="1778" spans="1:11" x14ac:dyDescent="0.2">
      <c r="A1778" s="6">
        <v>42998</v>
      </c>
      <c r="B1778">
        <v>23.76255608</v>
      </c>
      <c r="C1778">
        <v>48.660499569999999</v>
      </c>
      <c r="D1778">
        <v>4.5932998659999997</v>
      </c>
      <c r="E1778">
        <v>2508.23999</v>
      </c>
      <c r="G1778" s="6">
        <f t="shared" si="142"/>
        <v>42998</v>
      </c>
      <c r="H1778" s="4">
        <f t="shared" si="143"/>
        <v>5.621620013202655E-3</v>
      </c>
      <c r="I1778" s="4">
        <f t="shared" si="144"/>
        <v>3.4540972902559197E-3</v>
      </c>
      <c r="J1778" s="4">
        <f t="shared" si="145"/>
        <v>-8.0597318394522999E-3</v>
      </c>
      <c r="K1778" s="4">
        <f t="shared" si="146"/>
        <v>6.3434785956006934E-4</v>
      </c>
    </row>
    <row r="1779" spans="1:11" x14ac:dyDescent="0.2">
      <c r="A1779" s="6">
        <v>42999</v>
      </c>
      <c r="B1779">
        <v>23.617906569999999</v>
      </c>
      <c r="C1779">
        <v>48.23249817</v>
      </c>
      <c r="D1779">
        <v>4.4677414889999998</v>
      </c>
      <c r="E1779">
        <v>2500.6000979999999</v>
      </c>
      <c r="G1779" s="6">
        <f t="shared" si="142"/>
        <v>42999</v>
      </c>
      <c r="H1779" s="4">
        <f t="shared" si="143"/>
        <v>-6.0872874750097505E-3</v>
      </c>
      <c r="I1779" s="4">
        <f t="shared" si="144"/>
        <v>-8.7956639118409452E-3</v>
      </c>
      <c r="J1779" s="4">
        <f t="shared" si="145"/>
        <v>-2.7335114332376564E-2</v>
      </c>
      <c r="K1779" s="4">
        <f t="shared" si="146"/>
        <v>-3.0459174682084811E-3</v>
      </c>
    </row>
    <row r="1780" spans="1:11" x14ac:dyDescent="0.2">
      <c r="A1780" s="6">
        <v>43000</v>
      </c>
      <c r="B1780">
        <v>23.476219180000001</v>
      </c>
      <c r="C1780">
        <v>47.755001069999999</v>
      </c>
      <c r="D1780">
        <v>4.4242386820000004</v>
      </c>
      <c r="E1780">
        <v>2502.219971</v>
      </c>
      <c r="G1780" s="6">
        <f t="shared" si="142"/>
        <v>43000</v>
      </c>
      <c r="H1780" s="4">
        <f t="shared" si="143"/>
        <v>-5.9991510924161107E-3</v>
      </c>
      <c r="I1780" s="4">
        <f t="shared" si="144"/>
        <v>-9.899903967590884E-3</v>
      </c>
      <c r="J1780" s="4">
        <f t="shared" si="145"/>
        <v>-9.7370913485275157E-3</v>
      </c>
      <c r="K1780" s="4">
        <f t="shared" si="146"/>
        <v>6.4779370411760517E-4</v>
      </c>
    </row>
    <row r="1781" spans="1:11" x14ac:dyDescent="0.2">
      <c r="A1781" s="6">
        <v>43003</v>
      </c>
      <c r="B1781">
        <v>23.364048</v>
      </c>
      <c r="C1781">
        <v>46.989498140000002</v>
      </c>
      <c r="D1781">
        <v>4.2265095710000002</v>
      </c>
      <c r="E1781">
        <v>2496.6599120000001</v>
      </c>
      <c r="G1781" s="6">
        <f t="shared" si="142"/>
        <v>43003</v>
      </c>
      <c r="H1781" s="4">
        <f t="shared" si="143"/>
        <v>-4.7780768760057324E-3</v>
      </c>
      <c r="I1781" s="4">
        <f t="shared" si="144"/>
        <v>-1.6029796101939331E-2</v>
      </c>
      <c r="J1781" s="4">
        <f t="shared" si="145"/>
        <v>-4.469223412481349E-2</v>
      </c>
      <c r="K1781" s="4">
        <f t="shared" si="146"/>
        <v>-2.2220504449805834E-3</v>
      </c>
    </row>
    <row r="1782" spans="1:11" x14ac:dyDescent="0.2">
      <c r="A1782" s="6">
        <v>43004</v>
      </c>
      <c r="B1782">
        <v>23.43489838</v>
      </c>
      <c r="C1782">
        <v>46.930000309999997</v>
      </c>
      <c r="D1782">
        <v>4.2502360340000003</v>
      </c>
      <c r="E1782">
        <v>2496.8400879999999</v>
      </c>
      <c r="G1782" s="6">
        <f t="shared" si="142"/>
        <v>43004</v>
      </c>
      <c r="H1782" s="4">
        <f t="shared" si="143"/>
        <v>3.0324531091530105E-3</v>
      </c>
      <c r="I1782" s="4">
        <f t="shared" si="144"/>
        <v>-1.2661941998771686E-3</v>
      </c>
      <c r="J1782" s="4">
        <f t="shared" si="145"/>
        <v>5.6137251321510817E-3</v>
      </c>
      <c r="K1782" s="4">
        <f t="shared" si="146"/>
        <v>7.2166817408181316E-5</v>
      </c>
    </row>
    <row r="1783" spans="1:11" x14ac:dyDescent="0.2">
      <c r="A1783" s="6">
        <v>43005</v>
      </c>
      <c r="B1783">
        <v>23.40537071</v>
      </c>
      <c r="C1783">
        <v>47.543498990000003</v>
      </c>
      <c r="D1783">
        <v>4.3434162140000003</v>
      </c>
      <c r="E1783">
        <v>2507.040039</v>
      </c>
      <c r="G1783" s="6">
        <f t="shared" si="142"/>
        <v>43005</v>
      </c>
      <c r="H1783" s="4">
        <f t="shared" si="143"/>
        <v>-1.2599871149943098E-3</v>
      </c>
      <c r="I1783" s="4">
        <f t="shared" si="144"/>
        <v>1.3072633197261707E-2</v>
      </c>
      <c r="J1783" s="4">
        <f t="shared" si="145"/>
        <v>2.1923530659144541E-2</v>
      </c>
      <c r="K1783" s="4">
        <f t="shared" si="146"/>
        <v>4.0851438780649119E-3</v>
      </c>
    </row>
    <row r="1784" spans="1:11" x14ac:dyDescent="0.2">
      <c r="A1784" s="6">
        <v>43006</v>
      </c>
      <c r="B1784">
        <v>23.30501366</v>
      </c>
      <c r="C1784">
        <v>47.819999690000003</v>
      </c>
      <c r="D1784">
        <v>4.342182159</v>
      </c>
      <c r="E1784">
        <v>2510.0600589999999</v>
      </c>
      <c r="G1784" s="6">
        <f t="shared" si="142"/>
        <v>43006</v>
      </c>
      <c r="H1784" s="4">
        <f t="shared" si="143"/>
        <v>-4.2877787001733836E-3</v>
      </c>
      <c r="I1784" s="4">
        <f t="shared" si="144"/>
        <v>5.8157414972372923E-3</v>
      </c>
      <c r="J1784" s="4">
        <f t="shared" si="145"/>
        <v>-2.8412082545126172E-4</v>
      </c>
      <c r="K1784" s="4">
        <f t="shared" si="146"/>
        <v>1.2046157831626658E-3</v>
      </c>
    </row>
    <row r="1785" spans="1:11" x14ac:dyDescent="0.2">
      <c r="A1785" s="6">
        <v>43007</v>
      </c>
      <c r="B1785">
        <v>23.06590843</v>
      </c>
      <c r="C1785">
        <v>48.067501069999999</v>
      </c>
      <c r="D1785">
        <v>4.4185552599999998</v>
      </c>
      <c r="E1785">
        <v>2519.360107</v>
      </c>
      <c r="G1785" s="6">
        <f t="shared" si="142"/>
        <v>43007</v>
      </c>
      <c r="H1785" s="4">
        <f t="shared" si="143"/>
        <v>-1.0259819345671217E-2</v>
      </c>
      <c r="I1785" s="4">
        <f t="shared" si="144"/>
        <v>5.1756876119710693E-3</v>
      </c>
      <c r="J1785" s="4">
        <f t="shared" si="145"/>
        <v>1.7588645110546919E-2</v>
      </c>
      <c r="K1785" s="4">
        <f t="shared" si="146"/>
        <v>3.7051097509217534E-3</v>
      </c>
    </row>
    <row r="1786" spans="1:11" x14ac:dyDescent="0.2">
      <c r="A1786" s="6">
        <v>43010</v>
      </c>
      <c r="B1786">
        <v>23.157417299999999</v>
      </c>
      <c r="C1786">
        <v>47.959499360000002</v>
      </c>
      <c r="D1786">
        <v>4.4242386820000004</v>
      </c>
      <c r="E1786">
        <v>2529.1201169999999</v>
      </c>
      <c r="G1786" s="6">
        <f t="shared" si="142"/>
        <v>43010</v>
      </c>
      <c r="H1786" s="4">
        <f t="shared" si="143"/>
        <v>3.9672779538559855E-3</v>
      </c>
      <c r="I1786" s="4">
        <f t="shared" si="144"/>
        <v>-2.2468759056709642E-3</v>
      </c>
      <c r="J1786" s="4">
        <f t="shared" si="145"/>
        <v>1.2862625146845552E-3</v>
      </c>
      <c r="K1786" s="4">
        <f t="shared" si="146"/>
        <v>3.8740035506961146E-3</v>
      </c>
    </row>
    <row r="1787" spans="1:11" x14ac:dyDescent="0.2">
      <c r="A1787" s="6">
        <v>43011</v>
      </c>
      <c r="B1787">
        <v>23.38471603</v>
      </c>
      <c r="C1787">
        <v>47.854999540000001</v>
      </c>
      <c r="D1787">
        <v>4.4333858490000004</v>
      </c>
      <c r="E1787">
        <v>2534.580078</v>
      </c>
      <c r="G1787" s="6">
        <f t="shared" si="142"/>
        <v>43011</v>
      </c>
      <c r="H1787" s="4">
        <f t="shared" si="143"/>
        <v>9.8153747913849454E-3</v>
      </c>
      <c r="I1787" s="4">
        <f t="shared" si="144"/>
        <v>-2.1789180745109826E-3</v>
      </c>
      <c r="J1787" s="4">
        <f t="shared" si="145"/>
        <v>2.06751209811884E-3</v>
      </c>
      <c r="K1787" s="4">
        <f t="shared" si="146"/>
        <v>2.1588381521699951E-3</v>
      </c>
    </row>
    <row r="1788" spans="1:11" x14ac:dyDescent="0.2">
      <c r="A1788" s="6">
        <v>43012</v>
      </c>
      <c r="B1788">
        <v>23.34633827</v>
      </c>
      <c r="C1788">
        <v>48.272499080000003</v>
      </c>
      <c r="D1788">
        <v>4.4704599380000003</v>
      </c>
      <c r="E1788">
        <v>2537.73999</v>
      </c>
      <c r="G1788" s="6">
        <f t="shared" si="142"/>
        <v>43012</v>
      </c>
      <c r="H1788" s="4">
        <f t="shared" si="143"/>
        <v>-1.6411471471693417E-3</v>
      </c>
      <c r="I1788" s="4">
        <f t="shared" si="144"/>
        <v>8.7242617075156126E-3</v>
      </c>
      <c r="J1788" s="4">
        <f t="shared" si="145"/>
        <v>8.3624774072761365E-3</v>
      </c>
      <c r="K1788" s="4">
        <f t="shared" si="146"/>
        <v>1.2467201282879703E-3</v>
      </c>
    </row>
    <row r="1789" spans="1:11" x14ac:dyDescent="0.2">
      <c r="A1789" s="6">
        <v>43013</v>
      </c>
      <c r="B1789">
        <v>23.440797809999999</v>
      </c>
      <c r="C1789">
        <v>49.042499540000001</v>
      </c>
      <c r="D1789">
        <v>4.4679903980000004</v>
      </c>
      <c r="E1789">
        <v>2552.070068</v>
      </c>
      <c r="G1789" s="6">
        <f t="shared" si="142"/>
        <v>43013</v>
      </c>
      <c r="H1789" s="4">
        <f t="shared" si="143"/>
        <v>4.0460109378857023E-3</v>
      </c>
      <c r="I1789" s="4">
        <f t="shared" si="144"/>
        <v>1.5951120714175371E-2</v>
      </c>
      <c r="J1789" s="4">
        <f t="shared" si="145"/>
        <v>-5.5241295845387395E-4</v>
      </c>
      <c r="K1789" s="4">
        <f t="shared" si="146"/>
        <v>5.6467873211865083E-3</v>
      </c>
    </row>
    <row r="1790" spans="1:11" x14ac:dyDescent="0.2">
      <c r="A1790" s="6">
        <v>43014</v>
      </c>
      <c r="B1790">
        <v>23.319768910000001</v>
      </c>
      <c r="C1790">
        <v>49.47900009</v>
      </c>
      <c r="D1790">
        <v>4.4810876850000003</v>
      </c>
      <c r="E1790">
        <v>2549.330078</v>
      </c>
      <c r="G1790" s="6">
        <f t="shared" si="142"/>
        <v>43014</v>
      </c>
      <c r="H1790" s="4">
        <f t="shared" si="143"/>
        <v>-5.1631732409879172E-3</v>
      </c>
      <c r="I1790" s="4">
        <f t="shared" si="144"/>
        <v>8.9004547911344378E-3</v>
      </c>
      <c r="J1790" s="4">
        <f t="shared" si="145"/>
        <v>2.9313597016373816E-3</v>
      </c>
      <c r="K1790" s="4">
        <f t="shared" si="146"/>
        <v>-1.0736343152785155E-3</v>
      </c>
    </row>
    <row r="1791" spans="1:11" x14ac:dyDescent="0.2">
      <c r="A1791" s="6">
        <v>43017</v>
      </c>
      <c r="B1791">
        <v>23.771409989999999</v>
      </c>
      <c r="C1791">
        <v>49.549499509999997</v>
      </c>
      <c r="D1791">
        <v>4.5821771619999998</v>
      </c>
      <c r="E1791">
        <v>2544.7299800000001</v>
      </c>
      <c r="G1791" s="6">
        <f t="shared" si="142"/>
        <v>43017</v>
      </c>
      <c r="H1791" s="4">
        <f t="shared" si="143"/>
        <v>1.9367305128239254E-2</v>
      </c>
      <c r="I1791" s="4">
        <f t="shared" si="144"/>
        <v>1.4248351800110193E-3</v>
      </c>
      <c r="J1791" s="4">
        <f t="shared" si="145"/>
        <v>2.2559138340092488E-2</v>
      </c>
      <c r="K1791" s="4">
        <f t="shared" si="146"/>
        <v>-1.8044340510071644E-3</v>
      </c>
    </row>
    <row r="1792" spans="1:11" x14ac:dyDescent="0.2">
      <c r="A1792" s="6">
        <v>43018</v>
      </c>
      <c r="B1792">
        <v>24.834081650000002</v>
      </c>
      <c r="C1792">
        <v>49.36000061</v>
      </c>
      <c r="D1792">
        <v>4.6696739200000001</v>
      </c>
      <c r="E1792">
        <v>2550.639893</v>
      </c>
      <c r="G1792" s="6">
        <f t="shared" si="142"/>
        <v>43018</v>
      </c>
      <c r="H1792" s="4">
        <f t="shared" si="143"/>
        <v>4.4703770640742047E-2</v>
      </c>
      <c r="I1792" s="4">
        <f t="shared" si="144"/>
        <v>-3.8244362077108907E-3</v>
      </c>
      <c r="J1792" s="4">
        <f t="shared" si="145"/>
        <v>1.9095018570126632E-2</v>
      </c>
      <c r="K1792" s="4">
        <f t="shared" si="146"/>
        <v>2.3224126121230704E-3</v>
      </c>
    </row>
    <row r="1793" spans="1:11" x14ac:dyDescent="0.2">
      <c r="A1793" s="6">
        <v>43019</v>
      </c>
      <c r="B1793">
        <v>25.306385039999999</v>
      </c>
      <c r="C1793">
        <v>49.75</v>
      </c>
      <c r="D1793">
        <v>4.7193541530000003</v>
      </c>
      <c r="E1793">
        <v>2555.23999</v>
      </c>
      <c r="G1793" s="6">
        <f t="shared" si="142"/>
        <v>43019</v>
      </c>
      <c r="H1793" s="4">
        <f t="shared" si="143"/>
        <v>1.9018355365679307E-2</v>
      </c>
      <c r="I1793" s="4">
        <f t="shared" si="144"/>
        <v>7.9011220660518688E-3</v>
      </c>
      <c r="J1793" s="4">
        <f t="shared" si="145"/>
        <v>1.0638908380138146E-2</v>
      </c>
      <c r="K1793" s="4">
        <f t="shared" si="146"/>
        <v>1.8035070386159813E-3</v>
      </c>
    </row>
    <row r="1794" spans="1:11" x14ac:dyDescent="0.2">
      <c r="A1794" s="6">
        <v>43020</v>
      </c>
      <c r="B1794">
        <v>25.415599820000001</v>
      </c>
      <c r="C1794">
        <v>50.046501159999998</v>
      </c>
      <c r="D1794">
        <v>4.7215785979999998</v>
      </c>
      <c r="E1794">
        <v>2550.929932</v>
      </c>
      <c r="G1794" s="6">
        <f t="shared" ref="G1794:G1857" si="147">A1794</f>
        <v>43020</v>
      </c>
      <c r="H1794" s="4">
        <f t="shared" si="143"/>
        <v>4.3157005564948836E-3</v>
      </c>
      <c r="I1794" s="4">
        <f t="shared" si="144"/>
        <v>5.9598223115577831E-3</v>
      </c>
      <c r="J1794" s="4">
        <f t="shared" si="145"/>
        <v>4.7134521544345276E-4</v>
      </c>
      <c r="K1794" s="4">
        <f t="shared" si="146"/>
        <v>-1.686752718675133E-3</v>
      </c>
    </row>
    <row r="1795" spans="1:11" x14ac:dyDescent="0.2">
      <c r="A1795" s="6">
        <v>43021</v>
      </c>
      <c r="B1795">
        <v>25.56909752</v>
      </c>
      <c r="C1795">
        <v>50.146999360000002</v>
      </c>
      <c r="D1795">
        <v>4.8095684050000003</v>
      </c>
      <c r="E1795">
        <v>2553.169922</v>
      </c>
      <c r="G1795" s="6">
        <f t="shared" si="147"/>
        <v>43021</v>
      </c>
      <c r="H1795" s="4">
        <f t="shared" si="143"/>
        <v>6.0395072745522693E-3</v>
      </c>
      <c r="I1795" s="4">
        <f t="shared" si="144"/>
        <v>2.0080964237381149E-3</v>
      </c>
      <c r="J1795" s="4">
        <f t="shared" si="145"/>
        <v>1.8635675584702138E-2</v>
      </c>
      <c r="K1795" s="4">
        <f t="shared" si="146"/>
        <v>8.7810722352688053E-4</v>
      </c>
    </row>
    <row r="1796" spans="1:11" x14ac:dyDescent="0.2">
      <c r="A1796" s="6">
        <v>43024</v>
      </c>
      <c r="B1796">
        <v>25.309335709999999</v>
      </c>
      <c r="C1796">
        <v>50.317001339999997</v>
      </c>
      <c r="D1796">
        <v>4.8921217920000002</v>
      </c>
      <c r="E1796">
        <v>2557.639893</v>
      </c>
      <c r="G1796" s="6">
        <f t="shared" si="147"/>
        <v>43024</v>
      </c>
      <c r="H1796" s="4">
        <f t="shared" si="143"/>
        <v>-1.0159209170242156E-2</v>
      </c>
      <c r="I1796" s="4">
        <f t="shared" si="144"/>
        <v>3.3900728292748372E-3</v>
      </c>
      <c r="J1796" s="4">
        <f t="shared" si="145"/>
        <v>1.7164406459876602E-2</v>
      </c>
      <c r="K1796" s="4">
        <f t="shared" si="146"/>
        <v>1.7507534306602235E-3</v>
      </c>
    </row>
    <row r="1797" spans="1:11" x14ac:dyDescent="0.2">
      <c r="A1797" s="6">
        <v>43025</v>
      </c>
      <c r="B1797">
        <v>25.38017464</v>
      </c>
      <c r="C1797">
        <v>50.456501009999997</v>
      </c>
      <c r="D1797">
        <v>4.8876719470000003</v>
      </c>
      <c r="E1797">
        <v>2559.360107</v>
      </c>
      <c r="G1797" s="6">
        <f t="shared" si="147"/>
        <v>43025</v>
      </c>
      <c r="H1797" s="4">
        <f t="shared" ref="H1797:H1860" si="148">B1797/B1796-1</f>
        <v>2.798924903114397E-3</v>
      </c>
      <c r="I1797" s="4">
        <f t="shared" si="144"/>
        <v>2.7724162069471259E-3</v>
      </c>
      <c r="J1797" s="4">
        <f t="shared" si="145"/>
        <v>-9.0959407578050655E-4</v>
      </c>
      <c r="K1797" s="4">
        <f t="shared" si="146"/>
        <v>6.725786553094526E-4</v>
      </c>
    </row>
    <row r="1798" spans="1:11" x14ac:dyDescent="0.2">
      <c r="A1798" s="6">
        <v>43026</v>
      </c>
      <c r="B1798">
        <v>25.4510231</v>
      </c>
      <c r="C1798">
        <v>49.849998470000003</v>
      </c>
      <c r="D1798">
        <v>4.8834710120000002</v>
      </c>
      <c r="E1798">
        <v>2561.26001</v>
      </c>
      <c r="G1798" s="6">
        <f t="shared" si="147"/>
        <v>43026</v>
      </c>
      <c r="H1798" s="4">
        <f t="shared" si="148"/>
        <v>2.7914882779545014E-3</v>
      </c>
      <c r="I1798" s="4">
        <f t="shared" si="144"/>
        <v>-1.2020305170978629E-2</v>
      </c>
      <c r="J1798" s="4">
        <f t="shared" si="145"/>
        <v>-8.5949610480273719E-4</v>
      </c>
      <c r="K1798" s="4">
        <f t="shared" si="146"/>
        <v>7.4233516213828565E-4</v>
      </c>
    </row>
    <row r="1799" spans="1:11" x14ac:dyDescent="0.2">
      <c r="A1799" s="6">
        <v>43027</v>
      </c>
      <c r="B1799">
        <v>25.504152300000001</v>
      </c>
      <c r="C1799">
        <v>49.330501560000002</v>
      </c>
      <c r="D1799">
        <v>4.888909817</v>
      </c>
      <c r="E1799">
        <v>2562.1000979999999</v>
      </c>
      <c r="G1799" s="6">
        <f t="shared" si="147"/>
        <v>43027</v>
      </c>
      <c r="H1799" s="4">
        <f t="shared" si="148"/>
        <v>2.0875074369799407E-3</v>
      </c>
      <c r="I1799" s="4">
        <f t="shared" si="144"/>
        <v>-1.042120212526465E-2</v>
      </c>
      <c r="J1799" s="4">
        <f t="shared" si="145"/>
        <v>1.1137170644885952E-3</v>
      </c>
      <c r="K1799" s="4">
        <f t="shared" si="146"/>
        <v>3.279979372339259E-4</v>
      </c>
    </row>
    <row r="1800" spans="1:11" x14ac:dyDescent="0.2">
      <c r="A1800" s="6">
        <v>43028</v>
      </c>
      <c r="B1800">
        <v>25.8111496</v>
      </c>
      <c r="C1800">
        <v>49.145500179999999</v>
      </c>
      <c r="D1800">
        <v>4.8666653630000001</v>
      </c>
      <c r="E1800">
        <v>2575.209961</v>
      </c>
      <c r="G1800" s="6">
        <f t="shared" si="147"/>
        <v>43028</v>
      </c>
      <c r="H1800" s="4">
        <f t="shared" si="148"/>
        <v>1.2037149731104702E-2</v>
      </c>
      <c r="I1800" s="4">
        <f t="shared" si="144"/>
        <v>-3.7502432399757479E-3</v>
      </c>
      <c r="J1800" s="4">
        <f t="shared" si="145"/>
        <v>-4.5499824772079478E-3</v>
      </c>
      <c r="K1800" s="4">
        <f t="shared" si="146"/>
        <v>5.1168426285272961E-3</v>
      </c>
    </row>
    <row r="1801" spans="1:11" x14ac:dyDescent="0.2">
      <c r="A1801" s="6">
        <v>43031</v>
      </c>
      <c r="B1801">
        <v>26.16832733</v>
      </c>
      <c r="C1801">
        <v>48.314998629999998</v>
      </c>
      <c r="D1801">
        <v>4.8597440719999998</v>
      </c>
      <c r="E1801">
        <v>2564.9799800000001</v>
      </c>
      <c r="G1801" s="6">
        <f t="shared" si="147"/>
        <v>43031</v>
      </c>
      <c r="H1801" s="4">
        <f t="shared" si="148"/>
        <v>1.3838117849659826E-2</v>
      </c>
      <c r="I1801" s="4">
        <f t="shared" si="144"/>
        <v>-1.689883197766251E-2</v>
      </c>
      <c r="J1801" s="4">
        <f t="shared" si="145"/>
        <v>-1.422183463161697E-3</v>
      </c>
      <c r="K1801" s="4">
        <f t="shared" si="146"/>
        <v>-3.9724842459165632E-3</v>
      </c>
    </row>
    <row r="1802" spans="1:11" x14ac:dyDescent="0.2">
      <c r="A1802" s="6">
        <v>43032</v>
      </c>
      <c r="B1802">
        <v>25.970544820000001</v>
      </c>
      <c r="C1802">
        <v>48.79499817</v>
      </c>
      <c r="D1802">
        <v>4.9106588359999996</v>
      </c>
      <c r="E1802">
        <v>2569.1298830000001</v>
      </c>
      <c r="G1802" s="6">
        <f t="shared" si="147"/>
        <v>43032</v>
      </c>
      <c r="H1802" s="4">
        <f t="shared" si="148"/>
        <v>-7.5580875883212162E-3</v>
      </c>
      <c r="I1802" s="4">
        <f t="shared" si="144"/>
        <v>9.934793617109916E-3</v>
      </c>
      <c r="J1802" s="4">
        <f t="shared" si="145"/>
        <v>1.0476840600177173E-2</v>
      </c>
      <c r="K1802" s="4">
        <f t="shared" si="146"/>
        <v>1.6179085343193123E-3</v>
      </c>
    </row>
    <row r="1803" spans="1:11" x14ac:dyDescent="0.2">
      <c r="A1803" s="6">
        <v>43033</v>
      </c>
      <c r="B1803">
        <v>26.11813927</v>
      </c>
      <c r="C1803">
        <v>48.645500179999999</v>
      </c>
      <c r="D1803">
        <v>4.7865824699999999</v>
      </c>
      <c r="E1803">
        <v>2557.1499020000001</v>
      </c>
      <c r="G1803" s="6">
        <f t="shared" si="147"/>
        <v>43033</v>
      </c>
      <c r="H1803" s="4">
        <f t="shared" si="148"/>
        <v>5.6831480056720451E-3</v>
      </c>
      <c r="I1803" s="4">
        <f t="shared" si="144"/>
        <v>-3.0637974302029081E-3</v>
      </c>
      <c r="J1803" s="4">
        <f t="shared" si="145"/>
        <v>-2.5266745286884329E-2</v>
      </c>
      <c r="K1803" s="4">
        <f t="shared" si="146"/>
        <v>-4.6630499607169806E-3</v>
      </c>
    </row>
    <row r="1804" spans="1:11" x14ac:dyDescent="0.2">
      <c r="A1804" s="6">
        <v>43034</v>
      </c>
      <c r="B1804">
        <v>26.159475329999999</v>
      </c>
      <c r="C1804">
        <v>48.621498109999997</v>
      </c>
      <c r="D1804">
        <v>4.8367571829999996</v>
      </c>
      <c r="E1804">
        <v>2560.3999020000001</v>
      </c>
      <c r="G1804" s="6">
        <f t="shared" si="147"/>
        <v>43034</v>
      </c>
      <c r="H1804" s="4">
        <f t="shared" si="148"/>
        <v>1.5826571553463342E-3</v>
      </c>
      <c r="I1804" s="4">
        <f t="shared" si="144"/>
        <v>-4.9340781595808014E-4</v>
      </c>
      <c r="J1804" s="4">
        <f t="shared" si="145"/>
        <v>1.0482366764694939E-2</v>
      </c>
      <c r="K1804" s="4">
        <f t="shared" si="146"/>
        <v>1.2709462192490584E-3</v>
      </c>
    </row>
    <row r="1805" spans="1:11" x14ac:dyDescent="0.2">
      <c r="A1805" s="6">
        <v>43035</v>
      </c>
      <c r="B1805">
        <v>26.026636119999999</v>
      </c>
      <c r="C1805">
        <v>55.04750061</v>
      </c>
      <c r="D1805">
        <v>4.9892587659999998</v>
      </c>
      <c r="E1805">
        <v>2581.070068</v>
      </c>
      <c r="G1805" s="6">
        <f t="shared" si="147"/>
        <v>43035</v>
      </c>
      <c r="H1805" s="4">
        <f t="shared" si="148"/>
        <v>-5.0780532990146732E-3</v>
      </c>
      <c r="I1805" s="4">
        <f t="shared" si="144"/>
        <v>0.13216381127257715</v>
      </c>
      <c r="J1805" s="4">
        <f t="shared" si="145"/>
        <v>3.1529716549758779E-2</v>
      </c>
      <c r="K1805" s="4">
        <f t="shared" si="146"/>
        <v>8.0730224930307681E-3</v>
      </c>
    </row>
    <row r="1806" spans="1:11" x14ac:dyDescent="0.2">
      <c r="A1806" s="6">
        <v>43038</v>
      </c>
      <c r="B1806">
        <v>25.666511539999998</v>
      </c>
      <c r="C1806">
        <v>55.542499540000001</v>
      </c>
      <c r="D1806">
        <v>5.0381960870000002</v>
      </c>
      <c r="E1806">
        <v>2572.830078</v>
      </c>
      <c r="G1806" s="6">
        <f t="shared" si="147"/>
        <v>43038</v>
      </c>
      <c r="H1806" s="4">
        <f t="shared" si="148"/>
        <v>-1.3836770081987915E-2</v>
      </c>
      <c r="I1806" s="4">
        <f t="shared" si="144"/>
        <v>8.9922144423406625E-3</v>
      </c>
      <c r="J1806" s="4">
        <f t="shared" si="145"/>
        <v>9.8085353546883969E-3</v>
      </c>
      <c r="K1806" s="4">
        <f t="shared" si="146"/>
        <v>-3.192470480425591E-3</v>
      </c>
    </row>
    <row r="1807" spans="1:11" x14ac:dyDescent="0.2">
      <c r="A1807" s="6">
        <v>43039</v>
      </c>
      <c r="B1807">
        <v>25.77277565</v>
      </c>
      <c r="C1807">
        <v>55.263999939999998</v>
      </c>
      <c r="D1807">
        <v>5.1116042139999998</v>
      </c>
      <c r="E1807">
        <v>2575.26001</v>
      </c>
      <c r="G1807" s="6">
        <f t="shared" si="147"/>
        <v>43039</v>
      </c>
      <c r="H1807" s="4">
        <f t="shared" si="148"/>
        <v>4.1401851527191891E-3</v>
      </c>
      <c r="I1807" s="4">
        <f t="shared" si="144"/>
        <v>-5.0141711717427428E-3</v>
      </c>
      <c r="J1807" s="4">
        <f t="shared" si="145"/>
        <v>1.4570319561283851E-2</v>
      </c>
      <c r="K1807" s="4">
        <f t="shared" si="146"/>
        <v>9.4445879686277934E-4</v>
      </c>
    </row>
    <row r="1808" spans="1:11" x14ac:dyDescent="0.2">
      <c r="A1808" s="6">
        <v>43040</v>
      </c>
      <c r="B1808">
        <v>25.958747859999999</v>
      </c>
      <c r="C1808">
        <v>55.183998109999997</v>
      </c>
      <c r="D1808">
        <v>5.1212434770000002</v>
      </c>
      <c r="E1808">
        <v>2579.360107</v>
      </c>
      <c r="G1808" s="6">
        <f t="shared" si="147"/>
        <v>43040</v>
      </c>
      <c r="H1808" s="4">
        <f t="shared" si="148"/>
        <v>7.2158394006738291E-3</v>
      </c>
      <c r="I1808" s="4">
        <f t="shared" si="144"/>
        <v>-1.4476301043511164E-3</v>
      </c>
      <c r="J1808" s="4">
        <f t="shared" si="145"/>
        <v>1.8857608289779559E-3</v>
      </c>
      <c r="K1808" s="4">
        <f t="shared" si="146"/>
        <v>1.5921099166993358E-3</v>
      </c>
    </row>
    <row r="1809" spans="1:11" x14ac:dyDescent="0.2">
      <c r="A1809" s="6">
        <v>43041</v>
      </c>
      <c r="B1809">
        <v>26.212604519999999</v>
      </c>
      <c r="C1809">
        <v>54.710998539999999</v>
      </c>
      <c r="D1809">
        <v>5.0901012420000002</v>
      </c>
      <c r="E1809">
        <v>2579.8500979999999</v>
      </c>
      <c r="G1809" s="6">
        <f t="shared" si="147"/>
        <v>43041</v>
      </c>
      <c r="H1809" s="4">
        <f t="shared" si="148"/>
        <v>9.7792336274882263E-3</v>
      </c>
      <c r="I1809" s="4">
        <f t="shared" si="144"/>
        <v>-8.5713175231912908E-3</v>
      </c>
      <c r="J1809" s="4">
        <f t="shared" si="145"/>
        <v>-6.0809909038425092E-3</v>
      </c>
      <c r="K1809" s="4">
        <f t="shared" si="146"/>
        <v>1.8996610774513201E-4</v>
      </c>
    </row>
    <row r="1810" spans="1:11" x14ac:dyDescent="0.2">
      <c r="A1810" s="6">
        <v>43042</v>
      </c>
      <c r="B1810">
        <v>26.47236633</v>
      </c>
      <c r="C1810">
        <v>55.58000183</v>
      </c>
      <c r="D1810">
        <v>5.1580700869999996</v>
      </c>
      <c r="E1810">
        <v>2587.8400879999999</v>
      </c>
      <c r="G1810" s="6">
        <f t="shared" si="147"/>
        <v>43042</v>
      </c>
      <c r="H1810" s="4">
        <f t="shared" si="148"/>
        <v>9.909805406853156E-3</v>
      </c>
      <c r="I1810" s="4">
        <f t="shared" si="144"/>
        <v>1.5883520922482575E-2</v>
      </c>
      <c r="J1810" s="4">
        <f t="shared" si="145"/>
        <v>1.3353142063102341E-2</v>
      </c>
      <c r="K1810" s="4">
        <f t="shared" si="146"/>
        <v>3.0970752937133916E-3</v>
      </c>
    </row>
    <row r="1811" spans="1:11" x14ac:dyDescent="0.2">
      <c r="A1811" s="6">
        <v>43045</v>
      </c>
      <c r="B1811">
        <v>26.183086400000001</v>
      </c>
      <c r="C1811">
        <v>56.033000950000002</v>
      </c>
      <c r="D1811">
        <v>5.1813044550000003</v>
      </c>
      <c r="E1811">
        <v>2591.1298830000001</v>
      </c>
      <c r="G1811" s="6">
        <f t="shared" si="147"/>
        <v>43045</v>
      </c>
      <c r="H1811" s="4">
        <f t="shared" si="148"/>
        <v>-1.0927618875996359E-2</v>
      </c>
      <c r="I1811" s="4">
        <f t="shared" si="144"/>
        <v>8.1503977165306996E-3</v>
      </c>
      <c r="J1811" s="4">
        <f t="shared" si="145"/>
        <v>4.5044692313427337E-3</v>
      </c>
      <c r="K1811" s="4">
        <f t="shared" si="146"/>
        <v>1.2712512706078982E-3</v>
      </c>
    </row>
    <row r="1812" spans="1:11" x14ac:dyDescent="0.2">
      <c r="A1812" s="6">
        <v>43046</v>
      </c>
      <c r="B1812">
        <v>26.256885530000002</v>
      </c>
      <c r="C1812">
        <v>56.158500670000002</v>
      </c>
      <c r="D1812">
        <v>5.2406234740000004</v>
      </c>
      <c r="E1812">
        <v>2590.639893</v>
      </c>
      <c r="G1812" s="6">
        <f t="shared" si="147"/>
        <v>43046</v>
      </c>
      <c r="H1812" s="4">
        <f t="shared" si="148"/>
        <v>2.8185802419382622E-3</v>
      </c>
      <c r="I1812" s="4">
        <f t="shared" ref="I1812:I1875" si="149">C1812/C1811-1</f>
        <v>2.2397465399361938E-3</v>
      </c>
      <c r="J1812" s="4">
        <f t="shared" ref="J1812:J1875" si="150">D1812/D1811-1</f>
        <v>1.1448665006117631E-2</v>
      </c>
      <c r="K1812" s="4">
        <f t="shared" ref="K1812:K1875" si="151">E1812/E1811-1</f>
        <v>-1.8910283240325398E-4</v>
      </c>
    </row>
    <row r="1813" spans="1:11" x14ac:dyDescent="0.2">
      <c r="A1813" s="6">
        <v>43047</v>
      </c>
      <c r="B1813">
        <v>26.643581390000001</v>
      </c>
      <c r="C1813">
        <v>56.644001009999997</v>
      </c>
      <c r="D1813">
        <v>5.1696882249999998</v>
      </c>
      <c r="E1813">
        <v>2594.3798830000001</v>
      </c>
      <c r="G1813" s="6">
        <f t="shared" si="147"/>
        <v>43047</v>
      </c>
      <c r="H1813" s="4">
        <f t="shared" si="148"/>
        <v>1.472740777112258E-2</v>
      </c>
      <c r="I1813" s="4">
        <f t="shared" si="149"/>
        <v>8.6451798785174283E-3</v>
      </c>
      <c r="J1813" s="4">
        <f t="shared" si="150"/>
        <v>-1.3535650739254113E-2</v>
      </c>
      <c r="K1813" s="4">
        <f t="shared" si="151"/>
        <v>1.4436549093934659E-3</v>
      </c>
    </row>
    <row r="1814" spans="1:11" x14ac:dyDescent="0.2">
      <c r="A1814" s="6">
        <v>43048</v>
      </c>
      <c r="B1814">
        <v>26.655384059999999</v>
      </c>
      <c r="C1814">
        <v>56.456501009999997</v>
      </c>
      <c r="D1814">
        <v>5.0747766490000004</v>
      </c>
      <c r="E1814">
        <v>2584.6201169999999</v>
      </c>
      <c r="G1814" s="6">
        <f t="shared" si="147"/>
        <v>43048</v>
      </c>
      <c r="H1814" s="4">
        <f t="shared" si="148"/>
        <v>4.4298361497396854E-4</v>
      </c>
      <c r="I1814" s="4">
        <f t="shared" si="149"/>
        <v>-3.3101475294250449E-3</v>
      </c>
      <c r="J1814" s="4">
        <f t="shared" si="150"/>
        <v>-1.8359245639034572E-2</v>
      </c>
      <c r="K1814" s="4">
        <f t="shared" si="151"/>
        <v>-3.7618877882734658E-3</v>
      </c>
    </row>
    <row r="1815" spans="1:11" x14ac:dyDescent="0.2">
      <c r="A1815" s="6">
        <v>43049</v>
      </c>
      <c r="B1815">
        <v>26.838401789999999</v>
      </c>
      <c r="C1815">
        <v>56.26750183</v>
      </c>
      <c r="D1815">
        <v>5.3422083850000002</v>
      </c>
      <c r="E1815">
        <v>2582.3000489999999</v>
      </c>
      <c r="G1815" s="6">
        <f t="shared" si="147"/>
        <v>43049</v>
      </c>
      <c r="H1815" s="4">
        <f t="shared" si="148"/>
        <v>6.8660698937232922E-3</v>
      </c>
      <c r="I1815" s="4">
        <f t="shared" si="149"/>
        <v>-3.3476955996001312E-3</v>
      </c>
      <c r="J1815" s="4">
        <f t="shared" si="150"/>
        <v>5.2698227823031019E-2</v>
      </c>
      <c r="K1815" s="4">
        <f t="shared" si="151"/>
        <v>-8.9764371357325956E-4</v>
      </c>
    </row>
    <row r="1816" spans="1:11" x14ac:dyDescent="0.2">
      <c r="A1816" s="6">
        <v>43052</v>
      </c>
      <c r="B1816">
        <v>26.85906219</v>
      </c>
      <c r="C1816">
        <v>56.45849991</v>
      </c>
      <c r="D1816">
        <v>5.2554540630000002</v>
      </c>
      <c r="E1816">
        <v>2584.8400879999999</v>
      </c>
      <c r="G1816" s="6">
        <f t="shared" si="147"/>
        <v>43052</v>
      </c>
      <c r="H1816" s="4">
        <f t="shared" si="148"/>
        <v>7.6980738874321553E-4</v>
      </c>
      <c r="I1816" s="4">
        <f t="shared" si="149"/>
        <v>3.3944652559314559E-3</v>
      </c>
      <c r="J1816" s="4">
        <f t="shared" si="150"/>
        <v>-1.6239411821446614E-2</v>
      </c>
      <c r="K1816" s="4">
        <f t="shared" si="151"/>
        <v>9.8363433830384039E-4</v>
      </c>
    </row>
    <row r="1817" spans="1:11" x14ac:dyDescent="0.2">
      <c r="A1817" s="6">
        <v>43053</v>
      </c>
      <c r="B1817">
        <v>26.888584139999999</v>
      </c>
      <c r="C1817">
        <v>56.841999049999998</v>
      </c>
      <c r="D1817">
        <v>5.293764114</v>
      </c>
      <c r="E1817">
        <v>2578.8701169999999</v>
      </c>
      <c r="G1817" s="6">
        <f t="shared" si="147"/>
        <v>43053</v>
      </c>
      <c r="H1817" s="4">
        <f t="shared" si="148"/>
        <v>1.0991429928253194E-3</v>
      </c>
      <c r="I1817" s="4">
        <f t="shared" si="149"/>
        <v>6.7925846526444289E-3</v>
      </c>
      <c r="J1817" s="4">
        <f t="shared" si="150"/>
        <v>7.2895796520635603E-3</v>
      </c>
      <c r="K1817" s="4">
        <f t="shared" si="151"/>
        <v>-2.3096094136404455E-3</v>
      </c>
    </row>
    <row r="1818" spans="1:11" x14ac:dyDescent="0.2">
      <c r="A1818" s="6">
        <v>43054</v>
      </c>
      <c r="B1818">
        <v>26.516643519999999</v>
      </c>
      <c r="C1818">
        <v>56.334499360000002</v>
      </c>
      <c r="D1818">
        <v>5.1899547579999998</v>
      </c>
      <c r="E1818">
        <v>2564.6201169999999</v>
      </c>
      <c r="G1818" s="6">
        <f t="shared" si="147"/>
        <v>43054</v>
      </c>
      <c r="H1818" s="4">
        <f t="shared" si="148"/>
        <v>-1.3832659171023165E-2</v>
      </c>
      <c r="I1818" s="4">
        <f t="shared" si="149"/>
        <v>-8.9282519700544238E-3</v>
      </c>
      <c r="J1818" s="4">
        <f t="shared" si="150"/>
        <v>-1.9609743419708447E-2</v>
      </c>
      <c r="K1818" s="4">
        <f t="shared" si="151"/>
        <v>-5.5256757236681331E-3</v>
      </c>
    </row>
    <row r="1819" spans="1:11" x14ac:dyDescent="0.2">
      <c r="A1819" s="6">
        <v>43055</v>
      </c>
      <c r="B1819">
        <v>29.406532290000001</v>
      </c>
      <c r="C1819">
        <v>56.864498140000002</v>
      </c>
      <c r="D1819">
        <v>5.2302417759999997</v>
      </c>
      <c r="E1819">
        <v>2585.639893</v>
      </c>
      <c r="G1819" s="6">
        <f t="shared" si="147"/>
        <v>43055</v>
      </c>
      <c r="H1819" s="4">
        <f t="shared" si="148"/>
        <v>0.10898395823816553</v>
      </c>
      <c r="I1819" s="4">
        <f t="shared" si="149"/>
        <v>9.4080676321111056E-3</v>
      </c>
      <c r="J1819" s="4">
        <f t="shared" si="150"/>
        <v>7.7624988807272199E-3</v>
      </c>
      <c r="K1819" s="4">
        <f t="shared" si="151"/>
        <v>8.1960583014486499E-3</v>
      </c>
    </row>
    <row r="1820" spans="1:11" x14ac:dyDescent="0.2">
      <c r="A1820" s="6">
        <v>43056</v>
      </c>
      <c r="B1820">
        <v>28.771875380000001</v>
      </c>
      <c r="C1820">
        <v>56.493999479999999</v>
      </c>
      <c r="D1820">
        <v>5.224063396</v>
      </c>
      <c r="E1820">
        <v>2578.8500979999999</v>
      </c>
      <c r="G1820" s="6">
        <f t="shared" si="147"/>
        <v>43056</v>
      </c>
      <c r="H1820" s="4">
        <f t="shared" si="148"/>
        <v>-2.1582174455021419E-2</v>
      </c>
      <c r="I1820" s="4">
        <f t="shared" si="149"/>
        <v>-6.5154652220412723E-3</v>
      </c>
      <c r="J1820" s="4">
        <f t="shared" si="150"/>
        <v>-1.1812799990146283E-3</v>
      </c>
      <c r="K1820" s="4">
        <f t="shared" si="151"/>
        <v>-2.6259631197607103E-3</v>
      </c>
    </row>
    <row r="1821" spans="1:11" x14ac:dyDescent="0.2">
      <c r="A1821" s="6">
        <v>43059</v>
      </c>
      <c r="B1821">
        <v>28.774826050000001</v>
      </c>
      <c r="C1821">
        <v>56.315498349999999</v>
      </c>
      <c r="D1821">
        <v>5.2912917139999998</v>
      </c>
      <c r="E1821">
        <v>2582.139893</v>
      </c>
      <c r="G1821" s="6">
        <f t="shared" si="147"/>
        <v>43059</v>
      </c>
      <c r="H1821" s="4">
        <f t="shared" si="148"/>
        <v>1.0255396845115783E-4</v>
      </c>
      <c r="I1821" s="4">
        <f t="shared" si="149"/>
        <v>-3.1596476022766051E-3</v>
      </c>
      <c r="J1821" s="4">
        <f t="shared" si="150"/>
        <v>1.2868970551060954E-2</v>
      </c>
      <c r="K1821" s="4">
        <f t="shared" si="151"/>
        <v>1.2756829109810131E-3</v>
      </c>
    </row>
    <row r="1822" spans="1:11" x14ac:dyDescent="0.2">
      <c r="A1822" s="6">
        <v>43060</v>
      </c>
      <c r="B1822">
        <v>28.491449360000001</v>
      </c>
      <c r="C1822">
        <v>56.974498750000002</v>
      </c>
      <c r="D1822">
        <v>5.3399839399999998</v>
      </c>
      <c r="E1822">
        <v>2599.030029</v>
      </c>
      <c r="G1822" s="6">
        <f t="shared" si="147"/>
        <v>43060</v>
      </c>
      <c r="H1822" s="4">
        <f t="shared" si="148"/>
        <v>-9.8480765620475585E-3</v>
      </c>
      <c r="I1822" s="4">
        <f t="shared" si="149"/>
        <v>1.1701936754680231E-2</v>
      </c>
      <c r="J1822" s="4">
        <f t="shared" si="150"/>
        <v>9.2023325554264623E-3</v>
      </c>
      <c r="K1822" s="4">
        <f t="shared" si="151"/>
        <v>6.5411390164367145E-3</v>
      </c>
    </row>
    <row r="1823" spans="1:11" x14ac:dyDescent="0.2">
      <c r="A1823" s="6">
        <v>43061</v>
      </c>
      <c r="B1823">
        <v>28.458978649999999</v>
      </c>
      <c r="C1823">
        <v>57.807998660000003</v>
      </c>
      <c r="D1823">
        <v>5.3159914019999999</v>
      </c>
      <c r="E1823">
        <v>2597.080078</v>
      </c>
      <c r="G1823" s="6">
        <f t="shared" si="147"/>
        <v>43061</v>
      </c>
      <c r="H1823" s="4">
        <f t="shared" si="148"/>
        <v>-1.1396650830122201E-3</v>
      </c>
      <c r="I1823" s="4">
        <f t="shared" si="149"/>
        <v>1.4629350468835955E-2</v>
      </c>
      <c r="J1823" s="4">
        <f t="shared" si="150"/>
        <v>-4.4929981568446742E-3</v>
      </c>
      <c r="K1823" s="4">
        <f t="shared" si="151"/>
        <v>-7.5026105056208436E-4</v>
      </c>
    </row>
    <row r="1824" spans="1:11" x14ac:dyDescent="0.2">
      <c r="A1824" s="6">
        <v>43063</v>
      </c>
      <c r="B1824">
        <v>28.520967479999999</v>
      </c>
      <c r="C1824">
        <v>59.299999239999998</v>
      </c>
      <c r="D1824">
        <v>5.3662004469999998</v>
      </c>
      <c r="E1824">
        <v>2602.419922</v>
      </c>
      <c r="G1824" s="6">
        <f t="shared" si="147"/>
        <v>43063</v>
      </c>
      <c r="H1824" s="4">
        <f t="shared" si="148"/>
        <v>2.1781818231203509E-3</v>
      </c>
      <c r="I1824" s="4">
        <f t="shared" si="149"/>
        <v>2.5809587160684266E-2</v>
      </c>
      <c r="J1824" s="4">
        <f t="shared" si="150"/>
        <v>9.4449071119848682E-3</v>
      </c>
      <c r="K1824" s="4">
        <f t="shared" si="151"/>
        <v>2.0560952452850501E-3</v>
      </c>
    </row>
    <row r="1825" spans="1:11" x14ac:dyDescent="0.2">
      <c r="A1825" s="6">
        <v>43066</v>
      </c>
      <c r="B1825">
        <v>28.520967479999999</v>
      </c>
      <c r="C1825">
        <v>59.79150009</v>
      </c>
      <c r="D1825">
        <v>5.2964515690000002</v>
      </c>
      <c r="E1825">
        <v>2601.419922</v>
      </c>
      <c r="G1825" s="6">
        <f t="shared" si="147"/>
        <v>43066</v>
      </c>
      <c r="H1825" s="4">
        <f t="shared" si="148"/>
        <v>0</v>
      </c>
      <c r="I1825" s="4">
        <f t="shared" si="149"/>
        <v>8.2883786896992273E-3</v>
      </c>
      <c r="J1825" s="4">
        <f t="shared" si="150"/>
        <v>-1.2997814503741267E-2</v>
      </c>
      <c r="K1825" s="4">
        <f t="shared" si="151"/>
        <v>-3.8425774086126019E-4</v>
      </c>
    </row>
    <row r="1826" spans="1:11" x14ac:dyDescent="0.2">
      <c r="A1826" s="6">
        <v>43067</v>
      </c>
      <c r="B1826">
        <v>28.56524658</v>
      </c>
      <c r="C1826">
        <v>59.680000309999997</v>
      </c>
      <c r="D1826">
        <v>5.2116150860000001</v>
      </c>
      <c r="E1826">
        <v>2627.040039</v>
      </c>
      <c r="G1826" s="6">
        <f t="shared" si="147"/>
        <v>43067</v>
      </c>
      <c r="H1826" s="4">
        <f t="shared" si="148"/>
        <v>1.552510448008082E-3</v>
      </c>
      <c r="I1826" s="4">
        <f t="shared" si="149"/>
        <v>-1.8648098781962608E-3</v>
      </c>
      <c r="J1826" s="4">
        <f t="shared" si="150"/>
        <v>-1.6017607618003304E-2</v>
      </c>
      <c r="K1826" s="4">
        <f t="shared" si="151"/>
        <v>9.8485126462408701E-3</v>
      </c>
    </row>
    <row r="1827" spans="1:11" x14ac:dyDescent="0.2">
      <c r="A1827" s="6">
        <v>43068</v>
      </c>
      <c r="B1827">
        <v>28.798440930000002</v>
      </c>
      <c r="C1827">
        <v>58.063499450000002</v>
      </c>
      <c r="D1827">
        <v>4.858172894</v>
      </c>
      <c r="E1827">
        <v>2626.070068</v>
      </c>
      <c r="G1827" s="6">
        <f t="shared" si="147"/>
        <v>43068</v>
      </c>
      <c r="H1827" s="4">
        <f t="shared" si="148"/>
        <v>8.1635685988887818E-3</v>
      </c>
      <c r="I1827" s="4">
        <f t="shared" si="149"/>
        <v>-2.708614027485412E-2</v>
      </c>
      <c r="J1827" s="4">
        <f t="shared" si="150"/>
        <v>-6.7818168872343376E-2</v>
      </c>
      <c r="K1827" s="4">
        <f t="shared" si="151"/>
        <v>-3.6922581521414699E-4</v>
      </c>
    </row>
    <row r="1828" spans="1:11" x14ac:dyDescent="0.2">
      <c r="A1828" s="6">
        <v>43069</v>
      </c>
      <c r="B1828">
        <v>28.70102692</v>
      </c>
      <c r="C1828">
        <v>58.837501529999997</v>
      </c>
      <c r="D1828">
        <v>4.9642806049999999</v>
      </c>
      <c r="E1828">
        <v>2647.580078</v>
      </c>
      <c r="G1828" s="6">
        <f t="shared" si="147"/>
        <v>43069</v>
      </c>
      <c r="H1828" s="4">
        <f t="shared" si="148"/>
        <v>-3.3826140184736175E-3</v>
      </c>
      <c r="I1828" s="4">
        <f t="shared" si="149"/>
        <v>1.3330269228200908E-2</v>
      </c>
      <c r="J1828" s="4">
        <f t="shared" si="150"/>
        <v>2.1841073447807169E-2</v>
      </c>
      <c r="K1828" s="4">
        <f t="shared" si="151"/>
        <v>8.1909505241730685E-3</v>
      </c>
    </row>
    <row r="1829" spans="1:11" x14ac:dyDescent="0.2">
      <c r="A1829" s="6">
        <v>43070</v>
      </c>
      <c r="B1829">
        <v>28.736455920000001</v>
      </c>
      <c r="C1829">
        <v>58.117500309999997</v>
      </c>
      <c r="D1829">
        <v>4.8893370630000001</v>
      </c>
      <c r="E1829">
        <v>2642.219971</v>
      </c>
      <c r="G1829" s="6">
        <f t="shared" si="147"/>
        <v>43070</v>
      </c>
      <c r="H1829" s="4">
        <f t="shared" si="148"/>
        <v>1.2344157614552209E-3</v>
      </c>
      <c r="I1829" s="4">
        <f t="shared" si="149"/>
        <v>-1.2237114107112257E-2</v>
      </c>
      <c r="J1829" s="4">
        <f t="shared" si="150"/>
        <v>-1.5096556372038439E-2</v>
      </c>
      <c r="K1829" s="4">
        <f t="shared" si="151"/>
        <v>-2.0245306438659849E-3</v>
      </c>
    </row>
    <row r="1830" spans="1:11" x14ac:dyDescent="0.2">
      <c r="A1830" s="6">
        <v>43073</v>
      </c>
      <c r="B1830">
        <v>28.636083599999999</v>
      </c>
      <c r="C1830">
        <v>56.697498320000001</v>
      </c>
      <c r="D1830">
        <v>4.6167726519999999</v>
      </c>
      <c r="E1830">
        <v>2639.4399410000001</v>
      </c>
      <c r="G1830" s="6">
        <f t="shared" si="147"/>
        <v>43073</v>
      </c>
      <c r="H1830" s="4">
        <f t="shared" si="148"/>
        <v>-3.4928566097166547E-3</v>
      </c>
      <c r="I1830" s="4">
        <f t="shared" si="149"/>
        <v>-2.4433294316267506E-2</v>
      </c>
      <c r="J1830" s="4">
        <f t="shared" si="150"/>
        <v>-5.5746700930608406E-2</v>
      </c>
      <c r="K1830" s="4">
        <f t="shared" si="151"/>
        <v>-1.0521569099137817E-3</v>
      </c>
    </row>
    <row r="1831" spans="1:11" x14ac:dyDescent="0.2">
      <c r="A1831" s="6">
        <v>43074</v>
      </c>
      <c r="B1831">
        <v>28.87814522</v>
      </c>
      <c r="C1831">
        <v>57.078498840000002</v>
      </c>
      <c r="D1831">
        <v>4.643485546</v>
      </c>
      <c r="E1831">
        <v>2629.570068</v>
      </c>
      <c r="G1831" s="6">
        <f t="shared" si="147"/>
        <v>43074</v>
      </c>
      <c r="H1831" s="4">
        <f t="shared" si="148"/>
        <v>8.453028122882067E-3</v>
      </c>
      <c r="I1831" s="4">
        <f t="shared" si="149"/>
        <v>6.7198823808705122E-3</v>
      </c>
      <c r="J1831" s="4">
        <f t="shared" si="150"/>
        <v>5.7860535949127989E-3</v>
      </c>
      <c r="K1831" s="4">
        <f t="shared" si="151"/>
        <v>-3.7393815432908983E-3</v>
      </c>
    </row>
    <row r="1832" spans="1:11" x14ac:dyDescent="0.2">
      <c r="A1832" s="6">
        <v>43075</v>
      </c>
      <c r="B1832">
        <v>28.715787890000001</v>
      </c>
      <c r="C1832">
        <v>57.617500309999997</v>
      </c>
      <c r="D1832">
        <v>4.6810812950000003</v>
      </c>
      <c r="E1832">
        <v>2629.2700199999999</v>
      </c>
      <c r="G1832" s="6">
        <f t="shared" si="147"/>
        <v>43075</v>
      </c>
      <c r="H1832" s="4">
        <f t="shared" si="148"/>
        <v>-5.6221522803187041E-3</v>
      </c>
      <c r="I1832" s="4">
        <f t="shared" si="149"/>
        <v>9.4431612770844442E-3</v>
      </c>
      <c r="J1832" s="4">
        <f t="shared" si="150"/>
        <v>8.0964500971443254E-3</v>
      </c>
      <c r="K1832" s="4">
        <f t="shared" si="151"/>
        <v>-1.1410534507194647E-4</v>
      </c>
    </row>
    <row r="1833" spans="1:11" x14ac:dyDescent="0.2">
      <c r="A1833" s="6">
        <v>43076</v>
      </c>
      <c r="B1833">
        <v>28.718751910000002</v>
      </c>
      <c r="C1833">
        <v>57.989498140000002</v>
      </c>
      <c r="D1833">
        <v>4.7486038209999997</v>
      </c>
      <c r="E1833">
        <v>2636.9799800000001</v>
      </c>
      <c r="G1833" s="6">
        <f t="shared" si="147"/>
        <v>43076</v>
      </c>
      <c r="H1833" s="4">
        <f t="shared" si="148"/>
        <v>1.0321917724676055E-4</v>
      </c>
      <c r="I1833" s="4">
        <f t="shared" si="149"/>
        <v>6.4563340651457857E-3</v>
      </c>
      <c r="J1833" s="4">
        <f t="shared" si="150"/>
        <v>1.4424557435505747E-2</v>
      </c>
      <c r="K1833" s="4">
        <f t="shared" si="151"/>
        <v>2.9323576282971331E-3</v>
      </c>
    </row>
    <row r="1834" spans="1:11" x14ac:dyDescent="0.2">
      <c r="A1834" s="6">
        <v>43077</v>
      </c>
      <c r="B1834">
        <v>28.65050888</v>
      </c>
      <c r="C1834">
        <v>58.099998470000003</v>
      </c>
      <c r="D1834">
        <v>4.7362370489999996</v>
      </c>
      <c r="E1834">
        <v>2651.5</v>
      </c>
      <c r="G1834" s="6">
        <f t="shared" si="147"/>
        <v>43077</v>
      </c>
      <c r="H1834" s="4">
        <f t="shared" si="148"/>
        <v>-2.3762533348894443E-3</v>
      </c>
      <c r="I1834" s="4">
        <f t="shared" si="149"/>
        <v>1.9055231299507369E-3</v>
      </c>
      <c r="J1834" s="4">
        <f t="shared" si="150"/>
        <v>-2.6042964345245334E-3</v>
      </c>
      <c r="K1834" s="4">
        <f t="shared" si="151"/>
        <v>5.5063064983906784E-3</v>
      </c>
    </row>
    <row r="1835" spans="1:11" x14ac:dyDescent="0.2">
      <c r="A1835" s="6">
        <v>43080</v>
      </c>
      <c r="B1835">
        <v>28.763271329999998</v>
      </c>
      <c r="C1835">
        <v>58.445999149999999</v>
      </c>
      <c r="D1835">
        <v>4.8146414760000003</v>
      </c>
      <c r="E1835">
        <v>2659.98999</v>
      </c>
      <c r="G1835" s="6">
        <f t="shared" si="147"/>
        <v>43080</v>
      </c>
      <c r="H1835" s="4">
        <f t="shared" si="148"/>
        <v>3.9357922217819752E-3</v>
      </c>
      <c r="I1835" s="4">
        <f t="shared" si="149"/>
        <v>5.9552614304914098E-3</v>
      </c>
      <c r="J1835" s="4">
        <f t="shared" si="150"/>
        <v>1.6554160230758397E-2</v>
      </c>
      <c r="K1835" s="4">
        <f t="shared" si="151"/>
        <v>3.2019573826136405E-3</v>
      </c>
    </row>
    <row r="1836" spans="1:11" x14ac:dyDescent="0.2">
      <c r="A1836" s="6">
        <v>43081</v>
      </c>
      <c r="B1836">
        <v>28.695014950000001</v>
      </c>
      <c r="C1836">
        <v>58.254001619999997</v>
      </c>
      <c r="D1836">
        <v>4.7201595310000002</v>
      </c>
      <c r="E1836">
        <v>2664.110107</v>
      </c>
      <c r="G1836" s="6">
        <f t="shared" si="147"/>
        <v>43081</v>
      </c>
      <c r="H1836" s="4">
        <f t="shared" si="148"/>
        <v>-2.3730395342342891E-3</v>
      </c>
      <c r="I1836" s="4">
        <f t="shared" si="149"/>
        <v>-3.2850414535176009E-3</v>
      </c>
      <c r="J1836" s="4">
        <f t="shared" si="150"/>
        <v>-1.9623879674317002E-2</v>
      </c>
      <c r="K1836" s="4">
        <f t="shared" si="151"/>
        <v>1.5489219942514953E-3</v>
      </c>
    </row>
    <row r="1837" spans="1:11" x14ac:dyDescent="0.2">
      <c r="A1837" s="6">
        <v>43082</v>
      </c>
      <c r="B1837">
        <v>29.009565349999999</v>
      </c>
      <c r="C1837">
        <v>58.206501009999997</v>
      </c>
      <c r="D1837">
        <v>4.6049013140000001</v>
      </c>
      <c r="E1837">
        <v>2662.8500979999999</v>
      </c>
      <c r="G1837" s="6">
        <f t="shared" si="147"/>
        <v>43082</v>
      </c>
      <c r="H1837" s="4">
        <f t="shared" si="148"/>
        <v>1.096184827044322E-2</v>
      </c>
      <c r="I1837" s="4">
        <f t="shared" si="149"/>
        <v>-8.1540509971922415E-4</v>
      </c>
      <c r="J1837" s="4">
        <f t="shared" si="150"/>
        <v>-2.441828845890337E-2</v>
      </c>
      <c r="K1837" s="4">
        <f t="shared" si="151"/>
        <v>-4.7295680335790458E-4</v>
      </c>
    </row>
    <row r="1838" spans="1:11" x14ac:dyDescent="0.2">
      <c r="A1838" s="6">
        <v>43083</v>
      </c>
      <c r="B1838">
        <v>28.82261467</v>
      </c>
      <c r="C1838">
        <v>58.713001249999998</v>
      </c>
      <c r="D1838">
        <v>4.6120743749999997</v>
      </c>
      <c r="E1838">
        <v>2652.01001</v>
      </c>
      <c r="G1838" s="6">
        <f t="shared" si="147"/>
        <v>43083</v>
      </c>
      <c r="H1838" s="4">
        <f t="shared" si="148"/>
        <v>-6.4444495374005317E-3</v>
      </c>
      <c r="I1838" s="4">
        <f t="shared" si="149"/>
        <v>8.7017812651715154E-3</v>
      </c>
      <c r="J1838" s="4">
        <f t="shared" si="150"/>
        <v>1.5577013514256333E-3</v>
      </c>
      <c r="K1838" s="4">
        <f t="shared" si="151"/>
        <v>-4.0708592677227706E-3</v>
      </c>
    </row>
    <row r="1839" spans="1:11" x14ac:dyDescent="0.2">
      <c r="A1839" s="6">
        <v>43084</v>
      </c>
      <c r="B1839">
        <v>28.816684720000001</v>
      </c>
      <c r="C1839">
        <v>58.957000729999997</v>
      </c>
      <c r="D1839">
        <v>4.7379679680000004</v>
      </c>
      <c r="E1839">
        <v>2675.8100589999999</v>
      </c>
      <c r="G1839" s="6">
        <f t="shared" si="147"/>
        <v>43084</v>
      </c>
      <c r="H1839" s="4">
        <f t="shared" si="148"/>
        <v>-2.0573948851942969E-4</v>
      </c>
      <c r="I1839" s="4">
        <f t="shared" si="149"/>
        <v>4.1557998195502766E-3</v>
      </c>
      <c r="J1839" s="4">
        <f t="shared" si="150"/>
        <v>2.7296522727910499E-2</v>
      </c>
      <c r="K1839" s="4">
        <f t="shared" si="151"/>
        <v>8.9743435772324798E-3</v>
      </c>
    </row>
    <row r="1840" spans="1:11" x14ac:dyDescent="0.2">
      <c r="A1840" s="6">
        <v>43087</v>
      </c>
      <c r="B1840">
        <v>29.051115039999999</v>
      </c>
      <c r="C1840">
        <v>59.528999329999998</v>
      </c>
      <c r="D1840">
        <v>4.8947801589999997</v>
      </c>
      <c r="E1840">
        <v>2690.1599120000001</v>
      </c>
      <c r="G1840" s="6">
        <f t="shared" si="147"/>
        <v>43087</v>
      </c>
      <c r="H1840" s="4">
        <f t="shared" si="148"/>
        <v>8.1352286801157359E-3</v>
      </c>
      <c r="I1840" s="4">
        <f t="shared" si="149"/>
        <v>9.7019623270784283E-3</v>
      </c>
      <c r="J1840" s="4">
        <f t="shared" si="150"/>
        <v>3.3096929329007985E-2</v>
      </c>
      <c r="K1840" s="4">
        <f t="shared" si="151"/>
        <v>5.3628070317379706E-3</v>
      </c>
    </row>
    <row r="1841" spans="1:11" x14ac:dyDescent="0.2">
      <c r="A1841" s="6">
        <v>43088</v>
      </c>
      <c r="B1841">
        <v>29.318180080000001</v>
      </c>
      <c r="C1841">
        <v>59.368999479999999</v>
      </c>
      <c r="D1841">
        <v>4.8505053519999999</v>
      </c>
      <c r="E1841">
        <v>2681.469971</v>
      </c>
      <c r="G1841" s="6">
        <f t="shared" si="147"/>
        <v>43088</v>
      </c>
      <c r="H1841" s="4">
        <f t="shared" si="148"/>
        <v>9.1929359555489309E-3</v>
      </c>
      <c r="I1841" s="4">
        <f t="shared" si="149"/>
        <v>-2.687763137307897E-3</v>
      </c>
      <c r="J1841" s="4">
        <f t="shared" si="150"/>
        <v>-9.0453106292408547E-3</v>
      </c>
      <c r="K1841" s="4">
        <f t="shared" si="151"/>
        <v>-3.2302693089867329E-3</v>
      </c>
    </row>
    <row r="1842" spans="1:11" x14ac:dyDescent="0.2">
      <c r="A1842" s="6">
        <v>43089</v>
      </c>
      <c r="B1842">
        <v>29.303340909999999</v>
      </c>
      <c r="C1842">
        <v>58.881000520000001</v>
      </c>
      <c r="D1842">
        <v>4.8675713539999999</v>
      </c>
      <c r="E1842">
        <v>2679.25</v>
      </c>
      <c r="G1842" s="6">
        <f t="shared" si="147"/>
        <v>43089</v>
      </c>
      <c r="H1842" s="4">
        <f t="shared" si="148"/>
        <v>-5.0614226256573414E-4</v>
      </c>
      <c r="I1842" s="4">
        <f t="shared" si="149"/>
        <v>-8.2197605530541784E-3</v>
      </c>
      <c r="J1842" s="4">
        <f t="shared" si="150"/>
        <v>3.5183966950913526E-3</v>
      </c>
      <c r="K1842" s="4">
        <f t="shared" si="151"/>
        <v>-8.2789329136956358E-4</v>
      </c>
    </row>
    <row r="1843" spans="1:11" x14ac:dyDescent="0.2">
      <c r="A1843" s="6">
        <v>43090</v>
      </c>
      <c r="B1843">
        <v>29.098588939999999</v>
      </c>
      <c r="C1843">
        <v>58.737998959999999</v>
      </c>
      <c r="D1843">
        <v>4.8450636859999996</v>
      </c>
      <c r="E1843">
        <v>2684.570068</v>
      </c>
      <c r="G1843" s="6">
        <f t="shared" si="147"/>
        <v>43090</v>
      </c>
      <c r="H1843" s="4">
        <f t="shared" si="148"/>
        <v>-6.9873251186224339E-3</v>
      </c>
      <c r="I1843" s="4">
        <f t="shared" si="149"/>
        <v>-2.4286537038620271E-3</v>
      </c>
      <c r="J1843" s="4">
        <f t="shared" si="150"/>
        <v>-4.6240037100852005E-3</v>
      </c>
      <c r="K1843" s="4">
        <f t="shared" si="151"/>
        <v>1.9856556872259734E-3</v>
      </c>
    </row>
    <row r="1844" spans="1:11" x14ac:dyDescent="0.2">
      <c r="A1844" s="6">
        <v>43091</v>
      </c>
      <c r="B1844">
        <v>29.14310455</v>
      </c>
      <c r="C1844">
        <v>58.417999270000003</v>
      </c>
      <c r="D1844">
        <v>4.8297300339999998</v>
      </c>
      <c r="E1844">
        <v>2683.3400879999999</v>
      </c>
      <c r="G1844" s="6">
        <f t="shared" si="147"/>
        <v>43091</v>
      </c>
      <c r="H1844" s="4">
        <f t="shared" si="148"/>
        <v>1.5298202291453844E-3</v>
      </c>
      <c r="I1844" s="4">
        <f t="shared" si="149"/>
        <v>-5.4479160963231132E-3</v>
      </c>
      <c r="J1844" s="4">
        <f t="shared" si="150"/>
        <v>-3.1647988537915062E-3</v>
      </c>
      <c r="K1844" s="4">
        <f t="shared" si="151"/>
        <v>-4.5816647315766179E-4</v>
      </c>
    </row>
    <row r="1845" spans="1:11" x14ac:dyDescent="0.2">
      <c r="A1845" s="6">
        <v>43095</v>
      </c>
      <c r="B1845">
        <v>29.42499733</v>
      </c>
      <c r="C1845">
        <v>58.838001249999998</v>
      </c>
      <c r="D1845">
        <v>4.883402824</v>
      </c>
      <c r="E1845">
        <v>2680.5</v>
      </c>
      <c r="G1845" s="6">
        <f t="shared" si="147"/>
        <v>43095</v>
      </c>
      <c r="H1845" s="4">
        <f t="shared" si="148"/>
        <v>9.6727093545014853E-3</v>
      </c>
      <c r="I1845" s="4">
        <f t="shared" si="149"/>
        <v>7.1895988436510017E-3</v>
      </c>
      <c r="J1845" s="4">
        <f t="shared" si="150"/>
        <v>1.1113000027363595E-2</v>
      </c>
      <c r="K1845" s="4">
        <f t="shared" si="151"/>
        <v>-1.0584152238849454E-3</v>
      </c>
    </row>
    <row r="1846" spans="1:11" x14ac:dyDescent="0.2">
      <c r="A1846" s="6">
        <v>43096</v>
      </c>
      <c r="B1846">
        <v>29.454677579999998</v>
      </c>
      <c r="C1846">
        <v>59.112998959999999</v>
      </c>
      <c r="D1846">
        <v>4.8767223360000003</v>
      </c>
      <c r="E1846">
        <v>2682.6201169999999</v>
      </c>
      <c r="G1846" s="6">
        <f t="shared" si="147"/>
        <v>43096</v>
      </c>
      <c r="H1846" s="4">
        <f t="shared" si="148"/>
        <v>1.0086746879578445E-3</v>
      </c>
      <c r="I1846" s="4">
        <f t="shared" si="149"/>
        <v>4.6738112131230469E-3</v>
      </c>
      <c r="J1846" s="4">
        <f t="shared" si="150"/>
        <v>-1.3679985536249051E-3</v>
      </c>
      <c r="K1846" s="4">
        <f t="shared" si="151"/>
        <v>7.909408692408082E-4</v>
      </c>
    </row>
    <row r="1847" spans="1:11" x14ac:dyDescent="0.2">
      <c r="A1847" s="6">
        <v>43097</v>
      </c>
      <c r="B1847">
        <v>29.496223449999999</v>
      </c>
      <c r="C1847">
        <v>59.305000309999997</v>
      </c>
      <c r="D1847">
        <v>4.88241148</v>
      </c>
      <c r="E1847">
        <v>2687.540039</v>
      </c>
      <c r="G1847" s="6">
        <f t="shared" si="147"/>
        <v>43097</v>
      </c>
      <c r="H1847" s="4">
        <f t="shared" si="148"/>
        <v>1.4105016049541508E-3</v>
      </c>
      <c r="I1847" s="4">
        <f t="shared" si="149"/>
        <v>3.248039405510772E-3</v>
      </c>
      <c r="J1847" s="4">
        <f t="shared" si="150"/>
        <v>1.1665917409326987E-3</v>
      </c>
      <c r="K1847" s="4">
        <f t="shared" si="151"/>
        <v>1.8339987718805073E-3</v>
      </c>
    </row>
    <row r="1848" spans="1:11" x14ac:dyDescent="0.2">
      <c r="A1848" s="6">
        <v>43098</v>
      </c>
      <c r="B1848">
        <v>29.303340909999999</v>
      </c>
      <c r="C1848">
        <v>58.4734993</v>
      </c>
      <c r="D1848">
        <v>4.7859506610000002</v>
      </c>
      <c r="E1848">
        <v>2673.610107</v>
      </c>
      <c r="G1848" s="6">
        <f t="shared" si="147"/>
        <v>43098</v>
      </c>
      <c r="H1848" s="4">
        <f t="shared" si="148"/>
        <v>-6.5392283295846454E-3</v>
      </c>
      <c r="I1848" s="4">
        <f t="shared" si="149"/>
        <v>-1.4020757198441314E-2</v>
      </c>
      <c r="J1848" s="4">
        <f t="shared" si="150"/>
        <v>-1.9756798335235692E-2</v>
      </c>
      <c r="K1848" s="4">
        <f t="shared" si="151"/>
        <v>-5.1831532918047429E-3</v>
      </c>
    </row>
    <row r="1849" spans="1:11" x14ac:dyDescent="0.2">
      <c r="A1849" s="6">
        <v>43102</v>
      </c>
      <c r="B1849">
        <v>29.255857469999999</v>
      </c>
      <c r="C1849">
        <v>59.450500490000003</v>
      </c>
      <c r="D1849">
        <v>4.9306426050000001</v>
      </c>
      <c r="E1849">
        <v>2695.8100589999999</v>
      </c>
      <c r="G1849" s="6">
        <f t="shared" si="147"/>
        <v>43102</v>
      </c>
      <c r="H1849" s="4">
        <f t="shared" si="148"/>
        <v>-1.6204104557850929E-3</v>
      </c>
      <c r="I1849" s="4">
        <f t="shared" si="149"/>
        <v>1.6708444025001379E-2</v>
      </c>
      <c r="J1849" s="4">
        <f t="shared" si="150"/>
        <v>3.0232644305983492E-2</v>
      </c>
      <c r="K1849" s="4">
        <f t="shared" si="151"/>
        <v>8.3033617885706068E-3</v>
      </c>
    </row>
    <row r="1850" spans="1:11" x14ac:dyDescent="0.2">
      <c r="A1850" s="6">
        <v>43103</v>
      </c>
      <c r="B1850">
        <v>29.511062620000001</v>
      </c>
      <c r="C1850">
        <v>60.209999080000003</v>
      </c>
      <c r="D1850">
        <v>5.2551474569999996</v>
      </c>
      <c r="E1850">
        <v>2713.0600589999999</v>
      </c>
      <c r="G1850" s="6">
        <f t="shared" si="147"/>
        <v>43103</v>
      </c>
      <c r="H1850" s="4">
        <f t="shared" si="148"/>
        <v>8.7232155222829455E-3</v>
      </c>
      <c r="I1850" s="4">
        <f t="shared" si="149"/>
        <v>1.2775310278973162E-2</v>
      </c>
      <c r="J1850" s="4">
        <f t="shared" si="150"/>
        <v>6.5813906623637619E-2</v>
      </c>
      <c r="K1850" s="4">
        <f t="shared" si="151"/>
        <v>6.3988187678174491E-3</v>
      </c>
    </row>
    <row r="1851" spans="1:11" x14ac:dyDescent="0.2">
      <c r="A1851" s="6">
        <v>43104</v>
      </c>
      <c r="B1851">
        <v>29.537767410000001</v>
      </c>
      <c r="C1851">
        <v>60.479499820000001</v>
      </c>
      <c r="D1851">
        <v>5.2828493119999997</v>
      </c>
      <c r="E1851">
        <v>2723.98999</v>
      </c>
      <c r="G1851" s="6">
        <f t="shared" si="147"/>
        <v>43104</v>
      </c>
      <c r="H1851" s="4">
        <f t="shared" si="148"/>
        <v>9.0490777454754756E-4</v>
      </c>
      <c r="I1851" s="4">
        <f t="shared" si="149"/>
        <v>4.4760130230514505E-3</v>
      </c>
      <c r="J1851" s="4">
        <f t="shared" si="150"/>
        <v>5.2713753946334041E-3</v>
      </c>
      <c r="K1851" s="4">
        <f t="shared" si="151"/>
        <v>4.0286358437744418E-3</v>
      </c>
    </row>
    <row r="1852" spans="1:11" x14ac:dyDescent="0.2">
      <c r="A1852" s="6">
        <v>43105</v>
      </c>
      <c r="B1852">
        <v>29.712839129999999</v>
      </c>
      <c r="C1852">
        <v>61.457000729999997</v>
      </c>
      <c r="D1852">
        <v>5.3276162149999999</v>
      </c>
      <c r="E1852">
        <v>2743.1499020000001</v>
      </c>
      <c r="G1852" s="6">
        <f t="shared" si="147"/>
        <v>43105</v>
      </c>
      <c r="H1852" s="4">
        <f t="shared" si="148"/>
        <v>5.9270464679983537E-3</v>
      </c>
      <c r="I1852" s="4">
        <f t="shared" si="149"/>
        <v>1.6162516437954189E-2</v>
      </c>
      <c r="J1852" s="4">
        <f t="shared" si="150"/>
        <v>8.4740071798588001E-3</v>
      </c>
      <c r="K1852" s="4">
        <f t="shared" si="151"/>
        <v>7.033767403822333E-3</v>
      </c>
    </row>
    <row r="1853" spans="1:11" x14ac:dyDescent="0.2">
      <c r="A1853" s="6">
        <v>43108</v>
      </c>
      <c r="B1853">
        <v>30.15201759</v>
      </c>
      <c r="C1853">
        <v>62.343498230000002</v>
      </c>
      <c r="D1853">
        <v>5.4908595089999999</v>
      </c>
      <c r="E1853">
        <v>2747.709961</v>
      </c>
      <c r="G1853" s="6">
        <f t="shared" si="147"/>
        <v>43108</v>
      </c>
      <c r="H1853" s="4">
        <f t="shared" si="148"/>
        <v>1.4780763900699601E-2</v>
      </c>
      <c r="I1853" s="4">
        <f t="shared" si="149"/>
        <v>1.4424678872544838E-2</v>
      </c>
      <c r="J1853" s="4">
        <f t="shared" si="150"/>
        <v>3.0640963502660989E-2</v>
      </c>
      <c r="K1853" s="4">
        <f t="shared" si="151"/>
        <v>1.6623440799481415E-3</v>
      </c>
    </row>
    <row r="1854" spans="1:11" x14ac:dyDescent="0.2">
      <c r="A1854" s="6">
        <v>43109</v>
      </c>
      <c r="B1854">
        <v>29.789995189999999</v>
      </c>
      <c r="C1854">
        <v>62.634998320000001</v>
      </c>
      <c r="D1854">
        <v>5.4893751139999996</v>
      </c>
      <c r="E1854">
        <v>2751.290039</v>
      </c>
      <c r="G1854" s="6">
        <f t="shared" si="147"/>
        <v>43109</v>
      </c>
      <c r="H1854" s="4">
        <f t="shared" si="148"/>
        <v>-1.2006572990328368E-2</v>
      </c>
      <c r="I1854" s="4">
        <f t="shared" si="149"/>
        <v>4.675709549126994E-3</v>
      </c>
      <c r="J1854" s="4">
        <f t="shared" si="150"/>
        <v>-2.7033927886288556E-4</v>
      </c>
      <c r="K1854" s="4">
        <f t="shared" si="151"/>
        <v>1.302931550569042E-3</v>
      </c>
    </row>
    <row r="1855" spans="1:11" x14ac:dyDescent="0.2">
      <c r="A1855" s="6">
        <v>43110</v>
      </c>
      <c r="B1855">
        <v>29.57634354</v>
      </c>
      <c r="C1855">
        <v>62.716499329999998</v>
      </c>
      <c r="D1855">
        <v>5.5324110979999999</v>
      </c>
      <c r="E1855">
        <v>2748.2299800000001</v>
      </c>
      <c r="G1855" s="6">
        <f t="shared" si="147"/>
        <v>43110</v>
      </c>
      <c r="H1855" s="4">
        <f t="shared" si="148"/>
        <v>-7.1719263006702061E-3</v>
      </c>
      <c r="I1855" s="4">
        <f t="shared" si="149"/>
        <v>1.3012055909000786E-3</v>
      </c>
      <c r="J1855" s="4">
        <f t="shared" si="150"/>
        <v>7.8398694033938732E-3</v>
      </c>
      <c r="K1855" s="4">
        <f t="shared" si="151"/>
        <v>-1.1122269759360481E-3</v>
      </c>
    </row>
    <row r="1856" spans="1:11" x14ac:dyDescent="0.2">
      <c r="A1856" s="6">
        <v>43111</v>
      </c>
      <c r="B1856">
        <v>29.68020821</v>
      </c>
      <c r="C1856">
        <v>63.833999630000001</v>
      </c>
      <c r="D1856">
        <v>5.5423040390000002</v>
      </c>
      <c r="E1856">
        <v>2767.5600589999999</v>
      </c>
      <c r="G1856" s="6">
        <f t="shared" si="147"/>
        <v>43111</v>
      </c>
      <c r="H1856" s="4">
        <f t="shared" si="148"/>
        <v>3.5117481597930489E-3</v>
      </c>
      <c r="I1856" s="4">
        <f t="shared" si="149"/>
        <v>1.7818282460568602E-2</v>
      </c>
      <c r="J1856" s="4">
        <f t="shared" si="150"/>
        <v>1.7881789376745783E-3</v>
      </c>
      <c r="K1856" s="4">
        <f t="shared" si="151"/>
        <v>7.0336467983658224E-3</v>
      </c>
    </row>
    <row r="1857" spans="1:11" x14ac:dyDescent="0.2">
      <c r="A1857" s="6">
        <v>43112</v>
      </c>
      <c r="B1857">
        <v>29.932430270000001</v>
      </c>
      <c r="C1857">
        <v>65.260002139999997</v>
      </c>
      <c r="D1857">
        <v>5.5150980949999999</v>
      </c>
      <c r="E1857">
        <v>2786.23999</v>
      </c>
      <c r="G1857" s="6">
        <f t="shared" si="147"/>
        <v>43112</v>
      </c>
      <c r="H1857" s="4">
        <f t="shared" si="148"/>
        <v>8.4979882289040187E-3</v>
      </c>
      <c r="I1857" s="4">
        <f t="shared" si="149"/>
        <v>2.2339231730198916E-2</v>
      </c>
      <c r="J1857" s="4">
        <f t="shared" si="150"/>
        <v>-4.9087786971913072E-3</v>
      </c>
      <c r="K1857" s="4">
        <f t="shared" si="151"/>
        <v>6.7496027554139193E-3</v>
      </c>
    </row>
    <row r="1858" spans="1:11" x14ac:dyDescent="0.2">
      <c r="A1858" s="6">
        <v>43116</v>
      </c>
      <c r="B1858">
        <v>29.879024510000001</v>
      </c>
      <c r="C1858">
        <v>65.242996219999995</v>
      </c>
      <c r="D1858">
        <v>5.4441118240000002</v>
      </c>
      <c r="E1858">
        <v>2776.419922</v>
      </c>
      <c r="G1858" s="6">
        <f t="shared" ref="G1858:G1921" si="152">A1858</f>
        <v>43116</v>
      </c>
      <c r="H1858" s="4">
        <f t="shared" si="148"/>
        <v>-1.7842106209974284E-3</v>
      </c>
      <c r="I1858" s="4">
        <f t="shared" si="149"/>
        <v>-2.6058718115762325E-4</v>
      </c>
      <c r="J1858" s="4">
        <f t="shared" si="150"/>
        <v>-1.2871261721410954E-2</v>
      </c>
      <c r="K1858" s="4">
        <f t="shared" si="151"/>
        <v>-3.5244874939864834E-3</v>
      </c>
    </row>
    <row r="1859" spans="1:11" x14ac:dyDescent="0.2">
      <c r="A1859" s="6">
        <v>43117</v>
      </c>
      <c r="B1859">
        <v>30.475473399999998</v>
      </c>
      <c r="C1859">
        <v>64.75</v>
      </c>
      <c r="D1859">
        <v>5.5581336019999998</v>
      </c>
      <c r="E1859">
        <v>2802.5600589999999</v>
      </c>
      <c r="G1859" s="6">
        <f t="shared" si="152"/>
        <v>43117</v>
      </c>
      <c r="H1859" s="4">
        <f t="shared" si="148"/>
        <v>1.9962127270934715E-2</v>
      </c>
      <c r="I1859" s="4">
        <f t="shared" si="149"/>
        <v>-7.5563087007470831E-3</v>
      </c>
      <c r="J1859" s="4">
        <f t="shared" si="150"/>
        <v>2.0944055097719128E-2</v>
      </c>
      <c r="K1859" s="4">
        <f t="shared" si="151"/>
        <v>9.4150516616267055E-3</v>
      </c>
    </row>
    <row r="1860" spans="1:11" x14ac:dyDescent="0.2">
      <c r="A1860" s="6">
        <v>43118</v>
      </c>
      <c r="B1860">
        <v>30.9502697</v>
      </c>
      <c r="C1860">
        <v>64.666000370000006</v>
      </c>
      <c r="D1860">
        <v>5.5512084960000001</v>
      </c>
      <c r="E1860">
        <v>2798.030029</v>
      </c>
      <c r="G1860" s="6">
        <f t="shared" si="152"/>
        <v>43118</v>
      </c>
      <c r="H1860" s="4">
        <f t="shared" si="148"/>
        <v>1.5579620167606612E-2</v>
      </c>
      <c r="I1860" s="4">
        <f t="shared" si="149"/>
        <v>-1.2972915830115062E-3</v>
      </c>
      <c r="J1860" s="4">
        <f t="shared" si="150"/>
        <v>-1.2459409031672086E-3</v>
      </c>
      <c r="K1860" s="4">
        <f t="shared" si="151"/>
        <v>-1.6163899808150362E-3</v>
      </c>
    </row>
    <row r="1861" spans="1:11" x14ac:dyDescent="0.2">
      <c r="A1861" s="6">
        <v>43119</v>
      </c>
      <c r="B1861">
        <v>31.036319729999999</v>
      </c>
      <c r="C1861">
        <v>64.728996280000004</v>
      </c>
      <c r="D1861">
        <v>5.6914477349999997</v>
      </c>
      <c r="E1861">
        <v>2810.3000489999999</v>
      </c>
      <c r="G1861" s="6">
        <f t="shared" si="152"/>
        <v>43119</v>
      </c>
      <c r="H1861" s="4">
        <f t="shared" ref="H1861:H1924" si="153">B1861/B1860-1</f>
        <v>2.780267533500691E-3</v>
      </c>
      <c r="I1861" s="4">
        <f t="shared" si="149"/>
        <v>9.7417359415397087E-4</v>
      </c>
      <c r="J1861" s="4">
        <f t="shared" si="150"/>
        <v>2.5262830445127449E-2</v>
      </c>
      <c r="K1861" s="4">
        <f t="shared" si="151"/>
        <v>4.3852352808326778E-3</v>
      </c>
    </row>
    <row r="1862" spans="1:11" x14ac:dyDescent="0.2">
      <c r="A1862" s="6">
        <v>43122</v>
      </c>
      <c r="B1862">
        <v>31.29150963</v>
      </c>
      <c r="C1862">
        <v>66.365501399999999</v>
      </c>
      <c r="D1862">
        <v>5.7799944879999998</v>
      </c>
      <c r="E1862">
        <v>2832.969971</v>
      </c>
      <c r="G1862" s="6">
        <f t="shared" si="152"/>
        <v>43122</v>
      </c>
      <c r="H1862" s="4">
        <f t="shared" si="153"/>
        <v>8.2222989781011169E-3</v>
      </c>
      <c r="I1862" s="4">
        <f t="shared" si="149"/>
        <v>2.5282411501036162E-2</v>
      </c>
      <c r="J1862" s="4">
        <f t="shared" si="150"/>
        <v>1.5557861043943966E-2</v>
      </c>
      <c r="K1862" s="4">
        <f t="shared" si="151"/>
        <v>8.0667265433336244E-3</v>
      </c>
    </row>
    <row r="1863" spans="1:11" x14ac:dyDescent="0.2">
      <c r="A1863" s="6">
        <v>43123</v>
      </c>
      <c r="B1863">
        <v>31.42505074</v>
      </c>
      <c r="C1863">
        <v>68.126998900000004</v>
      </c>
      <c r="D1863">
        <v>5.9091043470000004</v>
      </c>
      <c r="E1863">
        <v>2839.1298830000001</v>
      </c>
      <c r="G1863" s="6">
        <f t="shared" si="152"/>
        <v>43123</v>
      </c>
      <c r="H1863" s="4">
        <f t="shared" si="153"/>
        <v>4.2676467699713783E-3</v>
      </c>
      <c r="I1863" s="4">
        <f t="shared" si="149"/>
        <v>2.6542367085921059E-2</v>
      </c>
      <c r="J1863" s="4">
        <f t="shared" si="150"/>
        <v>2.2337367149406262E-2</v>
      </c>
      <c r="K1863" s="4">
        <f t="shared" si="151"/>
        <v>2.1743654408823421E-3</v>
      </c>
    </row>
    <row r="1864" spans="1:11" x14ac:dyDescent="0.2">
      <c r="A1864" s="6">
        <v>43124</v>
      </c>
      <c r="B1864">
        <v>31.392414089999999</v>
      </c>
      <c r="C1864">
        <v>67.875503539999997</v>
      </c>
      <c r="D1864">
        <v>5.832181931</v>
      </c>
      <c r="E1864">
        <v>2837.540039</v>
      </c>
      <c r="G1864" s="6">
        <f t="shared" si="152"/>
        <v>43124</v>
      </c>
      <c r="H1864" s="4">
        <f t="shared" si="153"/>
        <v>-1.0385552045730773E-3</v>
      </c>
      <c r="I1864" s="4">
        <f t="shared" si="149"/>
        <v>-3.6915666925114721E-3</v>
      </c>
      <c r="J1864" s="4">
        <f t="shared" si="150"/>
        <v>-1.3017610027322157E-2</v>
      </c>
      <c r="K1864" s="4">
        <f t="shared" si="151"/>
        <v>-5.5997579030098166E-4</v>
      </c>
    </row>
    <row r="1865" spans="1:11" x14ac:dyDescent="0.2">
      <c r="A1865" s="6">
        <v>43125</v>
      </c>
      <c r="B1865">
        <v>31.632770539999999</v>
      </c>
      <c r="C1865">
        <v>68.897499080000003</v>
      </c>
      <c r="D1865">
        <v>5.8457856179999999</v>
      </c>
      <c r="E1865">
        <v>2839.25</v>
      </c>
      <c r="G1865" s="6">
        <f t="shared" si="152"/>
        <v>43125</v>
      </c>
      <c r="H1865" s="4">
        <f t="shared" si="153"/>
        <v>7.6565137459934096E-3</v>
      </c>
      <c r="I1865" s="4">
        <f t="shared" si="149"/>
        <v>1.50569128286131E-2</v>
      </c>
      <c r="J1865" s="4">
        <f t="shared" si="150"/>
        <v>2.3325210291695875E-3</v>
      </c>
      <c r="K1865" s="4">
        <f t="shared" si="151"/>
        <v>6.0262092393337241E-4</v>
      </c>
    </row>
    <row r="1866" spans="1:11" x14ac:dyDescent="0.2">
      <c r="A1866" s="6">
        <v>43126</v>
      </c>
      <c r="B1866">
        <v>32.163932799999998</v>
      </c>
      <c r="C1866">
        <v>70.102500919999997</v>
      </c>
      <c r="D1866">
        <v>6.0184259410000003</v>
      </c>
      <c r="E1866">
        <v>2872.8701169999999</v>
      </c>
      <c r="G1866" s="6">
        <f t="shared" si="152"/>
        <v>43126</v>
      </c>
      <c r="H1866" s="4">
        <f t="shared" si="153"/>
        <v>1.6791518761479995E-2</v>
      </c>
      <c r="I1866" s="4">
        <f t="shared" si="149"/>
        <v>1.7489776205095842E-2</v>
      </c>
      <c r="J1866" s="4">
        <f t="shared" si="150"/>
        <v>2.9532441707820434E-2</v>
      </c>
      <c r="K1866" s="4">
        <f t="shared" si="151"/>
        <v>1.1841196442722524E-2</v>
      </c>
    </row>
    <row r="1867" spans="1:11" x14ac:dyDescent="0.2">
      <c r="A1867" s="6">
        <v>43129</v>
      </c>
      <c r="B1867">
        <v>32.508155819999999</v>
      </c>
      <c r="C1867">
        <v>70.884002690000003</v>
      </c>
      <c r="D1867">
        <v>6.105490208</v>
      </c>
      <c r="E1867">
        <v>2853.530029</v>
      </c>
      <c r="G1867" s="6">
        <f t="shared" si="152"/>
        <v>43129</v>
      </c>
      <c r="H1867" s="4">
        <f t="shared" si="153"/>
        <v>1.0702143364756722E-2</v>
      </c>
      <c r="I1867" s="4">
        <f t="shared" si="149"/>
        <v>1.1147987015354133E-2</v>
      </c>
      <c r="J1867" s="4">
        <f t="shared" si="150"/>
        <v>1.4466285346618868E-2</v>
      </c>
      <c r="K1867" s="4">
        <f t="shared" si="151"/>
        <v>-6.7319743713982749E-3</v>
      </c>
    </row>
    <row r="1868" spans="1:11" x14ac:dyDescent="0.2">
      <c r="A1868" s="6">
        <v>43130</v>
      </c>
      <c r="B1868">
        <v>31.968090060000002</v>
      </c>
      <c r="C1868">
        <v>71.890998839999995</v>
      </c>
      <c r="D1868">
        <v>6.0033383369999997</v>
      </c>
      <c r="E1868">
        <v>2822.429932</v>
      </c>
      <c r="G1868" s="6">
        <f t="shared" si="152"/>
        <v>43130</v>
      </c>
      <c r="H1868" s="4">
        <f t="shared" si="153"/>
        <v>-1.6613238935803687E-2</v>
      </c>
      <c r="I1868" s="4">
        <f t="shared" si="149"/>
        <v>1.4206254045837863E-2</v>
      </c>
      <c r="J1868" s="4">
        <f t="shared" si="150"/>
        <v>-1.6731149755371155E-2</v>
      </c>
      <c r="K1868" s="4">
        <f t="shared" si="151"/>
        <v>-1.0898815391439554E-2</v>
      </c>
    </row>
    <row r="1869" spans="1:11" x14ac:dyDescent="0.2">
      <c r="A1869" s="6">
        <v>43131</v>
      </c>
      <c r="B1869">
        <v>31.632770539999999</v>
      </c>
      <c r="C1869">
        <v>72.544502260000002</v>
      </c>
      <c r="D1869">
        <v>6.0795178410000004</v>
      </c>
      <c r="E1869">
        <v>2823.8100589999999</v>
      </c>
      <c r="G1869" s="6">
        <f t="shared" si="152"/>
        <v>43131</v>
      </c>
      <c r="H1869" s="4">
        <f t="shared" si="153"/>
        <v>-1.0489194674146995E-2</v>
      </c>
      <c r="I1869" s="4">
        <f t="shared" si="149"/>
        <v>9.0901980852211572E-3</v>
      </c>
      <c r="J1869" s="4">
        <f t="shared" si="150"/>
        <v>1.2689523682263282E-2</v>
      </c>
      <c r="K1869" s="4">
        <f t="shared" si="151"/>
        <v>4.8898538962904858E-4</v>
      </c>
    </row>
    <row r="1870" spans="1:11" x14ac:dyDescent="0.2">
      <c r="A1870" s="6">
        <v>43132</v>
      </c>
      <c r="B1870">
        <v>31.31228256</v>
      </c>
      <c r="C1870">
        <v>69.5</v>
      </c>
      <c r="D1870">
        <v>5.948429108</v>
      </c>
      <c r="E1870">
        <v>2821.9799800000001</v>
      </c>
      <c r="G1870" s="6">
        <f t="shared" si="152"/>
        <v>43132</v>
      </c>
      <c r="H1870" s="4">
        <f t="shared" si="153"/>
        <v>-1.0131517869885531E-2</v>
      </c>
      <c r="I1870" s="4">
        <f t="shared" si="149"/>
        <v>-4.196737402771733E-2</v>
      </c>
      <c r="J1870" s="4">
        <f t="shared" si="150"/>
        <v>-2.156235682309271E-2</v>
      </c>
      <c r="K1870" s="4">
        <f t="shared" si="151"/>
        <v>-6.4808856182341223E-4</v>
      </c>
    </row>
    <row r="1871" spans="1:11" x14ac:dyDescent="0.2">
      <c r="A1871" s="6">
        <v>43133</v>
      </c>
      <c r="B1871">
        <v>31.00367928</v>
      </c>
      <c r="C1871">
        <v>71.497497559999999</v>
      </c>
      <c r="D1871">
        <v>5.7757892609999999</v>
      </c>
      <c r="E1871">
        <v>2762.1298830000001</v>
      </c>
      <c r="G1871" s="6">
        <f t="shared" si="152"/>
        <v>43133</v>
      </c>
      <c r="H1871" s="4">
        <f t="shared" si="153"/>
        <v>-9.8556622120620219E-3</v>
      </c>
      <c r="I1871" s="4">
        <f t="shared" si="149"/>
        <v>2.8740972086330974E-2</v>
      </c>
      <c r="J1871" s="4">
        <f t="shared" si="150"/>
        <v>-2.902276279426752E-2</v>
      </c>
      <c r="K1871" s="4">
        <f t="shared" si="151"/>
        <v>-2.1208547694941515E-2</v>
      </c>
    </row>
    <row r="1872" spans="1:11" x14ac:dyDescent="0.2">
      <c r="A1872" s="6">
        <v>43136</v>
      </c>
      <c r="B1872">
        <v>29.700977330000001</v>
      </c>
      <c r="C1872">
        <v>69.5</v>
      </c>
      <c r="D1872">
        <v>5.2855696679999999</v>
      </c>
      <c r="E1872">
        <v>2648.9399410000001</v>
      </c>
      <c r="G1872" s="6">
        <f t="shared" si="152"/>
        <v>43136</v>
      </c>
      <c r="H1872" s="4">
        <f t="shared" si="153"/>
        <v>-4.2017656621817556E-2</v>
      </c>
      <c r="I1872" s="4">
        <f t="shared" si="149"/>
        <v>-2.7938006617975963E-2</v>
      </c>
      <c r="J1872" s="4">
        <f t="shared" si="150"/>
        <v>-8.4874909877706517E-2</v>
      </c>
      <c r="K1872" s="4">
        <f t="shared" si="151"/>
        <v>-4.0979225016407383E-2</v>
      </c>
    </row>
    <row r="1873" spans="1:11" x14ac:dyDescent="0.2">
      <c r="A1873" s="6">
        <v>43137</v>
      </c>
      <c r="B1873">
        <v>29.941341399999999</v>
      </c>
      <c r="C1873">
        <v>72.141998290000004</v>
      </c>
      <c r="D1873">
        <v>5.5794053080000001</v>
      </c>
      <c r="E1873">
        <v>2695.139893</v>
      </c>
      <c r="G1873" s="6">
        <f t="shared" si="152"/>
        <v>43137</v>
      </c>
      <c r="H1873" s="4">
        <f t="shared" si="153"/>
        <v>8.0928000223485785E-3</v>
      </c>
      <c r="I1873" s="4">
        <f t="shared" si="149"/>
        <v>3.8014363884892211E-2</v>
      </c>
      <c r="J1873" s="4">
        <f t="shared" si="150"/>
        <v>5.559204749091573E-2</v>
      </c>
      <c r="K1873" s="4">
        <f t="shared" si="151"/>
        <v>1.7440920907613622E-2</v>
      </c>
    </row>
    <row r="1874" spans="1:11" x14ac:dyDescent="0.2">
      <c r="A1874" s="6">
        <v>43138</v>
      </c>
      <c r="B1874">
        <v>30.51998901</v>
      </c>
      <c r="C1874">
        <v>70.838996890000004</v>
      </c>
      <c r="D1874">
        <v>5.6590466499999996</v>
      </c>
      <c r="E1874">
        <v>2681.6599120000001</v>
      </c>
      <c r="G1874" s="6">
        <f t="shared" si="152"/>
        <v>43138</v>
      </c>
      <c r="H1874" s="4">
        <f t="shared" si="153"/>
        <v>1.9326041618162204E-2</v>
      </c>
      <c r="I1874" s="4">
        <f t="shared" si="149"/>
        <v>-1.8061620566180214E-2</v>
      </c>
      <c r="J1874" s="4">
        <f t="shared" si="150"/>
        <v>1.4274163213381597E-2</v>
      </c>
      <c r="K1874" s="4">
        <f t="shared" si="151"/>
        <v>-5.0015886132704912E-3</v>
      </c>
    </row>
    <row r="1875" spans="1:11" x14ac:dyDescent="0.2">
      <c r="A1875" s="6">
        <v>43139</v>
      </c>
      <c r="B1875">
        <v>29.68020821</v>
      </c>
      <c r="C1875">
        <v>67.525001529999997</v>
      </c>
      <c r="D1875">
        <v>5.380051613</v>
      </c>
      <c r="E1875">
        <v>2581</v>
      </c>
      <c r="G1875" s="6">
        <f t="shared" si="152"/>
        <v>43139</v>
      </c>
      <c r="H1875" s="4">
        <f t="shared" si="153"/>
        <v>-2.7515763512393265E-2</v>
      </c>
      <c r="I1875" s="4">
        <f t="shared" si="149"/>
        <v>-4.6782076334960454E-2</v>
      </c>
      <c r="J1875" s="4">
        <f t="shared" si="150"/>
        <v>-4.9300713398430784E-2</v>
      </c>
      <c r="K1875" s="4">
        <f t="shared" si="151"/>
        <v>-3.7536419718832703E-2</v>
      </c>
    </row>
    <row r="1876" spans="1:11" x14ac:dyDescent="0.2">
      <c r="A1876" s="6">
        <v>43140</v>
      </c>
      <c r="B1876">
        <v>29.48731995</v>
      </c>
      <c r="C1876">
        <v>66.980003359999998</v>
      </c>
      <c r="D1876">
        <v>5.7401747700000003</v>
      </c>
      <c r="E1876">
        <v>2619.5500489999999</v>
      </c>
      <c r="G1876" s="6">
        <f t="shared" si="152"/>
        <v>43140</v>
      </c>
      <c r="H1876" s="4">
        <f t="shared" si="153"/>
        <v>-6.4988850022625888E-3</v>
      </c>
      <c r="I1876" s="4">
        <f t="shared" ref="I1876:I1939" si="154">C1876/C1875-1</f>
        <v>-8.0710574994635742E-3</v>
      </c>
      <c r="J1876" s="4">
        <f t="shared" ref="J1876:J1939" si="155">D1876/D1875-1</f>
        <v>6.6936747619636749E-2</v>
      </c>
      <c r="K1876" s="4">
        <f t="shared" ref="K1876:K1939" si="156">E1876/E1875-1</f>
        <v>1.4936090275087244E-2</v>
      </c>
    </row>
    <row r="1877" spans="1:11" x14ac:dyDescent="0.2">
      <c r="A1877" s="6">
        <v>43143</v>
      </c>
      <c r="B1877">
        <v>29.540729519999999</v>
      </c>
      <c r="C1877">
        <v>69.311500550000005</v>
      </c>
      <c r="D1877">
        <v>5.6400017739999999</v>
      </c>
      <c r="E1877">
        <v>2656</v>
      </c>
      <c r="G1877" s="6">
        <f t="shared" si="152"/>
        <v>43143</v>
      </c>
      <c r="H1877" s="4">
        <f t="shared" si="153"/>
        <v>1.8112724415295656E-3</v>
      </c>
      <c r="I1877" s="4">
        <f t="shared" si="154"/>
        <v>3.4808854479579932E-2</v>
      </c>
      <c r="J1877" s="4">
        <f t="shared" si="155"/>
        <v>-1.745121011359041E-2</v>
      </c>
      <c r="K1877" s="4">
        <f t="shared" si="156"/>
        <v>1.3914584687517051E-2</v>
      </c>
    </row>
    <row r="1878" spans="1:11" x14ac:dyDescent="0.2">
      <c r="A1878" s="6">
        <v>43144</v>
      </c>
      <c r="B1878">
        <v>29.965076450000002</v>
      </c>
      <c r="C1878">
        <v>70.72550201</v>
      </c>
      <c r="D1878">
        <v>5.7537775040000003</v>
      </c>
      <c r="E1878">
        <v>2662.9399410000001</v>
      </c>
      <c r="G1878" s="6">
        <f t="shared" si="152"/>
        <v>43144</v>
      </c>
      <c r="H1878" s="4">
        <f t="shared" si="153"/>
        <v>1.4364808753714264E-2</v>
      </c>
      <c r="I1878" s="4">
        <f t="shared" si="154"/>
        <v>2.0400675916400823E-2</v>
      </c>
      <c r="J1878" s="4">
        <f t="shared" si="155"/>
        <v>2.0172995427855778E-2</v>
      </c>
      <c r="K1878" s="4">
        <f t="shared" si="156"/>
        <v>2.6129295933734475E-3</v>
      </c>
    </row>
    <row r="1879" spans="1:11" x14ac:dyDescent="0.2">
      <c r="A1879" s="6">
        <v>43145</v>
      </c>
      <c r="B1879">
        <v>30.17873573</v>
      </c>
      <c r="C1879">
        <v>72.552497860000003</v>
      </c>
      <c r="D1879">
        <v>5.9711847310000001</v>
      </c>
      <c r="E1879">
        <v>2698.6298830000001</v>
      </c>
      <c r="G1879" s="6">
        <f t="shared" si="152"/>
        <v>43145</v>
      </c>
      <c r="H1879" s="4">
        <f t="shared" si="153"/>
        <v>7.1302764855785128E-3</v>
      </c>
      <c r="I1879" s="4">
        <f t="shared" si="154"/>
        <v>2.5832207592413781E-2</v>
      </c>
      <c r="J1879" s="4">
        <f t="shared" si="155"/>
        <v>3.7785129308330001E-2</v>
      </c>
      <c r="K1879" s="4">
        <f t="shared" si="156"/>
        <v>1.3402458482258295E-2</v>
      </c>
    </row>
    <row r="1880" spans="1:11" x14ac:dyDescent="0.2">
      <c r="A1880" s="6">
        <v>43146</v>
      </c>
      <c r="B1880">
        <v>30.63275337</v>
      </c>
      <c r="C1880">
        <v>73.087997439999995</v>
      </c>
      <c r="D1880">
        <v>6.0968313219999999</v>
      </c>
      <c r="E1880">
        <v>2731.1999510000001</v>
      </c>
      <c r="G1880" s="6">
        <f t="shared" si="152"/>
        <v>43146</v>
      </c>
      <c r="H1880" s="4">
        <f t="shared" si="153"/>
        <v>1.5044289597216931E-2</v>
      </c>
      <c r="I1880" s="4">
        <f t="shared" si="154"/>
        <v>7.3808565631097167E-3</v>
      </c>
      <c r="J1880" s="4">
        <f t="shared" si="155"/>
        <v>2.1042154389847134E-2</v>
      </c>
      <c r="K1880" s="4">
        <f t="shared" si="156"/>
        <v>1.2069112628291467E-2</v>
      </c>
    </row>
    <row r="1881" spans="1:11" x14ac:dyDescent="0.2">
      <c r="A1881" s="6">
        <v>43147</v>
      </c>
      <c r="B1881">
        <v>31.09269905</v>
      </c>
      <c r="C1881">
        <v>72.434501650000001</v>
      </c>
      <c r="D1881">
        <v>6.0310406680000002</v>
      </c>
      <c r="E1881">
        <v>2732.219971</v>
      </c>
      <c r="G1881" s="6">
        <f t="shared" si="152"/>
        <v>43147</v>
      </c>
      <c r="H1881" s="4">
        <f t="shared" si="153"/>
        <v>1.5014833124679106E-2</v>
      </c>
      <c r="I1881" s="4">
        <f t="shared" si="154"/>
        <v>-8.9412189810846865E-3</v>
      </c>
      <c r="J1881" s="4">
        <f t="shared" si="155"/>
        <v>-1.0790958536543216E-2</v>
      </c>
      <c r="K1881" s="4">
        <f t="shared" si="156"/>
        <v>3.7346954390016229E-4</v>
      </c>
    </row>
    <row r="1882" spans="1:11" x14ac:dyDescent="0.2">
      <c r="A1882" s="6">
        <v>43151</v>
      </c>
      <c r="B1882">
        <v>27.926458360000002</v>
      </c>
      <c r="C1882">
        <v>73.417503359999998</v>
      </c>
      <c r="D1882">
        <v>6.1606440539999996</v>
      </c>
      <c r="E1882">
        <v>2716.26001</v>
      </c>
      <c r="G1882" s="6">
        <f t="shared" si="152"/>
        <v>43151</v>
      </c>
      <c r="H1882" s="4">
        <f t="shared" si="153"/>
        <v>-0.10183228818149193</v>
      </c>
      <c r="I1882" s="4">
        <f t="shared" si="154"/>
        <v>1.357090457734933E-2</v>
      </c>
      <c r="J1882" s="4">
        <f t="shared" si="155"/>
        <v>2.1489390162407584E-2</v>
      </c>
      <c r="K1882" s="4">
        <f t="shared" si="156"/>
        <v>-5.8413894815938505E-3</v>
      </c>
    </row>
    <row r="1883" spans="1:11" x14ac:dyDescent="0.2">
      <c r="A1883" s="6">
        <v>43152</v>
      </c>
      <c r="B1883">
        <v>27.157894129999999</v>
      </c>
      <c r="C1883">
        <v>74.146003719999996</v>
      </c>
      <c r="D1883">
        <v>5.9734120370000001</v>
      </c>
      <c r="E1883">
        <v>2701.330078</v>
      </c>
      <c r="G1883" s="6">
        <f t="shared" si="152"/>
        <v>43152</v>
      </c>
      <c r="H1883" s="4">
        <f t="shared" si="153"/>
        <v>-2.7521006068597753E-2</v>
      </c>
      <c r="I1883" s="4">
        <f t="shared" si="154"/>
        <v>9.9227068023250986E-3</v>
      </c>
      <c r="J1883" s="4">
        <f t="shared" si="155"/>
        <v>-3.0391630381312651E-2</v>
      </c>
      <c r="K1883" s="4">
        <f t="shared" si="156"/>
        <v>-5.496503260010055E-3</v>
      </c>
    </row>
    <row r="1884" spans="1:11" x14ac:dyDescent="0.2">
      <c r="A1884" s="6">
        <v>43153</v>
      </c>
      <c r="B1884">
        <v>27.528818130000001</v>
      </c>
      <c r="C1884">
        <v>74.266998290000004</v>
      </c>
      <c r="D1884">
        <v>5.9929614070000001</v>
      </c>
      <c r="E1884">
        <v>2703.959961</v>
      </c>
      <c r="G1884" s="6">
        <f t="shared" si="152"/>
        <v>43153</v>
      </c>
      <c r="H1884" s="4">
        <f t="shared" si="153"/>
        <v>1.3658054568754574E-2</v>
      </c>
      <c r="I1884" s="4">
        <f t="shared" si="154"/>
        <v>1.6318420943752798E-3</v>
      </c>
      <c r="J1884" s="4">
        <f t="shared" si="155"/>
        <v>3.2727308745670314E-3</v>
      </c>
      <c r="K1884" s="4">
        <f t="shared" si="156"/>
        <v>9.7355114853159286E-4</v>
      </c>
    </row>
    <row r="1885" spans="1:11" x14ac:dyDescent="0.2">
      <c r="A1885" s="6">
        <v>43154</v>
      </c>
      <c r="B1885">
        <v>27.56443024</v>
      </c>
      <c r="C1885">
        <v>75</v>
      </c>
      <c r="D1885">
        <v>6.0865149499999998</v>
      </c>
      <c r="E1885">
        <v>2747.3000489999999</v>
      </c>
      <c r="G1885" s="6">
        <f t="shared" si="152"/>
        <v>43154</v>
      </c>
      <c r="H1885" s="4">
        <f t="shared" si="153"/>
        <v>1.2936301817181306E-3</v>
      </c>
      <c r="I1885" s="4">
        <f t="shared" si="154"/>
        <v>9.8698173734954597E-3</v>
      </c>
      <c r="J1885" s="4">
        <f t="shared" si="155"/>
        <v>1.561056990801335E-2</v>
      </c>
      <c r="K1885" s="4">
        <f t="shared" si="156"/>
        <v>1.6028376390592625E-2</v>
      </c>
    </row>
    <row r="1886" spans="1:11" x14ac:dyDescent="0.2">
      <c r="A1886" s="6">
        <v>43157</v>
      </c>
      <c r="B1886">
        <v>27.632678989999999</v>
      </c>
      <c r="C1886">
        <v>76.097503660000001</v>
      </c>
      <c r="D1886">
        <v>6.1026005740000002</v>
      </c>
      <c r="E1886">
        <v>2779.6000979999999</v>
      </c>
      <c r="G1886" s="6">
        <f t="shared" si="152"/>
        <v>43157</v>
      </c>
      <c r="H1886" s="4">
        <f t="shared" si="153"/>
        <v>2.4759717289914995E-3</v>
      </c>
      <c r="I1886" s="4">
        <f t="shared" si="154"/>
        <v>1.4633382133333317E-2</v>
      </c>
      <c r="J1886" s="4">
        <f t="shared" si="155"/>
        <v>2.6428299498386654E-3</v>
      </c>
      <c r="K1886" s="4">
        <f t="shared" si="156"/>
        <v>1.1757015405636784E-2</v>
      </c>
    </row>
    <row r="1887" spans="1:11" x14ac:dyDescent="0.2">
      <c r="A1887" s="6">
        <v>43158</v>
      </c>
      <c r="B1887">
        <v>27.157894129999999</v>
      </c>
      <c r="C1887">
        <v>75.598999019999994</v>
      </c>
      <c r="D1887">
        <v>6.0897321699999996</v>
      </c>
      <c r="E1887">
        <v>2744.280029</v>
      </c>
      <c r="G1887" s="6">
        <f t="shared" si="152"/>
        <v>43158</v>
      </c>
      <c r="H1887" s="4">
        <f t="shared" si="153"/>
        <v>-1.7182006137436812E-2</v>
      </c>
      <c r="I1887" s="4">
        <f t="shared" si="154"/>
        <v>-6.5508671904311866E-3</v>
      </c>
      <c r="J1887" s="4">
        <f t="shared" si="155"/>
        <v>-2.1086754481075554E-3</v>
      </c>
      <c r="K1887" s="4">
        <f t="shared" si="156"/>
        <v>-1.270688867273162E-2</v>
      </c>
    </row>
    <row r="1888" spans="1:11" x14ac:dyDescent="0.2">
      <c r="A1888" s="6">
        <v>43159</v>
      </c>
      <c r="B1888">
        <v>26.709808349999999</v>
      </c>
      <c r="C1888">
        <v>75.622497559999999</v>
      </c>
      <c r="D1888">
        <v>5.9892492290000003</v>
      </c>
      <c r="E1888">
        <v>2713.830078</v>
      </c>
      <c r="G1888" s="6">
        <f t="shared" si="152"/>
        <v>43159</v>
      </c>
      <c r="H1888" s="4">
        <f t="shared" si="153"/>
        <v>-1.6499282965575013E-2</v>
      </c>
      <c r="I1888" s="4">
        <f t="shared" si="154"/>
        <v>3.1083136423259994E-4</v>
      </c>
      <c r="J1888" s="4">
        <f t="shared" si="155"/>
        <v>-1.6500387569589825E-2</v>
      </c>
      <c r="K1888" s="4">
        <f t="shared" si="156"/>
        <v>-1.1095788577777155E-2</v>
      </c>
    </row>
    <row r="1889" spans="1:11" x14ac:dyDescent="0.2">
      <c r="A1889" s="6">
        <v>43160</v>
      </c>
      <c r="B1889">
        <v>26.433841709999999</v>
      </c>
      <c r="C1889">
        <v>74.67250061</v>
      </c>
      <c r="D1889">
        <v>5.7469577789999997</v>
      </c>
      <c r="E1889">
        <v>2677.669922</v>
      </c>
      <c r="G1889" s="6">
        <f t="shared" si="152"/>
        <v>43160</v>
      </c>
      <c r="H1889" s="4">
        <f t="shared" si="153"/>
        <v>-1.0332033700271803E-2</v>
      </c>
      <c r="I1889" s="4">
        <f t="shared" si="154"/>
        <v>-1.256235883040302E-2</v>
      </c>
      <c r="J1889" s="4">
        <f t="shared" si="155"/>
        <v>-4.0454394321549181E-2</v>
      </c>
      <c r="K1889" s="4">
        <f t="shared" si="156"/>
        <v>-1.3324399450480251E-2</v>
      </c>
    </row>
    <row r="1890" spans="1:11" x14ac:dyDescent="0.2">
      <c r="A1890" s="6">
        <v>43161</v>
      </c>
      <c r="B1890">
        <v>26.34184647</v>
      </c>
      <c r="C1890">
        <v>75.012496949999999</v>
      </c>
      <c r="D1890">
        <v>5.8541197780000003</v>
      </c>
      <c r="E1890">
        <v>2691.25</v>
      </c>
      <c r="G1890" s="6">
        <f t="shared" si="152"/>
        <v>43161</v>
      </c>
      <c r="H1890" s="4">
        <f t="shared" si="153"/>
        <v>-3.4802069638328881E-3</v>
      </c>
      <c r="I1890" s="4">
        <f t="shared" si="154"/>
        <v>4.553166657371488E-3</v>
      </c>
      <c r="J1890" s="4">
        <f t="shared" si="155"/>
        <v>1.8646735041552231E-2</v>
      </c>
      <c r="K1890" s="4">
        <f t="shared" si="156"/>
        <v>5.0716026977128958E-3</v>
      </c>
    </row>
    <row r="1891" spans="1:11" x14ac:dyDescent="0.2">
      <c r="A1891" s="6">
        <v>43164</v>
      </c>
      <c r="B1891">
        <v>26.700902939999999</v>
      </c>
      <c r="C1891">
        <v>76.180496219999995</v>
      </c>
      <c r="D1891">
        <v>5.8320941929999996</v>
      </c>
      <c r="E1891">
        <v>2720.9399410000001</v>
      </c>
      <c r="G1891" s="6">
        <f t="shared" si="152"/>
        <v>43164</v>
      </c>
      <c r="H1891" s="4">
        <f t="shared" si="153"/>
        <v>1.3630649256456628E-2</v>
      </c>
      <c r="I1891" s="4">
        <f t="shared" si="154"/>
        <v>1.5570729111690884E-2</v>
      </c>
      <c r="J1891" s="4">
        <f t="shared" si="155"/>
        <v>-3.7624076437201559E-3</v>
      </c>
      <c r="K1891" s="4">
        <f t="shared" si="156"/>
        <v>1.1032026381792903E-2</v>
      </c>
    </row>
    <row r="1892" spans="1:11" x14ac:dyDescent="0.2">
      <c r="A1892" s="6">
        <v>43165</v>
      </c>
      <c r="B1892">
        <v>26.427900309999998</v>
      </c>
      <c r="C1892">
        <v>76.882003780000005</v>
      </c>
      <c r="D1892">
        <v>5.9932107930000003</v>
      </c>
      <c r="E1892">
        <v>2728.1201169999999</v>
      </c>
      <c r="G1892" s="6">
        <f t="shared" si="152"/>
        <v>43165</v>
      </c>
      <c r="H1892" s="4">
        <f t="shared" si="153"/>
        <v>-1.0224471832037674E-2</v>
      </c>
      <c r="I1892" s="4">
        <f t="shared" si="154"/>
        <v>9.2084929188980258E-3</v>
      </c>
      <c r="J1892" s="4">
        <f t="shared" si="155"/>
        <v>2.7625856968047868E-2</v>
      </c>
      <c r="K1892" s="4">
        <f t="shared" si="156"/>
        <v>2.6388586869583452E-3</v>
      </c>
    </row>
    <row r="1893" spans="1:11" x14ac:dyDescent="0.2">
      <c r="A1893" s="6">
        <v>43166</v>
      </c>
      <c r="B1893">
        <v>26.036201479999999</v>
      </c>
      <c r="C1893">
        <v>77.25</v>
      </c>
      <c r="D1893">
        <v>5.9852905270000001</v>
      </c>
      <c r="E1893">
        <v>2726.8000489999999</v>
      </c>
      <c r="G1893" s="6">
        <f t="shared" si="152"/>
        <v>43166</v>
      </c>
      <c r="H1893" s="4">
        <f t="shared" si="153"/>
        <v>-1.4821413180970189E-2</v>
      </c>
      <c r="I1893" s="4">
        <f t="shared" si="154"/>
        <v>4.786506619325781E-3</v>
      </c>
      <c r="J1893" s="4">
        <f t="shared" si="155"/>
        <v>-1.3215397010982732E-3</v>
      </c>
      <c r="K1893" s="4">
        <f t="shared" si="156"/>
        <v>-4.8387458886944845E-4</v>
      </c>
    </row>
    <row r="1894" spans="1:11" x14ac:dyDescent="0.2">
      <c r="A1894" s="6">
        <v>43167</v>
      </c>
      <c r="B1894">
        <v>26.245159149999999</v>
      </c>
      <c r="C1894">
        <v>77.593002319999997</v>
      </c>
      <c r="D1894">
        <v>5.9689545629999996</v>
      </c>
      <c r="E1894">
        <v>2738.969971</v>
      </c>
      <c r="G1894" s="6">
        <f t="shared" si="152"/>
        <v>43167</v>
      </c>
      <c r="H1894" s="4">
        <f t="shared" si="153"/>
        <v>8.0256588181848443E-3</v>
      </c>
      <c r="I1894" s="4">
        <f t="shared" si="154"/>
        <v>4.4401594822005563E-3</v>
      </c>
      <c r="J1894" s="4">
        <f t="shared" si="155"/>
        <v>-2.7293518879840661E-3</v>
      </c>
      <c r="K1894" s="4">
        <f t="shared" si="156"/>
        <v>4.4630782533772173E-3</v>
      </c>
    </row>
    <row r="1895" spans="1:11" x14ac:dyDescent="0.2">
      <c r="A1895" s="6">
        <v>43168</v>
      </c>
      <c r="B1895">
        <v>26.483970639999999</v>
      </c>
      <c r="C1895">
        <v>78.944503780000005</v>
      </c>
      <c r="D1895">
        <v>6.0716638569999999</v>
      </c>
      <c r="E1895">
        <v>2786.570068</v>
      </c>
      <c r="G1895" s="6">
        <f t="shared" si="152"/>
        <v>43168</v>
      </c>
      <c r="H1895" s="4">
        <f t="shared" si="153"/>
        <v>9.0992585960372185E-3</v>
      </c>
      <c r="I1895" s="4">
        <f t="shared" si="154"/>
        <v>1.7417826602794673E-2</v>
      </c>
      <c r="J1895" s="4">
        <f t="shared" si="155"/>
        <v>1.7207250099819493E-2</v>
      </c>
      <c r="K1895" s="4">
        <f t="shared" si="156"/>
        <v>1.7378831277445883E-2</v>
      </c>
    </row>
    <row r="1896" spans="1:11" x14ac:dyDescent="0.2">
      <c r="A1896" s="6">
        <v>43171</v>
      </c>
      <c r="B1896">
        <v>26.289939879999999</v>
      </c>
      <c r="C1896">
        <v>79.919502260000002</v>
      </c>
      <c r="D1896">
        <v>6.1813015939999998</v>
      </c>
      <c r="E1896">
        <v>2783.0200199999999</v>
      </c>
      <c r="G1896" s="6">
        <f t="shared" si="152"/>
        <v>43171</v>
      </c>
      <c r="H1896" s="4">
        <f t="shared" si="153"/>
        <v>-7.3263470435565026E-3</v>
      </c>
      <c r="I1896" s="4">
        <f t="shared" si="154"/>
        <v>1.2350428887577758E-2</v>
      </c>
      <c r="J1896" s="4">
        <f t="shared" si="155"/>
        <v>1.8057280439462975E-2</v>
      </c>
      <c r="K1896" s="4">
        <f t="shared" si="156"/>
        <v>-1.2739848320225677E-3</v>
      </c>
    </row>
    <row r="1897" spans="1:11" x14ac:dyDescent="0.2">
      <c r="A1897" s="6">
        <v>43172</v>
      </c>
      <c r="B1897">
        <v>26.358594889999999</v>
      </c>
      <c r="C1897">
        <v>79.408996579999993</v>
      </c>
      <c r="D1897">
        <v>6.1305665969999996</v>
      </c>
      <c r="E1897">
        <v>2765.3100589999999</v>
      </c>
      <c r="G1897" s="6">
        <f t="shared" si="152"/>
        <v>43172</v>
      </c>
      <c r="H1897" s="4">
        <f t="shared" si="153"/>
        <v>2.6114555724880972E-3</v>
      </c>
      <c r="I1897" s="4">
        <f t="shared" si="154"/>
        <v>-6.3877484914657279E-3</v>
      </c>
      <c r="J1897" s="4">
        <f t="shared" si="155"/>
        <v>-8.2078177594905322E-3</v>
      </c>
      <c r="K1897" s="4">
        <f t="shared" si="156"/>
        <v>-6.3635765724746607E-3</v>
      </c>
    </row>
    <row r="1898" spans="1:11" x14ac:dyDescent="0.2">
      <c r="A1898" s="6">
        <v>43173</v>
      </c>
      <c r="B1898">
        <v>26.170532229999999</v>
      </c>
      <c r="C1898">
        <v>79.550003050000001</v>
      </c>
      <c r="D1898">
        <v>6.1560583109999998</v>
      </c>
      <c r="E1898">
        <v>2749.4799800000001</v>
      </c>
      <c r="G1898" s="6">
        <f t="shared" si="152"/>
        <v>43173</v>
      </c>
      <c r="H1898" s="4">
        <f t="shared" si="153"/>
        <v>-7.1347756124643391E-3</v>
      </c>
      <c r="I1898" s="4">
        <f t="shared" si="154"/>
        <v>1.7756989267325718E-3</v>
      </c>
      <c r="J1898" s="4">
        <f t="shared" si="155"/>
        <v>4.1581334443825391E-3</v>
      </c>
      <c r="K1898" s="4">
        <f t="shared" si="156"/>
        <v>-5.7245222641414406E-3</v>
      </c>
    </row>
    <row r="1899" spans="1:11" x14ac:dyDescent="0.2">
      <c r="A1899" s="6">
        <v>43174</v>
      </c>
      <c r="B1899">
        <v>26.12277031</v>
      </c>
      <c r="C1899">
        <v>79.115997309999997</v>
      </c>
      <c r="D1899">
        <v>6.170907497</v>
      </c>
      <c r="E1899">
        <v>2747.330078</v>
      </c>
      <c r="G1899" s="6">
        <f t="shared" si="152"/>
        <v>43174</v>
      </c>
      <c r="H1899" s="4">
        <f t="shared" si="153"/>
        <v>-1.8250266972120732E-3</v>
      </c>
      <c r="I1899" s="4">
        <f t="shared" si="154"/>
        <v>-5.4557601930852462E-3</v>
      </c>
      <c r="J1899" s="4">
        <f t="shared" si="155"/>
        <v>2.4121256248446077E-3</v>
      </c>
      <c r="K1899" s="4">
        <f t="shared" si="156"/>
        <v>-7.8193040707286166E-4</v>
      </c>
    </row>
    <row r="1900" spans="1:11" x14ac:dyDescent="0.2">
      <c r="A1900" s="6">
        <v>43175</v>
      </c>
      <c r="B1900">
        <v>26.618299480000001</v>
      </c>
      <c r="C1900">
        <v>78.583999629999994</v>
      </c>
      <c r="D1900">
        <v>6.1991219519999996</v>
      </c>
      <c r="E1900">
        <v>2752.01001</v>
      </c>
      <c r="G1900" s="6">
        <f t="shared" si="152"/>
        <v>43175</v>
      </c>
      <c r="H1900" s="4">
        <f t="shared" si="153"/>
        <v>1.8969242699741873E-2</v>
      </c>
      <c r="I1900" s="4">
        <f t="shared" si="154"/>
        <v>-6.7242744588743575E-3</v>
      </c>
      <c r="J1900" s="4">
        <f t="shared" si="155"/>
        <v>4.5721727337051377E-3</v>
      </c>
      <c r="K1900" s="4">
        <f t="shared" si="156"/>
        <v>1.7034472986976468E-3</v>
      </c>
    </row>
    <row r="1901" spans="1:11" x14ac:dyDescent="0.2">
      <c r="A1901" s="6">
        <v>43178</v>
      </c>
      <c r="B1901">
        <v>26.104860309999999</v>
      </c>
      <c r="C1901">
        <v>77.246498110000005</v>
      </c>
      <c r="D1901">
        <v>5.9645023349999997</v>
      </c>
      <c r="E1901">
        <v>2712.919922</v>
      </c>
      <c r="G1901" s="6">
        <f t="shared" si="152"/>
        <v>43178</v>
      </c>
      <c r="H1901" s="4">
        <f t="shared" si="153"/>
        <v>-1.9288954592526886E-2</v>
      </c>
      <c r="I1901" s="4">
        <f t="shared" si="154"/>
        <v>-1.7020023494571435E-2</v>
      </c>
      <c r="J1901" s="4">
        <f t="shared" si="155"/>
        <v>-3.7847233659325852E-2</v>
      </c>
      <c r="K1901" s="4">
        <f t="shared" si="156"/>
        <v>-1.4204195427326871E-2</v>
      </c>
    </row>
    <row r="1902" spans="1:11" x14ac:dyDescent="0.2">
      <c r="A1902" s="6">
        <v>43179</v>
      </c>
      <c r="B1902">
        <v>26.25412369</v>
      </c>
      <c r="C1902">
        <v>79.325500489999996</v>
      </c>
      <c r="D1902">
        <v>6.1768479349999996</v>
      </c>
      <c r="E1902">
        <v>2716.9399410000001</v>
      </c>
      <c r="G1902" s="6">
        <f t="shared" si="152"/>
        <v>43179</v>
      </c>
      <c r="H1902" s="4">
        <f t="shared" si="153"/>
        <v>5.7178386793674818E-3</v>
      </c>
      <c r="I1902" s="4">
        <f t="shared" si="154"/>
        <v>2.6913872225501567E-2</v>
      </c>
      <c r="J1902" s="4">
        <f t="shared" si="155"/>
        <v>3.5601562053877434E-2</v>
      </c>
      <c r="K1902" s="4">
        <f t="shared" si="156"/>
        <v>1.4818052561744732E-3</v>
      </c>
    </row>
    <row r="1903" spans="1:11" x14ac:dyDescent="0.2">
      <c r="A1903" s="6">
        <v>43180</v>
      </c>
      <c r="B1903">
        <v>26.322769170000001</v>
      </c>
      <c r="C1903">
        <v>79.093002319999997</v>
      </c>
      <c r="D1903">
        <v>6.1516032220000003</v>
      </c>
      <c r="E1903">
        <v>2711.929932</v>
      </c>
      <c r="G1903" s="6">
        <f t="shared" si="152"/>
        <v>43180</v>
      </c>
      <c r="H1903" s="4">
        <f t="shared" si="153"/>
        <v>2.6146551608632329E-3</v>
      </c>
      <c r="I1903" s="4">
        <f t="shared" si="154"/>
        <v>-2.9309385829756618E-3</v>
      </c>
      <c r="J1903" s="4">
        <f t="shared" si="155"/>
        <v>-4.0869895561058689E-3</v>
      </c>
      <c r="K1903" s="4">
        <f t="shared" si="156"/>
        <v>-1.8439896018298541E-3</v>
      </c>
    </row>
    <row r="1904" spans="1:11" x14ac:dyDescent="0.2">
      <c r="A1904" s="6">
        <v>43181</v>
      </c>
      <c r="B1904">
        <v>26.012319560000002</v>
      </c>
      <c r="C1904">
        <v>77.246002200000007</v>
      </c>
      <c r="D1904">
        <v>5.9855380059999996</v>
      </c>
      <c r="E1904">
        <v>2643.6899410000001</v>
      </c>
      <c r="G1904" s="6">
        <f t="shared" si="152"/>
        <v>43181</v>
      </c>
      <c r="H1904" s="4">
        <f t="shared" si="153"/>
        <v>-1.1793957086924545E-2</v>
      </c>
      <c r="I1904" s="4">
        <f t="shared" si="154"/>
        <v>-2.3352257036940771E-2</v>
      </c>
      <c r="J1904" s="4">
        <f t="shared" si="155"/>
        <v>-2.6995436800296368E-2</v>
      </c>
      <c r="K1904" s="4">
        <f t="shared" si="156"/>
        <v>-2.5162888684839291E-2</v>
      </c>
    </row>
    <row r="1905" spans="1:11" x14ac:dyDescent="0.2">
      <c r="A1905" s="6">
        <v>43182</v>
      </c>
      <c r="B1905">
        <v>25.498884199999999</v>
      </c>
      <c r="C1905">
        <v>74.777999879999996</v>
      </c>
      <c r="D1905">
        <v>5.7657661439999996</v>
      </c>
      <c r="E1905">
        <v>2588.26001</v>
      </c>
      <c r="G1905" s="6">
        <f t="shared" si="152"/>
        <v>43182</v>
      </c>
      <c r="H1905" s="4">
        <f t="shared" si="153"/>
        <v>-1.9738161328354931E-2</v>
      </c>
      <c r="I1905" s="4">
        <f t="shared" si="154"/>
        <v>-3.1949903551125258E-2</v>
      </c>
      <c r="J1905" s="4">
        <f t="shared" si="155"/>
        <v>-3.6717144186486972E-2</v>
      </c>
      <c r="K1905" s="4">
        <f t="shared" si="156"/>
        <v>-2.0966880472765737E-2</v>
      </c>
    </row>
    <row r="1906" spans="1:11" x14ac:dyDescent="0.2">
      <c r="A1906" s="6">
        <v>43185</v>
      </c>
      <c r="B1906">
        <v>26.119787219999999</v>
      </c>
      <c r="C1906">
        <v>77.792999269999996</v>
      </c>
      <c r="D1906">
        <v>6.0506281849999999</v>
      </c>
      <c r="E1906">
        <v>2658.5500489999999</v>
      </c>
      <c r="G1906" s="6">
        <f t="shared" si="152"/>
        <v>43185</v>
      </c>
      <c r="H1906" s="4">
        <f t="shared" si="153"/>
        <v>2.4350203527729208E-2</v>
      </c>
      <c r="I1906" s="4">
        <f t="shared" si="154"/>
        <v>4.0319337169198333E-2</v>
      </c>
      <c r="J1906" s="4">
        <f t="shared" si="155"/>
        <v>4.9405756994919781E-2</v>
      </c>
      <c r="K1906" s="4">
        <f t="shared" si="156"/>
        <v>2.7157255734905794E-2</v>
      </c>
    </row>
    <row r="1907" spans="1:11" x14ac:dyDescent="0.2">
      <c r="A1907" s="6">
        <v>43186</v>
      </c>
      <c r="B1907">
        <v>25.68694687</v>
      </c>
      <c r="C1907">
        <v>74.852500919999997</v>
      </c>
      <c r="D1907">
        <v>5.5813875199999998</v>
      </c>
      <c r="E1907">
        <v>2612.6201169999999</v>
      </c>
      <c r="G1907" s="6">
        <f t="shared" si="152"/>
        <v>43186</v>
      </c>
      <c r="H1907" s="4">
        <f t="shared" si="153"/>
        <v>-1.6571358195007546E-2</v>
      </c>
      <c r="I1907" s="4">
        <f t="shared" si="154"/>
        <v>-3.7799009905689185E-2</v>
      </c>
      <c r="J1907" s="4">
        <f t="shared" si="155"/>
        <v>-7.7552388058364952E-2</v>
      </c>
      <c r="K1907" s="4">
        <f t="shared" si="156"/>
        <v>-1.7276308947907992E-2</v>
      </c>
    </row>
    <row r="1908" spans="1:11" x14ac:dyDescent="0.2">
      <c r="A1908" s="6">
        <v>43187</v>
      </c>
      <c r="B1908">
        <v>26.200382229999999</v>
      </c>
      <c r="C1908">
        <v>71.570999150000006</v>
      </c>
      <c r="D1908">
        <v>5.4781846999999999</v>
      </c>
      <c r="E1908">
        <v>2605</v>
      </c>
      <c r="G1908" s="6">
        <f t="shared" si="152"/>
        <v>43187</v>
      </c>
      <c r="H1908" s="4">
        <f t="shared" si="153"/>
        <v>1.9988181647218051E-2</v>
      </c>
      <c r="I1908" s="4">
        <f t="shared" si="154"/>
        <v>-4.3839574224876721E-2</v>
      </c>
      <c r="J1908" s="4">
        <f t="shared" si="155"/>
        <v>-1.8490531186051706E-2</v>
      </c>
      <c r="K1908" s="4">
        <f t="shared" si="156"/>
        <v>-2.9166570946984605E-3</v>
      </c>
    </row>
    <row r="1909" spans="1:11" x14ac:dyDescent="0.2">
      <c r="A1909" s="6">
        <v>43188</v>
      </c>
      <c r="B1909">
        <v>26.558603290000001</v>
      </c>
      <c r="C1909">
        <v>72.36699677</v>
      </c>
      <c r="D1909">
        <v>5.7316136359999996</v>
      </c>
      <c r="E1909">
        <v>2640.8701169999999</v>
      </c>
      <c r="G1909" s="6">
        <f t="shared" si="152"/>
        <v>43188</v>
      </c>
      <c r="H1909" s="4">
        <f t="shared" si="153"/>
        <v>1.3672360076862899E-2</v>
      </c>
      <c r="I1909" s="4">
        <f t="shared" si="154"/>
        <v>1.1121789963162598E-2</v>
      </c>
      <c r="J1909" s="4">
        <f t="shared" si="155"/>
        <v>4.6261480741969008E-2</v>
      </c>
      <c r="K1909" s="4">
        <f t="shared" si="156"/>
        <v>1.3769718618042104E-2</v>
      </c>
    </row>
    <row r="1910" spans="1:11" x14ac:dyDescent="0.2">
      <c r="A1910" s="6">
        <v>43192</v>
      </c>
      <c r="B1910">
        <v>25.537683489999999</v>
      </c>
      <c r="C1910">
        <v>68.599502560000005</v>
      </c>
      <c r="D1910">
        <v>5.4707584379999998</v>
      </c>
      <c r="E1910">
        <v>2581.8798830000001</v>
      </c>
      <c r="G1910" s="6">
        <f t="shared" si="152"/>
        <v>43192</v>
      </c>
      <c r="H1910" s="4">
        <f t="shared" si="153"/>
        <v>-3.8440266939203216E-2</v>
      </c>
      <c r="I1910" s="4">
        <f t="shared" si="154"/>
        <v>-5.206094460398869E-2</v>
      </c>
      <c r="J1910" s="4">
        <f t="shared" si="155"/>
        <v>-4.5511650743794152E-2</v>
      </c>
      <c r="K1910" s="4">
        <f t="shared" si="156"/>
        <v>-2.2337423419752311E-2</v>
      </c>
    </row>
    <row r="1911" spans="1:11" x14ac:dyDescent="0.2">
      <c r="A1911" s="6">
        <v>43193</v>
      </c>
      <c r="B1911">
        <v>25.910825729999999</v>
      </c>
      <c r="C1911">
        <v>69.602500919999997</v>
      </c>
      <c r="D1911">
        <v>5.5771794320000003</v>
      </c>
      <c r="E1911">
        <v>2614.4499510000001</v>
      </c>
      <c r="G1911" s="6">
        <f t="shared" si="152"/>
        <v>43193</v>
      </c>
      <c r="H1911" s="4">
        <f t="shared" si="153"/>
        <v>1.4611436473715989E-2</v>
      </c>
      <c r="I1911" s="4">
        <f t="shared" si="154"/>
        <v>1.4621073368902726E-2</v>
      </c>
      <c r="J1911" s="4">
        <f t="shared" si="155"/>
        <v>1.9452694759980238E-2</v>
      </c>
      <c r="K1911" s="4">
        <f t="shared" si="156"/>
        <v>1.2614865708684864E-2</v>
      </c>
    </row>
    <row r="1912" spans="1:11" x14ac:dyDescent="0.2">
      <c r="A1912" s="6">
        <v>43194</v>
      </c>
      <c r="B1912">
        <v>26.036199570000001</v>
      </c>
      <c r="C1912">
        <v>70.528503420000007</v>
      </c>
      <c r="D1912">
        <v>5.5992069239999998</v>
      </c>
      <c r="E1912">
        <v>2644.6899410000001</v>
      </c>
      <c r="G1912" s="6">
        <f t="shared" si="152"/>
        <v>43194</v>
      </c>
      <c r="H1912" s="4">
        <f t="shared" si="153"/>
        <v>4.8386663283694897E-3</v>
      </c>
      <c r="I1912" s="4">
        <f t="shared" si="154"/>
        <v>1.330415556567921E-2</v>
      </c>
      <c r="J1912" s="4">
        <f t="shared" si="155"/>
        <v>3.9495756356004996E-3</v>
      </c>
      <c r="K1912" s="4">
        <f t="shared" si="156"/>
        <v>1.1566482650942955E-2</v>
      </c>
    </row>
    <row r="1913" spans="1:11" x14ac:dyDescent="0.2">
      <c r="A1913" s="6">
        <v>43195</v>
      </c>
      <c r="B1913">
        <v>26.21232414</v>
      </c>
      <c r="C1913">
        <v>72.587501529999997</v>
      </c>
      <c r="D1913">
        <v>5.4789266589999999</v>
      </c>
      <c r="E1913">
        <v>2662.8400879999999</v>
      </c>
      <c r="G1913" s="6">
        <f t="shared" si="152"/>
        <v>43195</v>
      </c>
      <c r="H1913" s="4">
        <f t="shared" si="153"/>
        <v>6.7646036252901887E-3</v>
      </c>
      <c r="I1913" s="4">
        <f t="shared" si="154"/>
        <v>2.9193843767512995E-2</v>
      </c>
      <c r="J1913" s="4">
        <f t="shared" si="155"/>
        <v>-2.1481660998174612E-2</v>
      </c>
      <c r="K1913" s="4">
        <f t="shared" si="156"/>
        <v>6.8628638535741526E-3</v>
      </c>
    </row>
    <row r="1914" spans="1:11" x14ac:dyDescent="0.2">
      <c r="A1914" s="6">
        <v>43196</v>
      </c>
      <c r="B1914">
        <v>25.87799454</v>
      </c>
      <c r="C1914">
        <v>70.261497500000004</v>
      </c>
      <c r="D1914">
        <v>5.3024663929999996</v>
      </c>
      <c r="E1914">
        <v>2604.469971</v>
      </c>
      <c r="G1914" s="6">
        <f t="shared" si="152"/>
        <v>43196</v>
      </c>
      <c r="H1914" s="4">
        <f t="shared" si="153"/>
        <v>-1.2754672123476918E-2</v>
      </c>
      <c r="I1914" s="4">
        <f t="shared" si="154"/>
        <v>-3.2044139569105679E-2</v>
      </c>
      <c r="J1914" s="4">
        <f t="shared" si="155"/>
        <v>-3.2207086712894073E-2</v>
      </c>
      <c r="K1914" s="4">
        <f t="shared" si="156"/>
        <v>-2.1920248708528489E-2</v>
      </c>
    </row>
    <row r="1915" spans="1:11" x14ac:dyDescent="0.2">
      <c r="A1915" s="6">
        <v>43199</v>
      </c>
      <c r="B1915">
        <v>25.755598070000001</v>
      </c>
      <c r="C1915">
        <v>70.304000849999994</v>
      </c>
      <c r="D1915">
        <v>5.3311758039999999</v>
      </c>
      <c r="E1915">
        <v>2613.1599120000001</v>
      </c>
      <c r="G1915" s="6">
        <f t="shared" si="152"/>
        <v>43199</v>
      </c>
      <c r="H1915" s="4">
        <f t="shared" si="153"/>
        <v>-4.7297509786088376E-3</v>
      </c>
      <c r="I1915" s="4">
        <f t="shared" si="154"/>
        <v>6.0493088693402974E-4</v>
      </c>
      <c r="J1915" s="4">
        <f t="shared" si="155"/>
        <v>5.4143503932246873E-3</v>
      </c>
      <c r="K1915" s="4">
        <f t="shared" si="156"/>
        <v>3.3365487399585891E-3</v>
      </c>
    </row>
    <row r="1916" spans="1:11" x14ac:dyDescent="0.2">
      <c r="A1916" s="6">
        <v>43200</v>
      </c>
      <c r="B1916">
        <v>25.80635071</v>
      </c>
      <c r="C1916">
        <v>71.810997009999994</v>
      </c>
      <c r="D1916">
        <v>5.6405372619999996</v>
      </c>
      <c r="E1916">
        <v>2656.8701169999999</v>
      </c>
      <c r="G1916" s="6">
        <f t="shared" si="152"/>
        <v>43200</v>
      </c>
      <c r="H1916" s="4">
        <f t="shared" si="153"/>
        <v>1.9705479120328828E-3</v>
      </c>
      <c r="I1916" s="4">
        <f t="shared" si="154"/>
        <v>2.1435425321175039E-2</v>
      </c>
      <c r="J1916" s="4">
        <f t="shared" si="155"/>
        <v>5.8028748136177422E-2</v>
      </c>
      <c r="K1916" s="4">
        <f t="shared" si="156"/>
        <v>1.6726953754064633E-2</v>
      </c>
    </row>
    <row r="1917" spans="1:11" x14ac:dyDescent="0.2">
      <c r="A1917" s="6">
        <v>43201</v>
      </c>
      <c r="B1917">
        <v>25.645158769999998</v>
      </c>
      <c r="C1917">
        <v>71.352500919999997</v>
      </c>
      <c r="D1917">
        <v>5.5992069239999998</v>
      </c>
      <c r="E1917">
        <v>2642.1899410000001</v>
      </c>
      <c r="G1917" s="6">
        <f t="shared" si="152"/>
        <v>43201</v>
      </c>
      <c r="H1917" s="4">
        <f t="shared" si="153"/>
        <v>-6.2462120976113367E-3</v>
      </c>
      <c r="I1917" s="4">
        <f t="shared" si="154"/>
        <v>-6.3847615141194858E-3</v>
      </c>
      <c r="J1917" s="4">
        <f t="shared" si="155"/>
        <v>-7.3273761133429982E-3</v>
      </c>
      <c r="K1917" s="4">
        <f t="shared" si="156"/>
        <v>-5.5253645656476724E-3</v>
      </c>
    </row>
    <row r="1918" spans="1:11" x14ac:dyDescent="0.2">
      <c r="A1918" s="6">
        <v>43202</v>
      </c>
      <c r="B1918">
        <v>25.50186729</v>
      </c>
      <c r="C1918">
        <v>72.425003050000001</v>
      </c>
      <c r="D1918">
        <v>5.8061079979999999</v>
      </c>
      <c r="E1918">
        <v>2663.98999</v>
      </c>
      <c r="G1918" s="6">
        <f t="shared" si="152"/>
        <v>43202</v>
      </c>
      <c r="H1918" s="4">
        <f t="shared" si="153"/>
        <v>-5.5874670648412561E-3</v>
      </c>
      <c r="I1918" s="4">
        <f t="shared" si="154"/>
        <v>1.5031037681531023E-2</v>
      </c>
      <c r="J1918" s="4">
        <f t="shared" si="155"/>
        <v>3.6951853505030385E-2</v>
      </c>
      <c r="K1918" s="4">
        <f t="shared" si="156"/>
        <v>8.2507501303064057E-3</v>
      </c>
    </row>
    <row r="1919" spans="1:11" x14ac:dyDescent="0.2">
      <c r="A1919" s="6">
        <v>43203</v>
      </c>
      <c r="B1919">
        <v>25.67798805</v>
      </c>
      <c r="C1919">
        <v>71.53949738</v>
      </c>
      <c r="D1919">
        <v>5.7293858530000001</v>
      </c>
      <c r="E1919">
        <v>2656.3000489999999</v>
      </c>
      <c r="G1919" s="6">
        <f t="shared" si="152"/>
        <v>43203</v>
      </c>
      <c r="H1919" s="4">
        <f t="shared" si="153"/>
        <v>6.9061907505518771E-3</v>
      </c>
      <c r="I1919" s="4">
        <f t="shared" si="154"/>
        <v>-1.2226518919007501E-2</v>
      </c>
      <c r="J1919" s="4">
        <f t="shared" si="155"/>
        <v>-1.3214040287646722E-2</v>
      </c>
      <c r="K1919" s="4">
        <f t="shared" si="156"/>
        <v>-2.8866253360059213E-3</v>
      </c>
    </row>
    <row r="1920" spans="1:11" x14ac:dyDescent="0.2">
      <c r="A1920" s="6">
        <v>43206</v>
      </c>
      <c r="B1920">
        <v>25.922765729999998</v>
      </c>
      <c r="C1920">
        <v>72.074996949999999</v>
      </c>
      <c r="D1920">
        <v>5.7291383739999997</v>
      </c>
      <c r="E1920">
        <v>2677.8400879999999</v>
      </c>
      <c r="G1920" s="6">
        <f t="shared" si="152"/>
        <v>43206</v>
      </c>
      <c r="H1920" s="4">
        <f t="shared" si="153"/>
        <v>9.5325879708085814E-3</v>
      </c>
      <c r="I1920" s="4">
        <f t="shared" si="154"/>
        <v>7.4853694757675004E-3</v>
      </c>
      <c r="J1920" s="4">
        <f t="shared" si="155"/>
        <v>-4.3194682004310536E-5</v>
      </c>
      <c r="K1920" s="4">
        <f t="shared" si="156"/>
        <v>8.1090383626312157E-3</v>
      </c>
    </row>
    <row r="1921" spans="1:11" x14ac:dyDescent="0.2">
      <c r="A1921" s="6">
        <v>43207</v>
      </c>
      <c r="B1921">
        <v>26.23919106</v>
      </c>
      <c r="C1921">
        <v>75.191497799999993</v>
      </c>
      <c r="D1921">
        <v>5.8788695339999997</v>
      </c>
      <c r="E1921">
        <v>2706.389893</v>
      </c>
      <c r="G1921" s="6">
        <f t="shared" si="152"/>
        <v>43207</v>
      </c>
      <c r="H1921" s="4">
        <f t="shared" si="153"/>
        <v>1.2206464900224923E-2</v>
      </c>
      <c r="I1921" s="4">
        <f t="shared" si="154"/>
        <v>4.3239694511010285E-2</v>
      </c>
      <c r="J1921" s="4">
        <f t="shared" si="155"/>
        <v>2.6135022445872513E-2</v>
      </c>
      <c r="K1921" s="4">
        <f t="shared" si="156"/>
        <v>1.0661504817983003E-2</v>
      </c>
    </row>
    <row r="1922" spans="1:11" x14ac:dyDescent="0.2">
      <c r="A1922" s="6">
        <v>43208</v>
      </c>
      <c r="B1922">
        <v>26.140682219999999</v>
      </c>
      <c r="C1922">
        <v>76.391998290000004</v>
      </c>
      <c r="D1922">
        <v>5.8499131200000001</v>
      </c>
      <c r="E1922">
        <v>2708.639893</v>
      </c>
      <c r="G1922" s="6">
        <f t="shared" ref="G1922:G1985" si="157">A1922</f>
        <v>43208</v>
      </c>
      <c r="H1922" s="4">
        <f t="shared" si="153"/>
        <v>-3.7542636041920652E-3</v>
      </c>
      <c r="I1922" s="4">
        <f t="shared" si="154"/>
        <v>1.5965907384810851E-2</v>
      </c>
      <c r="J1922" s="4">
        <f t="shared" si="155"/>
        <v>-4.925507162989784E-3</v>
      </c>
      <c r="K1922" s="4">
        <f t="shared" si="156"/>
        <v>8.3136580055209741E-4</v>
      </c>
    </row>
    <row r="1923" spans="1:11" x14ac:dyDescent="0.2">
      <c r="A1923" s="6">
        <v>43209</v>
      </c>
      <c r="B1923">
        <v>26.23620605</v>
      </c>
      <c r="C1923">
        <v>77.845497129999998</v>
      </c>
      <c r="D1923">
        <v>5.6685028080000004</v>
      </c>
      <c r="E1923">
        <v>2693.1298830000001</v>
      </c>
      <c r="G1923" s="6">
        <f t="shared" si="157"/>
        <v>43209</v>
      </c>
      <c r="H1923" s="4">
        <f t="shared" si="153"/>
        <v>3.6542210029590905E-3</v>
      </c>
      <c r="I1923" s="4">
        <f t="shared" si="154"/>
        <v>1.9026846692532073E-2</v>
      </c>
      <c r="J1923" s="4">
        <f t="shared" si="155"/>
        <v>-3.1010770293285916E-2</v>
      </c>
      <c r="K1923" s="4">
        <f t="shared" si="156"/>
        <v>-5.7261247757898204E-3</v>
      </c>
    </row>
    <row r="1924" spans="1:11" x14ac:dyDescent="0.2">
      <c r="A1924" s="6">
        <v>43210</v>
      </c>
      <c r="B1924">
        <v>25.964561459999999</v>
      </c>
      <c r="C1924">
        <v>76.374496460000003</v>
      </c>
      <c r="D1924">
        <v>5.6603360179999997</v>
      </c>
      <c r="E1924">
        <v>2670.139893</v>
      </c>
      <c r="G1924" s="6">
        <f t="shared" si="157"/>
        <v>43210</v>
      </c>
      <c r="H1924" s="4">
        <f t="shared" si="153"/>
        <v>-1.0353806090801054E-2</v>
      </c>
      <c r="I1924" s="4">
        <f t="shared" si="154"/>
        <v>-1.8896413077605034E-2</v>
      </c>
      <c r="J1924" s="4">
        <f t="shared" si="155"/>
        <v>-1.4407314023863194E-3</v>
      </c>
      <c r="K1924" s="4">
        <f t="shared" si="156"/>
        <v>-8.5365322129916654E-3</v>
      </c>
    </row>
    <row r="1925" spans="1:11" x14ac:dyDescent="0.2">
      <c r="A1925" s="6">
        <v>43213</v>
      </c>
      <c r="B1925">
        <v>25.701866150000001</v>
      </c>
      <c r="C1925">
        <v>75.892997739999998</v>
      </c>
      <c r="D1925">
        <v>5.5407991409999999</v>
      </c>
      <c r="E1925">
        <v>2670.290039</v>
      </c>
      <c r="G1925" s="6">
        <f t="shared" si="157"/>
        <v>43213</v>
      </c>
      <c r="H1925" s="4">
        <f t="shared" ref="H1925:H1988" si="158">B1925/B1924-1</f>
        <v>-1.0117456071988551E-2</v>
      </c>
      <c r="I1925" s="4">
        <f t="shared" si="154"/>
        <v>-6.3044437910262374E-3</v>
      </c>
      <c r="J1925" s="4">
        <f t="shared" si="155"/>
        <v>-2.111833584081757E-2</v>
      </c>
      <c r="K1925" s="4">
        <f t="shared" si="156"/>
        <v>5.6231510713544708E-5</v>
      </c>
    </row>
    <row r="1926" spans="1:11" x14ac:dyDescent="0.2">
      <c r="A1926" s="6">
        <v>43214</v>
      </c>
      <c r="B1926">
        <v>25.830230709999999</v>
      </c>
      <c r="C1926">
        <v>73.004501340000004</v>
      </c>
      <c r="D1926">
        <v>5.4744729999999997</v>
      </c>
      <c r="E1926">
        <v>2634.5600589999999</v>
      </c>
      <c r="G1926" s="6">
        <f t="shared" si="157"/>
        <v>43214</v>
      </c>
      <c r="H1926" s="4">
        <f t="shared" si="158"/>
        <v>4.9943673058929772E-3</v>
      </c>
      <c r="I1926" s="4">
        <f t="shared" si="154"/>
        <v>-3.8060117349635103E-2</v>
      </c>
      <c r="J1926" s="4">
        <f t="shared" si="155"/>
        <v>-1.1970500881219426E-2</v>
      </c>
      <c r="K1926" s="4">
        <f t="shared" si="156"/>
        <v>-1.3380561466416863E-2</v>
      </c>
    </row>
    <row r="1927" spans="1:11" x14ac:dyDescent="0.2">
      <c r="A1927" s="6">
        <v>43215</v>
      </c>
      <c r="B1927">
        <v>26.02128029</v>
      </c>
      <c r="C1927">
        <v>73.008499150000006</v>
      </c>
      <c r="D1927">
        <v>5.3621110920000001</v>
      </c>
      <c r="E1927">
        <v>2639.3999020000001</v>
      </c>
      <c r="G1927" s="6">
        <f t="shared" si="157"/>
        <v>43215</v>
      </c>
      <c r="H1927" s="4">
        <f t="shared" si="158"/>
        <v>7.3963559267025136E-3</v>
      </c>
      <c r="I1927" s="4">
        <f t="shared" si="154"/>
        <v>5.4761143855719396E-5</v>
      </c>
      <c r="J1927" s="4">
        <f t="shared" si="155"/>
        <v>-2.052469854175909E-2</v>
      </c>
      <c r="K1927" s="4">
        <f t="shared" si="156"/>
        <v>1.8370592780629913E-3</v>
      </c>
    </row>
    <row r="1928" spans="1:11" x14ac:dyDescent="0.2">
      <c r="A1928" s="6">
        <v>43216</v>
      </c>
      <c r="B1928">
        <v>26.251134870000001</v>
      </c>
      <c r="C1928">
        <v>75.89800262</v>
      </c>
      <c r="D1928">
        <v>5.5739622119999996</v>
      </c>
      <c r="E1928">
        <v>2666.9399410000001</v>
      </c>
      <c r="G1928" s="6">
        <f t="shared" si="157"/>
        <v>43216</v>
      </c>
      <c r="H1928" s="4">
        <f t="shared" si="158"/>
        <v>8.8333309290833384E-3</v>
      </c>
      <c r="I1928" s="4">
        <f t="shared" si="154"/>
        <v>3.9577631421560344E-2</v>
      </c>
      <c r="J1928" s="4">
        <f t="shared" si="155"/>
        <v>3.9508901692855813E-2</v>
      </c>
      <c r="K1928" s="4">
        <f t="shared" si="156"/>
        <v>1.0434204752046705E-2</v>
      </c>
    </row>
    <row r="1929" spans="1:11" x14ac:dyDescent="0.2">
      <c r="A1929" s="6">
        <v>43217</v>
      </c>
      <c r="B1929">
        <v>26.057100299999998</v>
      </c>
      <c r="C1929">
        <v>78.630996699999997</v>
      </c>
      <c r="D1929">
        <v>5.6014328000000004</v>
      </c>
      <c r="E1929">
        <v>2669.9099120000001</v>
      </c>
      <c r="G1929" s="6">
        <f t="shared" si="157"/>
        <v>43217</v>
      </c>
      <c r="H1929" s="4">
        <f t="shared" si="158"/>
        <v>-7.391473586223829E-3</v>
      </c>
      <c r="I1929" s="4">
        <f t="shared" si="154"/>
        <v>3.6008774745803773E-2</v>
      </c>
      <c r="J1929" s="4">
        <f t="shared" si="155"/>
        <v>4.9283771498953577E-3</v>
      </c>
      <c r="K1929" s="4">
        <f t="shared" si="156"/>
        <v>1.1136250030761019E-3</v>
      </c>
    </row>
    <row r="1930" spans="1:11" x14ac:dyDescent="0.2">
      <c r="A1930" s="6">
        <v>43220</v>
      </c>
      <c r="B1930">
        <v>26.406362529999999</v>
      </c>
      <c r="C1930">
        <v>78.306503300000003</v>
      </c>
      <c r="D1930">
        <v>5.5660433769999997</v>
      </c>
      <c r="E1930">
        <v>2648.0500489999999</v>
      </c>
      <c r="G1930" s="6">
        <f t="shared" si="157"/>
        <v>43220</v>
      </c>
      <c r="H1930" s="4">
        <f t="shared" si="158"/>
        <v>1.3403725893475604E-2</v>
      </c>
      <c r="I1930" s="4">
        <f t="shared" si="154"/>
        <v>-4.1267873182128101E-3</v>
      </c>
      <c r="J1930" s="4">
        <f t="shared" si="155"/>
        <v>-6.3179233356152054E-3</v>
      </c>
      <c r="K1930" s="4">
        <f t="shared" si="156"/>
        <v>-8.1874908594294915E-3</v>
      </c>
    </row>
    <row r="1931" spans="1:11" x14ac:dyDescent="0.2">
      <c r="A1931" s="6">
        <v>43221</v>
      </c>
      <c r="B1931">
        <v>26.092920299999999</v>
      </c>
      <c r="C1931">
        <v>79.112998959999999</v>
      </c>
      <c r="D1931">
        <v>5.6214809419999998</v>
      </c>
      <c r="E1931">
        <v>2654.8000489999999</v>
      </c>
      <c r="G1931" s="6">
        <f t="shared" si="157"/>
        <v>43221</v>
      </c>
      <c r="H1931" s="4">
        <f t="shared" si="158"/>
        <v>-1.1869951025776482E-2</v>
      </c>
      <c r="I1931" s="4">
        <f t="shared" si="154"/>
        <v>1.0299216872323269E-2</v>
      </c>
      <c r="J1931" s="4">
        <f t="shared" si="155"/>
        <v>9.9599592107166846E-3</v>
      </c>
      <c r="K1931" s="4">
        <f t="shared" si="156"/>
        <v>2.5490454768968274E-3</v>
      </c>
    </row>
    <row r="1932" spans="1:11" x14ac:dyDescent="0.2">
      <c r="A1932" s="6">
        <v>43222</v>
      </c>
      <c r="B1932">
        <v>25.773517609999999</v>
      </c>
      <c r="C1932">
        <v>78.484001160000005</v>
      </c>
      <c r="D1932">
        <v>5.60093832</v>
      </c>
      <c r="E1932">
        <v>2635.669922</v>
      </c>
      <c r="G1932" s="6">
        <f t="shared" si="157"/>
        <v>43222</v>
      </c>
      <c r="H1932" s="4">
        <f t="shared" si="158"/>
        <v>-1.2240971356510033E-2</v>
      </c>
      <c r="I1932" s="4">
        <f t="shared" si="154"/>
        <v>-7.9506251598174815E-3</v>
      </c>
      <c r="J1932" s="4">
        <f t="shared" si="155"/>
        <v>-3.6543078615670632E-3</v>
      </c>
      <c r="K1932" s="4">
        <f t="shared" si="156"/>
        <v>-7.205863585547867E-3</v>
      </c>
    </row>
    <row r="1933" spans="1:11" x14ac:dyDescent="0.2">
      <c r="A1933" s="6">
        <v>43223</v>
      </c>
      <c r="B1933">
        <v>25.74067879</v>
      </c>
      <c r="C1933">
        <v>78.603996280000004</v>
      </c>
      <c r="D1933">
        <v>5.7662620540000002</v>
      </c>
      <c r="E1933">
        <v>2629.7299800000001</v>
      </c>
      <c r="G1933" s="6">
        <f t="shared" si="157"/>
        <v>43223</v>
      </c>
      <c r="H1933" s="4">
        <f t="shared" si="158"/>
        <v>-1.2741303106897917E-3</v>
      </c>
      <c r="I1933" s="4">
        <f t="shared" si="154"/>
        <v>1.5289118575310123E-3</v>
      </c>
      <c r="J1933" s="4">
        <f t="shared" si="155"/>
        <v>2.9517149547899413E-2</v>
      </c>
      <c r="K1933" s="4">
        <f t="shared" si="156"/>
        <v>-2.2536744644764406E-3</v>
      </c>
    </row>
    <row r="1934" spans="1:11" x14ac:dyDescent="0.2">
      <c r="A1934" s="6">
        <v>43224</v>
      </c>
      <c r="B1934">
        <v>26.128744130000001</v>
      </c>
      <c r="C1934">
        <v>79.04750061</v>
      </c>
      <c r="D1934">
        <v>5.9164886470000004</v>
      </c>
      <c r="E1934">
        <v>2663.419922</v>
      </c>
      <c r="G1934" s="6">
        <f t="shared" si="157"/>
        <v>43224</v>
      </c>
      <c r="H1934" s="4">
        <f t="shared" si="158"/>
        <v>1.5075955967049248E-2</v>
      </c>
      <c r="I1934" s="4">
        <f t="shared" si="154"/>
        <v>5.6422618567657512E-3</v>
      </c>
      <c r="J1934" s="4">
        <f t="shared" si="155"/>
        <v>2.60526822390581E-2</v>
      </c>
      <c r="K1934" s="4">
        <f t="shared" si="156"/>
        <v>1.2811179191865252E-2</v>
      </c>
    </row>
    <row r="1935" spans="1:11" x14ac:dyDescent="0.2">
      <c r="A1935" s="6">
        <v>43227</v>
      </c>
      <c r="B1935">
        <v>25.5138073</v>
      </c>
      <c r="C1935">
        <v>80.007003780000005</v>
      </c>
      <c r="D1935">
        <v>6.1545734410000001</v>
      </c>
      <c r="E1935">
        <v>2672.6298830000001</v>
      </c>
      <c r="G1935" s="6">
        <f t="shared" si="157"/>
        <v>43227</v>
      </c>
      <c r="H1935" s="4">
        <f t="shared" si="158"/>
        <v>-2.3534878941768755E-2</v>
      </c>
      <c r="I1935" s="4">
        <f t="shared" si="154"/>
        <v>1.2138311301377547E-2</v>
      </c>
      <c r="J1935" s="4">
        <f t="shared" si="155"/>
        <v>4.0240894254182757E-2</v>
      </c>
      <c r="K1935" s="4">
        <f t="shared" si="156"/>
        <v>3.4579455248213709E-3</v>
      </c>
    </row>
    <row r="1936" spans="1:11" x14ac:dyDescent="0.2">
      <c r="A1936" s="6">
        <v>43228</v>
      </c>
      <c r="B1936">
        <v>25.59440231</v>
      </c>
      <c r="C1936">
        <v>79.619499210000001</v>
      </c>
      <c r="D1936">
        <v>6.1971416469999996</v>
      </c>
      <c r="E1936">
        <v>2671.919922</v>
      </c>
      <c r="G1936" s="6">
        <f t="shared" si="157"/>
        <v>43228</v>
      </c>
      <c r="H1936" s="4">
        <f t="shared" si="158"/>
        <v>3.1588782125826498E-3</v>
      </c>
      <c r="I1936" s="4">
        <f t="shared" si="154"/>
        <v>-4.8433831001289951E-3</v>
      </c>
      <c r="J1936" s="4">
        <f t="shared" si="155"/>
        <v>6.9165160523427804E-3</v>
      </c>
      <c r="K1936" s="4">
        <f t="shared" si="156"/>
        <v>-2.6564134619455615E-4</v>
      </c>
    </row>
    <row r="1937" spans="1:11" x14ac:dyDescent="0.2">
      <c r="A1937" s="6">
        <v>43229</v>
      </c>
      <c r="B1937">
        <v>24.794389720000002</v>
      </c>
      <c r="C1937">
        <v>80.400001529999997</v>
      </c>
      <c r="D1937">
        <v>6.330292225</v>
      </c>
      <c r="E1937">
        <v>2697.790039</v>
      </c>
      <c r="G1937" s="6">
        <f t="shared" si="157"/>
        <v>43229</v>
      </c>
      <c r="H1937" s="4">
        <f t="shared" si="158"/>
        <v>-3.1257326516565098E-2</v>
      </c>
      <c r="I1937" s="4">
        <f t="shared" si="154"/>
        <v>9.8029041597131883E-3</v>
      </c>
      <c r="J1937" s="4">
        <f t="shared" si="155"/>
        <v>2.1485805163814264E-2</v>
      </c>
      <c r="K1937" s="4">
        <f t="shared" si="156"/>
        <v>9.6822201844415368E-3</v>
      </c>
    </row>
    <row r="1938" spans="1:11" x14ac:dyDescent="0.2">
      <c r="A1938" s="6">
        <v>43230</v>
      </c>
      <c r="B1938">
        <v>24.839450840000001</v>
      </c>
      <c r="C1938">
        <v>80.454002380000006</v>
      </c>
      <c r="D1938">
        <v>6.4379501340000003</v>
      </c>
      <c r="E1938">
        <v>2723.070068</v>
      </c>
      <c r="G1938" s="6">
        <f t="shared" si="157"/>
        <v>43230</v>
      </c>
      <c r="H1938" s="4">
        <f t="shared" si="158"/>
        <v>1.8173917772879022E-3</v>
      </c>
      <c r="I1938" s="4">
        <f t="shared" si="154"/>
        <v>6.716523504026739E-4</v>
      </c>
      <c r="J1938" s="4">
        <f t="shared" si="155"/>
        <v>1.7006783442766071E-2</v>
      </c>
      <c r="K1938" s="4">
        <f t="shared" si="156"/>
        <v>9.3706436136782312E-3</v>
      </c>
    </row>
    <row r="1939" spans="1:11" x14ac:dyDescent="0.2">
      <c r="A1939" s="6">
        <v>43231</v>
      </c>
      <c r="B1939">
        <v>25.046720499999999</v>
      </c>
      <c r="C1939">
        <v>80.145500179999999</v>
      </c>
      <c r="D1939">
        <v>6.2993545529999997</v>
      </c>
      <c r="E1939">
        <v>2727.719971</v>
      </c>
      <c r="G1939" s="6">
        <f t="shared" si="157"/>
        <v>43231</v>
      </c>
      <c r="H1939" s="4">
        <f t="shared" si="158"/>
        <v>8.3443736874497798E-3</v>
      </c>
      <c r="I1939" s="4">
        <f t="shared" si="154"/>
        <v>-3.8345165047587448E-3</v>
      </c>
      <c r="J1939" s="4">
        <f t="shared" si="155"/>
        <v>-2.1527905329376762E-2</v>
      </c>
      <c r="K1939" s="4">
        <f t="shared" si="156"/>
        <v>1.707595795878758E-3</v>
      </c>
    </row>
    <row r="1940" spans="1:11" x14ac:dyDescent="0.2">
      <c r="A1940" s="6">
        <v>43234</v>
      </c>
      <c r="B1940">
        <v>25.350122450000001</v>
      </c>
      <c r="C1940">
        <v>80.077003480000002</v>
      </c>
      <c r="D1940">
        <v>6.3198962209999996</v>
      </c>
      <c r="E1940">
        <v>2730.1298830000001</v>
      </c>
      <c r="G1940" s="6">
        <f t="shared" si="157"/>
        <v>43234</v>
      </c>
      <c r="H1940" s="4">
        <f t="shared" si="158"/>
        <v>1.2113440160758771E-2</v>
      </c>
      <c r="I1940" s="4">
        <f t="shared" ref="I1940:I2003" si="159">C1940/C1939-1</f>
        <v>-8.5465434548614994E-4</v>
      </c>
      <c r="J1940" s="4">
        <f t="shared" ref="J1940:J2003" si="160">D1940/D1939-1</f>
        <v>3.2609163093093585E-3</v>
      </c>
      <c r="K1940" s="4">
        <f t="shared" ref="K1940:K2003" si="161">E1940/E1939-1</f>
        <v>8.8348951711370027E-4</v>
      </c>
    </row>
    <row r="1941" spans="1:11" x14ac:dyDescent="0.2">
      <c r="A1941" s="6">
        <v>43235</v>
      </c>
      <c r="B1941">
        <v>25.389169689999999</v>
      </c>
      <c r="C1941">
        <v>78.805999760000006</v>
      </c>
      <c r="D1941">
        <v>6.0773572920000003</v>
      </c>
      <c r="E1941">
        <v>2711.4499510000001</v>
      </c>
      <c r="G1941" s="6">
        <f t="shared" si="157"/>
        <v>43235</v>
      </c>
      <c r="H1941" s="4">
        <f t="shared" si="158"/>
        <v>1.5403176089983095E-3</v>
      </c>
      <c r="I1941" s="4">
        <f t="shared" si="159"/>
        <v>-1.5872268750883545E-2</v>
      </c>
      <c r="J1941" s="4">
        <f t="shared" si="160"/>
        <v>-3.8377042995434207E-2</v>
      </c>
      <c r="K1941" s="4">
        <f t="shared" si="161"/>
        <v>-6.842140411090436E-3</v>
      </c>
    </row>
    <row r="1942" spans="1:11" x14ac:dyDescent="0.2">
      <c r="A1942" s="6">
        <v>43236</v>
      </c>
      <c r="B1942">
        <v>25.872800829999999</v>
      </c>
      <c r="C1942">
        <v>79.363998409999994</v>
      </c>
      <c r="D1942">
        <v>6.0884928699999996</v>
      </c>
      <c r="E1942">
        <v>2722.459961</v>
      </c>
      <c r="G1942" s="6">
        <f t="shared" si="157"/>
        <v>43236</v>
      </c>
      <c r="H1942" s="4">
        <f t="shared" si="158"/>
        <v>1.9048718248966034E-2</v>
      </c>
      <c r="I1942" s="4">
        <f t="shared" si="159"/>
        <v>7.0806620269947551E-3</v>
      </c>
      <c r="J1942" s="4">
        <f t="shared" si="160"/>
        <v>1.8323059621092597E-3</v>
      </c>
      <c r="K1942" s="4">
        <f t="shared" si="161"/>
        <v>4.0605617654640991E-3</v>
      </c>
    </row>
    <row r="1943" spans="1:11" x14ac:dyDescent="0.2">
      <c r="A1943" s="6">
        <v>43237</v>
      </c>
      <c r="B1943">
        <v>25.380163190000001</v>
      </c>
      <c r="C1943">
        <v>79.087997439999995</v>
      </c>
      <c r="D1943">
        <v>6.1305665969999996</v>
      </c>
      <c r="E1943">
        <v>2720.1298830000001</v>
      </c>
      <c r="G1943" s="6">
        <f t="shared" si="157"/>
        <v>43237</v>
      </c>
      <c r="H1943" s="4">
        <f t="shared" si="158"/>
        <v>-1.9040754158659801E-2</v>
      </c>
      <c r="I1943" s="4">
        <f t="shared" si="159"/>
        <v>-3.4776595878418526E-3</v>
      </c>
      <c r="J1943" s="4">
        <f t="shared" si="160"/>
        <v>6.9103681154512042E-3</v>
      </c>
      <c r="K1943" s="4">
        <f t="shared" si="161"/>
        <v>-8.558722748466252E-4</v>
      </c>
    </row>
    <row r="1944" spans="1:11" x14ac:dyDescent="0.2">
      <c r="A1944" s="6">
        <v>43238</v>
      </c>
      <c r="B1944">
        <v>25.124824520000001</v>
      </c>
      <c r="C1944">
        <v>78.718498229999994</v>
      </c>
      <c r="D1944">
        <v>6.0867614750000003</v>
      </c>
      <c r="E1944">
        <v>2712.969971</v>
      </c>
      <c r="G1944" s="6">
        <f t="shared" si="157"/>
        <v>43238</v>
      </c>
      <c r="H1944" s="4">
        <f t="shared" si="158"/>
        <v>-1.0060560607451308E-2</v>
      </c>
      <c r="I1944" s="4">
        <f t="shared" si="159"/>
        <v>-4.6720010868946948E-3</v>
      </c>
      <c r="J1944" s="4">
        <f t="shared" si="160"/>
        <v>-7.1453627176051304E-3</v>
      </c>
      <c r="K1944" s="4">
        <f t="shared" si="161"/>
        <v>-2.632194898025797E-3</v>
      </c>
    </row>
    <row r="1945" spans="1:11" x14ac:dyDescent="0.2">
      <c r="A1945" s="6">
        <v>43241</v>
      </c>
      <c r="B1945">
        <v>25.386167530000002</v>
      </c>
      <c r="C1945">
        <v>79.27300262</v>
      </c>
      <c r="D1945">
        <v>6.0446882249999998</v>
      </c>
      <c r="E1945">
        <v>2733.01001</v>
      </c>
      <c r="G1945" s="6">
        <f t="shared" si="157"/>
        <v>43241</v>
      </c>
      <c r="H1945" s="4">
        <f t="shared" si="158"/>
        <v>1.0401784489757038E-2</v>
      </c>
      <c r="I1945" s="4">
        <f t="shared" si="159"/>
        <v>7.0441434029884231E-3</v>
      </c>
      <c r="J1945" s="4">
        <f t="shared" si="160"/>
        <v>-6.9122554206875186E-3</v>
      </c>
      <c r="K1945" s="4">
        <f t="shared" si="161"/>
        <v>7.38675297338931E-3</v>
      </c>
    </row>
    <row r="1946" spans="1:11" x14ac:dyDescent="0.2">
      <c r="A1946" s="6">
        <v>43242</v>
      </c>
      <c r="B1946">
        <v>25.04372025</v>
      </c>
      <c r="C1946">
        <v>79.069999690000003</v>
      </c>
      <c r="D1946">
        <v>6.0065741539999999</v>
      </c>
      <c r="E1946">
        <v>2724.4399410000001</v>
      </c>
      <c r="G1946" s="6">
        <f t="shared" si="157"/>
        <v>43242</v>
      </c>
      <c r="H1946" s="4">
        <f t="shared" si="158"/>
        <v>-1.3489522575446444E-2</v>
      </c>
      <c r="I1946" s="4">
        <f t="shared" si="159"/>
        <v>-2.5608078827681346E-3</v>
      </c>
      <c r="J1946" s="4">
        <f t="shared" si="160"/>
        <v>-6.3053824417883542E-3</v>
      </c>
      <c r="K1946" s="4">
        <f t="shared" si="161"/>
        <v>-3.1357620237913997E-3</v>
      </c>
    </row>
    <row r="1947" spans="1:11" x14ac:dyDescent="0.2">
      <c r="A1947" s="6">
        <v>43243</v>
      </c>
      <c r="B1947">
        <v>24.935581209999999</v>
      </c>
      <c r="C1947">
        <v>80.093002319999997</v>
      </c>
      <c r="D1947">
        <v>6.1301474569999996</v>
      </c>
      <c r="E1947">
        <v>2733.290039</v>
      </c>
      <c r="G1947" s="6">
        <f t="shared" si="157"/>
        <v>43243</v>
      </c>
      <c r="H1947" s="4">
        <f t="shared" si="158"/>
        <v>-4.3180102205462312E-3</v>
      </c>
      <c r="I1947" s="4">
        <f t="shared" si="159"/>
        <v>1.2937936436205222E-2</v>
      </c>
      <c r="J1947" s="4">
        <f t="shared" si="160"/>
        <v>2.0573008811971105E-2</v>
      </c>
      <c r="K1947" s="4">
        <f t="shared" si="161"/>
        <v>3.2484100188134857E-3</v>
      </c>
    </row>
    <row r="1948" spans="1:11" x14ac:dyDescent="0.2">
      <c r="A1948" s="6">
        <v>43244</v>
      </c>
      <c r="B1948">
        <v>24.88751602</v>
      </c>
      <c r="C1948">
        <v>80.153503420000007</v>
      </c>
      <c r="D1948">
        <v>6.1338624949999998</v>
      </c>
      <c r="E1948">
        <v>2727.76001</v>
      </c>
      <c r="G1948" s="6">
        <f t="shared" si="157"/>
        <v>43244</v>
      </c>
      <c r="H1948" s="4">
        <f t="shared" si="158"/>
        <v>-1.9275744806270811E-3</v>
      </c>
      <c r="I1948" s="4">
        <f t="shared" si="159"/>
        <v>7.5538559234278324E-4</v>
      </c>
      <c r="J1948" s="4">
        <f t="shared" si="160"/>
        <v>6.0602751011451517E-4</v>
      </c>
      <c r="K1948" s="4">
        <f t="shared" si="161"/>
        <v>-2.0232133879297676E-3</v>
      </c>
    </row>
    <row r="1949" spans="1:11" x14ac:dyDescent="0.2">
      <c r="A1949" s="6">
        <v>43245</v>
      </c>
      <c r="B1949">
        <v>24.770360950000001</v>
      </c>
      <c r="C1949">
        <v>80.507499690000003</v>
      </c>
      <c r="D1949">
        <v>6.173237801</v>
      </c>
      <c r="E1949">
        <v>2721.330078</v>
      </c>
      <c r="G1949" s="6">
        <f t="shared" si="157"/>
        <v>43245</v>
      </c>
      <c r="H1949" s="4">
        <f t="shared" si="158"/>
        <v>-4.7073830070406553E-3</v>
      </c>
      <c r="I1949" s="4">
        <f t="shared" si="159"/>
        <v>4.4164790669856124E-3</v>
      </c>
      <c r="J1949" s="4">
        <f t="shared" si="160"/>
        <v>6.4193330111486091E-3</v>
      </c>
      <c r="K1949" s="4">
        <f t="shared" si="161"/>
        <v>-2.3572205679487368E-3</v>
      </c>
    </row>
    <row r="1950" spans="1:11" x14ac:dyDescent="0.2">
      <c r="A1950" s="6">
        <v>43249</v>
      </c>
      <c r="B1950">
        <v>24.752342219999999</v>
      </c>
      <c r="C1950">
        <v>80.643501279999995</v>
      </c>
      <c r="D1950">
        <v>6.1561508180000004</v>
      </c>
      <c r="E1950">
        <v>2689.860107</v>
      </c>
      <c r="G1950" s="6">
        <f t="shared" si="157"/>
        <v>43249</v>
      </c>
      <c r="H1950" s="4">
        <f t="shared" si="158"/>
        <v>-7.2743106313122308E-4</v>
      </c>
      <c r="I1950" s="4">
        <f t="shared" si="159"/>
        <v>1.6893033633347265E-3</v>
      </c>
      <c r="J1950" s="4">
        <f t="shared" si="160"/>
        <v>-2.7679126498628692E-3</v>
      </c>
      <c r="K1950" s="4">
        <f t="shared" si="161"/>
        <v>-1.1564187400276094E-2</v>
      </c>
    </row>
    <row r="1951" spans="1:11" x14ac:dyDescent="0.2">
      <c r="A1951" s="6">
        <v>43250</v>
      </c>
      <c r="B1951">
        <v>25.269016270000002</v>
      </c>
      <c r="C1951">
        <v>81.244499210000001</v>
      </c>
      <c r="D1951">
        <v>6.2651143070000002</v>
      </c>
      <c r="E1951">
        <v>2724.01001</v>
      </c>
      <c r="G1951" s="6">
        <f t="shared" si="157"/>
        <v>43250</v>
      </c>
      <c r="H1951" s="4">
        <f t="shared" si="158"/>
        <v>2.0873743802011901E-2</v>
      </c>
      <c r="I1951" s="4">
        <f t="shared" si="159"/>
        <v>7.452527735784864E-3</v>
      </c>
      <c r="J1951" s="4">
        <f t="shared" si="160"/>
        <v>1.7699938195373743E-2</v>
      </c>
      <c r="K1951" s="4">
        <f t="shared" si="161"/>
        <v>1.2695791469277351E-2</v>
      </c>
    </row>
    <row r="1952" spans="1:11" x14ac:dyDescent="0.2">
      <c r="A1952" s="6">
        <v>43251</v>
      </c>
      <c r="B1952">
        <v>24.794389720000002</v>
      </c>
      <c r="C1952">
        <v>81.481002810000007</v>
      </c>
      <c r="D1952">
        <v>6.2453022000000002</v>
      </c>
      <c r="E1952">
        <v>2705.2700199999999</v>
      </c>
      <c r="G1952" s="6">
        <f t="shared" si="157"/>
        <v>43251</v>
      </c>
      <c r="H1952" s="4">
        <f t="shared" si="158"/>
        <v>-1.878294528479485E-2</v>
      </c>
      <c r="I1952" s="4">
        <f t="shared" si="159"/>
        <v>2.9110106197922647E-3</v>
      </c>
      <c r="J1952" s="4">
        <f t="shared" si="160"/>
        <v>-3.1622897890088986E-3</v>
      </c>
      <c r="K1952" s="4">
        <f t="shared" si="161"/>
        <v>-6.8795598882546161E-3</v>
      </c>
    </row>
    <row r="1953" spans="1:11" x14ac:dyDescent="0.2">
      <c r="A1953" s="6">
        <v>43252</v>
      </c>
      <c r="B1953">
        <v>24.929573059999999</v>
      </c>
      <c r="C1953">
        <v>82.077003480000002</v>
      </c>
      <c r="D1953">
        <v>6.3797726629999998</v>
      </c>
      <c r="E1953">
        <v>2734.6201169999999</v>
      </c>
      <c r="G1953" s="6">
        <f t="shared" si="157"/>
        <v>43252</v>
      </c>
      <c r="H1953" s="4">
        <f t="shared" si="158"/>
        <v>5.4521745252296139E-3</v>
      </c>
      <c r="I1953" s="4">
        <f t="shared" si="159"/>
        <v>7.3145966476353408E-3</v>
      </c>
      <c r="J1953" s="4">
        <f t="shared" si="160"/>
        <v>2.1531458157461048E-2</v>
      </c>
      <c r="K1953" s="4">
        <f t="shared" si="161"/>
        <v>1.0849230126019016E-2</v>
      </c>
    </row>
    <row r="1954" spans="1:11" x14ac:dyDescent="0.2">
      <c r="A1954" s="6">
        <v>43255</v>
      </c>
      <c r="B1954">
        <v>25.659524919999999</v>
      </c>
      <c r="C1954">
        <v>83.263496399999994</v>
      </c>
      <c r="D1954">
        <v>6.5588188169999997</v>
      </c>
      <c r="E1954">
        <v>2746.8701169999999</v>
      </c>
      <c r="G1954" s="6">
        <f t="shared" si="157"/>
        <v>43255</v>
      </c>
      <c r="H1954" s="4">
        <f t="shared" si="158"/>
        <v>2.9280560009718792E-2</v>
      </c>
      <c r="I1954" s="4">
        <f t="shared" si="159"/>
        <v>1.4455850843642315E-2</v>
      </c>
      <c r="J1954" s="4">
        <f t="shared" si="160"/>
        <v>2.8064660522841622E-2</v>
      </c>
      <c r="K1954" s="4">
        <f t="shared" si="161"/>
        <v>4.4795984363044106E-3</v>
      </c>
    </row>
    <row r="1955" spans="1:11" x14ac:dyDescent="0.2">
      <c r="A1955" s="6">
        <v>43256</v>
      </c>
      <c r="B1955">
        <v>25.41921043</v>
      </c>
      <c r="C1955">
        <v>84.817497250000002</v>
      </c>
      <c r="D1955">
        <v>6.5642657279999996</v>
      </c>
      <c r="E1955">
        <v>2748.8000489999999</v>
      </c>
      <c r="G1955" s="6">
        <f t="shared" si="157"/>
        <v>43256</v>
      </c>
      <c r="H1955" s="4">
        <f t="shared" si="158"/>
        <v>-9.3655081592212142E-3</v>
      </c>
      <c r="I1955" s="4">
        <f t="shared" si="159"/>
        <v>1.866365114593016E-2</v>
      </c>
      <c r="J1955" s="4">
        <f t="shared" si="160"/>
        <v>8.3047133210656376E-4</v>
      </c>
      <c r="K1955" s="4">
        <f t="shared" si="161"/>
        <v>7.0259310334908065E-4</v>
      </c>
    </row>
    <row r="1956" spans="1:11" x14ac:dyDescent="0.2">
      <c r="A1956" s="6">
        <v>43257</v>
      </c>
      <c r="B1956">
        <v>25.401185989999998</v>
      </c>
      <c r="C1956">
        <v>84.787498470000003</v>
      </c>
      <c r="D1956">
        <v>6.5662474629999998</v>
      </c>
      <c r="E1956">
        <v>2772.3500979999999</v>
      </c>
      <c r="G1956" s="6">
        <f t="shared" si="157"/>
        <v>43257</v>
      </c>
      <c r="H1956" s="4">
        <f t="shared" si="158"/>
        <v>-7.0908732785535111E-4</v>
      </c>
      <c r="I1956" s="4">
        <f t="shared" si="159"/>
        <v>-3.5368622009179784E-4</v>
      </c>
      <c r="J1956" s="4">
        <f t="shared" si="160"/>
        <v>3.0189743714159611E-4</v>
      </c>
      <c r="K1956" s="4">
        <f t="shared" si="161"/>
        <v>8.5673925277203189E-3</v>
      </c>
    </row>
    <row r="1957" spans="1:11" x14ac:dyDescent="0.2">
      <c r="A1957" s="6">
        <v>43258</v>
      </c>
      <c r="B1957">
        <v>25.518337249999998</v>
      </c>
      <c r="C1957">
        <v>84.464996339999999</v>
      </c>
      <c r="D1957">
        <v>6.510528088</v>
      </c>
      <c r="E1957">
        <v>2770.3701169999999</v>
      </c>
      <c r="G1957" s="6">
        <f t="shared" si="157"/>
        <v>43258</v>
      </c>
      <c r="H1957" s="4">
        <f t="shared" si="158"/>
        <v>4.6120389829875652E-3</v>
      </c>
      <c r="I1957" s="4">
        <f t="shared" si="159"/>
        <v>-3.8036519041083627E-3</v>
      </c>
      <c r="J1957" s="4">
        <f t="shared" si="160"/>
        <v>-8.4857257229447036E-3</v>
      </c>
      <c r="K1957" s="4">
        <f t="shared" si="161"/>
        <v>-7.1418865944394838E-4</v>
      </c>
    </row>
    <row r="1958" spans="1:11" x14ac:dyDescent="0.2">
      <c r="A1958" s="6">
        <v>43259</v>
      </c>
      <c r="B1958">
        <v>25.341104510000001</v>
      </c>
      <c r="C1958">
        <v>84.199501040000001</v>
      </c>
      <c r="D1958">
        <v>6.495174885</v>
      </c>
      <c r="E1958">
        <v>2779.030029</v>
      </c>
      <c r="G1958" s="6">
        <f t="shared" si="157"/>
        <v>43259</v>
      </c>
      <c r="H1958" s="4">
        <f t="shared" si="158"/>
        <v>-6.9453091031626002E-3</v>
      </c>
      <c r="I1958" s="4">
        <f t="shared" si="159"/>
        <v>-3.1432582904673545E-3</v>
      </c>
      <c r="J1958" s="4">
        <f t="shared" si="160"/>
        <v>-2.3582116216191995E-3</v>
      </c>
      <c r="K1958" s="4">
        <f t="shared" si="161"/>
        <v>3.1259043500577732E-3</v>
      </c>
    </row>
    <row r="1959" spans="1:11" x14ac:dyDescent="0.2">
      <c r="A1959" s="6">
        <v>43262</v>
      </c>
      <c r="B1959">
        <v>25.323087690000001</v>
      </c>
      <c r="C1959">
        <v>84.456001279999995</v>
      </c>
      <c r="D1959">
        <v>6.4540643690000001</v>
      </c>
      <c r="E1959">
        <v>2782</v>
      </c>
      <c r="G1959" s="6">
        <f t="shared" si="157"/>
        <v>43262</v>
      </c>
      <c r="H1959" s="4">
        <f t="shared" si="158"/>
        <v>-7.1097216748738923E-4</v>
      </c>
      <c r="I1959" s="4">
        <f t="shared" si="159"/>
        <v>3.0463391924155925E-3</v>
      </c>
      <c r="J1959" s="4">
        <f t="shared" si="160"/>
        <v>-6.3293932385009022E-3</v>
      </c>
      <c r="K1959" s="4">
        <f t="shared" si="161"/>
        <v>1.0687077753774865E-3</v>
      </c>
    </row>
    <row r="1960" spans="1:11" x14ac:dyDescent="0.2">
      <c r="A1960" s="6">
        <v>43263</v>
      </c>
      <c r="B1960">
        <v>25.26300621</v>
      </c>
      <c r="C1960">
        <v>84.9375</v>
      </c>
      <c r="D1960">
        <v>6.5026025770000002</v>
      </c>
      <c r="E1960">
        <v>2786.8500979999999</v>
      </c>
      <c r="G1960" s="6">
        <f t="shared" si="157"/>
        <v>43263</v>
      </c>
      <c r="H1960" s="4">
        <f t="shared" si="158"/>
        <v>-2.3725969256003232E-3</v>
      </c>
      <c r="I1960" s="4">
        <f t="shared" si="159"/>
        <v>5.7011782786597909E-3</v>
      </c>
      <c r="J1960" s="4">
        <f t="shared" si="160"/>
        <v>7.5205645969596002E-3</v>
      </c>
      <c r="K1960" s="4">
        <f t="shared" si="161"/>
        <v>1.7433853342918582E-3</v>
      </c>
    </row>
    <row r="1961" spans="1:11" x14ac:dyDescent="0.2">
      <c r="A1961" s="6">
        <v>43264</v>
      </c>
      <c r="B1961">
        <v>25.260004039999998</v>
      </c>
      <c r="C1961">
        <v>85.242996219999995</v>
      </c>
      <c r="D1961">
        <v>6.4981451029999997</v>
      </c>
      <c r="E1961">
        <v>2775.6298830000001</v>
      </c>
      <c r="G1961" s="6">
        <f t="shared" si="157"/>
        <v>43264</v>
      </c>
      <c r="H1961" s="4">
        <f t="shared" si="158"/>
        <v>-1.1883660935074758E-4</v>
      </c>
      <c r="I1961" s="4">
        <f t="shared" si="159"/>
        <v>3.5967178219278306E-3</v>
      </c>
      <c r="J1961" s="4">
        <f t="shared" si="160"/>
        <v>-6.8549076269353026E-4</v>
      </c>
      <c r="K1961" s="4">
        <f t="shared" si="161"/>
        <v>-4.0261279241577963E-3</v>
      </c>
    </row>
    <row r="1962" spans="1:11" x14ac:dyDescent="0.2">
      <c r="A1962" s="6">
        <v>43265</v>
      </c>
      <c r="B1962">
        <v>25.169883729999999</v>
      </c>
      <c r="C1962">
        <v>86.193000789999999</v>
      </c>
      <c r="D1962">
        <v>6.6098318100000002</v>
      </c>
      <c r="E1962">
        <v>2782.48999</v>
      </c>
      <c r="G1962" s="6">
        <f t="shared" si="157"/>
        <v>43265</v>
      </c>
      <c r="H1962" s="4">
        <f t="shared" si="158"/>
        <v>-3.5677076637553595E-3</v>
      </c>
      <c r="I1962" s="4">
        <f t="shared" si="159"/>
        <v>1.1144664220250844E-2</v>
      </c>
      <c r="J1962" s="4">
        <f t="shared" si="160"/>
        <v>1.7187475076301029E-2</v>
      </c>
      <c r="K1962" s="4">
        <f t="shared" si="161"/>
        <v>2.4715496262726067E-3</v>
      </c>
    </row>
    <row r="1963" spans="1:11" x14ac:dyDescent="0.2">
      <c r="A1963" s="6">
        <v>43266</v>
      </c>
      <c r="B1963">
        <v>25.142848969999999</v>
      </c>
      <c r="C1963">
        <v>85.798500059999995</v>
      </c>
      <c r="D1963">
        <v>6.5689706799999996</v>
      </c>
      <c r="E1963">
        <v>2779.6599120000001</v>
      </c>
      <c r="G1963" s="6">
        <f t="shared" si="157"/>
        <v>43266</v>
      </c>
      <c r="H1963" s="4">
        <f t="shared" si="158"/>
        <v>-1.0740915726907829E-3</v>
      </c>
      <c r="I1963" s="4">
        <f t="shared" si="159"/>
        <v>-4.5769462297891028E-3</v>
      </c>
      <c r="J1963" s="4">
        <f t="shared" si="160"/>
        <v>-6.181871365952385E-3</v>
      </c>
      <c r="K1963" s="4">
        <f t="shared" si="161"/>
        <v>-1.0171026706909947E-3</v>
      </c>
    </row>
    <row r="1964" spans="1:11" x14ac:dyDescent="0.2">
      <c r="A1964" s="6">
        <v>43269</v>
      </c>
      <c r="B1964">
        <v>24.932577129999999</v>
      </c>
      <c r="C1964">
        <v>86.189498900000004</v>
      </c>
      <c r="D1964">
        <v>6.5647611619999999</v>
      </c>
      <c r="E1964">
        <v>2773.75</v>
      </c>
      <c r="G1964" s="6">
        <f t="shared" si="157"/>
        <v>43269</v>
      </c>
      <c r="H1964" s="4">
        <f t="shared" si="158"/>
        <v>-8.3630872639330889E-3</v>
      </c>
      <c r="I1964" s="4">
        <f t="shared" si="159"/>
        <v>4.5571757050131279E-3</v>
      </c>
      <c r="J1964" s="4">
        <f t="shared" si="160"/>
        <v>-6.4081850948372043E-4</v>
      </c>
      <c r="K1964" s="4">
        <f t="shared" si="161"/>
        <v>-2.1261277232105247E-3</v>
      </c>
    </row>
    <row r="1965" spans="1:11" x14ac:dyDescent="0.2">
      <c r="A1965" s="6">
        <v>43270</v>
      </c>
      <c r="B1965">
        <v>25.11581421</v>
      </c>
      <c r="C1965">
        <v>86.738998409999994</v>
      </c>
      <c r="D1965">
        <v>6.4429216379999996</v>
      </c>
      <c r="E1965">
        <v>2762.5900879999999</v>
      </c>
      <c r="G1965" s="6">
        <f t="shared" si="157"/>
        <v>43270</v>
      </c>
      <c r="H1965" s="4">
        <f t="shared" si="158"/>
        <v>7.3493036457721317E-3</v>
      </c>
      <c r="I1965" s="4">
        <f t="shared" si="159"/>
        <v>6.3754809694105408E-3</v>
      </c>
      <c r="J1965" s="4">
        <f t="shared" si="160"/>
        <v>-1.8559627836160497E-2</v>
      </c>
      <c r="K1965" s="4">
        <f t="shared" si="161"/>
        <v>-4.0234022532672498E-3</v>
      </c>
    </row>
    <row r="1966" spans="1:11" x14ac:dyDescent="0.2">
      <c r="A1966" s="6">
        <v>43271</v>
      </c>
      <c r="B1966">
        <v>25.11581421</v>
      </c>
      <c r="C1966">
        <v>87.503997799999993</v>
      </c>
      <c r="D1966">
        <v>6.49591589</v>
      </c>
      <c r="E1966">
        <v>2767.320068</v>
      </c>
      <c r="G1966" s="6">
        <f t="shared" si="157"/>
        <v>43271</v>
      </c>
      <c r="H1966" s="4">
        <f t="shared" si="158"/>
        <v>0</v>
      </c>
      <c r="I1966" s="4">
        <f t="shared" si="159"/>
        <v>8.8195552637577723E-3</v>
      </c>
      <c r="J1966" s="4">
        <f t="shared" si="160"/>
        <v>8.225189592163229E-3</v>
      </c>
      <c r="K1966" s="4">
        <f t="shared" si="161"/>
        <v>1.7121541196234435E-3</v>
      </c>
    </row>
    <row r="1967" spans="1:11" x14ac:dyDescent="0.2">
      <c r="A1967" s="6">
        <v>43272</v>
      </c>
      <c r="B1967">
        <v>25.296047210000001</v>
      </c>
      <c r="C1967">
        <v>86.511001590000006</v>
      </c>
      <c r="D1967">
        <v>6.3671426770000004</v>
      </c>
      <c r="E1967">
        <v>2749.76001</v>
      </c>
      <c r="G1967" s="6">
        <f t="shared" si="157"/>
        <v>43272</v>
      </c>
      <c r="H1967" s="4">
        <f t="shared" si="158"/>
        <v>7.1760763355319668E-3</v>
      </c>
      <c r="I1967" s="4">
        <f t="shared" si="159"/>
        <v>-1.1348009633452283E-2</v>
      </c>
      <c r="J1967" s="4">
        <f t="shared" si="160"/>
        <v>-1.9823719269246864E-2</v>
      </c>
      <c r="K1967" s="4">
        <f t="shared" si="161"/>
        <v>-6.3455103018462689E-3</v>
      </c>
    </row>
    <row r="1968" spans="1:11" x14ac:dyDescent="0.2">
      <c r="A1968" s="6">
        <v>43273</v>
      </c>
      <c r="B1968">
        <v>25.47929001</v>
      </c>
      <c r="C1968">
        <v>85.783500669999995</v>
      </c>
      <c r="D1968">
        <v>6.2145953179999998</v>
      </c>
      <c r="E1968">
        <v>2754.8798830000001</v>
      </c>
      <c r="G1968" s="6">
        <f t="shared" si="157"/>
        <v>43273</v>
      </c>
      <c r="H1968" s="4">
        <f t="shared" si="158"/>
        <v>7.243930187146308E-3</v>
      </c>
      <c r="I1968" s="4">
        <f t="shared" si="159"/>
        <v>-8.4093457089752244E-3</v>
      </c>
      <c r="J1968" s="4">
        <f t="shared" si="160"/>
        <v>-2.3958526883816611E-2</v>
      </c>
      <c r="K1968" s="4">
        <f t="shared" si="161"/>
        <v>1.8619344893302525E-3</v>
      </c>
    </row>
    <row r="1969" spans="1:11" x14ac:dyDescent="0.2">
      <c r="A1969" s="6">
        <v>43276</v>
      </c>
      <c r="B1969">
        <v>25.974937440000001</v>
      </c>
      <c r="C1969">
        <v>83.15750122</v>
      </c>
      <c r="D1969">
        <v>5.92163372</v>
      </c>
      <c r="E1969">
        <v>2717.070068</v>
      </c>
      <c r="G1969" s="6">
        <f t="shared" si="157"/>
        <v>43276</v>
      </c>
      <c r="H1969" s="4">
        <f t="shared" si="158"/>
        <v>1.945295295926508E-2</v>
      </c>
      <c r="I1969" s="4">
        <f t="shared" si="159"/>
        <v>-3.0611940868465304E-2</v>
      </c>
      <c r="J1969" s="4">
        <f t="shared" si="160"/>
        <v>-4.7140897034994911E-2</v>
      </c>
      <c r="K1969" s="4">
        <f t="shared" si="161"/>
        <v>-1.3724669170993464E-2</v>
      </c>
    </row>
    <row r="1970" spans="1:11" x14ac:dyDescent="0.2">
      <c r="A1970" s="6">
        <v>43277</v>
      </c>
      <c r="B1970">
        <v>25.827745440000001</v>
      </c>
      <c r="C1970">
        <v>84.55449677</v>
      </c>
      <c r="D1970">
        <v>5.992706299</v>
      </c>
      <c r="E1970">
        <v>2723.0600589999999</v>
      </c>
      <c r="G1970" s="6">
        <f t="shared" si="157"/>
        <v>43277</v>
      </c>
      <c r="H1970" s="4">
        <f t="shared" si="158"/>
        <v>-5.6666931475773952E-3</v>
      </c>
      <c r="I1970" s="4">
        <f t="shared" si="159"/>
        <v>1.6799393073441804E-2</v>
      </c>
      <c r="J1970" s="4">
        <f t="shared" si="160"/>
        <v>1.2002191010220153E-2</v>
      </c>
      <c r="K1970" s="4">
        <f t="shared" si="161"/>
        <v>2.2045773020529236E-3</v>
      </c>
    </row>
    <row r="1971" spans="1:11" x14ac:dyDescent="0.2">
      <c r="A1971" s="6">
        <v>43278</v>
      </c>
      <c r="B1971">
        <v>26.101099009999999</v>
      </c>
      <c r="C1971">
        <v>83.025497439999995</v>
      </c>
      <c r="D1971">
        <v>5.8374333380000003</v>
      </c>
      <c r="E1971">
        <v>2699.6298830000001</v>
      </c>
      <c r="G1971" s="6">
        <f t="shared" si="157"/>
        <v>43278</v>
      </c>
      <c r="H1971" s="4">
        <f t="shared" si="158"/>
        <v>1.0583717833018813E-2</v>
      </c>
      <c r="I1971" s="4">
        <f t="shared" si="159"/>
        <v>-1.8083004315655682E-2</v>
      </c>
      <c r="J1971" s="4">
        <f t="shared" si="160"/>
        <v>-2.5910323859173578E-2</v>
      </c>
      <c r="K1971" s="4">
        <f t="shared" si="161"/>
        <v>-8.6043552078701735E-3</v>
      </c>
    </row>
    <row r="1972" spans="1:11" x14ac:dyDescent="0.2">
      <c r="A1972" s="6">
        <v>43279</v>
      </c>
      <c r="B1972">
        <v>25.791696550000001</v>
      </c>
      <c r="C1972">
        <v>85.072502139999997</v>
      </c>
      <c r="D1972">
        <v>5.9647231100000004</v>
      </c>
      <c r="E1972">
        <v>2716.3100589999999</v>
      </c>
      <c r="G1972" s="6">
        <f t="shared" si="157"/>
        <v>43279</v>
      </c>
      <c r="H1972" s="4">
        <f t="shared" si="158"/>
        <v>-1.1854001238854273E-2</v>
      </c>
      <c r="I1972" s="4">
        <f t="shared" si="159"/>
        <v>2.4655133219518621E-2</v>
      </c>
      <c r="J1972" s="4">
        <f t="shared" si="160"/>
        <v>2.1805777407577498E-2</v>
      </c>
      <c r="K1972" s="4">
        <f t="shared" si="161"/>
        <v>6.1786899400682049E-3</v>
      </c>
    </row>
    <row r="1973" spans="1:11" x14ac:dyDescent="0.2">
      <c r="A1973" s="6">
        <v>43280</v>
      </c>
      <c r="B1973">
        <v>25.728618619999999</v>
      </c>
      <c r="C1973">
        <v>84.989997860000003</v>
      </c>
      <c r="D1973">
        <v>5.8666558269999998</v>
      </c>
      <c r="E1973">
        <v>2718.3701169999999</v>
      </c>
      <c r="G1973" s="6">
        <f t="shared" si="157"/>
        <v>43280</v>
      </c>
      <c r="H1973" s="4">
        <f t="shared" si="158"/>
        <v>-2.4456681194940932E-3</v>
      </c>
      <c r="I1973" s="4">
        <f t="shared" si="159"/>
        <v>-9.6981137176643806E-4</v>
      </c>
      <c r="J1973" s="4">
        <f t="shared" si="160"/>
        <v>-1.6441212976942454E-2</v>
      </c>
      <c r="K1973" s="4">
        <f t="shared" si="161"/>
        <v>7.5840311129971028E-4</v>
      </c>
    </row>
    <row r="1974" spans="1:11" x14ac:dyDescent="0.2">
      <c r="A1974" s="6">
        <v>43283</v>
      </c>
      <c r="B1974">
        <v>25.232967380000002</v>
      </c>
      <c r="C1974">
        <v>85.689002990000006</v>
      </c>
      <c r="D1974">
        <v>5.9988970760000004</v>
      </c>
      <c r="E1974">
        <v>2726.709961</v>
      </c>
      <c r="G1974" s="6">
        <f t="shared" si="157"/>
        <v>43283</v>
      </c>
      <c r="H1974" s="4">
        <f t="shared" si="158"/>
        <v>-1.9264588096257307E-2</v>
      </c>
      <c r="I1974" s="4">
        <f t="shared" si="159"/>
        <v>8.2245575667792004E-3</v>
      </c>
      <c r="J1974" s="4">
        <f t="shared" si="160"/>
        <v>2.2541163637278538E-2</v>
      </c>
      <c r="K1974" s="4">
        <f t="shared" si="161"/>
        <v>3.067957504331309E-3</v>
      </c>
    </row>
    <row r="1975" spans="1:11" x14ac:dyDescent="0.2">
      <c r="A1975" s="6">
        <v>43284</v>
      </c>
      <c r="B1975">
        <v>25.365140910000001</v>
      </c>
      <c r="C1975">
        <v>84.697998049999995</v>
      </c>
      <c r="D1975">
        <v>5.8651704789999997</v>
      </c>
      <c r="E1975">
        <v>2713.219971</v>
      </c>
      <c r="G1975" s="6">
        <f t="shared" si="157"/>
        <v>43284</v>
      </c>
      <c r="H1975" s="4">
        <f t="shared" si="158"/>
        <v>5.2381286754550338E-3</v>
      </c>
      <c r="I1975" s="4">
        <f t="shared" si="159"/>
        <v>-1.1565135611575017E-2</v>
      </c>
      <c r="J1975" s="4">
        <f t="shared" si="160"/>
        <v>-2.2291863871944928E-2</v>
      </c>
      <c r="K1975" s="4">
        <f t="shared" si="161"/>
        <v>-4.9473505407420237E-3</v>
      </c>
    </row>
    <row r="1976" spans="1:11" x14ac:dyDescent="0.2">
      <c r="A1976" s="6">
        <v>43286</v>
      </c>
      <c r="B1976">
        <v>25.404186249999999</v>
      </c>
      <c r="C1976">
        <v>84.986503600000006</v>
      </c>
      <c r="D1976">
        <v>6.0110316279999996</v>
      </c>
      <c r="E1976">
        <v>2736.610107</v>
      </c>
      <c r="G1976" s="6">
        <f t="shared" si="157"/>
        <v>43286</v>
      </c>
      <c r="H1976" s="4">
        <f t="shared" si="158"/>
        <v>1.5393306955611141E-3</v>
      </c>
      <c r="I1976" s="4">
        <f t="shared" si="159"/>
        <v>3.4062853508025626E-3</v>
      </c>
      <c r="J1976" s="4">
        <f t="shared" si="160"/>
        <v>2.4869038252553821E-2</v>
      </c>
      <c r="K1976" s="4">
        <f t="shared" si="161"/>
        <v>8.6208034180801363E-3</v>
      </c>
    </row>
    <row r="1977" spans="1:11" x14ac:dyDescent="0.2">
      <c r="A1977" s="6">
        <v>43287</v>
      </c>
      <c r="B1977">
        <v>25.386167530000002</v>
      </c>
      <c r="C1977">
        <v>85.531501770000006</v>
      </c>
      <c r="D1977">
        <v>6.1249475479999997</v>
      </c>
      <c r="E1977">
        <v>2759.820068</v>
      </c>
      <c r="G1977" s="6">
        <f t="shared" si="157"/>
        <v>43287</v>
      </c>
      <c r="H1977" s="4">
        <f t="shared" si="158"/>
        <v>-7.0928152638616293E-4</v>
      </c>
      <c r="I1977" s="4">
        <f t="shared" si="159"/>
        <v>6.4127614022704282E-3</v>
      </c>
      <c r="J1977" s="4">
        <f t="shared" si="160"/>
        <v>1.8951143006695981E-2</v>
      </c>
      <c r="K1977" s="4">
        <f t="shared" si="161"/>
        <v>8.4812816194133056E-3</v>
      </c>
    </row>
    <row r="1978" spans="1:11" x14ac:dyDescent="0.2">
      <c r="A1978" s="6">
        <v>43290</v>
      </c>
      <c r="B1978">
        <v>25.812725069999999</v>
      </c>
      <c r="C1978">
        <v>86.950996399999994</v>
      </c>
      <c r="D1978">
        <v>6.1724944109999997</v>
      </c>
      <c r="E1978">
        <v>2784.169922</v>
      </c>
      <c r="G1978" s="6">
        <f t="shared" si="157"/>
        <v>43290</v>
      </c>
      <c r="H1978" s="4">
        <f t="shared" si="158"/>
        <v>1.6802754472328818E-2</v>
      </c>
      <c r="I1978" s="4">
        <f t="shared" si="159"/>
        <v>1.6596161655352493E-2</v>
      </c>
      <c r="J1978" s="4">
        <f t="shared" si="160"/>
        <v>7.7628196204759803E-3</v>
      </c>
      <c r="K1978" s="4">
        <f t="shared" si="161"/>
        <v>8.8229860643218583E-3</v>
      </c>
    </row>
    <row r="1979" spans="1:11" x14ac:dyDescent="0.2">
      <c r="A1979" s="6">
        <v>43291</v>
      </c>
      <c r="B1979">
        <v>26.19722939</v>
      </c>
      <c r="C1979">
        <v>87.153503420000007</v>
      </c>
      <c r="D1979">
        <v>6.2715506550000004</v>
      </c>
      <c r="E1979">
        <v>2793.8400879999999</v>
      </c>
      <c r="G1979" s="6">
        <f t="shared" si="157"/>
        <v>43291</v>
      </c>
      <c r="H1979" s="4">
        <f t="shared" si="158"/>
        <v>1.4895921254237443E-2</v>
      </c>
      <c r="I1979" s="4">
        <f t="shared" si="159"/>
        <v>2.3289787165683418E-3</v>
      </c>
      <c r="J1979" s="4">
        <f t="shared" si="160"/>
        <v>1.6048008698634542E-2</v>
      </c>
      <c r="K1979" s="4">
        <f t="shared" si="161"/>
        <v>3.4732671751058763E-3</v>
      </c>
    </row>
    <row r="1980" spans="1:11" x14ac:dyDescent="0.2">
      <c r="A1980" s="6">
        <v>43292</v>
      </c>
      <c r="B1980">
        <v>25.992959979999998</v>
      </c>
      <c r="C1980">
        <v>87.75</v>
      </c>
      <c r="D1980">
        <v>6.1299004549999996</v>
      </c>
      <c r="E1980">
        <v>2774.0200199999999</v>
      </c>
      <c r="G1980" s="6">
        <f t="shared" si="157"/>
        <v>43292</v>
      </c>
      <c r="H1980" s="4">
        <f t="shared" si="158"/>
        <v>-7.7973669260603673E-3</v>
      </c>
      <c r="I1980" s="4">
        <f t="shared" si="159"/>
        <v>6.8442065619029879E-3</v>
      </c>
      <c r="J1980" s="4">
        <f t="shared" si="160"/>
        <v>-2.2586152578879415E-2</v>
      </c>
      <c r="K1980" s="4">
        <f t="shared" si="161"/>
        <v>-7.0942027373471772E-3</v>
      </c>
    </row>
    <row r="1981" spans="1:11" x14ac:dyDescent="0.2">
      <c r="A1981" s="6">
        <v>43293</v>
      </c>
      <c r="B1981">
        <v>25.989955899999998</v>
      </c>
      <c r="C1981">
        <v>89.831001279999995</v>
      </c>
      <c r="D1981">
        <v>6.2215266229999999</v>
      </c>
      <c r="E1981">
        <v>2798.290039</v>
      </c>
      <c r="G1981" s="6">
        <f t="shared" si="157"/>
        <v>43293</v>
      </c>
      <c r="H1981" s="4">
        <f t="shared" si="158"/>
        <v>-1.1557283211727221E-4</v>
      </c>
      <c r="I1981" s="4">
        <f t="shared" si="159"/>
        <v>2.3715114301994245E-2</v>
      </c>
      <c r="J1981" s="4">
        <f t="shared" si="160"/>
        <v>1.494741532470778E-2</v>
      </c>
      <c r="K1981" s="4">
        <f t="shared" si="161"/>
        <v>8.7490424816760726E-3</v>
      </c>
    </row>
    <row r="1982" spans="1:11" x14ac:dyDescent="0.2">
      <c r="A1982" s="6">
        <v>43294</v>
      </c>
      <c r="B1982">
        <v>26.344421390000001</v>
      </c>
      <c r="C1982">
        <v>90.651496890000004</v>
      </c>
      <c r="D1982">
        <v>6.174229145</v>
      </c>
      <c r="E1982">
        <v>2801.3100589999999</v>
      </c>
      <c r="G1982" s="6">
        <f t="shared" si="157"/>
        <v>43294</v>
      </c>
      <c r="H1982" s="4">
        <f t="shared" si="158"/>
        <v>1.3638556808786451E-2</v>
      </c>
      <c r="I1982" s="4">
        <f t="shared" si="159"/>
        <v>9.1337689473431904E-3</v>
      </c>
      <c r="J1982" s="4">
        <f t="shared" si="160"/>
        <v>-7.6022302669490616E-3</v>
      </c>
      <c r="K1982" s="4">
        <f t="shared" si="161"/>
        <v>1.0792376622543731E-3</v>
      </c>
    </row>
    <row r="1983" spans="1:11" x14ac:dyDescent="0.2">
      <c r="A1983" s="6">
        <v>43297</v>
      </c>
      <c r="B1983">
        <v>26.32639503</v>
      </c>
      <c r="C1983">
        <v>91.124496460000003</v>
      </c>
      <c r="D1983">
        <v>6.1464939120000004</v>
      </c>
      <c r="E1983">
        <v>2798.429932</v>
      </c>
      <c r="G1983" s="6">
        <f t="shared" si="157"/>
        <v>43297</v>
      </c>
      <c r="H1983" s="4">
        <f t="shared" si="158"/>
        <v>-6.8425719939491092E-4</v>
      </c>
      <c r="I1983" s="4">
        <f t="shared" si="159"/>
        <v>5.2177800282102726E-3</v>
      </c>
      <c r="J1983" s="4">
        <f t="shared" si="160"/>
        <v>-4.4920964785474249E-3</v>
      </c>
      <c r="K1983" s="4">
        <f t="shared" si="161"/>
        <v>-1.0281357433985505E-3</v>
      </c>
    </row>
    <row r="1984" spans="1:11" x14ac:dyDescent="0.2">
      <c r="A1984" s="6">
        <v>43298</v>
      </c>
      <c r="B1984">
        <v>26.49160767</v>
      </c>
      <c r="C1984">
        <v>92.196502690000003</v>
      </c>
      <c r="D1984">
        <v>6.2824482919999998</v>
      </c>
      <c r="E1984">
        <v>2809.5500489999999</v>
      </c>
      <c r="G1984" s="6">
        <f t="shared" si="157"/>
        <v>43298</v>
      </c>
      <c r="H1984" s="4">
        <f t="shared" si="158"/>
        <v>6.2755512029555316E-3</v>
      </c>
      <c r="I1984" s="4">
        <f t="shared" si="159"/>
        <v>1.1764193731051975E-2</v>
      </c>
      <c r="J1984" s="4">
        <f t="shared" si="160"/>
        <v>2.2119013204352278E-2</v>
      </c>
      <c r="K1984" s="4">
        <f t="shared" si="161"/>
        <v>3.9736985631984023E-3</v>
      </c>
    </row>
    <row r="1985" spans="1:11" x14ac:dyDescent="0.2">
      <c r="A1985" s="6">
        <v>43299</v>
      </c>
      <c r="B1985">
        <v>26.455566409999999</v>
      </c>
      <c r="C1985">
        <v>92.146003719999996</v>
      </c>
      <c r="D1985">
        <v>6.2331676480000002</v>
      </c>
      <c r="E1985">
        <v>2815.6201169999999</v>
      </c>
      <c r="G1985" s="6">
        <f t="shared" si="157"/>
        <v>43299</v>
      </c>
      <c r="H1985" s="4">
        <f t="shared" si="158"/>
        <v>-1.3604783993843572E-3</v>
      </c>
      <c r="I1985" s="4">
        <f t="shared" si="159"/>
        <v>-5.4773194781376766E-4</v>
      </c>
      <c r="J1985" s="4">
        <f t="shared" si="160"/>
        <v>-7.8441782103886304E-3</v>
      </c>
      <c r="K1985" s="4">
        <f t="shared" si="161"/>
        <v>2.1605124999144465E-3</v>
      </c>
    </row>
    <row r="1986" spans="1:11" x14ac:dyDescent="0.2">
      <c r="A1986" s="6">
        <v>43300</v>
      </c>
      <c r="B1986">
        <v>26.35042953</v>
      </c>
      <c r="C1986">
        <v>90.648498540000006</v>
      </c>
      <c r="D1986">
        <v>6.2413387299999998</v>
      </c>
      <c r="E1986">
        <v>2804.48999</v>
      </c>
      <c r="G1986" s="6">
        <f t="shared" ref="G1986:G2049" si="162">A1986</f>
        <v>43300</v>
      </c>
      <c r="H1986" s="4">
        <f t="shared" si="158"/>
        <v>-3.9740929515785783E-3</v>
      </c>
      <c r="I1986" s="4">
        <f t="shared" si="159"/>
        <v>-1.6251439232789711E-2</v>
      </c>
      <c r="J1986" s="4">
        <f t="shared" si="160"/>
        <v>1.3109036145724229E-3</v>
      </c>
      <c r="K1986" s="4">
        <f t="shared" si="161"/>
        <v>-3.9529931373906146E-3</v>
      </c>
    </row>
    <row r="1987" spans="1:11" x14ac:dyDescent="0.2">
      <c r="A1987" s="6">
        <v>43301</v>
      </c>
      <c r="B1987">
        <v>26.452560420000001</v>
      </c>
      <c r="C1987">
        <v>90.684997559999999</v>
      </c>
      <c r="D1987">
        <v>6.2131090159999998</v>
      </c>
      <c r="E1987">
        <v>2801.830078</v>
      </c>
      <c r="G1987" s="6">
        <f t="shared" si="162"/>
        <v>43301</v>
      </c>
      <c r="H1987" s="4">
        <f t="shared" si="158"/>
        <v>3.8758719239746497E-3</v>
      </c>
      <c r="I1987" s="4">
        <f t="shared" si="159"/>
        <v>4.0264340378337593E-4</v>
      </c>
      <c r="J1987" s="4">
        <f t="shared" si="160"/>
        <v>-4.523022258719811E-3</v>
      </c>
      <c r="K1987" s="4">
        <f t="shared" si="161"/>
        <v>-9.4844767122881368E-4</v>
      </c>
    </row>
    <row r="1988" spans="1:11" x14ac:dyDescent="0.2">
      <c r="A1988" s="6">
        <v>43304</v>
      </c>
      <c r="B1988">
        <v>26.323394780000001</v>
      </c>
      <c r="C1988">
        <v>90.099998470000003</v>
      </c>
      <c r="D1988">
        <v>6.1764578820000002</v>
      </c>
      <c r="E1988">
        <v>2806.9799800000001</v>
      </c>
      <c r="G1988" s="6">
        <f t="shared" si="162"/>
        <v>43304</v>
      </c>
      <c r="H1988" s="4">
        <f t="shared" si="158"/>
        <v>-4.8829163585367708E-3</v>
      </c>
      <c r="I1988" s="4">
        <f t="shared" si="159"/>
        <v>-6.4508916109629055E-3</v>
      </c>
      <c r="J1988" s="4">
        <f t="shared" si="160"/>
        <v>-5.8990006300574382E-3</v>
      </c>
      <c r="K1988" s="4">
        <f t="shared" si="161"/>
        <v>1.8380493665326458E-3</v>
      </c>
    </row>
    <row r="1989" spans="1:11" x14ac:dyDescent="0.2">
      <c r="A1989" s="6">
        <v>43305</v>
      </c>
      <c r="B1989">
        <v>26.422515870000002</v>
      </c>
      <c r="C1989">
        <v>91.46199799</v>
      </c>
      <c r="D1989">
        <v>6.1591215129999997</v>
      </c>
      <c r="E1989">
        <v>2820.3999020000001</v>
      </c>
      <c r="G1989" s="6">
        <f t="shared" si="162"/>
        <v>43305</v>
      </c>
      <c r="H1989" s="4">
        <f t="shared" ref="H1989:H2052" si="163">B1989/B1988-1</f>
        <v>3.765513180515434E-3</v>
      </c>
      <c r="I1989" s="4">
        <f t="shared" si="159"/>
        <v>1.5116532110191816E-2</v>
      </c>
      <c r="J1989" s="4">
        <f t="shared" si="160"/>
        <v>-2.8068464694827044E-3</v>
      </c>
      <c r="K1989" s="4">
        <f t="shared" si="161"/>
        <v>4.7809111912511248E-3</v>
      </c>
    </row>
    <row r="1990" spans="1:11" x14ac:dyDescent="0.2">
      <c r="A1990" s="6">
        <v>43306</v>
      </c>
      <c r="B1990">
        <v>26.404497150000001</v>
      </c>
      <c r="C1990">
        <v>93.180496219999995</v>
      </c>
      <c r="D1990">
        <v>6.237377167</v>
      </c>
      <c r="E1990">
        <v>2846.070068</v>
      </c>
      <c r="G1990" s="6">
        <f t="shared" si="162"/>
        <v>43306</v>
      </c>
      <c r="H1990" s="4">
        <f t="shared" si="163"/>
        <v>-6.8194565909818206E-4</v>
      </c>
      <c r="I1990" s="4">
        <f t="shared" si="159"/>
        <v>1.8789205000615539E-2</v>
      </c>
      <c r="J1990" s="4">
        <f t="shared" si="160"/>
        <v>1.2705651907471971E-2</v>
      </c>
      <c r="K1990" s="4">
        <f t="shared" si="161"/>
        <v>9.1016050531687043E-3</v>
      </c>
    </row>
    <row r="1991" spans="1:11" x14ac:dyDescent="0.2">
      <c r="A1991" s="6">
        <v>43307</v>
      </c>
      <c r="B1991">
        <v>26.503623959999999</v>
      </c>
      <c r="C1991">
        <v>90.400001529999997</v>
      </c>
      <c r="D1991">
        <v>6.3109273909999999</v>
      </c>
      <c r="E1991">
        <v>2837.4399410000001</v>
      </c>
      <c r="G1991" s="6">
        <f t="shared" si="162"/>
        <v>43307</v>
      </c>
      <c r="H1991" s="4">
        <f t="shared" si="163"/>
        <v>3.7541639000686633E-3</v>
      </c>
      <c r="I1991" s="4">
        <f t="shared" si="159"/>
        <v>-2.9839878545347309E-2</v>
      </c>
      <c r="J1991" s="4">
        <f t="shared" si="160"/>
        <v>1.1791851291137467E-2</v>
      </c>
      <c r="K1991" s="4">
        <f t="shared" si="161"/>
        <v>-3.032296041138749E-3</v>
      </c>
    </row>
    <row r="1992" spans="1:11" x14ac:dyDescent="0.2">
      <c r="A1992" s="6">
        <v>43308</v>
      </c>
      <c r="B1992">
        <v>26.473587040000002</v>
      </c>
      <c r="C1992">
        <v>90.863502499999996</v>
      </c>
      <c r="D1992">
        <v>6.2410931590000001</v>
      </c>
      <c r="E1992">
        <v>2818.820068</v>
      </c>
      <c r="G1992" s="6">
        <f t="shared" si="162"/>
        <v>43308</v>
      </c>
      <c r="H1992" s="4">
        <f t="shared" si="163"/>
        <v>-1.1333136949622791E-3</v>
      </c>
      <c r="I1992" s="4">
        <f t="shared" si="159"/>
        <v>5.1272230326919743E-3</v>
      </c>
      <c r="J1992" s="4">
        <f t="shared" si="160"/>
        <v>-1.1065605365637721E-2</v>
      </c>
      <c r="K1992" s="4">
        <f t="shared" si="161"/>
        <v>-6.5622086765431131E-3</v>
      </c>
    </row>
    <row r="1993" spans="1:11" x14ac:dyDescent="0.2">
      <c r="A1993" s="6">
        <v>43311</v>
      </c>
      <c r="B1993">
        <v>26.698877329999998</v>
      </c>
      <c r="C1993">
        <v>88.960998540000006</v>
      </c>
      <c r="D1993">
        <v>6.0457019809999997</v>
      </c>
      <c r="E1993">
        <v>2802.6000979999999</v>
      </c>
      <c r="G1993" s="6">
        <f t="shared" si="162"/>
        <v>43311</v>
      </c>
      <c r="H1993" s="4">
        <f t="shared" si="163"/>
        <v>8.5100024284430198E-3</v>
      </c>
      <c r="I1993" s="4">
        <f t="shared" si="159"/>
        <v>-2.0938043412975338E-2</v>
      </c>
      <c r="J1993" s="4">
        <f t="shared" si="160"/>
        <v>-3.1307204206403427E-2</v>
      </c>
      <c r="K1993" s="4">
        <f t="shared" si="161"/>
        <v>-5.7541700458760836E-3</v>
      </c>
    </row>
    <row r="1994" spans="1:11" x14ac:dyDescent="0.2">
      <c r="A1994" s="6">
        <v>43312</v>
      </c>
      <c r="B1994">
        <v>26.804021840000001</v>
      </c>
      <c r="C1994">
        <v>88.872001650000001</v>
      </c>
      <c r="D1994">
        <v>6.0637807849999996</v>
      </c>
      <c r="E1994">
        <v>2816.290039</v>
      </c>
      <c r="G1994" s="6">
        <f t="shared" si="162"/>
        <v>43312</v>
      </c>
      <c r="H1994" s="4">
        <f t="shared" si="163"/>
        <v>3.9381622193475074E-3</v>
      </c>
      <c r="I1994" s="4">
        <f t="shared" si="159"/>
        <v>-1.0004034516315485E-3</v>
      </c>
      <c r="J1994" s="4">
        <f t="shared" si="160"/>
        <v>2.9903564642810299E-3</v>
      </c>
      <c r="K1994" s="4">
        <f t="shared" si="161"/>
        <v>4.884728652428727E-3</v>
      </c>
    </row>
    <row r="1995" spans="1:11" x14ac:dyDescent="0.2">
      <c r="A1995" s="6">
        <v>43313</v>
      </c>
      <c r="B1995">
        <v>26.506637569999999</v>
      </c>
      <c r="C1995">
        <v>89.858497619999994</v>
      </c>
      <c r="D1995">
        <v>6.1036500929999997</v>
      </c>
      <c r="E1995">
        <v>2813.360107</v>
      </c>
      <c r="G1995" s="6">
        <f t="shared" si="162"/>
        <v>43313</v>
      </c>
      <c r="H1995" s="4">
        <f t="shared" si="163"/>
        <v>-1.1094763008893338E-2</v>
      </c>
      <c r="I1995" s="4">
        <f t="shared" si="159"/>
        <v>1.1100188492266128E-2</v>
      </c>
      <c r="J1995" s="4">
        <f t="shared" si="160"/>
        <v>6.5749916452495505E-3</v>
      </c>
      <c r="K1995" s="4">
        <f t="shared" si="161"/>
        <v>-1.0403516539227997E-3</v>
      </c>
    </row>
    <row r="1996" spans="1:11" x14ac:dyDescent="0.2">
      <c r="A1996" s="6">
        <v>43314</v>
      </c>
      <c r="B1996">
        <v>26.66283035</v>
      </c>
      <c r="C1996">
        <v>91.716499330000005</v>
      </c>
      <c r="D1996">
        <v>6.2064232830000003</v>
      </c>
      <c r="E1996">
        <v>2827.219971</v>
      </c>
      <c r="G1996" s="6">
        <f t="shared" si="162"/>
        <v>43314</v>
      </c>
      <c r="H1996" s="4">
        <f t="shared" si="163"/>
        <v>5.8925912269152114E-3</v>
      </c>
      <c r="I1996" s="4">
        <f t="shared" si="159"/>
        <v>2.0676972787340153E-2</v>
      </c>
      <c r="J1996" s="4">
        <f t="shared" si="160"/>
        <v>1.6837988487883093E-2</v>
      </c>
      <c r="K1996" s="4">
        <f t="shared" si="161"/>
        <v>4.9264450595978282E-3</v>
      </c>
    </row>
    <row r="1997" spans="1:11" x14ac:dyDescent="0.2">
      <c r="A1997" s="6">
        <v>43315</v>
      </c>
      <c r="B1997">
        <v>26.915166849999999</v>
      </c>
      <c r="C1997">
        <v>91.16449738</v>
      </c>
      <c r="D1997">
        <v>6.243073463</v>
      </c>
      <c r="E1997">
        <v>2840.3500979999999</v>
      </c>
      <c r="G1997" s="6">
        <f t="shared" si="162"/>
        <v>43315</v>
      </c>
      <c r="H1997" s="4">
        <f t="shared" si="163"/>
        <v>9.4639802559444153E-3</v>
      </c>
      <c r="I1997" s="4">
        <f t="shared" si="159"/>
        <v>-6.0185675863387855E-3</v>
      </c>
      <c r="J1997" s="4">
        <f t="shared" si="160"/>
        <v>5.9052014870446534E-3</v>
      </c>
      <c r="K1997" s="4">
        <f t="shared" si="161"/>
        <v>4.6441830259693617E-3</v>
      </c>
    </row>
    <row r="1998" spans="1:11" x14ac:dyDescent="0.2">
      <c r="A1998" s="6">
        <v>43318</v>
      </c>
      <c r="B1998">
        <v>26.936191560000001</v>
      </c>
      <c r="C1998">
        <v>92.387496949999999</v>
      </c>
      <c r="D1998">
        <v>6.2908682819999999</v>
      </c>
      <c r="E1998">
        <v>2850.3999020000001</v>
      </c>
      <c r="G1998" s="6">
        <f t="shared" si="162"/>
        <v>43318</v>
      </c>
      <c r="H1998" s="4">
        <f t="shared" si="163"/>
        <v>7.8114730319800429E-4</v>
      </c>
      <c r="I1998" s="4">
        <f t="shared" si="159"/>
        <v>1.34153053562307E-2</v>
      </c>
      <c r="J1998" s="4">
        <f t="shared" si="160"/>
        <v>7.6556553888496026E-3</v>
      </c>
      <c r="K1998" s="4">
        <f t="shared" si="161"/>
        <v>3.5382272090600519E-3</v>
      </c>
    </row>
    <row r="1999" spans="1:11" x14ac:dyDescent="0.2">
      <c r="A1999" s="6">
        <v>43319</v>
      </c>
      <c r="B1999">
        <v>26.96623039</v>
      </c>
      <c r="C1999">
        <v>93.124000550000005</v>
      </c>
      <c r="D1999">
        <v>6.3631806370000001</v>
      </c>
      <c r="E1999">
        <v>2858.4499510000001</v>
      </c>
      <c r="G1999" s="6">
        <f t="shared" si="162"/>
        <v>43319</v>
      </c>
      <c r="H1999" s="4">
        <f t="shared" si="163"/>
        <v>1.1151847481143395E-3</v>
      </c>
      <c r="I1999" s="4">
        <f t="shared" si="159"/>
        <v>7.9718968942150692E-3</v>
      </c>
      <c r="J1999" s="4">
        <f t="shared" si="160"/>
        <v>1.1494813078014587E-2</v>
      </c>
      <c r="K1999" s="4">
        <f t="shared" si="161"/>
        <v>2.8241823171377689E-3</v>
      </c>
    </row>
    <row r="2000" spans="1:11" x14ac:dyDescent="0.2">
      <c r="A2000" s="6">
        <v>43320</v>
      </c>
      <c r="B2000">
        <v>27.050338750000002</v>
      </c>
      <c r="C2000">
        <v>94.325996399999994</v>
      </c>
      <c r="D2000">
        <v>6.3995833400000004</v>
      </c>
      <c r="E2000">
        <v>2857.6999510000001</v>
      </c>
      <c r="G2000" s="6">
        <f t="shared" si="162"/>
        <v>43320</v>
      </c>
      <c r="H2000" s="4">
        <f t="shared" si="163"/>
        <v>3.1190254916457771E-3</v>
      </c>
      <c r="I2000" s="4">
        <f t="shared" si="159"/>
        <v>1.290747651411972E-2</v>
      </c>
      <c r="J2000" s="4">
        <f t="shared" si="160"/>
        <v>5.720834450043677E-3</v>
      </c>
      <c r="K2000" s="4">
        <f t="shared" si="161"/>
        <v>-2.6237996566547128E-4</v>
      </c>
    </row>
    <row r="2001" spans="1:11" x14ac:dyDescent="0.2">
      <c r="A2001" s="6">
        <v>43321</v>
      </c>
      <c r="B2001">
        <v>26.89323044</v>
      </c>
      <c r="C2001">
        <v>94.926002499999996</v>
      </c>
      <c r="D2001">
        <v>6.3510456089999998</v>
      </c>
      <c r="E2001">
        <v>2853.580078</v>
      </c>
      <c r="G2001" s="6">
        <f t="shared" si="162"/>
        <v>43321</v>
      </c>
      <c r="H2001" s="4">
        <f t="shared" si="163"/>
        <v>-5.8079978758122097E-3</v>
      </c>
      <c r="I2001" s="4">
        <f t="shared" si="159"/>
        <v>6.3609834287423617E-3</v>
      </c>
      <c r="J2001" s="4">
        <f t="shared" si="160"/>
        <v>-7.5845142443290436E-3</v>
      </c>
      <c r="K2001" s="4">
        <f t="shared" si="161"/>
        <v>-1.4416744482073085E-3</v>
      </c>
    </row>
    <row r="2002" spans="1:11" x14ac:dyDescent="0.2">
      <c r="A2002" s="6">
        <v>43322</v>
      </c>
      <c r="B2002">
        <v>27.246728900000001</v>
      </c>
      <c r="C2002">
        <v>94.315002440000001</v>
      </c>
      <c r="D2002">
        <v>6.3096895220000002</v>
      </c>
      <c r="E2002">
        <v>2833.280029</v>
      </c>
      <c r="G2002" s="6">
        <f t="shared" si="162"/>
        <v>43322</v>
      </c>
      <c r="H2002" s="4">
        <f t="shared" si="163"/>
        <v>1.3144514594060075E-2</v>
      </c>
      <c r="I2002" s="4">
        <f t="shared" si="159"/>
        <v>-6.4365931768800566E-3</v>
      </c>
      <c r="J2002" s="4">
        <f t="shared" si="160"/>
        <v>-6.5116973717516125E-3</v>
      </c>
      <c r="K2002" s="4">
        <f t="shared" si="161"/>
        <v>-7.1138879740945127E-3</v>
      </c>
    </row>
    <row r="2003" spans="1:11" x14ac:dyDescent="0.2">
      <c r="A2003" s="6">
        <v>43325</v>
      </c>
      <c r="B2003">
        <v>27.0835762</v>
      </c>
      <c r="C2003">
        <v>94.809997559999999</v>
      </c>
      <c r="D2003">
        <v>6.3426251410000001</v>
      </c>
      <c r="E2003">
        <v>2821.929932</v>
      </c>
      <c r="G2003" s="6">
        <f t="shared" si="162"/>
        <v>43325</v>
      </c>
      <c r="H2003" s="4">
        <f t="shared" si="163"/>
        <v>-5.9879738444492681E-3</v>
      </c>
      <c r="I2003" s="4">
        <f t="shared" si="159"/>
        <v>5.2483179472417874E-3</v>
      </c>
      <c r="J2003" s="4">
        <f t="shared" si="160"/>
        <v>5.219847804739608E-3</v>
      </c>
      <c r="K2003" s="4">
        <f t="shared" si="161"/>
        <v>-4.0059919541401978E-3</v>
      </c>
    </row>
    <row r="2004" spans="1:11" x14ac:dyDescent="0.2">
      <c r="A2004" s="6">
        <v>43326</v>
      </c>
      <c r="B2004">
        <v>27.449161530000001</v>
      </c>
      <c r="C2004">
        <v>95.98249817</v>
      </c>
      <c r="D2004">
        <v>6.4741239549999996</v>
      </c>
      <c r="E2004">
        <v>2839.959961</v>
      </c>
      <c r="G2004" s="6">
        <f t="shared" si="162"/>
        <v>43326</v>
      </c>
      <c r="H2004" s="4">
        <f t="shared" si="163"/>
        <v>1.3498414216066568E-2</v>
      </c>
      <c r="I2004" s="4">
        <f t="shared" ref="I2004:I2067" si="164">C2004/C2003-1</f>
        <v>1.2366845693229767E-2</v>
      </c>
      <c r="J2004" s="4">
        <f t="shared" ref="J2004:J2067" si="165">D2004/D2003-1</f>
        <v>2.0732553331894943E-2</v>
      </c>
      <c r="K2004" s="4">
        <f t="shared" ref="K2004:K2067" si="166">E2004/E2003-1</f>
        <v>6.3892546712602805E-3</v>
      </c>
    </row>
    <row r="2005" spans="1:11" x14ac:dyDescent="0.2">
      <c r="A2005" s="6">
        <v>43327</v>
      </c>
      <c r="B2005">
        <v>27.258811949999998</v>
      </c>
      <c r="C2005">
        <v>94.130996699999997</v>
      </c>
      <c r="D2005">
        <v>6.4159274100000001</v>
      </c>
      <c r="E2005">
        <v>2818.3701169999999</v>
      </c>
      <c r="G2005" s="6">
        <f t="shared" si="162"/>
        <v>43327</v>
      </c>
      <c r="H2005" s="4">
        <f t="shared" si="163"/>
        <v>-6.9346227494768709E-3</v>
      </c>
      <c r="I2005" s="4">
        <f t="shared" si="164"/>
        <v>-1.9289990418052128E-2</v>
      </c>
      <c r="J2005" s="4">
        <f t="shared" si="165"/>
        <v>-8.989099591621863E-3</v>
      </c>
      <c r="K2005" s="4">
        <f t="shared" si="166"/>
        <v>-7.6021649236202027E-3</v>
      </c>
    </row>
    <row r="2006" spans="1:11" x14ac:dyDescent="0.2">
      <c r="A2006" s="6">
        <v>43328</v>
      </c>
      <c r="B2006">
        <v>29.802803040000001</v>
      </c>
      <c r="C2006">
        <v>94.325996399999994</v>
      </c>
      <c r="D2006">
        <v>6.3753147129999999</v>
      </c>
      <c r="E2006">
        <v>2840.6899410000001</v>
      </c>
      <c r="G2006" s="6">
        <f t="shared" si="162"/>
        <v>43328</v>
      </c>
      <c r="H2006" s="4">
        <f t="shared" si="163"/>
        <v>9.3327291543973567E-2</v>
      </c>
      <c r="I2006" s="4">
        <f t="shared" si="164"/>
        <v>2.0715779800086764E-3</v>
      </c>
      <c r="J2006" s="4">
        <f t="shared" si="165"/>
        <v>-6.3299807502030792E-3</v>
      </c>
      <c r="K2006" s="4">
        <f t="shared" si="166"/>
        <v>7.9194084074942772E-3</v>
      </c>
    </row>
    <row r="2007" spans="1:11" x14ac:dyDescent="0.2">
      <c r="A2007" s="6">
        <v>43329</v>
      </c>
      <c r="B2007">
        <v>29.564130779999999</v>
      </c>
      <c r="C2007">
        <v>94.111000059999995</v>
      </c>
      <c r="D2007">
        <v>6.0627903940000003</v>
      </c>
      <c r="E2007">
        <v>2850.1298830000001</v>
      </c>
      <c r="G2007" s="6">
        <f t="shared" si="162"/>
        <v>43329</v>
      </c>
      <c r="H2007" s="4">
        <f t="shared" si="163"/>
        <v>-8.0083829591353073E-3</v>
      </c>
      <c r="I2007" s="4">
        <f t="shared" si="164"/>
        <v>-2.279290420514446E-3</v>
      </c>
      <c r="J2007" s="4">
        <f t="shared" si="165"/>
        <v>-4.9021002580896367E-2</v>
      </c>
      <c r="K2007" s="4">
        <f t="shared" si="166"/>
        <v>3.3231159317150816E-3</v>
      </c>
    </row>
    <row r="2008" spans="1:11" x14ac:dyDescent="0.2">
      <c r="A2008" s="6">
        <v>43332</v>
      </c>
      <c r="B2008">
        <v>29.005167010000001</v>
      </c>
      <c r="C2008">
        <v>93.83550262</v>
      </c>
      <c r="D2008">
        <v>6.1375770569999997</v>
      </c>
      <c r="E2008">
        <v>2857.0500489999999</v>
      </c>
      <c r="G2008" s="6">
        <f t="shared" si="162"/>
        <v>43332</v>
      </c>
      <c r="H2008" s="4">
        <f t="shared" si="163"/>
        <v>-1.8906822397705469E-2</v>
      </c>
      <c r="I2008" s="4">
        <f t="shared" si="164"/>
        <v>-2.9273670434312171E-3</v>
      </c>
      <c r="J2008" s="4">
        <f t="shared" si="165"/>
        <v>1.2335353548427408E-2</v>
      </c>
      <c r="K2008" s="4">
        <f t="shared" si="166"/>
        <v>2.4280177690414462E-3</v>
      </c>
    </row>
    <row r="2009" spans="1:11" x14ac:dyDescent="0.2">
      <c r="A2009" s="6">
        <v>43333</v>
      </c>
      <c r="B2009">
        <v>29.029340739999999</v>
      </c>
      <c r="C2009">
        <v>94.170997619999994</v>
      </c>
      <c r="D2009">
        <v>6.2732858660000002</v>
      </c>
      <c r="E2009">
        <v>2862.959961</v>
      </c>
      <c r="G2009" s="6">
        <f t="shared" si="162"/>
        <v>43333</v>
      </c>
      <c r="H2009" s="4">
        <f t="shared" si="163"/>
        <v>8.3342840231415138E-4</v>
      </c>
      <c r="I2009" s="4">
        <f t="shared" si="164"/>
        <v>3.5753525119233132E-3</v>
      </c>
      <c r="J2009" s="4">
        <f t="shared" si="165"/>
        <v>2.2111137300544703E-2</v>
      </c>
      <c r="K2009" s="4">
        <f t="shared" si="166"/>
        <v>2.0685363919574762E-3</v>
      </c>
    </row>
    <row r="2010" spans="1:11" x14ac:dyDescent="0.2">
      <c r="A2010" s="6">
        <v>43334</v>
      </c>
      <c r="B2010">
        <v>28.905464169999998</v>
      </c>
      <c r="C2010">
        <v>95.245002749999998</v>
      </c>
      <c r="D2010">
        <v>6.5085468290000001</v>
      </c>
      <c r="E2010">
        <v>2861.820068</v>
      </c>
      <c r="G2010" s="6">
        <f t="shared" si="162"/>
        <v>43334</v>
      </c>
      <c r="H2010" s="4">
        <f t="shared" si="163"/>
        <v>-4.2672884344668871E-3</v>
      </c>
      <c r="I2010" s="4">
        <f t="shared" si="164"/>
        <v>1.1404839676158574E-2</v>
      </c>
      <c r="J2010" s="4">
        <f t="shared" si="165"/>
        <v>3.7502031315848283E-2</v>
      </c>
      <c r="K2010" s="4">
        <f t="shared" si="166"/>
        <v>-3.9815191812941908E-4</v>
      </c>
    </row>
    <row r="2011" spans="1:11" x14ac:dyDescent="0.2">
      <c r="A2011" s="6">
        <v>43335</v>
      </c>
      <c r="B2011">
        <v>28.75741386</v>
      </c>
      <c r="C2011">
        <v>95.144996640000002</v>
      </c>
      <c r="D2011">
        <v>6.6080985070000002</v>
      </c>
      <c r="E2011">
        <v>2856.9799800000001</v>
      </c>
      <c r="G2011" s="6">
        <f t="shared" si="162"/>
        <v>43335</v>
      </c>
      <c r="H2011" s="4">
        <f t="shared" si="163"/>
        <v>-5.1218796947621881E-3</v>
      </c>
      <c r="I2011" s="4">
        <f t="shared" si="164"/>
        <v>-1.0499880005515605E-3</v>
      </c>
      <c r="J2011" s="4">
        <f t="shared" si="165"/>
        <v>1.5295530725296436E-2</v>
      </c>
      <c r="K2011" s="4">
        <f t="shared" si="166"/>
        <v>-1.6912621635861713E-3</v>
      </c>
    </row>
    <row r="2012" spans="1:11" x14ac:dyDescent="0.2">
      <c r="A2012" s="6">
        <v>43336</v>
      </c>
      <c r="B2012">
        <v>28.687919619999999</v>
      </c>
      <c r="C2012">
        <v>95.269500730000004</v>
      </c>
      <c r="D2012">
        <v>6.7413296699999998</v>
      </c>
      <c r="E2012">
        <v>2874.6899410000001</v>
      </c>
      <c r="G2012" s="6">
        <f t="shared" si="162"/>
        <v>43336</v>
      </c>
      <c r="H2012" s="4">
        <f t="shared" si="163"/>
        <v>-2.4165677879909309E-3</v>
      </c>
      <c r="I2012" s="4">
        <f t="shared" si="164"/>
        <v>1.308572120414242E-3</v>
      </c>
      <c r="J2012" s="4">
        <f t="shared" si="165"/>
        <v>2.0161800381587325E-2</v>
      </c>
      <c r="K2012" s="4">
        <f t="shared" si="166"/>
        <v>6.1988397272563223E-3</v>
      </c>
    </row>
    <row r="2013" spans="1:11" x14ac:dyDescent="0.2">
      <c r="A2013" s="6">
        <v>43339</v>
      </c>
      <c r="B2013">
        <v>28.564043049999999</v>
      </c>
      <c r="C2013">
        <v>96.384002690000003</v>
      </c>
      <c r="D2013">
        <v>6.832462788</v>
      </c>
      <c r="E2013">
        <v>2896.73999</v>
      </c>
      <c r="G2013" s="6">
        <f t="shared" si="162"/>
        <v>43339</v>
      </c>
      <c r="H2013" s="4">
        <f t="shared" si="163"/>
        <v>-4.318074354671575E-3</v>
      </c>
      <c r="I2013" s="4">
        <f t="shared" si="164"/>
        <v>1.1698412938665026E-2</v>
      </c>
      <c r="J2013" s="4">
        <f t="shared" si="165"/>
        <v>1.3518567176080687E-2</v>
      </c>
      <c r="K2013" s="4">
        <f t="shared" si="166"/>
        <v>7.6704094885202689E-3</v>
      </c>
    </row>
    <row r="2014" spans="1:11" x14ac:dyDescent="0.2">
      <c r="A2014" s="6">
        <v>43340</v>
      </c>
      <c r="B2014">
        <v>29.0263195</v>
      </c>
      <c r="C2014">
        <v>96.640998839999995</v>
      </c>
      <c r="D2014">
        <v>6.7948212620000001</v>
      </c>
      <c r="E2014">
        <v>2897.5200199999999</v>
      </c>
      <c r="G2014" s="6">
        <f t="shared" si="162"/>
        <v>43340</v>
      </c>
      <c r="H2014" s="4">
        <f t="shared" si="163"/>
        <v>1.6183859168354076E-2</v>
      </c>
      <c r="I2014" s="4">
        <f t="shared" si="164"/>
        <v>2.6663776438768938E-3</v>
      </c>
      <c r="J2014" s="4">
        <f t="shared" si="165"/>
        <v>-5.5092178571554129E-3</v>
      </c>
      <c r="K2014" s="4">
        <f t="shared" si="166"/>
        <v>2.6927856925129667E-4</v>
      </c>
    </row>
    <row r="2015" spans="1:11" x14ac:dyDescent="0.2">
      <c r="A2015" s="6">
        <v>43341</v>
      </c>
      <c r="B2015">
        <v>28.89639854</v>
      </c>
      <c r="C2015">
        <v>99.90499878</v>
      </c>
      <c r="D2015">
        <v>6.9003748890000001</v>
      </c>
      <c r="E2015">
        <v>2914.040039</v>
      </c>
      <c r="G2015" s="6">
        <f t="shared" si="162"/>
        <v>43341</v>
      </c>
      <c r="H2015" s="4">
        <f t="shared" si="163"/>
        <v>-4.4759708512130958E-3</v>
      </c>
      <c r="I2015" s="4">
        <f t="shared" si="164"/>
        <v>3.3774484733999133E-2</v>
      </c>
      <c r="J2015" s="4">
        <f t="shared" si="165"/>
        <v>1.5534422897966138E-2</v>
      </c>
      <c r="K2015" s="4">
        <f t="shared" si="166"/>
        <v>5.7014339455712104E-3</v>
      </c>
    </row>
    <row r="2016" spans="1:11" x14ac:dyDescent="0.2">
      <c r="A2016" s="6">
        <v>43342</v>
      </c>
      <c r="B2016">
        <v>29.035381319999999</v>
      </c>
      <c r="C2016">
        <v>100.1190033</v>
      </c>
      <c r="D2016">
        <v>6.8835268020000004</v>
      </c>
      <c r="E2016">
        <v>2901.1298830000001</v>
      </c>
      <c r="G2016" s="6">
        <f t="shared" si="162"/>
        <v>43342</v>
      </c>
      <c r="H2016" s="4">
        <f t="shared" si="163"/>
        <v>4.8096921077418475E-3</v>
      </c>
      <c r="I2016" s="4">
        <f t="shared" si="164"/>
        <v>2.1420802023255359E-3</v>
      </c>
      <c r="J2016" s="4">
        <f t="shared" si="165"/>
        <v>-2.4416190817193595E-3</v>
      </c>
      <c r="K2016" s="4">
        <f t="shared" si="166"/>
        <v>-4.4303289684483049E-3</v>
      </c>
    </row>
    <row r="2017" spans="1:11" x14ac:dyDescent="0.2">
      <c r="A2017" s="6">
        <v>43343</v>
      </c>
      <c r="B2017">
        <v>28.962869640000001</v>
      </c>
      <c r="C2017">
        <v>100.635498</v>
      </c>
      <c r="D2017">
        <v>6.9546380040000004</v>
      </c>
      <c r="E2017">
        <v>2901.5200199999999</v>
      </c>
      <c r="G2017" s="6">
        <f t="shared" si="162"/>
        <v>43343</v>
      </c>
      <c r="H2017" s="4">
        <f t="shared" si="163"/>
        <v>-2.4973558707854782E-3</v>
      </c>
      <c r="I2017" s="4">
        <f t="shared" si="164"/>
        <v>5.1588078484197109E-3</v>
      </c>
      <c r="J2017" s="4">
        <f t="shared" si="165"/>
        <v>1.0330634868645827E-2</v>
      </c>
      <c r="K2017" s="4">
        <f t="shared" si="166"/>
        <v>1.3447760553075838E-4</v>
      </c>
    </row>
    <row r="2018" spans="1:11" x14ac:dyDescent="0.2">
      <c r="A2018" s="6">
        <v>43347</v>
      </c>
      <c r="B2018">
        <v>28.811796189999999</v>
      </c>
      <c r="C2018">
        <v>101.97550200000001</v>
      </c>
      <c r="D2018">
        <v>7.0294685360000004</v>
      </c>
      <c r="E2018">
        <v>2896.719971</v>
      </c>
      <c r="G2018" s="6">
        <f t="shared" si="162"/>
        <v>43347</v>
      </c>
      <c r="H2018" s="4">
        <f t="shared" si="163"/>
        <v>-5.2161077917278753E-3</v>
      </c>
      <c r="I2018" s="4">
        <f t="shared" si="164"/>
        <v>1.3315420767332053E-2</v>
      </c>
      <c r="J2018" s="4">
        <f t="shared" si="165"/>
        <v>1.0759802588856671E-2</v>
      </c>
      <c r="K2018" s="4">
        <f t="shared" si="166"/>
        <v>-1.6543222059174356E-3</v>
      </c>
    </row>
    <row r="2019" spans="1:11" x14ac:dyDescent="0.2">
      <c r="A2019" s="6">
        <v>43348</v>
      </c>
      <c r="B2019">
        <v>29.192495350000002</v>
      </c>
      <c r="C2019">
        <v>99.740997309999997</v>
      </c>
      <c r="D2019">
        <v>6.8986387249999996</v>
      </c>
      <c r="E2019">
        <v>2888.6000979999999</v>
      </c>
      <c r="G2019" s="6">
        <f t="shared" si="162"/>
        <v>43348</v>
      </c>
      <c r="H2019" s="4">
        <f t="shared" si="163"/>
        <v>1.321330879510163E-2</v>
      </c>
      <c r="I2019" s="4">
        <f t="shared" si="164"/>
        <v>-2.1912171513507328E-2</v>
      </c>
      <c r="J2019" s="4">
        <f t="shared" si="165"/>
        <v>-1.8611621964019331E-2</v>
      </c>
      <c r="K2019" s="4">
        <f t="shared" si="166"/>
        <v>-2.8031266678487654E-3</v>
      </c>
    </row>
    <row r="2020" spans="1:11" x14ac:dyDescent="0.2">
      <c r="A2020" s="6">
        <v>43349</v>
      </c>
      <c r="B2020">
        <v>29.141132349999999</v>
      </c>
      <c r="C2020">
        <v>97.915496829999995</v>
      </c>
      <c r="D2020">
        <v>6.7574067119999999</v>
      </c>
      <c r="E2020">
        <v>2878.0500489999999</v>
      </c>
      <c r="G2020" s="6">
        <f t="shared" si="162"/>
        <v>43349</v>
      </c>
      <c r="H2020" s="4">
        <f t="shared" si="163"/>
        <v>-1.759459045353684E-3</v>
      </c>
      <c r="I2020" s="4">
        <f t="shared" si="164"/>
        <v>-1.8302408530428638E-2</v>
      </c>
      <c r="J2020" s="4">
        <f t="shared" si="165"/>
        <v>-2.0472446613009065E-2</v>
      </c>
      <c r="K2020" s="4">
        <f t="shared" si="166"/>
        <v>-3.6523051450786381E-3</v>
      </c>
    </row>
    <row r="2021" spans="1:11" x14ac:dyDescent="0.2">
      <c r="A2021" s="6">
        <v>43350</v>
      </c>
      <c r="B2021">
        <v>28.953805920000001</v>
      </c>
      <c r="C2021">
        <v>97.603500370000006</v>
      </c>
      <c r="D2021">
        <v>6.7360978129999998</v>
      </c>
      <c r="E2021">
        <v>2871.679932</v>
      </c>
      <c r="G2021" s="6">
        <f t="shared" si="162"/>
        <v>43350</v>
      </c>
      <c r="H2021" s="4">
        <f t="shared" si="163"/>
        <v>-6.4282481459577712E-3</v>
      </c>
      <c r="I2021" s="4">
        <f t="shared" si="164"/>
        <v>-3.1863848941263706E-3</v>
      </c>
      <c r="J2021" s="4">
        <f t="shared" si="165"/>
        <v>-3.1534137144888508E-3</v>
      </c>
      <c r="K2021" s="4">
        <f t="shared" si="166"/>
        <v>-2.2133447617470603E-3</v>
      </c>
    </row>
    <row r="2022" spans="1:11" x14ac:dyDescent="0.2">
      <c r="A2022" s="6">
        <v>43353</v>
      </c>
      <c r="B2022">
        <v>29.277088169999999</v>
      </c>
      <c r="C2022">
        <v>96.950500489999996</v>
      </c>
      <c r="D2022">
        <v>6.8072109220000003</v>
      </c>
      <c r="E2022">
        <v>2877.1298830000001</v>
      </c>
      <c r="G2022" s="6">
        <f t="shared" si="162"/>
        <v>43353</v>
      </c>
      <c r="H2022" s="4">
        <f t="shared" si="163"/>
        <v>1.1165449229480817E-2</v>
      </c>
      <c r="I2022" s="4">
        <f t="shared" si="164"/>
        <v>-6.6903325959067894E-3</v>
      </c>
      <c r="J2022" s="4">
        <f t="shared" si="165"/>
        <v>1.0557018465907619E-2</v>
      </c>
      <c r="K2022" s="4">
        <f t="shared" si="166"/>
        <v>1.8978267526508219E-3</v>
      </c>
    </row>
    <row r="2023" spans="1:11" x14ac:dyDescent="0.2">
      <c r="A2023" s="6">
        <v>43354</v>
      </c>
      <c r="B2023">
        <v>29.198532100000001</v>
      </c>
      <c r="C2023">
        <v>99.35749817</v>
      </c>
      <c r="D2023">
        <v>6.7593898770000003</v>
      </c>
      <c r="E2023">
        <v>2887.889893</v>
      </c>
      <c r="G2023" s="6">
        <f t="shared" si="162"/>
        <v>43354</v>
      </c>
      <c r="H2023" s="4">
        <f t="shared" si="163"/>
        <v>-2.6831927254464816E-3</v>
      </c>
      <c r="I2023" s="4">
        <f t="shared" si="164"/>
        <v>2.4827078435229577E-2</v>
      </c>
      <c r="J2023" s="4">
        <f t="shared" si="165"/>
        <v>-7.0250570384779998E-3</v>
      </c>
      <c r="K2023" s="4">
        <f t="shared" si="166"/>
        <v>3.7398415912945904E-3</v>
      </c>
    </row>
    <row r="2024" spans="1:11" x14ac:dyDescent="0.2">
      <c r="A2024" s="6">
        <v>43355</v>
      </c>
      <c r="B2024">
        <v>28.996105190000002</v>
      </c>
      <c r="C2024">
        <v>99.5</v>
      </c>
      <c r="D2024">
        <v>6.6454114909999999</v>
      </c>
      <c r="E2024">
        <v>2888.919922</v>
      </c>
      <c r="G2024" s="6">
        <f t="shared" si="162"/>
        <v>43355</v>
      </c>
      <c r="H2024" s="4">
        <f t="shared" si="163"/>
        <v>-6.9327769391530625E-3</v>
      </c>
      <c r="I2024" s="4">
        <f t="shared" si="164"/>
        <v>1.4342332750385545E-3</v>
      </c>
      <c r="J2024" s="4">
        <f t="shared" si="165"/>
        <v>-1.6862229886728586E-2</v>
      </c>
      <c r="K2024" s="4">
        <f t="shared" si="166"/>
        <v>3.5667183935816915E-4</v>
      </c>
    </row>
    <row r="2025" spans="1:11" x14ac:dyDescent="0.2">
      <c r="A2025" s="6">
        <v>43356</v>
      </c>
      <c r="B2025">
        <v>28.739286419999999</v>
      </c>
      <c r="C2025">
        <v>99.493499760000006</v>
      </c>
      <c r="D2025">
        <v>6.7232122419999998</v>
      </c>
      <c r="E2025">
        <v>2904.179932</v>
      </c>
      <c r="G2025" s="6">
        <f t="shared" si="162"/>
        <v>43356</v>
      </c>
      <c r="H2025" s="4">
        <f t="shared" si="163"/>
        <v>-8.857009185101572E-3</v>
      </c>
      <c r="I2025" s="4">
        <f t="shared" si="164"/>
        <v>-6.5329045226047988E-5</v>
      </c>
      <c r="J2025" s="4">
        <f t="shared" si="165"/>
        <v>1.1707439201525283E-2</v>
      </c>
      <c r="K2025" s="4">
        <f t="shared" si="166"/>
        <v>5.2822544106503333E-3</v>
      </c>
    </row>
    <row r="2026" spans="1:11" x14ac:dyDescent="0.2">
      <c r="A2026" s="6">
        <v>43357</v>
      </c>
      <c r="B2026">
        <v>28.579156879999999</v>
      </c>
      <c r="C2026">
        <v>98.509498600000001</v>
      </c>
      <c r="D2026">
        <v>6.8493323330000004</v>
      </c>
      <c r="E2026">
        <v>2904.9799800000001</v>
      </c>
      <c r="G2026" s="6">
        <f t="shared" si="162"/>
        <v>43357</v>
      </c>
      <c r="H2026" s="4">
        <f t="shared" si="163"/>
        <v>-5.5717994406626614E-3</v>
      </c>
      <c r="I2026" s="4">
        <f t="shared" si="164"/>
        <v>-9.8901050055896222E-3</v>
      </c>
      <c r="J2026" s="4">
        <f t="shared" si="165"/>
        <v>1.8758903699652274E-2</v>
      </c>
      <c r="K2026" s="4">
        <f t="shared" si="166"/>
        <v>2.7548155373735561E-4</v>
      </c>
    </row>
    <row r="2027" spans="1:11" x14ac:dyDescent="0.2">
      <c r="A2027" s="6">
        <v>43360</v>
      </c>
      <c r="B2027">
        <v>28.64865112</v>
      </c>
      <c r="C2027">
        <v>95.401496890000004</v>
      </c>
      <c r="D2027">
        <v>6.7873883250000002</v>
      </c>
      <c r="E2027">
        <v>2888.8000489999999</v>
      </c>
      <c r="G2027" s="6">
        <f t="shared" si="162"/>
        <v>43360</v>
      </c>
      <c r="H2027" s="4">
        <f t="shared" si="163"/>
        <v>2.4316406635715992E-3</v>
      </c>
      <c r="I2027" s="4">
        <f t="shared" si="164"/>
        <v>-3.1550274381357934E-2</v>
      </c>
      <c r="J2027" s="4">
        <f t="shared" si="165"/>
        <v>-9.0438023720289529E-3</v>
      </c>
      <c r="K2027" s="4">
        <f t="shared" si="166"/>
        <v>-5.5697220329897767E-3</v>
      </c>
    </row>
    <row r="2028" spans="1:11" x14ac:dyDescent="0.2">
      <c r="A2028" s="6">
        <v>43361</v>
      </c>
      <c r="B2028">
        <v>28.832950589999999</v>
      </c>
      <c r="C2028">
        <v>97.052497860000003</v>
      </c>
      <c r="D2028">
        <v>6.7152838709999996</v>
      </c>
      <c r="E2028">
        <v>2904.3100589999999</v>
      </c>
      <c r="G2028" s="6">
        <f t="shared" si="162"/>
        <v>43361</v>
      </c>
      <c r="H2028" s="4">
        <f t="shared" si="163"/>
        <v>6.4330941526016261E-3</v>
      </c>
      <c r="I2028" s="4">
        <f t="shared" si="164"/>
        <v>1.7305818292386421E-2</v>
      </c>
      <c r="J2028" s="4">
        <f t="shared" si="165"/>
        <v>-1.0623298763446032E-2</v>
      </c>
      <c r="K2028" s="4">
        <f t="shared" si="166"/>
        <v>5.3690147247709152E-3</v>
      </c>
    </row>
    <row r="2029" spans="1:11" x14ac:dyDescent="0.2">
      <c r="A2029" s="6">
        <v>43362</v>
      </c>
      <c r="B2029">
        <v>28.775543209999999</v>
      </c>
      <c r="C2029">
        <v>96.320999150000006</v>
      </c>
      <c r="D2029">
        <v>6.7390704149999996</v>
      </c>
      <c r="E2029">
        <v>2907.9499510000001</v>
      </c>
      <c r="G2029" s="6">
        <f t="shared" si="162"/>
        <v>43362</v>
      </c>
      <c r="H2029" s="4">
        <f t="shared" si="163"/>
        <v>-1.9910338284945261E-3</v>
      </c>
      <c r="I2029" s="4">
        <f t="shared" si="164"/>
        <v>-7.5371445983306584E-3</v>
      </c>
      <c r="J2029" s="4">
        <f t="shared" si="165"/>
        <v>3.5421501841079728E-3</v>
      </c>
      <c r="K2029" s="4">
        <f t="shared" si="166"/>
        <v>1.2532725246467979E-3</v>
      </c>
    </row>
    <row r="2030" spans="1:11" x14ac:dyDescent="0.2">
      <c r="A2030" s="6">
        <v>43363</v>
      </c>
      <c r="B2030">
        <v>28.92963409</v>
      </c>
      <c r="C2030">
        <v>97.214996339999999</v>
      </c>
      <c r="D2030">
        <v>6.5978374479999999</v>
      </c>
      <c r="E2030">
        <v>2930.75</v>
      </c>
      <c r="G2030" s="6">
        <f t="shared" si="162"/>
        <v>43363</v>
      </c>
      <c r="H2030" s="4">
        <f t="shared" si="163"/>
        <v>5.3549251486051386E-3</v>
      </c>
      <c r="I2030" s="4">
        <f t="shared" si="164"/>
        <v>9.2814360096886706E-3</v>
      </c>
      <c r="J2030" s="4">
        <f t="shared" si="165"/>
        <v>-2.0957336591355347E-2</v>
      </c>
      <c r="K2030" s="4">
        <f t="shared" si="166"/>
        <v>7.8405919579733752E-3</v>
      </c>
    </row>
    <row r="2031" spans="1:11" x14ac:dyDescent="0.2">
      <c r="A2031" s="6">
        <v>43364</v>
      </c>
      <c r="B2031">
        <v>28.974956509999998</v>
      </c>
      <c r="C2031">
        <v>95.750503539999997</v>
      </c>
      <c r="D2031">
        <v>6.5277156830000003</v>
      </c>
      <c r="E2031">
        <v>2929.669922</v>
      </c>
      <c r="G2031" s="6">
        <f t="shared" si="162"/>
        <v>43364</v>
      </c>
      <c r="H2031" s="4">
        <f t="shared" si="163"/>
        <v>1.5666433892318476E-3</v>
      </c>
      <c r="I2031" s="4">
        <f t="shared" si="164"/>
        <v>-1.506447415662171E-2</v>
      </c>
      <c r="J2031" s="4">
        <f t="shared" si="165"/>
        <v>-1.0627992209971127E-2</v>
      </c>
      <c r="K2031" s="4">
        <f t="shared" si="166"/>
        <v>-3.6853296937644497E-4</v>
      </c>
    </row>
    <row r="2032" spans="1:11" x14ac:dyDescent="0.2">
      <c r="A2032" s="6">
        <v>43367</v>
      </c>
      <c r="B2032">
        <v>28.67886734</v>
      </c>
      <c r="C2032">
        <v>96.718002319999997</v>
      </c>
      <c r="D2032">
        <v>6.583465576</v>
      </c>
      <c r="E2032">
        <v>2919.3701169999999</v>
      </c>
      <c r="G2032" s="6">
        <f t="shared" si="162"/>
        <v>43367</v>
      </c>
      <c r="H2032" s="4">
        <f t="shared" si="163"/>
        <v>-1.0218796010886488E-2</v>
      </c>
      <c r="I2032" s="4">
        <f t="shared" si="164"/>
        <v>1.0104372762863134E-2</v>
      </c>
      <c r="J2032" s="4">
        <f t="shared" si="165"/>
        <v>8.5404903809134236E-3</v>
      </c>
      <c r="K2032" s="4">
        <f t="shared" si="166"/>
        <v>-3.5156878673106018E-3</v>
      </c>
    </row>
    <row r="2033" spans="1:11" x14ac:dyDescent="0.2">
      <c r="A2033" s="6">
        <v>43368</v>
      </c>
      <c r="B2033">
        <v>28.733249659999998</v>
      </c>
      <c r="C2033">
        <v>98.727500919999997</v>
      </c>
      <c r="D2033">
        <v>6.6506142620000004</v>
      </c>
      <c r="E2033">
        <v>2915.5600589999999</v>
      </c>
      <c r="G2033" s="6">
        <f t="shared" si="162"/>
        <v>43368</v>
      </c>
      <c r="H2033" s="4">
        <f t="shared" si="163"/>
        <v>1.8962506208934915E-3</v>
      </c>
      <c r="I2033" s="4">
        <f t="shared" si="164"/>
        <v>2.0776882811861519E-2</v>
      </c>
      <c r="J2033" s="4">
        <f t="shared" si="165"/>
        <v>1.019959552075278E-2</v>
      </c>
      <c r="K2033" s="4">
        <f t="shared" si="166"/>
        <v>-1.3050959101805759E-3</v>
      </c>
    </row>
    <row r="2034" spans="1:11" x14ac:dyDescent="0.2">
      <c r="A2034" s="6">
        <v>43369</v>
      </c>
      <c r="B2034">
        <v>28.579156879999999</v>
      </c>
      <c r="C2034">
        <v>98.742500309999997</v>
      </c>
      <c r="D2034">
        <v>6.6136946679999999</v>
      </c>
      <c r="E2034">
        <v>2905.969971</v>
      </c>
      <c r="G2034" s="6">
        <f t="shared" si="162"/>
        <v>43369</v>
      </c>
      <c r="H2034" s="4">
        <f t="shared" si="163"/>
        <v>-5.3628733896574632E-3</v>
      </c>
      <c r="I2034" s="4">
        <f t="shared" si="164"/>
        <v>1.5192717186418569E-4</v>
      </c>
      <c r="J2034" s="4">
        <f t="shared" si="165"/>
        <v>-5.5513058712410857E-3</v>
      </c>
      <c r="K2034" s="4">
        <f t="shared" si="166"/>
        <v>-3.2892781510009961E-3</v>
      </c>
    </row>
    <row r="2035" spans="1:11" x14ac:dyDescent="0.2">
      <c r="A2035" s="6">
        <v>43370</v>
      </c>
      <c r="B2035">
        <v>28.440170290000001</v>
      </c>
      <c r="C2035">
        <v>100.6490021</v>
      </c>
      <c r="D2035">
        <v>6.62558794</v>
      </c>
      <c r="E2035">
        <v>2914</v>
      </c>
      <c r="G2035" s="6">
        <f t="shared" si="162"/>
        <v>43370</v>
      </c>
      <c r="H2035" s="4">
        <f t="shared" si="163"/>
        <v>-4.8632151950313007E-3</v>
      </c>
      <c r="I2035" s="4">
        <f t="shared" si="164"/>
        <v>1.9307813596117107E-2</v>
      </c>
      <c r="J2035" s="4">
        <f t="shared" si="165"/>
        <v>1.7982795694431175E-3</v>
      </c>
      <c r="K2035" s="4">
        <f t="shared" si="166"/>
        <v>2.7632869851152986E-3</v>
      </c>
    </row>
    <row r="2036" spans="1:11" x14ac:dyDescent="0.2">
      <c r="A2036" s="6">
        <v>43371</v>
      </c>
      <c r="B2036">
        <v>28.373702999999999</v>
      </c>
      <c r="C2036">
        <v>100.1500015</v>
      </c>
      <c r="D2036">
        <v>6.9630632400000003</v>
      </c>
      <c r="E2036">
        <v>2913.9799800000001</v>
      </c>
      <c r="G2036" s="6">
        <f t="shared" si="162"/>
        <v>43371</v>
      </c>
      <c r="H2036" s="4">
        <f t="shared" si="163"/>
        <v>-2.3370918430601906E-3</v>
      </c>
      <c r="I2036" s="4">
        <f t="shared" si="164"/>
        <v>-4.9578295818990537E-3</v>
      </c>
      <c r="J2036" s="4">
        <f t="shared" si="165"/>
        <v>5.0935147651213653E-2</v>
      </c>
      <c r="K2036" s="4">
        <f t="shared" si="166"/>
        <v>-6.8702814001175838E-6</v>
      </c>
    </row>
    <row r="2037" spans="1:11" x14ac:dyDescent="0.2">
      <c r="A2037" s="6">
        <v>43374</v>
      </c>
      <c r="B2037">
        <v>28.521755219999999</v>
      </c>
      <c r="C2037">
        <v>100.21800229999999</v>
      </c>
      <c r="D2037">
        <v>7.1697096819999997</v>
      </c>
      <c r="E2037">
        <v>2924.5900879999999</v>
      </c>
      <c r="G2037" s="6">
        <f t="shared" si="162"/>
        <v>43374</v>
      </c>
      <c r="H2037" s="4">
        <f t="shared" si="163"/>
        <v>5.2179378912933227E-3</v>
      </c>
      <c r="I2037" s="4">
        <f t="shared" si="164"/>
        <v>6.7898950555678184E-4</v>
      </c>
      <c r="J2037" s="4">
        <f t="shared" si="165"/>
        <v>2.9677519056971802E-2</v>
      </c>
      <c r="K2037" s="4">
        <f t="shared" si="166"/>
        <v>3.6411053174085772E-3</v>
      </c>
    </row>
    <row r="2038" spans="1:11" x14ac:dyDescent="0.2">
      <c r="A2038" s="6">
        <v>43375</v>
      </c>
      <c r="B2038">
        <v>28.748353959999999</v>
      </c>
      <c r="C2038">
        <v>98.565498349999999</v>
      </c>
      <c r="D2038">
        <v>7.0983510020000002</v>
      </c>
      <c r="E2038">
        <v>2923.429932</v>
      </c>
      <c r="G2038" s="6">
        <f t="shared" si="162"/>
        <v>43375</v>
      </c>
      <c r="H2038" s="4">
        <f t="shared" si="163"/>
        <v>7.9447684145717012E-3</v>
      </c>
      <c r="I2038" s="4">
        <f t="shared" si="164"/>
        <v>-1.6489092898232638E-2</v>
      </c>
      <c r="J2038" s="4">
        <f t="shared" si="165"/>
        <v>-9.9527990901988606E-3</v>
      </c>
      <c r="K2038" s="4">
        <f t="shared" si="166"/>
        <v>-3.9669012240728385E-4</v>
      </c>
    </row>
    <row r="2039" spans="1:11" x14ac:dyDescent="0.2">
      <c r="A2039" s="6">
        <v>43376</v>
      </c>
      <c r="B2039">
        <v>28.422044750000001</v>
      </c>
      <c r="C2039">
        <v>97.638000489999996</v>
      </c>
      <c r="D2039">
        <v>7.1045451159999997</v>
      </c>
      <c r="E2039">
        <v>2925.51001</v>
      </c>
      <c r="G2039" s="6">
        <f t="shared" si="162"/>
        <v>43376</v>
      </c>
      <c r="H2039" s="4">
        <f t="shared" si="163"/>
        <v>-1.135053542383746E-2</v>
      </c>
      <c r="I2039" s="4">
        <f t="shared" si="164"/>
        <v>-9.4099646988696772E-3</v>
      </c>
      <c r="J2039" s="4">
        <f t="shared" si="165"/>
        <v>8.726130897520612E-4</v>
      </c>
      <c r="K2039" s="4">
        <f t="shared" si="166"/>
        <v>7.1151970404059739E-4</v>
      </c>
    </row>
    <row r="2040" spans="1:11" x14ac:dyDescent="0.2">
      <c r="A2040" s="6">
        <v>43377</v>
      </c>
      <c r="B2040">
        <v>28.46434021</v>
      </c>
      <c r="C2040">
        <v>95.471000669999995</v>
      </c>
      <c r="D2040">
        <v>6.9201974870000003</v>
      </c>
      <c r="E2040">
        <v>2901.610107</v>
      </c>
      <c r="G2040" s="6">
        <f t="shared" si="162"/>
        <v>43377</v>
      </c>
      <c r="H2040" s="4">
        <f t="shared" si="163"/>
        <v>1.4881216454349921E-3</v>
      </c>
      <c r="I2040" s="4">
        <f t="shared" si="164"/>
        <v>-2.2194225702337533E-2</v>
      </c>
      <c r="J2040" s="4">
        <f t="shared" si="165"/>
        <v>-2.594784408995221E-2</v>
      </c>
      <c r="K2040" s="4">
        <f t="shared" si="166"/>
        <v>-8.1694825580173047E-3</v>
      </c>
    </row>
    <row r="2041" spans="1:11" x14ac:dyDescent="0.2">
      <c r="A2041" s="6">
        <v>43378</v>
      </c>
      <c r="B2041">
        <v>28.192419050000002</v>
      </c>
      <c r="C2041">
        <v>94.48249817</v>
      </c>
      <c r="D2041">
        <v>6.686541557</v>
      </c>
      <c r="E2041">
        <v>2885.570068</v>
      </c>
      <c r="G2041" s="6">
        <f t="shared" si="162"/>
        <v>43378</v>
      </c>
      <c r="H2041" s="4">
        <f t="shared" si="163"/>
        <v>-9.5530463026319845E-3</v>
      </c>
      <c r="I2041" s="4">
        <f t="shared" si="164"/>
        <v>-1.0353955578791929E-2</v>
      </c>
      <c r="J2041" s="4">
        <f t="shared" si="165"/>
        <v>-3.3764344216900888E-2</v>
      </c>
      <c r="K2041" s="4">
        <f t="shared" si="166"/>
        <v>-5.5279787457674923E-3</v>
      </c>
    </row>
    <row r="2042" spans="1:11" x14ac:dyDescent="0.2">
      <c r="A2042" s="6">
        <v>43381</v>
      </c>
      <c r="B2042">
        <v>28.609365459999999</v>
      </c>
      <c r="C2042">
        <v>93.221000669999995</v>
      </c>
      <c r="D2042">
        <v>6.5852012630000001</v>
      </c>
      <c r="E2042">
        <v>2884.429932</v>
      </c>
      <c r="G2042" s="6">
        <f t="shared" si="162"/>
        <v>43381</v>
      </c>
      <c r="H2042" s="4">
        <f t="shared" si="163"/>
        <v>1.4789309468638878E-2</v>
      </c>
      <c r="I2042" s="4">
        <f t="shared" si="164"/>
        <v>-1.3351652681010018E-2</v>
      </c>
      <c r="J2042" s="4">
        <f t="shared" si="165"/>
        <v>-1.5155860938889876E-2</v>
      </c>
      <c r="K2042" s="4">
        <f t="shared" si="166"/>
        <v>-3.951163801717561E-4</v>
      </c>
    </row>
    <row r="2043" spans="1:11" x14ac:dyDescent="0.2">
      <c r="A2043" s="6">
        <v>43382</v>
      </c>
      <c r="B2043">
        <v>29.331480030000002</v>
      </c>
      <c r="C2043">
        <v>93.515998839999995</v>
      </c>
      <c r="D2043">
        <v>6.5795016290000001</v>
      </c>
      <c r="E2043">
        <v>2880.3400879999999</v>
      </c>
      <c r="G2043" s="6">
        <f t="shared" si="162"/>
        <v>43382</v>
      </c>
      <c r="H2043" s="4">
        <f t="shared" si="163"/>
        <v>2.524049584425847E-2</v>
      </c>
      <c r="I2043" s="4">
        <f t="shared" si="164"/>
        <v>3.1645033616864993E-3</v>
      </c>
      <c r="J2043" s="4">
        <f t="shared" si="165"/>
        <v>-8.6552161010233775E-4</v>
      </c>
      <c r="K2043" s="4">
        <f t="shared" si="166"/>
        <v>-1.4179037440387177E-3</v>
      </c>
    </row>
    <row r="2044" spans="1:11" x14ac:dyDescent="0.2">
      <c r="A2044" s="6">
        <v>43383</v>
      </c>
      <c r="B2044">
        <v>28.932655329999999</v>
      </c>
      <c r="C2044">
        <v>87.762496949999999</v>
      </c>
      <c r="D2044">
        <v>6.0876622200000003</v>
      </c>
      <c r="E2044">
        <v>2785.679932</v>
      </c>
      <c r="G2044" s="6">
        <f t="shared" si="162"/>
        <v>43383</v>
      </c>
      <c r="H2044" s="4">
        <f t="shared" si="163"/>
        <v>-1.3597155670020289E-2</v>
      </c>
      <c r="I2044" s="4">
        <f t="shared" si="164"/>
        <v>-6.1524252121221257E-2</v>
      </c>
      <c r="J2044" s="4">
        <f t="shared" si="165"/>
        <v>-7.4753292381926628E-2</v>
      </c>
      <c r="K2044" s="4">
        <f t="shared" si="166"/>
        <v>-3.2864228913235149E-2</v>
      </c>
    </row>
    <row r="2045" spans="1:11" x14ac:dyDescent="0.2">
      <c r="A2045" s="6">
        <v>43384</v>
      </c>
      <c r="B2045">
        <v>28.376724240000001</v>
      </c>
      <c r="C2045">
        <v>85.968002319999997</v>
      </c>
      <c r="D2045">
        <v>5.8260083199999997</v>
      </c>
      <c r="E2045">
        <v>2728.3701169999999</v>
      </c>
      <c r="G2045" s="6">
        <f t="shared" si="162"/>
        <v>43384</v>
      </c>
      <c r="H2045" s="4">
        <f t="shared" si="163"/>
        <v>-1.9214658442481714E-2</v>
      </c>
      <c r="I2045" s="4">
        <f t="shared" si="164"/>
        <v>-2.0447169262086562E-2</v>
      </c>
      <c r="J2045" s="4">
        <f t="shared" si="165"/>
        <v>-4.2981014804070461E-2</v>
      </c>
      <c r="K2045" s="4">
        <f t="shared" si="166"/>
        <v>-2.0573007811006461E-2</v>
      </c>
    </row>
    <row r="2046" spans="1:11" x14ac:dyDescent="0.2">
      <c r="A2046" s="6">
        <v>43385</v>
      </c>
      <c r="B2046">
        <v>28.645620350000002</v>
      </c>
      <c r="C2046">
        <v>89.430496219999995</v>
      </c>
      <c r="D2046">
        <v>6.1087231639999997</v>
      </c>
      <c r="E2046">
        <v>2767.1298830000001</v>
      </c>
      <c r="G2046" s="6">
        <f t="shared" si="162"/>
        <v>43385</v>
      </c>
      <c r="H2046" s="4">
        <f t="shared" si="163"/>
        <v>9.4759390733678561E-3</v>
      </c>
      <c r="I2046" s="4">
        <f t="shared" si="164"/>
        <v>4.0276542510683244E-2</v>
      </c>
      <c r="J2046" s="4">
        <f t="shared" si="165"/>
        <v>4.8526337154286781E-2</v>
      </c>
      <c r="K2046" s="4">
        <f t="shared" si="166"/>
        <v>1.4206197963573475E-2</v>
      </c>
    </row>
    <row r="2047" spans="1:11" x14ac:dyDescent="0.2">
      <c r="A2047" s="6">
        <v>43388</v>
      </c>
      <c r="B2047">
        <v>28.34650993</v>
      </c>
      <c r="C2047">
        <v>88.04750061</v>
      </c>
      <c r="D2047">
        <v>5.8322033879999999</v>
      </c>
      <c r="E2047">
        <v>2750.790039</v>
      </c>
      <c r="G2047" s="6">
        <f t="shared" si="162"/>
        <v>43388</v>
      </c>
      <c r="H2047" s="4">
        <f t="shared" si="163"/>
        <v>-1.0441750478620726E-2</v>
      </c>
      <c r="I2047" s="4">
        <f t="shared" si="164"/>
        <v>-1.5464474295186825E-2</v>
      </c>
      <c r="J2047" s="4">
        <f t="shared" si="165"/>
        <v>-4.5266378681160346E-2</v>
      </c>
      <c r="K2047" s="4">
        <f t="shared" si="166"/>
        <v>-5.9049790544292158E-3</v>
      </c>
    </row>
    <row r="2048" spans="1:11" x14ac:dyDescent="0.2">
      <c r="A2048" s="6">
        <v>43389</v>
      </c>
      <c r="B2048">
        <v>28.947763439999999</v>
      </c>
      <c r="C2048">
        <v>90.998001099999996</v>
      </c>
      <c r="D2048">
        <v>6.0911312100000004</v>
      </c>
      <c r="E2048">
        <v>2809.919922</v>
      </c>
      <c r="G2048" s="6">
        <f t="shared" si="162"/>
        <v>43389</v>
      </c>
      <c r="H2048" s="4">
        <f t="shared" si="163"/>
        <v>2.1210847878090133E-2</v>
      </c>
      <c r="I2048" s="4">
        <f t="shared" si="164"/>
        <v>3.3510326466494655E-2</v>
      </c>
      <c r="J2048" s="4">
        <f t="shared" si="165"/>
        <v>4.4396226395800209E-2</v>
      </c>
      <c r="K2048" s="4">
        <f t="shared" si="166"/>
        <v>2.1495600231814072E-2</v>
      </c>
    </row>
    <row r="2049" spans="1:11" x14ac:dyDescent="0.2">
      <c r="A2049" s="6">
        <v>43390</v>
      </c>
      <c r="B2049">
        <v>29.1743679</v>
      </c>
      <c r="C2049">
        <v>91.586502080000002</v>
      </c>
      <c r="D2049">
        <v>6.0224962230000001</v>
      </c>
      <c r="E2049">
        <v>2809.209961</v>
      </c>
      <c r="G2049" s="6">
        <f t="shared" si="162"/>
        <v>43390</v>
      </c>
      <c r="H2049" s="4">
        <f t="shared" si="163"/>
        <v>7.8280472503404752E-3</v>
      </c>
      <c r="I2049" s="4">
        <f t="shared" si="164"/>
        <v>6.4671857940405975E-3</v>
      </c>
      <c r="J2049" s="4">
        <f t="shared" si="165"/>
        <v>-1.126801978708325E-2</v>
      </c>
      <c r="K2049" s="4">
        <f t="shared" si="166"/>
        <v>-2.5266236039023227E-4</v>
      </c>
    </row>
    <row r="2050" spans="1:11" x14ac:dyDescent="0.2">
      <c r="A2050" s="6">
        <v>43391</v>
      </c>
      <c r="B2050">
        <v>29.056533810000001</v>
      </c>
      <c r="C2050">
        <v>88.536003109999996</v>
      </c>
      <c r="D2050">
        <v>5.9350309369999996</v>
      </c>
      <c r="E2050">
        <v>2768.780029</v>
      </c>
      <c r="G2050" s="6">
        <f t="shared" ref="G2050:G2113" si="167">A2050</f>
        <v>43391</v>
      </c>
      <c r="H2050" s="4">
        <f t="shared" si="163"/>
        <v>-4.0389594867623613E-3</v>
      </c>
      <c r="I2050" s="4">
        <f t="shared" si="164"/>
        <v>-3.3307298572615274E-2</v>
      </c>
      <c r="J2050" s="4">
        <f t="shared" si="165"/>
        <v>-1.4523095201947833E-2</v>
      </c>
      <c r="K2050" s="4">
        <f t="shared" si="166"/>
        <v>-1.4391922484002562E-2</v>
      </c>
    </row>
    <row r="2051" spans="1:11" x14ac:dyDescent="0.2">
      <c r="A2051" s="6">
        <v>43392</v>
      </c>
      <c r="B2051">
        <v>29.352621079999999</v>
      </c>
      <c r="C2051">
        <v>88.201499940000005</v>
      </c>
      <c r="D2051">
        <v>5.6783332819999996</v>
      </c>
      <c r="E2051">
        <v>2767.780029</v>
      </c>
      <c r="G2051" s="6">
        <f t="shared" si="167"/>
        <v>43392</v>
      </c>
      <c r="H2051" s="4">
        <f t="shared" si="163"/>
        <v>1.0190040971029379E-2</v>
      </c>
      <c r="I2051" s="4">
        <f t="shared" si="164"/>
        <v>-3.7781598248159964E-3</v>
      </c>
      <c r="J2051" s="4">
        <f t="shared" si="165"/>
        <v>-4.3251274968038156E-2</v>
      </c>
      <c r="K2051" s="4">
        <f t="shared" si="166"/>
        <v>-3.6116989776224795E-4</v>
      </c>
    </row>
    <row r="2052" spans="1:11" x14ac:dyDescent="0.2">
      <c r="A2052" s="6">
        <v>43395</v>
      </c>
      <c r="B2052">
        <v>29.349607469999999</v>
      </c>
      <c r="C2052">
        <v>89.464996339999999</v>
      </c>
      <c r="D2052">
        <v>5.7291288380000003</v>
      </c>
      <c r="E2052">
        <v>2755.8798830000001</v>
      </c>
      <c r="G2052" s="6">
        <f t="shared" si="167"/>
        <v>43395</v>
      </c>
      <c r="H2052" s="4">
        <f t="shared" si="163"/>
        <v>-1.0266919576917832E-4</v>
      </c>
      <c r="I2052" s="4">
        <f t="shared" si="164"/>
        <v>1.4325112394454775E-2</v>
      </c>
      <c r="J2052" s="4">
        <f t="shared" si="165"/>
        <v>8.9455045129209765E-3</v>
      </c>
      <c r="K2052" s="4">
        <f t="shared" si="166"/>
        <v>-4.2995273740376039E-3</v>
      </c>
    </row>
    <row r="2053" spans="1:11" x14ac:dyDescent="0.2">
      <c r="A2053" s="6">
        <v>43396</v>
      </c>
      <c r="B2053">
        <v>29.549015050000001</v>
      </c>
      <c r="C2053">
        <v>88.434997559999999</v>
      </c>
      <c r="D2053">
        <v>5.4773855210000004</v>
      </c>
      <c r="E2053">
        <v>2740.6899410000001</v>
      </c>
      <c r="G2053" s="6">
        <f t="shared" si="167"/>
        <v>43396</v>
      </c>
      <c r="H2053" s="4">
        <f t="shared" ref="H2053:H2116" si="168">B2053/B2052-1</f>
        <v>6.7942162498708658E-3</v>
      </c>
      <c r="I2053" s="4">
        <f t="shared" si="164"/>
        <v>-1.1512868967049728E-2</v>
      </c>
      <c r="J2053" s="4">
        <f t="shared" si="165"/>
        <v>-4.3940941828754854E-2</v>
      </c>
      <c r="K2053" s="4">
        <f t="shared" si="166"/>
        <v>-5.5118302120862328E-3</v>
      </c>
    </row>
    <row r="2054" spans="1:11" x14ac:dyDescent="0.2">
      <c r="A2054" s="6">
        <v>43397</v>
      </c>
      <c r="B2054">
        <v>29.47650719</v>
      </c>
      <c r="C2054">
        <v>83.209999080000003</v>
      </c>
      <c r="D2054">
        <v>4.9409441950000001</v>
      </c>
      <c r="E2054">
        <v>2656.1000979999999</v>
      </c>
      <c r="G2054" s="6">
        <f t="shared" si="167"/>
        <v>43397</v>
      </c>
      <c r="H2054" s="4">
        <f t="shared" si="168"/>
        <v>-2.4538164767018422E-3</v>
      </c>
      <c r="I2054" s="4">
        <f t="shared" si="164"/>
        <v>-5.908292671637172E-2</v>
      </c>
      <c r="J2054" s="4">
        <f t="shared" si="165"/>
        <v>-9.7937478372357223E-2</v>
      </c>
      <c r="K2054" s="4">
        <f t="shared" si="166"/>
        <v>-3.0864433708665207E-2</v>
      </c>
    </row>
    <row r="2055" spans="1:11" x14ac:dyDescent="0.2">
      <c r="A2055" s="6">
        <v>43398</v>
      </c>
      <c r="B2055">
        <v>29.96596718</v>
      </c>
      <c r="C2055">
        <v>89.108497619999994</v>
      </c>
      <c r="D2055">
        <v>5.1498222350000002</v>
      </c>
      <c r="E2055">
        <v>2705.570068</v>
      </c>
      <c r="G2055" s="6">
        <f t="shared" si="167"/>
        <v>43398</v>
      </c>
      <c r="H2055" s="4">
        <f t="shared" si="168"/>
        <v>1.6605087802467056E-2</v>
      </c>
      <c r="I2055" s="4">
        <f t="shared" si="164"/>
        <v>7.0886895868476518E-2</v>
      </c>
      <c r="J2055" s="4">
        <f t="shared" si="165"/>
        <v>4.2274923932833497E-2</v>
      </c>
      <c r="K2055" s="4">
        <f t="shared" si="166"/>
        <v>1.8625039785680642E-2</v>
      </c>
    </row>
    <row r="2056" spans="1:11" x14ac:dyDescent="0.2">
      <c r="A2056" s="6">
        <v>43399</v>
      </c>
      <c r="B2056">
        <v>29.893451689999999</v>
      </c>
      <c r="C2056">
        <v>82.140502929999997</v>
      </c>
      <c r="D2056">
        <v>4.9131932259999997</v>
      </c>
      <c r="E2056">
        <v>2658.6899410000001</v>
      </c>
      <c r="G2056" s="6">
        <f t="shared" si="167"/>
        <v>43399</v>
      </c>
      <c r="H2056" s="4">
        <f t="shared" si="168"/>
        <v>-2.4199282327319604E-3</v>
      </c>
      <c r="I2056" s="4">
        <f t="shared" si="164"/>
        <v>-7.8196747516883991E-2</v>
      </c>
      <c r="J2056" s="4">
        <f t="shared" si="165"/>
        <v>-4.5948966430683136E-2</v>
      </c>
      <c r="K2056" s="4">
        <f t="shared" si="166"/>
        <v>-1.7327264059605163E-2</v>
      </c>
    </row>
    <row r="2057" spans="1:11" x14ac:dyDescent="0.2">
      <c r="A2057" s="6">
        <v>43402</v>
      </c>
      <c r="B2057">
        <v>30.153284070000002</v>
      </c>
      <c r="C2057">
        <v>76.944000239999994</v>
      </c>
      <c r="D2057">
        <v>4.5992593770000001</v>
      </c>
      <c r="E2057">
        <v>2641.25</v>
      </c>
      <c r="G2057" s="6">
        <f t="shared" si="167"/>
        <v>43402</v>
      </c>
      <c r="H2057" s="4">
        <f t="shared" si="168"/>
        <v>8.6919497518891387E-3</v>
      </c>
      <c r="I2057" s="4">
        <f t="shared" si="164"/>
        <v>-6.3263585011507084E-2</v>
      </c>
      <c r="J2057" s="4">
        <f t="shared" si="165"/>
        <v>-6.3896092532795379E-2</v>
      </c>
      <c r="K2057" s="4">
        <f t="shared" si="166"/>
        <v>-6.5595994219019849E-3</v>
      </c>
    </row>
    <row r="2058" spans="1:11" x14ac:dyDescent="0.2">
      <c r="A2058" s="6">
        <v>43403</v>
      </c>
      <c r="B2058">
        <v>30.944889069999999</v>
      </c>
      <c r="C2058">
        <v>76.521003719999996</v>
      </c>
      <c r="D2058">
        <v>5.029896259</v>
      </c>
      <c r="E2058">
        <v>2682.6298830000001</v>
      </c>
      <c r="G2058" s="6">
        <f t="shared" si="167"/>
        <v>43403</v>
      </c>
      <c r="H2058" s="4">
        <f t="shared" si="168"/>
        <v>2.6252695996970221E-2</v>
      </c>
      <c r="I2058" s="4">
        <f t="shared" si="164"/>
        <v>-5.4974594338819127E-3</v>
      </c>
      <c r="J2058" s="4">
        <f t="shared" si="165"/>
        <v>9.3631788664394699E-2</v>
      </c>
      <c r="K2058" s="4">
        <f t="shared" si="166"/>
        <v>1.5666780123047896E-2</v>
      </c>
    </row>
    <row r="2059" spans="1:11" x14ac:dyDescent="0.2">
      <c r="A2059" s="6">
        <v>43404</v>
      </c>
      <c r="B2059">
        <v>30.298315049999999</v>
      </c>
      <c r="C2059">
        <v>79.900497439999995</v>
      </c>
      <c r="D2059">
        <v>5.223906994</v>
      </c>
      <c r="E2059">
        <v>2711.73999</v>
      </c>
      <c r="G2059" s="6">
        <f t="shared" si="167"/>
        <v>43404</v>
      </c>
      <c r="H2059" s="4">
        <f t="shared" si="168"/>
        <v>-2.08943718795499E-2</v>
      </c>
      <c r="I2059" s="4">
        <f t="shared" si="164"/>
        <v>4.4164262826007716E-2</v>
      </c>
      <c r="J2059" s="4">
        <f t="shared" si="165"/>
        <v>3.8571518180490649E-2</v>
      </c>
      <c r="K2059" s="4">
        <f t="shared" si="166"/>
        <v>1.0851331816018606E-2</v>
      </c>
    </row>
    <row r="2060" spans="1:11" x14ac:dyDescent="0.2">
      <c r="A2060" s="6">
        <v>43405</v>
      </c>
      <c r="B2060">
        <v>30.388957980000001</v>
      </c>
      <c r="C2060">
        <v>83.276496890000004</v>
      </c>
      <c r="D2060">
        <v>5.404291153</v>
      </c>
      <c r="E2060">
        <v>2740.3701169999999</v>
      </c>
      <c r="G2060" s="6">
        <f t="shared" si="167"/>
        <v>43405</v>
      </c>
      <c r="H2060" s="4">
        <f t="shared" si="168"/>
        <v>2.9916822057733938E-3</v>
      </c>
      <c r="I2060" s="4">
        <f t="shared" si="164"/>
        <v>4.2252546081270159E-2</v>
      </c>
      <c r="J2060" s="4">
        <f t="shared" si="165"/>
        <v>3.453050737832486E-2</v>
      </c>
      <c r="K2060" s="4">
        <f t="shared" si="166"/>
        <v>1.0557843711262338E-2</v>
      </c>
    </row>
    <row r="2061" spans="1:11" x14ac:dyDescent="0.2">
      <c r="A2061" s="6">
        <v>43406</v>
      </c>
      <c r="B2061">
        <v>30.61857796</v>
      </c>
      <c r="C2061">
        <v>83.276496890000004</v>
      </c>
      <c r="D2061">
        <v>5.3252472879999999</v>
      </c>
      <c r="E2061">
        <v>2723.0600589999999</v>
      </c>
      <c r="G2061" s="6">
        <f t="shared" si="167"/>
        <v>43406</v>
      </c>
      <c r="H2061" s="4">
        <f t="shared" si="168"/>
        <v>7.5560333510322764E-3</v>
      </c>
      <c r="I2061" s="4">
        <f t="shared" si="164"/>
        <v>0</v>
      </c>
      <c r="J2061" s="4">
        <f t="shared" si="165"/>
        <v>-1.4626130007100335E-2</v>
      </c>
      <c r="K2061" s="4">
        <f t="shared" si="166"/>
        <v>-6.3166861631632765E-3</v>
      </c>
    </row>
    <row r="2062" spans="1:11" x14ac:dyDescent="0.2">
      <c r="A2062" s="6">
        <v>43409</v>
      </c>
      <c r="B2062">
        <v>31.092935560000001</v>
      </c>
      <c r="C2062">
        <v>81.38999939</v>
      </c>
      <c r="D2062">
        <v>5.2471990589999997</v>
      </c>
      <c r="E2062">
        <v>2738.3100589999999</v>
      </c>
      <c r="G2062" s="6">
        <f t="shared" si="167"/>
        <v>43409</v>
      </c>
      <c r="H2062" s="4">
        <f t="shared" si="168"/>
        <v>1.549247651604535E-2</v>
      </c>
      <c r="I2062" s="4">
        <f t="shared" si="164"/>
        <v>-2.2653420478191855E-2</v>
      </c>
      <c r="J2062" s="4">
        <f t="shared" si="165"/>
        <v>-1.4656263790016943E-2</v>
      </c>
      <c r="K2062" s="4">
        <f t="shared" si="166"/>
        <v>5.6003171687664111E-3</v>
      </c>
    </row>
    <row r="2063" spans="1:11" x14ac:dyDescent="0.2">
      <c r="A2063" s="6">
        <v>43410</v>
      </c>
      <c r="B2063">
        <v>31.219829560000001</v>
      </c>
      <c r="C2063">
        <v>82.140502929999997</v>
      </c>
      <c r="D2063">
        <v>5.2296071050000004</v>
      </c>
      <c r="E2063">
        <v>2755.4499510000001</v>
      </c>
      <c r="G2063" s="6">
        <f t="shared" si="167"/>
        <v>43410</v>
      </c>
      <c r="H2063" s="4">
        <f t="shared" si="168"/>
        <v>4.0811199622863281E-3</v>
      </c>
      <c r="I2063" s="4">
        <f t="shared" si="164"/>
        <v>9.2210780885226828E-3</v>
      </c>
      <c r="J2063" s="4">
        <f t="shared" si="165"/>
        <v>-3.3526370549684659E-3</v>
      </c>
      <c r="K2063" s="4">
        <f t="shared" si="166"/>
        <v>6.2592955621174617E-3</v>
      </c>
    </row>
    <row r="2064" spans="1:11" x14ac:dyDescent="0.2">
      <c r="A2064" s="6">
        <v>43411</v>
      </c>
      <c r="B2064">
        <v>31.51894188</v>
      </c>
      <c r="C2064">
        <v>87.77449799</v>
      </c>
      <c r="D2064">
        <v>5.2972507479999997</v>
      </c>
      <c r="E2064">
        <v>2813.889893</v>
      </c>
      <c r="G2064" s="6">
        <f t="shared" si="167"/>
        <v>43411</v>
      </c>
      <c r="H2064" s="4">
        <f t="shared" si="168"/>
        <v>9.5808441050309057E-3</v>
      </c>
      <c r="I2064" s="4">
        <f t="shared" si="164"/>
        <v>6.8589731728344594E-2</v>
      </c>
      <c r="J2064" s="4">
        <f t="shared" si="165"/>
        <v>1.2934746653400664E-2</v>
      </c>
      <c r="K2064" s="4">
        <f t="shared" si="166"/>
        <v>2.1208856280910071E-2</v>
      </c>
    </row>
    <row r="2065" spans="1:11" x14ac:dyDescent="0.2">
      <c r="A2065" s="6">
        <v>43412</v>
      </c>
      <c r="B2065">
        <v>31.68815231</v>
      </c>
      <c r="C2065">
        <v>87.745498659999996</v>
      </c>
      <c r="D2065">
        <v>5.1039834019999999</v>
      </c>
      <c r="E2065">
        <v>2806.830078</v>
      </c>
      <c r="G2065" s="6">
        <f t="shared" si="167"/>
        <v>43412</v>
      </c>
      <c r="H2065" s="4">
        <f t="shared" si="168"/>
        <v>5.3685314260936146E-3</v>
      </c>
      <c r="I2065" s="4">
        <f t="shared" si="164"/>
        <v>-3.3038445863065036E-4</v>
      </c>
      <c r="J2065" s="4">
        <f t="shared" si="165"/>
        <v>-3.6484462449312693E-2</v>
      </c>
      <c r="K2065" s="4">
        <f t="shared" si="166"/>
        <v>-2.5089165775684652E-3</v>
      </c>
    </row>
    <row r="2066" spans="1:11" x14ac:dyDescent="0.2">
      <c r="A2066" s="6">
        <v>43413</v>
      </c>
      <c r="B2066">
        <v>31.89360619</v>
      </c>
      <c r="C2066">
        <v>85.621498110000005</v>
      </c>
      <c r="D2066">
        <v>5.0960540769999998</v>
      </c>
      <c r="E2066">
        <v>2781.01001</v>
      </c>
      <c r="G2066" s="6">
        <f t="shared" si="167"/>
        <v>43413</v>
      </c>
      <c r="H2066" s="4">
        <f t="shared" si="168"/>
        <v>6.483618167133276E-3</v>
      </c>
      <c r="I2066" s="4">
        <f t="shared" si="164"/>
        <v>-2.4206376195207047E-2</v>
      </c>
      <c r="J2066" s="4">
        <f t="shared" si="165"/>
        <v>-1.5535561884650884E-3</v>
      </c>
      <c r="K2066" s="4">
        <f t="shared" si="166"/>
        <v>-9.1990135784770777E-3</v>
      </c>
    </row>
    <row r="2067" spans="1:11" x14ac:dyDescent="0.2">
      <c r="A2067" s="6">
        <v>43416</v>
      </c>
      <c r="B2067">
        <v>31.38298988</v>
      </c>
      <c r="C2067">
        <v>81.84249878</v>
      </c>
      <c r="D2067">
        <v>4.6963872909999997</v>
      </c>
      <c r="E2067">
        <v>2726.219971</v>
      </c>
      <c r="G2067" s="6">
        <f t="shared" si="167"/>
        <v>43416</v>
      </c>
      <c r="H2067" s="4">
        <f t="shared" si="168"/>
        <v>-1.6009989806674785E-2</v>
      </c>
      <c r="I2067" s="4">
        <f t="shared" si="164"/>
        <v>-4.4136103822255413E-2</v>
      </c>
      <c r="J2067" s="4">
        <f t="shared" si="165"/>
        <v>-7.8426716035807864E-2</v>
      </c>
      <c r="K2067" s="4">
        <f t="shared" si="166"/>
        <v>-1.970148931610638E-2</v>
      </c>
    </row>
    <row r="2068" spans="1:11" x14ac:dyDescent="0.2">
      <c r="A2068" s="6">
        <v>43417</v>
      </c>
      <c r="B2068">
        <v>31.10199738</v>
      </c>
      <c r="C2068">
        <v>81.558502200000007</v>
      </c>
      <c r="D2068">
        <v>4.9384660719999998</v>
      </c>
      <c r="E2068">
        <v>2722.179932</v>
      </c>
      <c r="G2068" s="6">
        <f t="shared" si="167"/>
        <v>43417</v>
      </c>
      <c r="H2068" s="4">
        <f t="shared" si="168"/>
        <v>-8.9536561390243241E-3</v>
      </c>
      <c r="I2068" s="4">
        <f t="shared" ref="I2068:I2131" si="169">C2068/C2067-1</f>
        <v>-3.4700379904504253E-3</v>
      </c>
      <c r="J2068" s="4">
        <f t="shared" ref="J2068:J2131" si="170">D2068/D2067-1</f>
        <v>5.154574484602481E-2</v>
      </c>
      <c r="K2068" s="4">
        <f t="shared" ref="K2068:K2131" si="171">E2068/E2067-1</f>
        <v>-1.481919670083709E-3</v>
      </c>
    </row>
    <row r="2069" spans="1:11" x14ac:dyDescent="0.2">
      <c r="A2069" s="6">
        <v>43418</v>
      </c>
      <c r="B2069">
        <v>30.67599487</v>
      </c>
      <c r="C2069">
        <v>79.950500489999996</v>
      </c>
      <c r="D2069">
        <v>4.885938168</v>
      </c>
      <c r="E2069">
        <v>2701.580078</v>
      </c>
      <c r="G2069" s="6">
        <f t="shared" si="167"/>
        <v>43418</v>
      </c>
      <c r="H2069" s="4">
        <f t="shared" si="168"/>
        <v>-1.3696950224616034E-2</v>
      </c>
      <c r="I2069" s="4">
        <f t="shared" si="169"/>
        <v>-1.9715929873955096E-2</v>
      </c>
      <c r="J2069" s="4">
        <f t="shared" si="170"/>
        <v>-1.0636481699817901E-2</v>
      </c>
      <c r="K2069" s="4">
        <f t="shared" si="171"/>
        <v>-7.5674108672402207E-3</v>
      </c>
    </row>
    <row r="2070" spans="1:11" x14ac:dyDescent="0.2">
      <c r="A2070" s="6">
        <v>43419</v>
      </c>
      <c r="B2070">
        <v>30.074733729999998</v>
      </c>
      <c r="C2070">
        <v>80.972000120000004</v>
      </c>
      <c r="D2070">
        <v>5.0147829059999998</v>
      </c>
      <c r="E2070">
        <v>2730.1999510000001</v>
      </c>
      <c r="G2070" s="6">
        <f t="shared" si="167"/>
        <v>43419</v>
      </c>
      <c r="H2070" s="4">
        <f t="shared" si="168"/>
        <v>-1.9600379467660356E-2</v>
      </c>
      <c r="I2070" s="4">
        <f t="shared" si="169"/>
        <v>1.2776650849456228E-2</v>
      </c>
      <c r="J2070" s="4">
        <f t="shared" si="170"/>
        <v>2.6370521600919128E-2</v>
      </c>
      <c r="K2070" s="4">
        <f t="shared" si="171"/>
        <v>1.0593753349405599E-2</v>
      </c>
    </row>
    <row r="2071" spans="1:11" x14ac:dyDescent="0.2">
      <c r="A2071" s="6">
        <v>43420</v>
      </c>
      <c r="B2071">
        <v>29.51578331</v>
      </c>
      <c r="C2071">
        <v>79.670501709999996</v>
      </c>
      <c r="D2071">
        <v>4.0742173189999997</v>
      </c>
      <c r="E2071">
        <v>2736.2700199999999</v>
      </c>
      <c r="G2071" s="6">
        <f t="shared" si="167"/>
        <v>43420</v>
      </c>
      <c r="H2071" s="4">
        <f t="shared" si="168"/>
        <v>-1.8585382168901377E-2</v>
      </c>
      <c r="I2071" s="4">
        <f t="shared" si="169"/>
        <v>-1.6073437831240378E-2</v>
      </c>
      <c r="J2071" s="4">
        <f t="shared" si="170"/>
        <v>-0.18755858521306046</v>
      </c>
      <c r="K2071" s="4">
        <f t="shared" si="171"/>
        <v>2.2233056585385658E-3</v>
      </c>
    </row>
    <row r="2072" spans="1:11" x14ac:dyDescent="0.2">
      <c r="A2072" s="6">
        <v>43423</v>
      </c>
      <c r="B2072">
        <v>29.240831379999999</v>
      </c>
      <c r="C2072">
        <v>75.614501950000005</v>
      </c>
      <c r="D2072">
        <v>3.5853502750000001</v>
      </c>
      <c r="E2072">
        <v>2690.7299800000001</v>
      </c>
      <c r="G2072" s="6">
        <f t="shared" si="167"/>
        <v>43423</v>
      </c>
      <c r="H2072" s="4">
        <f t="shared" si="168"/>
        <v>-9.3154204010857944E-3</v>
      </c>
      <c r="I2072" s="4">
        <f t="shared" si="169"/>
        <v>-5.0909680156951964E-2</v>
      </c>
      <c r="J2072" s="4">
        <f t="shared" si="170"/>
        <v>-0.11999041919540754</v>
      </c>
      <c r="K2072" s="4">
        <f t="shared" si="171"/>
        <v>-1.6643108928262818E-2</v>
      </c>
    </row>
    <row r="2073" spans="1:11" x14ac:dyDescent="0.2">
      <c r="A2073" s="6">
        <v>43424</v>
      </c>
      <c r="B2073">
        <v>28.44923592</v>
      </c>
      <c r="C2073">
        <v>74.77300262</v>
      </c>
      <c r="D2073">
        <v>3.6938772200000001</v>
      </c>
      <c r="E2073">
        <v>2641.889893</v>
      </c>
      <c r="G2073" s="6">
        <f t="shared" si="167"/>
        <v>43424</v>
      </c>
      <c r="H2073" s="4">
        <f t="shared" si="168"/>
        <v>-2.7071578427877108E-2</v>
      </c>
      <c r="I2073" s="4">
        <f t="shared" si="169"/>
        <v>-1.1128808737726592E-2</v>
      </c>
      <c r="J2073" s="4">
        <f t="shared" si="170"/>
        <v>3.0269551557274177E-2</v>
      </c>
      <c r="K2073" s="4">
        <f t="shared" si="171"/>
        <v>-1.8151240504630684E-2</v>
      </c>
    </row>
    <row r="2074" spans="1:11" x14ac:dyDescent="0.2">
      <c r="A2074" s="6">
        <v>43425</v>
      </c>
      <c r="B2074">
        <v>28.452257159999998</v>
      </c>
      <c r="C2074">
        <v>75.836502080000002</v>
      </c>
      <c r="D2074">
        <v>3.5855977540000001</v>
      </c>
      <c r="E2074">
        <v>2649.929932</v>
      </c>
      <c r="G2074" s="6">
        <f t="shared" si="167"/>
        <v>43425</v>
      </c>
      <c r="H2074" s="4">
        <f t="shared" si="168"/>
        <v>1.0619757973451271E-4</v>
      </c>
      <c r="I2074" s="4">
        <f t="shared" si="169"/>
        <v>1.422304070634639E-2</v>
      </c>
      <c r="J2074" s="4">
        <f t="shared" si="170"/>
        <v>-2.9313228229063903E-2</v>
      </c>
      <c r="K2074" s="4">
        <f t="shared" si="171"/>
        <v>3.0432907220330208E-3</v>
      </c>
    </row>
    <row r="2075" spans="1:11" x14ac:dyDescent="0.2">
      <c r="A2075" s="6">
        <v>43427</v>
      </c>
      <c r="B2075">
        <v>28.733249659999998</v>
      </c>
      <c r="C2075">
        <v>75.102996829999995</v>
      </c>
      <c r="D2075">
        <v>3.592783689</v>
      </c>
      <c r="E2075">
        <v>2632.5600589999999</v>
      </c>
      <c r="G2075" s="6">
        <f t="shared" si="167"/>
        <v>43427</v>
      </c>
      <c r="H2075" s="4">
        <f t="shared" si="168"/>
        <v>9.8759299980966109E-3</v>
      </c>
      <c r="I2075" s="4">
        <f t="shared" si="169"/>
        <v>-9.6721925442477819E-3</v>
      </c>
      <c r="J2075" s="4">
        <f t="shared" si="170"/>
        <v>2.0041107488935062E-3</v>
      </c>
      <c r="K2075" s="4">
        <f t="shared" si="171"/>
        <v>-6.5548423715832138E-3</v>
      </c>
    </row>
    <row r="2076" spans="1:11" x14ac:dyDescent="0.2">
      <c r="A2076" s="6">
        <v>43430</v>
      </c>
      <c r="B2076">
        <v>28.748353959999999</v>
      </c>
      <c r="C2076">
        <v>79.066497799999993</v>
      </c>
      <c r="D2076">
        <v>3.7922458649999999</v>
      </c>
      <c r="E2076">
        <v>2673.4499510000001</v>
      </c>
      <c r="G2076" s="6">
        <f t="shared" si="167"/>
        <v>43430</v>
      </c>
      <c r="H2076" s="4">
        <f t="shared" si="168"/>
        <v>5.2567322453000997E-4</v>
      </c>
      <c r="I2076" s="4">
        <f t="shared" si="169"/>
        <v>5.2774205255372353E-2</v>
      </c>
      <c r="J2076" s="4">
        <f t="shared" si="170"/>
        <v>5.5517446433163142E-2</v>
      </c>
      <c r="K2076" s="4">
        <f t="shared" si="171"/>
        <v>1.5532368144919984E-2</v>
      </c>
    </row>
    <row r="2077" spans="1:11" x14ac:dyDescent="0.2">
      <c r="A2077" s="6">
        <v>43431</v>
      </c>
      <c r="B2077">
        <v>28.715114589999999</v>
      </c>
      <c r="C2077">
        <v>79.070999150000006</v>
      </c>
      <c r="D2077">
        <v>3.8090944289999999</v>
      </c>
      <c r="E2077">
        <v>2682.169922</v>
      </c>
      <c r="G2077" s="6">
        <f t="shared" si="167"/>
        <v>43431</v>
      </c>
      <c r="H2077" s="4">
        <f t="shared" si="168"/>
        <v>-1.1562181976140229E-3</v>
      </c>
      <c r="I2077" s="4">
        <f t="shared" si="169"/>
        <v>5.6931192417231102E-5</v>
      </c>
      <c r="J2077" s="4">
        <f t="shared" si="170"/>
        <v>4.4428986410141036E-3</v>
      </c>
      <c r="K2077" s="4">
        <f t="shared" si="171"/>
        <v>3.2616922552592964E-3</v>
      </c>
    </row>
    <row r="2078" spans="1:11" x14ac:dyDescent="0.2">
      <c r="A2078" s="6">
        <v>43432</v>
      </c>
      <c r="B2078">
        <v>29.446285249999999</v>
      </c>
      <c r="C2078">
        <v>83.887496949999999</v>
      </c>
      <c r="D2078">
        <v>3.9661860469999999</v>
      </c>
      <c r="E2078">
        <v>2743.790039</v>
      </c>
      <c r="G2078" s="6">
        <f t="shared" si="167"/>
        <v>43432</v>
      </c>
      <c r="H2078" s="4">
        <f t="shared" si="168"/>
        <v>2.5462919805119943E-2</v>
      </c>
      <c r="I2078" s="4">
        <f t="shared" si="169"/>
        <v>6.091358211957032E-2</v>
      </c>
      <c r="J2078" s="4">
        <f t="shared" si="170"/>
        <v>4.1241198118903366E-2</v>
      </c>
      <c r="K2078" s="4">
        <f t="shared" si="171"/>
        <v>2.2973979573244874E-2</v>
      </c>
    </row>
    <row r="2079" spans="1:11" x14ac:dyDescent="0.2">
      <c r="A2079" s="6">
        <v>43433</v>
      </c>
      <c r="B2079">
        <v>29.39492989</v>
      </c>
      <c r="C2079">
        <v>83.678497309999997</v>
      </c>
      <c r="D2079">
        <v>3.902939081</v>
      </c>
      <c r="E2079">
        <v>2737.8000489999999</v>
      </c>
      <c r="G2079" s="6">
        <f t="shared" si="167"/>
        <v>43433</v>
      </c>
      <c r="H2079" s="4">
        <f t="shared" si="168"/>
        <v>-1.7440352684214844E-3</v>
      </c>
      <c r="I2079" s="4">
        <f t="shared" si="169"/>
        <v>-2.49142777647271E-3</v>
      </c>
      <c r="J2079" s="4">
        <f t="shared" si="170"/>
        <v>-1.5946545434458281E-2</v>
      </c>
      <c r="K2079" s="4">
        <f t="shared" si="171"/>
        <v>-2.1831080056632368E-3</v>
      </c>
    </row>
    <row r="2080" spans="1:11" x14ac:dyDescent="0.2">
      <c r="A2080" s="6">
        <v>43434</v>
      </c>
      <c r="B2080">
        <v>29.503690720000002</v>
      </c>
      <c r="C2080">
        <v>84.508499150000006</v>
      </c>
      <c r="D2080">
        <v>4.0534906389999996</v>
      </c>
      <c r="E2080">
        <v>2760.169922</v>
      </c>
      <c r="G2080" s="6">
        <f t="shared" si="167"/>
        <v>43434</v>
      </c>
      <c r="H2080" s="4">
        <f t="shared" si="168"/>
        <v>3.6999860318429612E-3</v>
      </c>
      <c r="I2080" s="4">
        <f t="shared" si="169"/>
        <v>9.9189381583315583E-3</v>
      </c>
      <c r="J2080" s="4">
        <f t="shared" si="170"/>
        <v>3.8573893897781764E-2</v>
      </c>
      <c r="K2080" s="4">
        <f t="shared" si="171"/>
        <v>8.1707475343828495E-3</v>
      </c>
    </row>
    <row r="2081" spans="1:11" x14ac:dyDescent="0.2">
      <c r="A2081" s="6">
        <v>43437</v>
      </c>
      <c r="B2081">
        <v>29.836053849999999</v>
      </c>
      <c r="C2081">
        <v>88.617996219999995</v>
      </c>
      <c r="D2081">
        <v>4.2174367899999998</v>
      </c>
      <c r="E2081">
        <v>2790.3701169999999</v>
      </c>
      <c r="G2081" s="6">
        <f t="shared" si="167"/>
        <v>43437</v>
      </c>
      <c r="H2081" s="4">
        <f t="shared" si="168"/>
        <v>1.1265137407866499E-2</v>
      </c>
      <c r="I2081" s="4">
        <f t="shared" si="169"/>
        <v>4.8628210314157316E-2</v>
      </c>
      <c r="J2081" s="4">
        <f t="shared" si="170"/>
        <v>4.0445671546054385E-2</v>
      </c>
      <c r="K2081" s="4">
        <f t="shared" si="171"/>
        <v>1.0941426018481248E-2</v>
      </c>
    </row>
    <row r="2082" spans="1:11" x14ac:dyDescent="0.2">
      <c r="A2082" s="6">
        <v>43438</v>
      </c>
      <c r="B2082">
        <v>28.947763439999999</v>
      </c>
      <c r="C2082">
        <v>83.41999817</v>
      </c>
      <c r="D2082">
        <v>3.8967380519999999</v>
      </c>
      <c r="E2082">
        <v>2700.0600589999999</v>
      </c>
      <c r="G2082" s="6">
        <f t="shared" si="167"/>
        <v>43438</v>
      </c>
      <c r="H2082" s="4">
        <f t="shared" si="168"/>
        <v>-2.9772382583362345E-2</v>
      </c>
      <c r="I2082" s="4">
        <f t="shared" si="169"/>
        <v>-5.8656235434342507E-2</v>
      </c>
      <c r="J2082" s="4">
        <f t="shared" si="170"/>
        <v>-7.604114868073697E-2</v>
      </c>
      <c r="K2082" s="4">
        <f t="shared" si="171"/>
        <v>-3.2364902938788132E-2</v>
      </c>
    </row>
    <row r="2083" spans="1:11" x14ac:dyDescent="0.2">
      <c r="A2083" s="6">
        <v>43440</v>
      </c>
      <c r="B2083">
        <v>28.78979683</v>
      </c>
      <c r="C2083">
        <v>84.959503170000005</v>
      </c>
      <c r="D2083">
        <v>3.9260048869999999</v>
      </c>
      <c r="E2083">
        <v>2695.9499510000001</v>
      </c>
      <c r="G2083" s="6">
        <f t="shared" si="167"/>
        <v>43440</v>
      </c>
      <c r="H2083" s="4">
        <f t="shared" si="168"/>
        <v>-5.4569538792665906E-3</v>
      </c>
      <c r="I2083" s="4">
        <f t="shared" si="169"/>
        <v>1.8454867343232095E-2</v>
      </c>
      <c r="J2083" s="4">
        <f t="shared" si="170"/>
        <v>7.5105985081493909E-3</v>
      </c>
      <c r="K2083" s="4">
        <f t="shared" si="171"/>
        <v>-1.5222283616617149E-3</v>
      </c>
    </row>
    <row r="2084" spans="1:11" x14ac:dyDescent="0.2">
      <c r="A2084" s="6">
        <v>43441</v>
      </c>
      <c r="B2084">
        <v>28.309818270000001</v>
      </c>
      <c r="C2084">
        <v>81.456497189999993</v>
      </c>
      <c r="D2084">
        <v>3.661113024</v>
      </c>
      <c r="E2084">
        <v>2633.080078</v>
      </c>
      <c r="G2084" s="6">
        <f t="shared" si="167"/>
        <v>43441</v>
      </c>
      <c r="H2084" s="4">
        <f t="shared" si="168"/>
        <v>-1.6671828663265997E-2</v>
      </c>
      <c r="I2084" s="4">
        <f t="shared" si="169"/>
        <v>-4.1231479108236546E-2</v>
      </c>
      <c r="J2084" s="4">
        <f t="shared" si="170"/>
        <v>-6.7471098642063354E-2</v>
      </c>
      <c r="K2084" s="4">
        <f t="shared" si="171"/>
        <v>-2.332011874948936E-2</v>
      </c>
    </row>
    <row r="2085" spans="1:11" x14ac:dyDescent="0.2">
      <c r="A2085" s="6">
        <v>43444</v>
      </c>
      <c r="B2085">
        <v>28.53765297</v>
      </c>
      <c r="C2085">
        <v>82.051498409999994</v>
      </c>
      <c r="D2085">
        <v>3.7665252690000002</v>
      </c>
      <c r="E2085">
        <v>2637.719971</v>
      </c>
      <c r="G2085" s="6">
        <f t="shared" si="167"/>
        <v>43444</v>
      </c>
      <c r="H2085" s="4">
        <f t="shared" si="168"/>
        <v>8.0479040107945821E-3</v>
      </c>
      <c r="I2085" s="4">
        <f t="shared" si="169"/>
        <v>7.3045274536189808E-3</v>
      </c>
      <c r="J2085" s="4">
        <f t="shared" si="170"/>
        <v>2.8792403924430277E-2</v>
      </c>
      <c r="K2085" s="4">
        <f t="shared" si="171"/>
        <v>1.7621541550396636E-3</v>
      </c>
    </row>
    <row r="2086" spans="1:11" x14ac:dyDescent="0.2">
      <c r="A2086" s="6">
        <v>43445</v>
      </c>
      <c r="B2086">
        <v>28.510311130000002</v>
      </c>
      <c r="C2086">
        <v>82.162002560000005</v>
      </c>
      <c r="D2086">
        <v>3.6754989619999998</v>
      </c>
      <c r="E2086">
        <v>2636.780029</v>
      </c>
      <c r="G2086" s="6">
        <f t="shared" si="167"/>
        <v>43445</v>
      </c>
      <c r="H2086" s="4">
        <f t="shared" si="168"/>
        <v>-9.5809701059657026E-4</v>
      </c>
      <c r="I2086" s="4">
        <f t="shared" si="169"/>
        <v>1.3467657768764241E-3</v>
      </c>
      <c r="J2086" s="4">
        <f t="shared" si="170"/>
        <v>-2.4167183411507476E-2</v>
      </c>
      <c r="K2086" s="4">
        <f t="shared" si="171"/>
        <v>-3.5634639398196555E-4</v>
      </c>
    </row>
    <row r="2087" spans="1:11" x14ac:dyDescent="0.2">
      <c r="A2087" s="6">
        <v>43446</v>
      </c>
      <c r="B2087">
        <v>28.285511020000001</v>
      </c>
      <c r="C2087">
        <v>83.177001950000005</v>
      </c>
      <c r="D2087">
        <v>3.6931095119999999</v>
      </c>
      <c r="E2087">
        <v>2651.070068</v>
      </c>
      <c r="G2087" s="6">
        <f t="shared" si="167"/>
        <v>43446</v>
      </c>
      <c r="H2087" s="4">
        <f t="shared" si="168"/>
        <v>-7.8848704587952678E-3</v>
      </c>
      <c r="I2087" s="4">
        <f t="shared" si="169"/>
        <v>1.2353634993971685E-2</v>
      </c>
      <c r="J2087" s="4">
        <f t="shared" si="170"/>
        <v>4.7913358654350091E-3</v>
      </c>
      <c r="K2087" s="4">
        <f t="shared" si="171"/>
        <v>5.4195036532567187E-3</v>
      </c>
    </row>
    <row r="2088" spans="1:11" x14ac:dyDescent="0.2">
      <c r="A2088" s="6">
        <v>43447</v>
      </c>
      <c r="B2088">
        <v>28.23994064</v>
      </c>
      <c r="C2088">
        <v>82.918998720000005</v>
      </c>
      <c r="D2088">
        <v>3.692860365</v>
      </c>
      <c r="E2088">
        <v>2650.540039</v>
      </c>
      <c r="G2088" s="6">
        <f t="shared" si="167"/>
        <v>43447</v>
      </c>
      <c r="H2088" s="4">
        <f t="shared" si="168"/>
        <v>-1.6110856179256672E-3</v>
      </c>
      <c r="I2088" s="4">
        <f t="shared" si="169"/>
        <v>-3.1018577725979712E-3</v>
      </c>
      <c r="J2088" s="4">
        <f t="shared" si="170"/>
        <v>-6.7462662341921664E-5</v>
      </c>
      <c r="K2088" s="4">
        <f t="shared" si="171"/>
        <v>-1.9993021172759473E-4</v>
      </c>
    </row>
    <row r="2089" spans="1:11" x14ac:dyDescent="0.2">
      <c r="A2089" s="6">
        <v>43448</v>
      </c>
      <c r="B2089">
        <v>27.90274239</v>
      </c>
      <c r="C2089">
        <v>79.595497129999998</v>
      </c>
      <c r="D2089">
        <v>3.6323425770000002</v>
      </c>
      <c r="E2089">
        <v>2599.9499510000001</v>
      </c>
      <c r="G2089" s="6">
        <f t="shared" si="167"/>
        <v>43448</v>
      </c>
      <c r="H2089" s="4">
        <f t="shared" si="168"/>
        <v>-1.1940473044847022E-2</v>
      </c>
      <c r="I2089" s="4">
        <f t="shared" si="169"/>
        <v>-4.0081303938832802E-2</v>
      </c>
      <c r="J2089" s="4">
        <f t="shared" si="170"/>
        <v>-1.6387781291048009E-2</v>
      </c>
      <c r="K2089" s="4">
        <f t="shared" si="171"/>
        <v>-1.9086709597145535E-2</v>
      </c>
    </row>
    <row r="2090" spans="1:11" x14ac:dyDescent="0.2">
      <c r="A2090" s="6">
        <v>43451</v>
      </c>
      <c r="B2090">
        <v>27.57464981</v>
      </c>
      <c r="C2090">
        <v>76.045501709999996</v>
      </c>
      <c r="D2090">
        <v>3.5611591339999999</v>
      </c>
      <c r="E2090">
        <v>2545.9399410000001</v>
      </c>
      <c r="G2090" s="6">
        <f t="shared" si="167"/>
        <v>43451</v>
      </c>
      <c r="H2090" s="4">
        <f t="shared" si="168"/>
        <v>-1.1758434902713555E-2</v>
      </c>
      <c r="I2090" s="4">
        <f t="shared" si="169"/>
        <v>-4.4600455402671102E-2</v>
      </c>
      <c r="J2090" s="4">
        <f t="shared" si="170"/>
        <v>-1.9597117147136411E-2</v>
      </c>
      <c r="K2090" s="4">
        <f t="shared" si="171"/>
        <v>-2.077348065074347E-2</v>
      </c>
    </row>
    <row r="2091" spans="1:11" x14ac:dyDescent="0.2">
      <c r="A2091" s="6">
        <v>43452</v>
      </c>
      <c r="B2091">
        <v>27.668823239999998</v>
      </c>
      <c r="C2091">
        <v>77.573997500000004</v>
      </c>
      <c r="D2091">
        <v>3.6444959639999999</v>
      </c>
      <c r="E2091">
        <v>2546.1599120000001</v>
      </c>
      <c r="G2091" s="6">
        <f t="shared" si="167"/>
        <v>43452</v>
      </c>
      <c r="H2091" s="4">
        <f t="shared" si="168"/>
        <v>3.4152176237554066E-3</v>
      </c>
      <c r="I2091" s="4">
        <f t="shared" si="169"/>
        <v>2.0099752853613095E-2</v>
      </c>
      <c r="J2091" s="4">
        <f t="shared" si="170"/>
        <v>2.3401602361530438E-2</v>
      </c>
      <c r="K2091" s="4">
        <f t="shared" si="171"/>
        <v>8.6400702725697442E-5</v>
      </c>
    </row>
    <row r="2092" spans="1:11" x14ac:dyDescent="0.2">
      <c r="A2092" s="6">
        <v>43453</v>
      </c>
      <c r="B2092">
        <v>27.507820129999999</v>
      </c>
      <c r="C2092">
        <v>74.753997799999993</v>
      </c>
      <c r="D2092">
        <v>3.435409307</v>
      </c>
      <c r="E2092">
        <v>2506.959961</v>
      </c>
      <c r="G2092" s="6">
        <f t="shared" si="167"/>
        <v>43453</v>
      </c>
      <c r="H2092" s="4">
        <f t="shared" si="168"/>
        <v>-5.8189359411296993E-3</v>
      </c>
      <c r="I2092" s="4">
        <f t="shared" si="169"/>
        <v>-3.6352383413011724E-2</v>
      </c>
      <c r="J2092" s="4">
        <f t="shared" si="170"/>
        <v>-5.7370527794608273E-2</v>
      </c>
      <c r="K2092" s="4">
        <f t="shared" si="171"/>
        <v>-1.5395714469955912E-2</v>
      </c>
    </row>
    <row r="2093" spans="1:11" x14ac:dyDescent="0.2">
      <c r="A2093" s="6">
        <v>43454</v>
      </c>
      <c r="B2093">
        <v>26.514438630000001</v>
      </c>
      <c r="C2093">
        <v>73.041496280000004</v>
      </c>
      <c r="D2093">
        <v>3.350832939</v>
      </c>
      <c r="E2093">
        <v>2467.419922</v>
      </c>
      <c r="G2093" s="6">
        <f t="shared" si="167"/>
        <v>43454</v>
      </c>
      <c r="H2093" s="4">
        <f t="shared" si="168"/>
        <v>-3.6112694328570893E-2</v>
      </c>
      <c r="I2093" s="4">
        <f t="shared" si="169"/>
        <v>-2.2908494132737767E-2</v>
      </c>
      <c r="J2093" s="4">
        <f t="shared" si="170"/>
        <v>-2.4619007647114111E-2</v>
      </c>
      <c r="K2093" s="4">
        <f t="shared" si="171"/>
        <v>-1.5772106302099798E-2</v>
      </c>
    </row>
    <row r="2094" spans="1:11" x14ac:dyDescent="0.2">
      <c r="A2094" s="6">
        <v>43455</v>
      </c>
      <c r="B2094">
        <v>26.468868260000001</v>
      </c>
      <c r="C2094">
        <v>68.872497559999999</v>
      </c>
      <c r="D2094">
        <v>3.2136743069999998</v>
      </c>
      <c r="E2094">
        <v>2416.6201169999999</v>
      </c>
      <c r="G2094" s="6">
        <f t="shared" si="167"/>
        <v>43455</v>
      </c>
      <c r="H2094" s="4">
        <f t="shared" si="168"/>
        <v>-1.7187001631797649E-3</v>
      </c>
      <c r="I2094" s="4">
        <f t="shared" si="169"/>
        <v>-5.7077126459983862E-2</v>
      </c>
      <c r="J2094" s="4">
        <f t="shared" si="170"/>
        <v>-4.0932697778998439E-2</v>
      </c>
      <c r="K2094" s="4">
        <f t="shared" si="171"/>
        <v>-2.0588228435321931E-2</v>
      </c>
    </row>
    <row r="2095" spans="1:11" x14ac:dyDescent="0.2">
      <c r="A2095" s="6">
        <v>43458</v>
      </c>
      <c r="B2095">
        <v>26.07091522</v>
      </c>
      <c r="C2095">
        <v>67.197998049999995</v>
      </c>
      <c r="D2095">
        <v>3.1519162650000001</v>
      </c>
      <c r="E2095">
        <v>2351.1000979999999</v>
      </c>
      <c r="G2095" s="6">
        <f t="shared" si="167"/>
        <v>43458</v>
      </c>
      <c r="H2095" s="4">
        <f t="shared" si="168"/>
        <v>-1.5034758422270422E-2</v>
      </c>
      <c r="I2095" s="4">
        <f t="shared" si="169"/>
        <v>-2.4313035962449603E-2</v>
      </c>
      <c r="J2095" s="4">
        <f t="shared" si="170"/>
        <v>-1.9217268490922979E-2</v>
      </c>
      <c r="K2095" s="4">
        <f t="shared" si="171"/>
        <v>-2.7112254234371247E-2</v>
      </c>
    </row>
    <row r="2096" spans="1:11" x14ac:dyDescent="0.2">
      <c r="A2096" s="6">
        <v>43460</v>
      </c>
      <c r="B2096">
        <v>27.465290070000002</v>
      </c>
      <c r="C2096">
        <v>73.54499817</v>
      </c>
      <c r="D2096">
        <v>3.30122757</v>
      </c>
      <c r="E2096">
        <v>2467.6999510000001</v>
      </c>
      <c r="G2096" s="6">
        <f t="shared" si="167"/>
        <v>43460</v>
      </c>
      <c r="H2096" s="4">
        <f t="shared" si="168"/>
        <v>5.3483924067626365E-2</v>
      </c>
      <c r="I2096" s="4">
        <f t="shared" si="169"/>
        <v>9.4452220366407325E-2</v>
      </c>
      <c r="J2096" s="4">
        <f t="shared" si="170"/>
        <v>4.7371596339028876E-2</v>
      </c>
      <c r="K2096" s="4">
        <f t="shared" si="171"/>
        <v>4.9593742562976217E-2</v>
      </c>
    </row>
    <row r="2097" spans="1:11" x14ac:dyDescent="0.2">
      <c r="A2097" s="6">
        <v>43461</v>
      </c>
      <c r="B2097">
        <v>27.823755259999999</v>
      </c>
      <c r="C2097">
        <v>73.082000730000004</v>
      </c>
      <c r="D2097">
        <v>3.2533581260000002</v>
      </c>
      <c r="E2097">
        <v>2488.830078</v>
      </c>
      <c r="G2097" s="6">
        <f t="shared" si="167"/>
        <v>43461</v>
      </c>
      <c r="H2097" s="4">
        <f t="shared" si="168"/>
        <v>1.3051571240878523E-2</v>
      </c>
      <c r="I2097" s="4">
        <f t="shared" si="169"/>
        <v>-6.29543070937022E-3</v>
      </c>
      <c r="J2097" s="4">
        <f t="shared" si="170"/>
        <v>-1.4500498067753553E-2</v>
      </c>
      <c r="K2097" s="4">
        <f t="shared" si="171"/>
        <v>8.562680803813727E-3</v>
      </c>
    </row>
    <row r="2098" spans="1:11" x14ac:dyDescent="0.2">
      <c r="A2098" s="6">
        <v>43462</v>
      </c>
      <c r="B2098">
        <v>27.98779678</v>
      </c>
      <c r="C2098">
        <v>73.901000980000006</v>
      </c>
      <c r="D2098">
        <v>3.314869404</v>
      </c>
      <c r="E2098">
        <v>2485.73999</v>
      </c>
      <c r="G2098" s="6">
        <f t="shared" si="167"/>
        <v>43462</v>
      </c>
      <c r="H2098" s="4">
        <f t="shared" si="168"/>
        <v>5.8957361602383074E-3</v>
      </c>
      <c r="I2098" s="4">
        <f t="shared" si="169"/>
        <v>1.1206593166842582E-2</v>
      </c>
      <c r="J2098" s="4">
        <f t="shared" si="170"/>
        <v>1.8907011038353794E-2</v>
      </c>
      <c r="K2098" s="4">
        <f t="shared" si="171"/>
        <v>-1.2415825521053803E-3</v>
      </c>
    </row>
    <row r="2099" spans="1:11" x14ac:dyDescent="0.2">
      <c r="A2099" s="6">
        <v>43465</v>
      </c>
      <c r="B2099">
        <v>28.29765892</v>
      </c>
      <c r="C2099">
        <v>75.098503109999996</v>
      </c>
      <c r="D2099">
        <v>3.3111486430000001</v>
      </c>
      <c r="E2099">
        <v>2506.8500979999999</v>
      </c>
      <c r="G2099" s="6">
        <f t="shared" si="167"/>
        <v>43465</v>
      </c>
      <c r="H2099" s="4">
        <f t="shared" si="168"/>
        <v>1.1071330209937225E-2</v>
      </c>
      <c r="I2099" s="4">
        <f t="shared" si="169"/>
        <v>1.6204139512590254E-2</v>
      </c>
      <c r="J2099" s="4">
        <f t="shared" si="170"/>
        <v>-1.1224457275783584E-3</v>
      </c>
      <c r="K2099" s="4">
        <f t="shared" si="171"/>
        <v>8.4924843647866677E-3</v>
      </c>
    </row>
    <row r="2100" spans="1:11" x14ac:dyDescent="0.2">
      <c r="A2100" s="6">
        <v>43467</v>
      </c>
      <c r="B2100">
        <v>28.3553791</v>
      </c>
      <c r="C2100">
        <v>76.956497189999993</v>
      </c>
      <c r="D2100">
        <v>3.3786113260000001</v>
      </c>
      <c r="E2100">
        <v>2510.030029</v>
      </c>
      <c r="G2100" s="6">
        <f t="shared" si="167"/>
        <v>43467</v>
      </c>
      <c r="H2100" s="4">
        <f t="shared" si="168"/>
        <v>2.0397510678598074E-3</v>
      </c>
      <c r="I2100" s="4">
        <f t="shared" si="169"/>
        <v>2.4740760508615178E-2</v>
      </c>
      <c r="J2100" s="4">
        <f t="shared" si="170"/>
        <v>2.0374404858755302E-2</v>
      </c>
      <c r="K2100" s="4">
        <f t="shared" si="171"/>
        <v>1.2684966694007649E-3</v>
      </c>
    </row>
    <row r="2101" spans="1:11" x14ac:dyDescent="0.2">
      <c r="A2101" s="6">
        <v>43468</v>
      </c>
      <c r="B2101">
        <v>28.20956039</v>
      </c>
      <c r="C2101">
        <v>75.013999940000005</v>
      </c>
      <c r="D2101">
        <v>3.1744861599999998</v>
      </c>
      <c r="E2101">
        <v>2447.889893</v>
      </c>
      <c r="G2101" s="6">
        <f t="shared" si="167"/>
        <v>43468</v>
      </c>
      <c r="H2101" s="4">
        <f t="shared" si="168"/>
        <v>-5.1425413670452835E-3</v>
      </c>
      <c r="I2101" s="4">
        <f t="shared" si="169"/>
        <v>-2.5241497741303132E-2</v>
      </c>
      <c r="J2101" s="4">
        <f t="shared" si="170"/>
        <v>-6.0416883241100061E-2</v>
      </c>
      <c r="K2101" s="4">
        <f t="shared" si="171"/>
        <v>-2.4756730111614167E-2</v>
      </c>
    </row>
    <row r="2102" spans="1:11" x14ac:dyDescent="0.2">
      <c r="A2102" s="6">
        <v>43469</v>
      </c>
      <c r="B2102">
        <v>28.385761259999999</v>
      </c>
      <c r="C2102">
        <v>78.769500730000004</v>
      </c>
      <c r="D2102">
        <v>3.3778676989999998</v>
      </c>
      <c r="E2102">
        <v>2531.9399410000001</v>
      </c>
      <c r="G2102" s="6">
        <f t="shared" si="167"/>
        <v>43469</v>
      </c>
      <c r="H2102" s="4">
        <f t="shared" si="168"/>
        <v>6.2461402291991153E-3</v>
      </c>
      <c r="I2102" s="4">
        <f t="shared" si="169"/>
        <v>5.0063998626974193E-2</v>
      </c>
      <c r="J2102" s="4">
        <f t="shared" si="170"/>
        <v>6.406754628912914E-2</v>
      </c>
      <c r="K2102" s="4">
        <f t="shared" si="171"/>
        <v>3.4335714298404429E-2</v>
      </c>
    </row>
    <row r="2103" spans="1:11" x14ac:dyDescent="0.2">
      <c r="A2103" s="6">
        <v>43472</v>
      </c>
      <c r="B2103">
        <v>28.7199192</v>
      </c>
      <c r="C2103">
        <v>81.47550201</v>
      </c>
      <c r="D2103">
        <v>3.5566945080000001</v>
      </c>
      <c r="E2103">
        <v>2549.6899410000001</v>
      </c>
      <c r="G2103" s="6">
        <f t="shared" si="167"/>
        <v>43472</v>
      </c>
      <c r="H2103" s="4">
        <f t="shared" si="168"/>
        <v>1.1772026719286233E-2</v>
      </c>
      <c r="I2103" s="4">
        <f t="shared" si="169"/>
        <v>3.4353414137731075E-2</v>
      </c>
      <c r="J2103" s="4">
        <f t="shared" si="170"/>
        <v>5.2940738043985913E-2</v>
      </c>
      <c r="K2103" s="4">
        <f t="shared" si="171"/>
        <v>7.010434849805236E-3</v>
      </c>
    </row>
    <row r="2104" spans="1:11" x14ac:dyDescent="0.2">
      <c r="A2104" s="6">
        <v>43473</v>
      </c>
      <c r="B2104">
        <v>28.920425420000001</v>
      </c>
      <c r="C2104">
        <v>82.829002380000006</v>
      </c>
      <c r="D2104">
        <v>3.468148947</v>
      </c>
      <c r="E2104">
        <v>2574.4099120000001</v>
      </c>
      <c r="G2104" s="6">
        <f t="shared" si="167"/>
        <v>43473</v>
      </c>
      <c r="H2104" s="4">
        <f t="shared" si="168"/>
        <v>6.9814339867642072E-3</v>
      </c>
      <c r="I2104" s="4">
        <f t="shared" si="169"/>
        <v>1.6612359992993708E-2</v>
      </c>
      <c r="J2104" s="4">
        <f t="shared" si="170"/>
        <v>-2.4895464257848499E-2</v>
      </c>
      <c r="K2104" s="4">
        <f t="shared" si="171"/>
        <v>9.6952851413394381E-3</v>
      </c>
    </row>
    <row r="2105" spans="1:11" x14ac:dyDescent="0.2">
      <c r="A2105" s="6">
        <v>43474</v>
      </c>
      <c r="B2105">
        <v>28.82624817</v>
      </c>
      <c r="C2105">
        <v>82.971000669999995</v>
      </c>
      <c r="D2105">
        <v>3.5363566880000001</v>
      </c>
      <c r="E2105">
        <v>2584.959961</v>
      </c>
      <c r="G2105" s="6">
        <f t="shared" si="167"/>
        <v>43474</v>
      </c>
      <c r="H2105" s="4">
        <f t="shared" si="168"/>
        <v>-3.2564268551482645E-3</v>
      </c>
      <c r="I2105" s="4">
        <f t="shared" si="169"/>
        <v>1.7143547057167918E-3</v>
      </c>
      <c r="J2105" s="4">
        <f t="shared" si="170"/>
        <v>1.966690071341981E-2</v>
      </c>
      <c r="K2105" s="4">
        <f t="shared" si="171"/>
        <v>4.0980455174692842E-3</v>
      </c>
    </row>
    <row r="2106" spans="1:11" x14ac:dyDescent="0.2">
      <c r="A2106" s="6">
        <v>43475</v>
      </c>
      <c r="B2106">
        <v>28.847509380000002</v>
      </c>
      <c r="C2106">
        <v>82.810997009999994</v>
      </c>
      <c r="D2106">
        <v>3.6020834449999999</v>
      </c>
      <c r="E2106">
        <v>2596.639893</v>
      </c>
      <c r="G2106" s="6">
        <f t="shared" si="167"/>
        <v>43475</v>
      </c>
      <c r="H2106" s="4">
        <f t="shared" si="168"/>
        <v>7.375642461209253E-4</v>
      </c>
      <c r="I2106" s="4">
        <f t="shared" si="169"/>
        <v>-1.928428712537511E-3</v>
      </c>
      <c r="J2106" s="4">
        <f t="shared" si="170"/>
        <v>1.8586008934854403E-2</v>
      </c>
      <c r="K2106" s="4">
        <f t="shared" si="171"/>
        <v>4.5184189218472337E-3</v>
      </c>
    </row>
    <row r="2107" spans="1:11" x14ac:dyDescent="0.2">
      <c r="A2107" s="6">
        <v>43476</v>
      </c>
      <c r="B2107">
        <v>28.811058039999999</v>
      </c>
      <c r="C2107">
        <v>82.027999879999996</v>
      </c>
      <c r="D2107">
        <v>3.691372871</v>
      </c>
      <c r="E2107">
        <v>2596.26001</v>
      </c>
      <c r="G2107" s="6">
        <f t="shared" si="167"/>
        <v>43476</v>
      </c>
      <c r="H2107" s="4">
        <f t="shared" si="168"/>
        <v>-1.2635870750518086E-3</v>
      </c>
      <c r="I2107" s="4">
        <f t="shared" si="169"/>
        <v>-9.4552312889729651E-3</v>
      </c>
      <c r="J2107" s="4">
        <f t="shared" si="170"/>
        <v>2.4788272499334019E-2</v>
      </c>
      <c r="K2107" s="4">
        <f t="shared" si="171"/>
        <v>-1.462979140943732E-4</v>
      </c>
    </row>
    <row r="2108" spans="1:11" x14ac:dyDescent="0.2">
      <c r="A2108" s="6">
        <v>43479</v>
      </c>
      <c r="B2108">
        <v>28.844470980000001</v>
      </c>
      <c r="C2108">
        <v>80.860496519999998</v>
      </c>
      <c r="D2108">
        <v>3.731304884</v>
      </c>
      <c r="E2108">
        <v>2582.610107</v>
      </c>
      <c r="G2108" s="6">
        <f t="shared" si="167"/>
        <v>43479</v>
      </c>
      <c r="H2108" s="4">
        <f t="shared" si="168"/>
        <v>1.1597262396130237E-3</v>
      </c>
      <c r="I2108" s="4">
        <f t="shared" si="169"/>
        <v>-1.4232985830545108E-2</v>
      </c>
      <c r="J2108" s="4">
        <f t="shared" si="170"/>
        <v>1.0817659010746938E-2</v>
      </c>
      <c r="K2108" s="4">
        <f t="shared" si="171"/>
        <v>-5.2575254201908672E-3</v>
      </c>
    </row>
    <row r="2109" spans="1:11" x14ac:dyDescent="0.2">
      <c r="A2109" s="6">
        <v>43480</v>
      </c>
      <c r="B2109">
        <v>29.239393230000001</v>
      </c>
      <c r="C2109">
        <v>83.727996829999995</v>
      </c>
      <c r="D2109">
        <v>3.7171671389999998</v>
      </c>
      <c r="E2109">
        <v>2610.3000489999999</v>
      </c>
      <c r="G2109" s="6">
        <f t="shared" si="167"/>
        <v>43480</v>
      </c>
      <c r="H2109" s="4">
        <f t="shared" si="168"/>
        <v>1.3691436749657449E-2</v>
      </c>
      <c r="I2109" s="4">
        <f t="shared" si="169"/>
        <v>3.546231390368404E-2</v>
      </c>
      <c r="J2109" s="4">
        <f t="shared" si="170"/>
        <v>-3.7889546524657591E-3</v>
      </c>
      <c r="K2109" s="4">
        <f t="shared" si="171"/>
        <v>1.0721688854600231E-2</v>
      </c>
    </row>
    <row r="2110" spans="1:11" x14ac:dyDescent="0.2">
      <c r="A2110" s="6">
        <v>43481</v>
      </c>
      <c r="B2110">
        <v>29.26977158</v>
      </c>
      <c r="C2110">
        <v>84.189002990000006</v>
      </c>
      <c r="D2110">
        <v>3.6916198730000001</v>
      </c>
      <c r="E2110">
        <v>2616.1000979999999</v>
      </c>
      <c r="G2110" s="6">
        <f t="shared" si="167"/>
        <v>43481</v>
      </c>
      <c r="H2110" s="4">
        <f t="shared" si="168"/>
        <v>1.0389528182421781E-3</v>
      </c>
      <c r="I2110" s="4">
        <f t="shared" si="169"/>
        <v>5.5059977242264413E-3</v>
      </c>
      <c r="J2110" s="4">
        <f t="shared" si="170"/>
        <v>-6.8727783940520926E-3</v>
      </c>
      <c r="K2110" s="4">
        <f t="shared" si="171"/>
        <v>2.2219855538148092E-3</v>
      </c>
    </row>
    <row r="2111" spans="1:11" x14ac:dyDescent="0.2">
      <c r="A2111" s="6">
        <v>43482</v>
      </c>
      <c r="B2111">
        <v>29.38825417</v>
      </c>
      <c r="C2111">
        <v>84.661003109999996</v>
      </c>
      <c r="D2111">
        <v>3.763052225</v>
      </c>
      <c r="E2111">
        <v>2635.959961</v>
      </c>
      <c r="G2111" s="6">
        <f t="shared" si="167"/>
        <v>43482</v>
      </c>
      <c r="H2111" s="4">
        <f t="shared" si="168"/>
        <v>4.047950619503915E-3</v>
      </c>
      <c r="I2111" s="4">
        <f t="shared" si="169"/>
        <v>5.6064343707225017E-3</v>
      </c>
      <c r="J2111" s="4">
        <f t="shared" si="170"/>
        <v>1.9349866578205033E-2</v>
      </c>
      <c r="K2111" s="4">
        <f t="shared" si="171"/>
        <v>7.5914002737063058E-3</v>
      </c>
    </row>
    <row r="2112" spans="1:11" x14ac:dyDescent="0.2">
      <c r="A2112" s="6">
        <v>43483</v>
      </c>
      <c r="B2112">
        <v>29.68899918</v>
      </c>
      <c r="C2112">
        <v>84.809997559999999</v>
      </c>
      <c r="D2112">
        <v>3.8922743799999999</v>
      </c>
      <c r="E2112">
        <v>2670.709961</v>
      </c>
      <c r="G2112" s="6">
        <f t="shared" si="167"/>
        <v>43483</v>
      </c>
      <c r="H2112" s="4">
        <f t="shared" si="168"/>
        <v>1.0233510580802241E-2</v>
      </c>
      <c r="I2112" s="4">
        <f t="shared" si="169"/>
        <v>1.7598946920864833E-3</v>
      </c>
      <c r="J2112" s="4">
        <f t="shared" si="170"/>
        <v>3.4339718737228075E-2</v>
      </c>
      <c r="K2112" s="4">
        <f t="shared" si="171"/>
        <v>1.3183053048657412E-2</v>
      </c>
    </row>
    <row r="2113" spans="1:11" x14ac:dyDescent="0.2">
      <c r="A2113" s="6">
        <v>43487</v>
      </c>
      <c r="B2113">
        <v>29.61609077</v>
      </c>
      <c r="C2113">
        <v>81.608497619999994</v>
      </c>
      <c r="D2113">
        <v>3.689884186</v>
      </c>
      <c r="E2113">
        <v>2632.8999020000001</v>
      </c>
      <c r="G2113" s="6">
        <f t="shared" si="167"/>
        <v>43487</v>
      </c>
      <c r="H2113" s="4">
        <f t="shared" si="168"/>
        <v>-2.4557382200042221E-3</v>
      </c>
      <c r="I2113" s="4">
        <f t="shared" si="169"/>
        <v>-3.7749086571250756E-2</v>
      </c>
      <c r="J2113" s="4">
        <f t="shared" si="170"/>
        <v>-5.1997925696081082E-2</v>
      </c>
      <c r="K2113" s="4">
        <f t="shared" si="171"/>
        <v>-1.4157306316348373E-2</v>
      </c>
    </row>
    <row r="2114" spans="1:11" x14ac:dyDescent="0.2">
      <c r="A2114" s="6">
        <v>43488</v>
      </c>
      <c r="B2114">
        <v>29.98670959</v>
      </c>
      <c r="C2114">
        <v>82.000999449999995</v>
      </c>
      <c r="D2114">
        <v>3.7027812</v>
      </c>
      <c r="E2114">
        <v>2638.6999510000001</v>
      </c>
      <c r="G2114" s="6">
        <f t="shared" ref="G2114:G2177" si="172">A2114</f>
        <v>43488</v>
      </c>
      <c r="H2114" s="4">
        <f t="shared" si="168"/>
        <v>1.2514103325730774E-2</v>
      </c>
      <c r="I2114" s="4">
        <f t="shared" si="169"/>
        <v>4.8095705894211083E-3</v>
      </c>
      <c r="J2114" s="4">
        <f t="shared" si="170"/>
        <v>3.495235446395073E-3</v>
      </c>
      <c r="K2114" s="4">
        <f t="shared" si="171"/>
        <v>2.2029128397909048E-3</v>
      </c>
    </row>
    <row r="2115" spans="1:11" x14ac:dyDescent="0.2">
      <c r="A2115" s="6">
        <v>43489</v>
      </c>
      <c r="B2115">
        <v>29.880386349999998</v>
      </c>
      <c r="C2115">
        <v>82.746498110000005</v>
      </c>
      <c r="D2115">
        <v>3.9148442750000001</v>
      </c>
      <c r="E2115">
        <v>2642.330078</v>
      </c>
      <c r="G2115" s="6">
        <f t="shared" si="172"/>
        <v>43489</v>
      </c>
      <c r="H2115" s="4">
        <f t="shared" si="168"/>
        <v>-3.5456787841590121E-3</v>
      </c>
      <c r="I2115" s="4">
        <f t="shared" si="169"/>
        <v>9.0913362641948936E-3</v>
      </c>
      <c r="J2115" s="4">
        <f t="shared" si="170"/>
        <v>5.7271295155111979E-2</v>
      </c>
      <c r="K2115" s="4">
        <f t="shared" si="171"/>
        <v>1.3757255722175454E-3</v>
      </c>
    </row>
    <row r="2116" spans="1:11" x14ac:dyDescent="0.2">
      <c r="A2116" s="6">
        <v>43490</v>
      </c>
      <c r="B2116">
        <v>29.449010850000001</v>
      </c>
      <c r="C2116">
        <v>83.528503420000007</v>
      </c>
      <c r="D2116">
        <v>3.9721376899999998</v>
      </c>
      <c r="E2116">
        <v>2664.76001</v>
      </c>
      <c r="G2116" s="6">
        <f t="shared" si="172"/>
        <v>43490</v>
      </c>
      <c r="H2116" s="4">
        <f t="shared" si="168"/>
        <v>-1.4436744389685563E-2</v>
      </c>
      <c r="I2116" s="4">
        <f t="shared" si="169"/>
        <v>9.4506151663413807E-3</v>
      </c>
      <c r="J2116" s="4">
        <f t="shared" si="170"/>
        <v>1.4634915459057263E-2</v>
      </c>
      <c r="K2116" s="4">
        <f t="shared" si="171"/>
        <v>8.4886941971222818E-3</v>
      </c>
    </row>
    <row r="2117" spans="1:11" x14ac:dyDescent="0.2">
      <c r="A2117" s="6">
        <v>43493</v>
      </c>
      <c r="B2117">
        <v>29.485460280000002</v>
      </c>
      <c r="C2117">
        <v>81.894500730000004</v>
      </c>
      <c r="D2117">
        <v>3.4230082039999998</v>
      </c>
      <c r="E2117">
        <v>2643.8500979999999</v>
      </c>
      <c r="G2117" s="6">
        <f t="shared" si="172"/>
        <v>43493</v>
      </c>
      <c r="H2117" s="4">
        <f t="shared" ref="H2117:H2180" si="173">B2117/B2116-1</f>
        <v>1.2377132184731021E-3</v>
      </c>
      <c r="I2117" s="4">
        <f t="shared" si="169"/>
        <v>-1.956221676550185E-2</v>
      </c>
      <c r="J2117" s="4">
        <f t="shared" si="170"/>
        <v>-0.13824533006054984</v>
      </c>
      <c r="K2117" s="4">
        <f t="shared" si="171"/>
        <v>-7.8468274522027759E-3</v>
      </c>
    </row>
    <row r="2118" spans="1:11" x14ac:dyDescent="0.2">
      <c r="A2118" s="6">
        <v>43494</v>
      </c>
      <c r="B2118">
        <v>29.37913704</v>
      </c>
      <c r="C2118">
        <v>79.694000239999994</v>
      </c>
      <c r="D2118">
        <v>3.2640237810000001</v>
      </c>
      <c r="E2118">
        <v>2640</v>
      </c>
      <c r="G2118" s="6">
        <f t="shared" si="172"/>
        <v>43494</v>
      </c>
      <c r="H2118" s="4">
        <f t="shared" si="173"/>
        <v>-3.6059549008335967E-3</v>
      </c>
      <c r="I2118" s="4">
        <f t="shared" si="169"/>
        <v>-2.6869942064301711E-2</v>
      </c>
      <c r="J2118" s="4">
        <f t="shared" si="170"/>
        <v>-4.6445820028773621E-2</v>
      </c>
      <c r="K2118" s="4">
        <f t="shared" si="171"/>
        <v>-1.4562467073728769E-3</v>
      </c>
    </row>
    <row r="2119" spans="1:11" x14ac:dyDescent="0.2">
      <c r="A2119" s="6">
        <v>43495</v>
      </c>
      <c r="B2119">
        <v>28.798912049999998</v>
      </c>
      <c r="C2119">
        <v>83.521499629999994</v>
      </c>
      <c r="D2119">
        <v>3.4076306820000002</v>
      </c>
      <c r="E2119">
        <v>2681.0500489999999</v>
      </c>
      <c r="G2119" s="6">
        <f t="shared" si="172"/>
        <v>43495</v>
      </c>
      <c r="H2119" s="4">
        <f t="shared" si="173"/>
        <v>-1.9749558648030408E-2</v>
      </c>
      <c r="I2119" s="4">
        <f t="shared" si="169"/>
        <v>4.8027447216520747E-2</v>
      </c>
      <c r="J2119" s="4">
        <f t="shared" si="170"/>
        <v>4.3996891761616697E-2</v>
      </c>
      <c r="K2119" s="4">
        <f t="shared" si="171"/>
        <v>1.5549260984848434E-2</v>
      </c>
    </row>
    <row r="2120" spans="1:11" x14ac:dyDescent="0.2">
      <c r="A2120" s="6">
        <v>43496</v>
      </c>
      <c r="B2120">
        <v>29.111810680000001</v>
      </c>
      <c r="C2120">
        <v>85.936500550000005</v>
      </c>
      <c r="D2120">
        <v>3.5653750899999999</v>
      </c>
      <c r="E2120">
        <v>2704.1000979999999</v>
      </c>
      <c r="G2120" s="6">
        <f t="shared" si="172"/>
        <v>43496</v>
      </c>
      <c r="H2120" s="4">
        <f t="shared" si="173"/>
        <v>1.0864946198549275E-2</v>
      </c>
      <c r="I2120" s="4">
        <f t="shared" si="169"/>
        <v>2.8914721726722492E-2</v>
      </c>
      <c r="J2120" s="4">
        <f t="shared" si="170"/>
        <v>4.6291521212450393E-2</v>
      </c>
      <c r="K2120" s="4">
        <f t="shared" si="171"/>
        <v>8.5973960122815996E-3</v>
      </c>
    </row>
    <row r="2121" spans="1:11" x14ac:dyDescent="0.2">
      <c r="A2121" s="6">
        <v>43497</v>
      </c>
      <c r="B2121">
        <v>28.513349529999999</v>
      </c>
      <c r="C2121">
        <v>81.311500550000005</v>
      </c>
      <c r="D2121">
        <v>3.5896813870000002</v>
      </c>
      <c r="E2121">
        <v>2706.530029</v>
      </c>
      <c r="G2121" s="6">
        <f t="shared" si="172"/>
        <v>43497</v>
      </c>
      <c r="H2121" s="4">
        <f t="shared" si="173"/>
        <v>-2.055733175027652E-2</v>
      </c>
      <c r="I2121" s="4">
        <f t="shared" si="169"/>
        <v>-5.381880772895864E-2</v>
      </c>
      <c r="J2121" s="4">
        <f t="shared" si="170"/>
        <v>6.8173183427946427E-3</v>
      </c>
      <c r="K2121" s="4">
        <f t="shared" si="171"/>
        <v>8.9860985612078004E-4</v>
      </c>
    </row>
    <row r="2122" spans="1:11" x14ac:dyDescent="0.2">
      <c r="A2122" s="6">
        <v>43500</v>
      </c>
      <c r="B2122">
        <v>28.78979683</v>
      </c>
      <c r="C2122">
        <v>81.665496829999995</v>
      </c>
      <c r="D2122">
        <v>3.7000532150000001</v>
      </c>
      <c r="E2122">
        <v>2724.8701169999999</v>
      </c>
      <c r="G2122" s="6">
        <f t="shared" si="172"/>
        <v>43500</v>
      </c>
      <c r="H2122" s="4">
        <f t="shared" si="173"/>
        <v>9.6953639104777611E-3</v>
      </c>
      <c r="I2122" s="4">
        <f t="shared" si="169"/>
        <v>4.3535819362023886E-3</v>
      </c>
      <c r="J2122" s="4">
        <f t="shared" si="170"/>
        <v>3.0746970580651123E-2</v>
      </c>
      <c r="K2122" s="4">
        <f t="shared" si="171"/>
        <v>6.7762366585588651E-3</v>
      </c>
    </row>
    <row r="2123" spans="1:11" x14ac:dyDescent="0.2">
      <c r="A2123" s="6">
        <v>43501</v>
      </c>
      <c r="B2123">
        <v>29.041938779999999</v>
      </c>
      <c r="C2123">
        <v>82.940498349999999</v>
      </c>
      <c r="D2123">
        <v>3.7191512580000001</v>
      </c>
      <c r="E2123">
        <v>2737.6999510000001</v>
      </c>
      <c r="G2123" s="6">
        <f t="shared" si="172"/>
        <v>43501</v>
      </c>
      <c r="H2123" s="4">
        <f t="shared" si="173"/>
        <v>8.7580315862896274E-3</v>
      </c>
      <c r="I2123" s="4">
        <f t="shared" si="169"/>
        <v>1.5612487151754229E-2</v>
      </c>
      <c r="J2123" s="4">
        <f t="shared" si="170"/>
        <v>5.1615590074696183E-3</v>
      </c>
      <c r="K2123" s="4">
        <f t="shared" si="171"/>
        <v>4.7084203830329852E-3</v>
      </c>
    </row>
    <row r="2124" spans="1:11" x14ac:dyDescent="0.2">
      <c r="A2124" s="6">
        <v>43502</v>
      </c>
      <c r="B2124">
        <v>29.054082869999998</v>
      </c>
      <c r="C2124">
        <v>82.013000489999996</v>
      </c>
      <c r="D2124">
        <v>3.7947990890000001</v>
      </c>
      <c r="E2124">
        <v>2731.610107</v>
      </c>
      <c r="G2124" s="6">
        <f t="shared" si="172"/>
        <v>43502</v>
      </c>
      <c r="H2124" s="4">
        <f t="shared" si="173"/>
        <v>4.181570001917656E-4</v>
      </c>
      <c r="I2124" s="4">
        <f t="shared" si="169"/>
        <v>-1.1182689740855678E-2</v>
      </c>
      <c r="J2124" s="4">
        <f t="shared" si="170"/>
        <v>2.0340079161147218E-2</v>
      </c>
      <c r="K2124" s="4">
        <f t="shared" si="171"/>
        <v>-2.2244380717381107E-3</v>
      </c>
    </row>
    <row r="2125" spans="1:11" x14ac:dyDescent="0.2">
      <c r="A2125" s="6">
        <v>43503</v>
      </c>
      <c r="B2125">
        <v>29.38521385</v>
      </c>
      <c r="C2125">
        <v>80.718498229999994</v>
      </c>
      <c r="D2125">
        <v>3.6564011569999999</v>
      </c>
      <c r="E2125">
        <v>2706.0500489999999</v>
      </c>
      <c r="G2125" s="6">
        <f t="shared" si="172"/>
        <v>43503</v>
      </c>
      <c r="H2125" s="4">
        <f t="shared" si="173"/>
        <v>1.139705498471999E-2</v>
      </c>
      <c r="I2125" s="4">
        <f t="shared" si="169"/>
        <v>-1.578411047353212E-2</v>
      </c>
      <c r="J2125" s="4">
        <f t="shared" si="170"/>
        <v>-3.6470424060439655E-2</v>
      </c>
      <c r="K2125" s="4">
        <f t="shared" si="171"/>
        <v>-9.357139928022673E-3</v>
      </c>
    </row>
    <row r="2126" spans="1:11" x14ac:dyDescent="0.2">
      <c r="A2126" s="6">
        <v>43504</v>
      </c>
      <c r="B2126">
        <v>29.035861969999999</v>
      </c>
      <c r="C2126">
        <v>79.411003109999996</v>
      </c>
      <c r="D2126">
        <v>3.6750030520000001</v>
      </c>
      <c r="E2126">
        <v>2707.8798830000001</v>
      </c>
      <c r="G2126" s="6">
        <f t="shared" si="172"/>
        <v>43504</v>
      </c>
      <c r="H2126" s="4">
        <f t="shared" si="173"/>
        <v>-1.1888696192013604E-2</v>
      </c>
      <c r="I2126" s="4">
        <f t="shared" si="169"/>
        <v>-1.6198209192079038E-2</v>
      </c>
      <c r="J2126" s="4">
        <f t="shared" si="170"/>
        <v>5.0874874504367451E-3</v>
      </c>
      <c r="K2126" s="4">
        <f t="shared" si="171"/>
        <v>6.7620109268728967E-4</v>
      </c>
    </row>
    <row r="2127" spans="1:11" x14ac:dyDescent="0.2">
      <c r="A2127" s="6">
        <v>43507</v>
      </c>
      <c r="B2127">
        <v>29.224205019999999</v>
      </c>
      <c r="C2127">
        <v>79.550003050000001</v>
      </c>
      <c r="D2127">
        <v>3.6323425770000002</v>
      </c>
      <c r="E2127">
        <v>2709.8000489999999</v>
      </c>
      <c r="G2127" s="6">
        <f t="shared" si="172"/>
        <v>43507</v>
      </c>
      <c r="H2127" s="4">
        <f t="shared" si="173"/>
        <v>6.4865665153870378E-3</v>
      </c>
      <c r="I2127" s="4">
        <f t="shared" si="169"/>
        <v>1.7503864018373338E-3</v>
      </c>
      <c r="J2127" s="4">
        <f t="shared" si="170"/>
        <v>-1.1608282876604203E-2</v>
      </c>
      <c r="K2127" s="4">
        <f t="shared" si="171"/>
        <v>7.0910309281235762E-4</v>
      </c>
    </row>
    <row r="2128" spans="1:11" x14ac:dyDescent="0.2">
      <c r="A2128" s="6">
        <v>43508</v>
      </c>
      <c r="B2128">
        <v>29.458126069999999</v>
      </c>
      <c r="C2128">
        <v>81.900497439999995</v>
      </c>
      <c r="D2128">
        <v>3.7494106290000002</v>
      </c>
      <c r="E2128">
        <v>2744.7299800000001</v>
      </c>
      <c r="G2128" s="6">
        <f t="shared" si="172"/>
        <v>43508</v>
      </c>
      <c r="H2128" s="4">
        <f t="shared" si="173"/>
        <v>8.0043597367289721E-3</v>
      </c>
      <c r="I2128" s="4">
        <f t="shared" si="169"/>
        <v>2.9547382776624387E-2</v>
      </c>
      <c r="J2128" s="4">
        <f t="shared" si="170"/>
        <v>3.222935323922238E-2</v>
      </c>
      <c r="K2128" s="4">
        <f t="shared" si="171"/>
        <v>1.2890224506745485E-2</v>
      </c>
    </row>
    <row r="2129" spans="1:11" x14ac:dyDescent="0.2">
      <c r="A2129" s="6">
        <v>43509</v>
      </c>
      <c r="B2129">
        <v>29.752798080000002</v>
      </c>
      <c r="C2129">
        <v>82</v>
      </c>
      <c r="D2129">
        <v>3.791823387</v>
      </c>
      <c r="E2129">
        <v>2753.030029</v>
      </c>
      <c r="G2129" s="6">
        <f t="shared" si="172"/>
        <v>43509</v>
      </c>
      <c r="H2129" s="4">
        <f t="shared" si="173"/>
        <v>1.000308062026023E-2</v>
      </c>
      <c r="I2129" s="4">
        <f t="shared" si="169"/>
        <v>1.2149200934084003E-3</v>
      </c>
      <c r="J2129" s="4">
        <f t="shared" si="170"/>
        <v>1.1311846633163203E-2</v>
      </c>
      <c r="K2129" s="4">
        <f t="shared" si="171"/>
        <v>3.0239947318970728E-3</v>
      </c>
    </row>
    <row r="2130" spans="1:11" x14ac:dyDescent="0.2">
      <c r="A2130" s="6">
        <v>43510</v>
      </c>
      <c r="B2130">
        <v>29.928991320000002</v>
      </c>
      <c r="C2130">
        <v>81.132499690000003</v>
      </c>
      <c r="D2130">
        <v>3.8327476979999999</v>
      </c>
      <c r="E2130">
        <v>2745.7299800000001</v>
      </c>
      <c r="G2130" s="6">
        <f t="shared" si="172"/>
        <v>43510</v>
      </c>
      <c r="H2130" s="4">
        <f t="shared" si="173"/>
        <v>5.9219048751733006E-3</v>
      </c>
      <c r="I2130" s="4">
        <f t="shared" si="169"/>
        <v>-1.0579272073170665E-2</v>
      </c>
      <c r="J2130" s="4">
        <f t="shared" si="170"/>
        <v>1.0792778782974466E-2</v>
      </c>
      <c r="K2130" s="4">
        <f t="shared" si="171"/>
        <v>-2.6516416178182789E-3</v>
      </c>
    </row>
    <row r="2131" spans="1:11" x14ac:dyDescent="0.2">
      <c r="A2131" s="6">
        <v>43511</v>
      </c>
      <c r="B2131">
        <v>30.375551219999998</v>
      </c>
      <c r="C2131">
        <v>80.397499080000003</v>
      </c>
      <c r="D2131">
        <v>3.9024426939999999</v>
      </c>
      <c r="E2131">
        <v>2775.6000979999999</v>
      </c>
      <c r="G2131" s="6">
        <f t="shared" si="172"/>
        <v>43511</v>
      </c>
      <c r="H2131" s="4">
        <f t="shared" si="173"/>
        <v>1.4920646513789659E-2</v>
      </c>
      <c r="I2131" s="4">
        <f t="shared" si="169"/>
        <v>-9.0592624756832274E-3</v>
      </c>
      <c r="J2131" s="4">
        <f t="shared" si="170"/>
        <v>1.8184081367100813E-2</v>
      </c>
      <c r="K2131" s="4">
        <f t="shared" si="171"/>
        <v>1.0878752906358091E-2</v>
      </c>
    </row>
    <row r="2132" spans="1:11" x14ac:dyDescent="0.2">
      <c r="A2132" s="6">
        <v>43515</v>
      </c>
      <c r="B2132">
        <v>31.04693031</v>
      </c>
      <c r="C2132">
        <v>81.378997799999993</v>
      </c>
      <c r="D2132">
        <v>3.885081053</v>
      </c>
      <c r="E2132">
        <v>2779.76001</v>
      </c>
      <c r="G2132" s="6">
        <f t="shared" si="172"/>
        <v>43515</v>
      </c>
      <c r="H2132" s="4">
        <f t="shared" si="173"/>
        <v>2.2102614208954652E-2</v>
      </c>
      <c r="I2132" s="4">
        <f t="shared" ref="I2132:I2195" si="174">C2132/C2131-1</f>
        <v>1.2208075266412655E-2</v>
      </c>
      <c r="J2132" s="4">
        <f t="shared" ref="J2132:J2195" si="175">D2132/D2131-1</f>
        <v>-4.4489163227671158E-3</v>
      </c>
      <c r="K2132" s="4">
        <f t="shared" ref="K2132:K2195" si="176">E2132/E2131-1</f>
        <v>1.4987432818573954E-3</v>
      </c>
    </row>
    <row r="2133" spans="1:11" x14ac:dyDescent="0.2">
      <c r="A2133" s="6">
        <v>43516</v>
      </c>
      <c r="B2133">
        <v>30.342142110000001</v>
      </c>
      <c r="C2133">
        <v>81.105003359999998</v>
      </c>
      <c r="D2133">
        <v>3.9324533939999999</v>
      </c>
      <c r="E2133">
        <v>2784.6999510000001</v>
      </c>
      <c r="G2133" s="6">
        <f t="shared" si="172"/>
        <v>43516</v>
      </c>
      <c r="H2133" s="4">
        <f t="shared" si="173"/>
        <v>-2.2700737012090078E-2</v>
      </c>
      <c r="I2133" s="4">
        <f t="shared" si="174"/>
        <v>-3.3668937613777761E-3</v>
      </c>
      <c r="J2133" s="4">
        <f t="shared" si="175"/>
        <v>1.2193398375413445E-2</v>
      </c>
      <c r="K2133" s="4">
        <f t="shared" si="176"/>
        <v>1.777110607472876E-3</v>
      </c>
    </row>
    <row r="2134" spans="1:11" x14ac:dyDescent="0.2">
      <c r="A2134" s="6">
        <v>43517</v>
      </c>
      <c r="B2134">
        <v>30.193288800000001</v>
      </c>
      <c r="C2134">
        <v>80.972000120000004</v>
      </c>
      <c r="D2134">
        <v>3.8635025019999998</v>
      </c>
      <c r="E2134">
        <v>2774.8798830000001</v>
      </c>
      <c r="G2134" s="6">
        <f t="shared" si="172"/>
        <v>43517</v>
      </c>
      <c r="H2134" s="4">
        <f t="shared" si="173"/>
        <v>-4.9058273295391475E-3</v>
      </c>
      <c r="I2134" s="4">
        <f t="shared" si="174"/>
        <v>-1.639889457986099E-3</v>
      </c>
      <c r="J2134" s="4">
        <f t="shared" si="175"/>
        <v>-1.7533810344759093E-2</v>
      </c>
      <c r="K2134" s="4">
        <f t="shared" si="176"/>
        <v>-3.526436662044552E-3</v>
      </c>
    </row>
    <row r="2135" spans="1:11" x14ac:dyDescent="0.2">
      <c r="A2135" s="6">
        <v>43518</v>
      </c>
      <c r="B2135">
        <v>30.241891859999999</v>
      </c>
      <c r="C2135">
        <v>81.578002929999997</v>
      </c>
      <c r="D2135">
        <v>3.9483275409999998</v>
      </c>
      <c r="E2135">
        <v>2792.669922</v>
      </c>
      <c r="G2135" s="6">
        <f t="shared" si="172"/>
        <v>43518</v>
      </c>
      <c r="H2135" s="4">
        <f t="shared" si="173"/>
        <v>1.6097305703246523E-3</v>
      </c>
      <c r="I2135" s="4">
        <f t="shared" si="174"/>
        <v>7.4841032591748125E-3</v>
      </c>
      <c r="J2135" s="4">
        <f t="shared" si="175"/>
        <v>2.1955476657796735E-2</v>
      </c>
      <c r="K2135" s="4">
        <f t="shared" si="176"/>
        <v>6.4111023720301308E-3</v>
      </c>
    </row>
    <row r="2136" spans="1:11" x14ac:dyDescent="0.2">
      <c r="A2136" s="6">
        <v>43521</v>
      </c>
      <c r="B2136">
        <v>30.111267089999998</v>
      </c>
      <c r="C2136">
        <v>81.650001529999997</v>
      </c>
      <c r="D2136">
        <v>3.9359261989999998</v>
      </c>
      <c r="E2136">
        <v>2796.110107</v>
      </c>
      <c r="G2136" s="6">
        <f t="shared" si="172"/>
        <v>43521</v>
      </c>
      <c r="H2136" s="4">
        <f t="shared" si="173"/>
        <v>-4.3193319586191103E-3</v>
      </c>
      <c r="I2136" s="4">
        <f t="shared" si="174"/>
        <v>8.8257370141531233E-4</v>
      </c>
      <c r="J2136" s="4">
        <f t="shared" si="175"/>
        <v>-3.140910137576669E-3</v>
      </c>
      <c r="K2136" s="4">
        <f t="shared" si="176"/>
        <v>1.2318623740310564E-3</v>
      </c>
    </row>
    <row r="2137" spans="1:11" x14ac:dyDescent="0.2">
      <c r="A2137" s="6">
        <v>43522</v>
      </c>
      <c r="B2137">
        <v>29.980632780000001</v>
      </c>
      <c r="C2137">
        <v>81.819999690000003</v>
      </c>
      <c r="D2137">
        <v>3.896490574</v>
      </c>
      <c r="E2137">
        <v>2793.8999020000001</v>
      </c>
      <c r="G2137" s="6">
        <f t="shared" si="172"/>
        <v>43522</v>
      </c>
      <c r="H2137" s="4">
        <f t="shared" si="173"/>
        <v>-4.338386345866585E-3</v>
      </c>
      <c r="I2137" s="4">
        <f t="shared" si="174"/>
        <v>2.082034988542425E-3</v>
      </c>
      <c r="J2137" s="4">
        <f t="shared" si="175"/>
        <v>-1.0019401535023564E-2</v>
      </c>
      <c r="K2137" s="4">
        <f t="shared" si="176"/>
        <v>-7.9045706907843183E-4</v>
      </c>
    </row>
    <row r="2138" spans="1:11" x14ac:dyDescent="0.2">
      <c r="A2138" s="6">
        <v>43523</v>
      </c>
      <c r="B2138">
        <v>29.80444336</v>
      </c>
      <c r="C2138">
        <v>82.05449677</v>
      </c>
      <c r="D2138">
        <v>3.854573727</v>
      </c>
      <c r="E2138">
        <v>2792.3798830000001</v>
      </c>
      <c r="G2138" s="6">
        <f t="shared" si="172"/>
        <v>43523</v>
      </c>
      <c r="H2138" s="4">
        <f t="shared" si="173"/>
        <v>-5.8767745595261767E-3</v>
      </c>
      <c r="I2138" s="4">
        <f t="shared" si="174"/>
        <v>2.8660117439314181E-3</v>
      </c>
      <c r="J2138" s="4">
        <f t="shared" si="175"/>
        <v>-1.0757589734644135E-2</v>
      </c>
      <c r="K2138" s="4">
        <f t="shared" si="176"/>
        <v>-5.4404919765094206E-4</v>
      </c>
    </row>
    <row r="2139" spans="1:11" x14ac:dyDescent="0.2">
      <c r="A2139" s="6">
        <v>43524</v>
      </c>
      <c r="B2139">
        <v>30.071767810000001</v>
      </c>
      <c r="C2139">
        <v>81.991500849999994</v>
      </c>
      <c r="D2139">
        <v>3.8299939630000002</v>
      </c>
      <c r="E2139">
        <v>2784.48999</v>
      </c>
      <c r="G2139" s="6">
        <f t="shared" si="172"/>
        <v>43524</v>
      </c>
      <c r="H2139" s="4">
        <f t="shared" si="173"/>
        <v>8.9692817534305913E-3</v>
      </c>
      <c r="I2139" s="4">
        <f t="shared" si="174"/>
        <v>-7.6773269570573621E-4</v>
      </c>
      <c r="J2139" s="4">
        <f t="shared" si="175"/>
        <v>-6.3767787934180253E-3</v>
      </c>
      <c r="K2139" s="4">
        <f t="shared" si="176"/>
        <v>-2.8255084661058527E-3</v>
      </c>
    </row>
    <row r="2140" spans="1:11" x14ac:dyDescent="0.2">
      <c r="A2140" s="6">
        <v>43525</v>
      </c>
      <c r="B2140">
        <v>29.749753949999999</v>
      </c>
      <c r="C2140">
        <v>83.586502080000002</v>
      </c>
      <c r="D2140">
        <v>3.884367466</v>
      </c>
      <c r="E2140">
        <v>2803.6899410000001</v>
      </c>
      <c r="G2140" s="6">
        <f t="shared" si="172"/>
        <v>43525</v>
      </c>
      <c r="H2140" s="4">
        <f t="shared" si="173"/>
        <v>-1.0708178582468308E-2</v>
      </c>
      <c r="I2140" s="4">
        <f t="shared" si="174"/>
        <v>1.9453250806056088E-2</v>
      </c>
      <c r="J2140" s="4">
        <f t="shared" si="175"/>
        <v>1.4196759453221075E-2</v>
      </c>
      <c r="K2140" s="4">
        <f t="shared" si="176"/>
        <v>6.8953205322890287E-3</v>
      </c>
    </row>
    <row r="2141" spans="1:11" x14ac:dyDescent="0.2">
      <c r="A2141" s="6">
        <v>43528</v>
      </c>
      <c r="B2141">
        <v>29.725461960000001</v>
      </c>
      <c r="C2141">
        <v>84.808502200000007</v>
      </c>
      <c r="D2141">
        <v>3.8925609589999999</v>
      </c>
      <c r="E2141">
        <v>2792.8100589999999</v>
      </c>
      <c r="G2141" s="6">
        <f t="shared" si="172"/>
        <v>43528</v>
      </c>
      <c r="H2141" s="4">
        <f t="shared" si="173"/>
        <v>-8.165442322926042E-4</v>
      </c>
      <c r="I2141" s="4">
        <f t="shared" si="174"/>
        <v>1.4619586770486359E-2</v>
      </c>
      <c r="J2141" s="4">
        <f t="shared" si="175"/>
        <v>2.109350639896368E-3</v>
      </c>
      <c r="K2141" s="4">
        <f t="shared" si="176"/>
        <v>-3.8805582032795938E-3</v>
      </c>
    </row>
    <row r="2142" spans="1:11" x14ac:dyDescent="0.2">
      <c r="A2142" s="6">
        <v>43529</v>
      </c>
      <c r="B2142">
        <v>29.874309539999999</v>
      </c>
      <c r="C2142">
        <v>84.621498110000005</v>
      </c>
      <c r="D2142">
        <v>3.8861055370000002</v>
      </c>
      <c r="E2142">
        <v>2789.6499020000001</v>
      </c>
      <c r="G2142" s="6">
        <f t="shared" si="172"/>
        <v>43529</v>
      </c>
      <c r="H2142" s="4">
        <f t="shared" si="173"/>
        <v>5.0074101522894487E-3</v>
      </c>
      <c r="I2142" s="4">
        <f t="shared" si="174"/>
        <v>-2.2050158315377599E-3</v>
      </c>
      <c r="J2142" s="4">
        <f t="shared" si="175"/>
        <v>-1.658399718846848E-3</v>
      </c>
      <c r="K2142" s="4">
        <f t="shared" si="176"/>
        <v>-1.1315330914882793E-3</v>
      </c>
    </row>
    <row r="2143" spans="1:11" x14ac:dyDescent="0.2">
      <c r="A2143" s="6">
        <v>43530</v>
      </c>
      <c r="B2143">
        <v>29.850006100000002</v>
      </c>
      <c r="C2143">
        <v>83.447502139999997</v>
      </c>
      <c r="D2143">
        <v>3.775123835</v>
      </c>
      <c r="E2143">
        <v>2771.4499510000001</v>
      </c>
      <c r="G2143" s="6">
        <f t="shared" si="172"/>
        <v>43530</v>
      </c>
      <c r="H2143" s="4">
        <f t="shared" si="173"/>
        <v>-8.1352306962800824E-4</v>
      </c>
      <c r="I2143" s="4">
        <f t="shared" si="174"/>
        <v>-1.3873495461802388E-2</v>
      </c>
      <c r="J2143" s="4">
        <f t="shared" si="175"/>
        <v>-2.8558591871304606E-2</v>
      </c>
      <c r="K2143" s="4">
        <f t="shared" si="176"/>
        <v>-6.5240985927846884E-3</v>
      </c>
    </row>
    <row r="2144" spans="1:11" x14ac:dyDescent="0.2">
      <c r="A2144" s="6">
        <v>43531</v>
      </c>
      <c r="B2144">
        <v>29.603942870000001</v>
      </c>
      <c r="C2144">
        <v>81.29750061</v>
      </c>
      <c r="D2144">
        <v>3.7058532240000002</v>
      </c>
      <c r="E2144">
        <v>2748.929932</v>
      </c>
      <c r="G2144" s="6">
        <f t="shared" si="172"/>
        <v>43531</v>
      </c>
      <c r="H2144" s="4">
        <f t="shared" si="173"/>
        <v>-8.2433226035421026E-3</v>
      </c>
      <c r="I2144" s="4">
        <f t="shared" si="174"/>
        <v>-2.5764720031918209E-2</v>
      </c>
      <c r="J2144" s="4">
        <f t="shared" si="175"/>
        <v>-1.8349228800861317E-2</v>
      </c>
      <c r="K2144" s="4">
        <f t="shared" si="176"/>
        <v>-8.1257173675007843E-3</v>
      </c>
    </row>
    <row r="2145" spans="1:11" x14ac:dyDescent="0.2">
      <c r="A2145" s="6">
        <v>43532</v>
      </c>
      <c r="B2145">
        <v>29.646469119999999</v>
      </c>
      <c r="C2145">
        <v>81.040000919999997</v>
      </c>
      <c r="D2145">
        <v>3.7401163579999999</v>
      </c>
      <c r="E2145">
        <v>2743.070068</v>
      </c>
      <c r="G2145" s="6">
        <f t="shared" si="172"/>
        <v>43532</v>
      </c>
      <c r="H2145" s="4">
        <f t="shared" si="173"/>
        <v>1.4365062852181865E-3</v>
      </c>
      <c r="I2145" s="4">
        <f t="shared" si="174"/>
        <v>-3.1673752337759709E-3</v>
      </c>
      <c r="J2145" s="4">
        <f t="shared" si="175"/>
        <v>9.2456802601095234E-3</v>
      </c>
      <c r="K2145" s="4">
        <f t="shared" si="176"/>
        <v>-2.1316891099282254E-3</v>
      </c>
    </row>
    <row r="2146" spans="1:11" x14ac:dyDescent="0.2">
      <c r="A2146" s="6">
        <v>43535</v>
      </c>
      <c r="B2146">
        <v>29.916837690000001</v>
      </c>
      <c r="C2146">
        <v>83.530998229999994</v>
      </c>
      <c r="D2146">
        <v>4.000813484</v>
      </c>
      <c r="E2146">
        <v>2783.3000489999999</v>
      </c>
      <c r="G2146" s="6">
        <f t="shared" si="172"/>
        <v>43535</v>
      </c>
      <c r="H2146" s="4">
        <f t="shared" si="173"/>
        <v>9.119756180934413E-3</v>
      </c>
      <c r="I2146" s="4">
        <f t="shared" si="174"/>
        <v>3.0737873663883919E-2</v>
      </c>
      <c r="J2146" s="4">
        <f t="shared" si="175"/>
        <v>6.9702945322109189E-2</v>
      </c>
      <c r="K2146" s="4">
        <f t="shared" si="176"/>
        <v>1.4666042063348428E-2</v>
      </c>
    </row>
    <row r="2147" spans="1:11" x14ac:dyDescent="0.2">
      <c r="A2147" s="6">
        <v>43536</v>
      </c>
      <c r="B2147">
        <v>29.883422849999999</v>
      </c>
      <c r="C2147">
        <v>83.65499878</v>
      </c>
      <c r="D2147">
        <v>4.0350742339999996</v>
      </c>
      <c r="E2147">
        <v>2791.5200199999999</v>
      </c>
      <c r="G2147" s="6">
        <f t="shared" si="172"/>
        <v>43536</v>
      </c>
      <c r="H2147" s="4">
        <f t="shared" si="173"/>
        <v>-1.1169241998852941E-3</v>
      </c>
      <c r="I2147" s="4">
        <f t="shared" si="174"/>
        <v>1.4844854320856804E-3</v>
      </c>
      <c r="J2147" s="4">
        <f t="shared" si="175"/>
        <v>8.5634459434349441E-3</v>
      </c>
      <c r="K2147" s="4">
        <f t="shared" si="176"/>
        <v>2.9533183111010164E-3</v>
      </c>
    </row>
    <row r="2148" spans="1:11" x14ac:dyDescent="0.2">
      <c r="A2148" s="6">
        <v>43537</v>
      </c>
      <c r="B2148">
        <v>30.08392525</v>
      </c>
      <c r="C2148">
        <v>84.540496829999995</v>
      </c>
      <c r="D2148">
        <v>4.1865272520000003</v>
      </c>
      <c r="E2148">
        <v>2810.919922</v>
      </c>
      <c r="G2148" s="6">
        <f t="shared" si="172"/>
        <v>43537</v>
      </c>
      <c r="H2148" s="4">
        <f t="shared" si="173"/>
        <v>6.709485757586231E-3</v>
      </c>
      <c r="I2148" s="4">
        <f t="shared" si="174"/>
        <v>1.0585118198719101E-2</v>
      </c>
      <c r="J2148" s="4">
        <f t="shared" si="175"/>
        <v>3.7534134248098816E-2</v>
      </c>
      <c r="K2148" s="4">
        <f t="shared" si="176"/>
        <v>6.9495836895341334E-3</v>
      </c>
    </row>
    <row r="2149" spans="1:11" x14ac:dyDescent="0.2">
      <c r="A2149" s="6">
        <v>43538</v>
      </c>
      <c r="B2149">
        <v>29.998399729999999</v>
      </c>
      <c r="C2149">
        <v>84.310997009999994</v>
      </c>
      <c r="D2149">
        <v>4.1105523110000002</v>
      </c>
      <c r="E2149">
        <v>2808.4799800000001</v>
      </c>
      <c r="G2149" s="6">
        <f t="shared" si="172"/>
        <v>43538</v>
      </c>
      <c r="H2149" s="4">
        <f t="shared" si="173"/>
        <v>-2.8428976368368719E-3</v>
      </c>
      <c r="I2149" s="4">
        <f t="shared" si="174"/>
        <v>-2.7146731874724273E-3</v>
      </c>
      <c r="J2149" s="4">
        <f t="shared" si="175"/>
        <v>-1.8147485117576911E-2</v>
      </c>
      <c r="K2149" s="4">
        <f t="shared" si="176"/>
        <v>-8.6802259320994946E-4</v>
      </c>
    </row>
    <row r="2150" spans="1:11" x14ac:dyDescent="0.2">
      <c r="A2150" s="6">
        <v>43539</v>
      </c>
      <c r="B2150">
        <v>30.059492110000001</v>
      </c>
      <c r="C2150">
        <v>85.617996219999995</v>
      </c>
      <c r="D2150">
        <v>4.2160720830000002</v>
      </c>
      <c r="E2150">
        <v>2822.4799800000001</v>
      </c>
      <c r="G2150" s="6">
        <f t="shared" si="172"/>
        <v>43539</v>
      </c>
      <c r="H2150" s="4">
        <f t="shared" si="173"/>
        <v>2.0365212994646331E-3</v>
      </c>
      <c r="I2150" s="4">
        <f t="shared" si="174"/>
        <v>1.5502120202006253E-2</v>
      </c>
      <c r="J2150" s="4">
        <f t="shared" si="175"/>
        <v>2.567046080830182E-2</v>
      </c>
      <c r="K2150" s="4">
        <f t="shared" si="176"/>
        <v>4.9849029011059809E-3</v>
      </c>
    </row>
    <row r="2151" spans="1:11" x14ac:dyDescent="0.2">
      <c r="A2151" s="6">
        <v>43542</v>
      </c>
      <c r="B2151">
        <v>30.43821144</v>
      </c>
      <c r="C2151">
        <v>87.10749817</v>
      </c>
      <c r="D2151">
        <v>4.1947193150000004</v>
      </c>
      <c r="E2151">
        <v>2832.9399410000001</v>
      </c>
      <c r="G2151" s="6">
        <f t="shared" si="172"/>
        <v>43542</v>
      </c>
      <c r="H2151" s="4">
        <f t="shared" si="173"/>
        <v>1.2598992977463253E-2</v>
      </c>
      <c r="I2151" s="4">
        <f t="shared" si="174"/>
        <v>1.7397066221599644E-2</v>
      </c>
      <c r="J2151" s="4">
        <f t="shared" si="175"/>
        <v>-5.0646117000936464E-3</v>
      </c>
      <c r="K2151" s="4">
        <f t="shared" si="176"/>
        <v>3.7059469240239284E-3</v>
      </c>
    </row>
    <row r="2152" spans="1:11" x14ac:dyDescent="0.2">
      <c r="A2152" s="6">
        <v>43543</v>
      </c>
      <c r="B2152">
        <v>30.496236799999998</v>
      </c>
      <c r="C2152">
        <v>88.09249878</v>
      </c>
      <c r="D2152">
        <v>4.3625583649999999</v>
      </c>
      <c r="E2152">
        <v>2832.570068</v>
      </c>
      <c r="G2152" s="6">
        <f t="shared" si="172"/>
        <v>43543</v>
      </c>
      <c r="H2152" s="4">
        <f t="shared" si="173"/>
        <v>1.9063327723567447E-3</v>
      </c>
      <c r="I2152" s="4">
        <f t="shared" si="174"/>
        <v>1.130787395681665E-2</v>
      </c>
      <c r="J2152" s="4">
        <f t="shared" si="175"/>
        <v>4.0011985879441214E-2</v>
      </c>
      <c r="K2152" s="4">
        <f t="shared" si="176"/>
        <v>-1.3056153949719818E-4</v>
      </c>
    </row>
    <row r="2153" spans="1:11" x14ac:dyDescent="0.2">
      <c r="A2153" s="6">
        <v>43544</v>
      </c>
      <c r="B2153">
        <v>30.126674649999998</v>
      </c>
      <c r="C2153">
        <v>89.863502499999996</v>
      </c>
      <c r="D2153">
        <v>4.3300337789999999</v>
      </c>
      <c r="E2153">
        <v>2824.2299800000001</v>
      </c>
      <c r="G2153" s="6">
        <f t="shared" si="172"/>
        <v>43544</v>
      </c>
      <c r="H2153" s="4">
        <f t="shared" si="173"/>
        <v>-1.2118287001234185E-2</v>
      </c>
      <c r="I2153" s="4">
        <f t="shared" si="174"/>
        <v>2.0103910599957642E-2</v>
      </c>
      <c r="J2153" s="4">
        <f t="shared" si="175"/>
        <v>-7.4553927486538107E-3</v>
      </c>
      <c r="K2153" s="4">
        <f t="shared" si="176"/>
        <v>-2.9443536434347051E-3</v>
      </c>
    </row>
    <row r="2154" spans="1:11" x14ac:dyDescent="0.2">
      <c r="A2154" s="6">
        <v>43545</v>
      </c>
      <c r="B2154">
        <v>30.254961009999999</v>
      </c>
      <c r="C2154">
        <v>90.962997439999995</v>
      </c>
      <c r="D2154">
        <v>4.566894531</v>
      </c>
      <c r="E2154">
        <v>2854.8798830000001</v>
      </c>
      <c r="G2154" s="6">
        <f t="shared" si="172"/>
        <v>43545</v>
      </c>
      <c r="H2154" s="4">
        <f t="shared" si="173"/>
        <v>4.25823166646766E-3</v>
      </c>
      <c r="I2154" s="4">
        <f t="shared" si="174"/>
        <v>1.2235166774186235E-2</v>
      </c>
      <c r="J2154" s="4">
        <f t="shared" si="175"/>
        <v>5.4701825456590747E-2</v>
      </c>
      <c r="K2154" s="4">
        <f t="shared" si="176"/>
        <v>1.0852481284119753E-2</v>
      </c>
    </row>
    <row r="2155" spans="1:11" x14ac:dyDescent="0.2">
      <c r="A2155" s="6">
        <v>43546</v>
      </c>
      <c r="B2155">
        <v>30.016723630000001</v>
      </c>
      <c r="C2155">
        <v>88.238502499999996</v>
      </c>
      <c r="D2155">
        <v>4.407001019</v>
      </c>
      <c r="E2155">
        <v>2800.709961</v>
      </c>
      <c r="G2155" s="6">
        <f t="shared" si="172"/>
        <v>43546</v>
      </c>
      <c r="H2155" s="4">
        <f t="shared" si="173"/>
        <v>-7.8743244759513775E-3</v>
      </c>
      <c r="I2155" s="4">
        <f t="shared" si="174"/>
        <v>-2.9951683834925302E-2</v>
      </c>
      <c r="J2155" s="4">
        <f t="shared" si="175"/>
        <v>-3.5011430834376744E-2</v>
      </c>
      <c r="K2155" s="4">
        <f t="shared" si="176"/>
        <v>-1.8974501282021161E-2</v>
      </c>
    </row>
    <row r="2156" spans="1:11" x14ac:dyDescent="0.2">
      <c r="A2156" s="6">
        <v>43549</v>
      </c>
      <c r="B2156">
        <v>29.983135220000001</v>
      </c>
      <c r="C2156">
        <v>88.712997439999995</v>
      </c>
      <c r="D2156">
        <v>4.3146414760000003</v>
      </c>
      <c r="E2156">
        <v>2798.360107</v>
      </c>
      <c r="G2156" s="6">
        <f t="shared" si="172"/>
        <v>43549</v>
      </c>
      <c r="H2156" s="4">
        <f t="shared" si="173"/>
        <v>-1.1189898809086385E-3</v>
      </c>
      <c r="I2156" s="4">
        <f t="shared" si="174"/>
        <v>5.3774137882722783E-3</v>
      </c>
      <c r="J2156" s="4">
        <f t="shared" si="175"/>
        <v>-2.0957458961731068E-2</v>
      </c>
      <c r="K2156" s="4">
        <f t="shared" si="176"/>
        <v>-8.3902083140408035E-4</v>
      </c>
    </row>
    <row r="2157" spans="1:11" x14ac:dyDescent="0.2">
      <c r="A2157" s="6">
        <v>43550</v>
      </c>
      <c r="B2157">
        <v>30.028949740000002</v>
      </c>
      <c r="C2157">
        <v>89.188003539999997</v>
      </c>
      <c r="D2157">
        <v>4.3913593290000001</v>
      </c>
      <c r="E2157">
        <v>2818.459961</v>
      </c>
      <c r="G2157" s="6">
        <f t="shared" si="172"/>
        <v>43550</v>
      </c>
      <c r="H2157" s="4">
        <f t="shared" si="173"/>
        <v>1.5280096515537522E-3</v>
      </c>
      <c r="I2157" s="4">
        <f t="shared" si="174"/>
        <v>5.3544138255645635E-3</v>
      </c>
      <c r="J2157" s="4">
        <f t="shared" si="175"/>
        <v>1.7780817578178842E-2</v>
      </c>
      <c r="K2157" s="4">
        <f t="shared" si="176"/>
        <v>7.1827260364814016E-3</v>
      </c>
    </row>
    <row r="2158" spans="1:11" x14ac:dyDescent="0.2">
      <c r="A2158" s="6">
        <v>43551</v>
      </c>
      <c r="B2158">
        <v>29.689928049999999</v>
      </c>
      <c r="C2158">
        <v>88.285003660000001</v>
      </c>
      <c r="D2158">
        <v>4.3821730609999996</v>
      </c>
      <c r="E2158">
        <v>2805.3701169999999</v>
      </c>
      <c r="G2158" s="6">
        <f t="shared" si="172"/>
        <v>43551</v>
      </c>
      <c r="H2158" s="4">
        <f t="shared" si="173"/>
        <v>-1.1289828413426295E-2</v>
      </c>
      <c r="I2158" s="4">
        <f t="shared" si="174"/>
        <v>-1.0124678702949197E-2</v>
      </c>
      <c r="J2158" s="4">
        <f t="shared" si="175"/>
        <v>-2.091896224327483E-3</v>
      </c>
      <c r="K2158" s="4">
        <f t="shared" si="176"/>
        <v>-4.6443249792896824E-3</v>
      </c>
    </row>
    <row r="2159" spans="1:11" x14ac:dyDescent="0.2">
      <c r="A2159" s="6">
        <v>43552</v>
      </c>
      <c r="B2159">
        <v>29.66549492</v>
      </c>
      <c r="C2159">
        <v>88.670997619999994</v>
      </c>
      <c r="D2159">
        <v>4.4007949829999999</v>
      </c>
      <c r="E2159">
        <v>2815.4399410000001</v>
      </c>
      <c r="G2159" s="6">
        <f t="shared" si="172"/>
        <v>43552</v>
      </c>
      <c r="H2159" s="4">
        <f t="shared" si="173"/>
        <v>-8.2294338870914086E-4</v>
      </c>
      <c r="I2159" s="4">
        <f t="shared" si="174"/>
        <v>4.3721350625585131E-3</v>
      </c>
      <c r="J2159" s="4">
        <f t="shared" si="175"/>
        <v>4.2494720634678185E-3</v>
      </c>
      <c r="K2159" s="4">
        <f t="shared" si="176"/>
        <v>3.5894814516554963E-3</v>
      </c>
    </row>
    <row r="2160" spans="1:11" x14ac:dyDescent="0.2">
      <c r="A2160" s="6">
        <v>43553</v>
      </c>
      <c r="B2160">
        <v>29.78766632</v>
      </c>
      <c r="C2160">
        <v>89.037498470000003</v>
      </c>
      <c r="D2160">
        <v>4.4581470489999999</v>
      </c>
      <c r="E2160">
        <v>2834.3999020000001</v>
      </c>
      <c r="G2160" s="6">
        <f t="shared" si="172"/>
        <v>43553</v>
      </c>
      <c r="H2160" s="4">
        <f t="shared" si="173"/>
        <v>4.1182997394604293E-3</v>
      </c>
      <c r="I2160" s="4">
        <f t="shared" si="174"/>
        <v>4.1332663422899429E-3</v>
      </c>
      <c r="J2160" s="4">
        <f t="shared" si="175"/>
        <v>1.3032205822254284E-2</v>
      </c>
      <c r="K2160" s="4">
        <f t="shared" si="176"/>
        <v>6.7342800405345571E-3</v>
      </c>
    </row>
    <row r="2161" spans="1:11" x14ac:dyDescent="0.2">
      <c r="A2161" s="6">
        <v>43556</v>
      </c>
      <c r="B2161">
        <v>29.876237870000001</v>
      </c>
      <c r="C2161">
        <v>90.709503170000005</v>
      </c>
      <c r="D2161">
        <v>4.5256781579999998</v>
      </c>
      <c r="E2161">
        <v>2867.1899410000001</v>
      </c>
      <c r="G2161" s="6">
        <f t="shared" si="172"/>
        <v>43556</v>
      </c>
      <c r="H2161" s="4">
        <f t="shared" si="173"/>
        <v>2.9734303133552853E-3</v>
      </c>
      <c r="I2161" s="4">
        <f t="shared" si="174"/>
        <v>1.8778657630002416E-2</v>
      </c>
      <c r="J2161" s="4">
        <f t="shared" si="175"/>
        <v>1.5147797562026888E-2</v>
      </c>
      <c r="K2161" s="4">
        <f t="shared" si="176"/>
        <v>1.1568600103627924E-2</v>
      </c>
    </row>
    <row r="2162" spans="1:11" x14ac:dyDescent="0.2">
      <c r="A2162" s="6">
        <v>43557</v>
      </c>
      <c r="B2162">
        <v>29.60746765</v>
      </c>
      <c r="C2162">
        <v>90.698997500000004</v>
      </c>
      <c r="D2162">
        <v>4.5435557370000001</v>
      </c>
      <c r="E2162">
        <v>2867.23999</v>
      </c>
      <c r="G2162" s="6">
        <f t="shared" si="172"/>
        <v>43557</v>
      </c>
      <c r="H2162" s="4">
        <f t="shared" si="173"/>
        <v>-8.996119965622662E-3</v>
      </c>
      <c r="I2162" s="4">
        <f t="shared" si="174"/>
        <v>-1.1581664139770353E-4</v>
      </c>
      <c r="J2162" s="4">
        <f t="shared" si="175"/>
        <v>3.9502541665270563E-3</v>
      </c>
      <c r="K2162" s="4">
        <f t="shared" si="176"/>
        <v>1.7455767155283297E-5</v>
      </c>
    </row>
    <row r="2163" spans="1:11" x14ac:dyDescent="0.2">
      <c r="A2163" s="6">
        <v>43558</v>
      </c>
      <c r="B2163">
        <v>29.68382072</v>
      </c>
      <c r="C2163">
        <v>91.035003660000001</v>
      </c>
      <c r="D2163">
        <v>4.6830902099999996</v>
      </c>
      <c r="E2163">
        <v>2873.3999020000001</v>
      </c>
      <c r="G2163" s="6">
        <f t="shared" si="172"/>
        <v>43558</v>
      </c>
      <c r="H2163" s="4">
        <f t="shared" si="173"/>
        <v>2.5788450029768928E-3</v>
      </c>
      <c r="I2163" s="4">
        <f t="shared" si="174"/>
        <v>3.7046292600972919E-3</v>
      </c>
      <c r="J2163" s="4">
        <f t="shared" si="175"/>
        <v>3.0710412962190459E-2</v>
      </c>
      <c r="K2163" s="4">
        <f t="shared" si="176"/>
        <v>2.1483768437535744E-3</v>
      </c>
    </row>
    <row r="2164" spans="1:11" x14ac:dyDescent="0.2">
      <c r="A2164" s="6">
        <v>43559</v>
      </c>
      <c r="B2164">
        <v>29.96481133</v>
      </c>
      <c r="C2164">
        <v>90.943000789999999</v>
      </c>
      <c r="D2164">
        <v>4.6741523740000002</v>
      </c>
      <c r="E2164">
        <v>2879.389893</v>
      </c>
      <c r="G2164" s="6">
        <f t="shared" si="172"/>
        <v>43559</v>
      </c>
      <c r="H2164" s="4">
        <f t="shared" si="173"/>
        <v>9.4661200338903573E-3</v>
      </c>
      <c r="I2164" s="4">
        <f t="shared" si="174"/>
        <v>-1.0106318042630846E-3</v>
      </c>
      <c r="J2164" s="4">
        <f t="shared" si="175"/>
        <v>-1.9085338097725169E-3</v>
      </c>
      <c r="K2164" s="4">
        <f t="shared" si="176"/>
        <v>2.0846353463821465E-3</v>
      </c>
    </row>
    <row r="2165" spans="1:11" x14ac:dyDescent="0.2">
      <c r="A2165" s="6">
        <v>43560</v>
      </c>
      <c r="B2165">
        <v>30.184705730000001</v>
      </c>
      <c r="C2165">
        <v>91.863998409999994</v>
      </c>
      <c r="D2165">
        <v>4.7409391400000001</v>
      </c>
      <c r="E2165">
        <v>2892.73999</v>
      </c>
      <c r="G2165" s="6">
        <f t="shared" si="172"/>
        <v>43560</v>
      </c>
      <c r="H2165" s="4">
        <f t="shared" si="173"/>
        <v>7.3384209758013963E-3</v>
      </c>
      <c r="I2165" s="4">
        <f t="shared" si="174"/>
        <v>1.0127196287779361E-2</v>
      </c>
      <c r="J2165" s="4">
        <f t="shared" si="175"/>
        <v>1.4288529910043479E-2</v>
      </c>
      <c r="K2165" s="4">
        <f t="shared" si="176"/>
        <v>4.636432541648805E-3</v>
      </c>
    </row>
    <row r="2166" spans="1:11" x14ac:dyDescent="0.2">
      <c r="A2166" s="6">
        <v>43563</v>
      </c>
      <c r="B2166">
        <v>30.306882860000002</v>
      </c>
      <c r="C2166">
        <v>92.492996219999995</v>
      </c>
      <c r="D2166">
        <v>4.7617964739999996</v>
      </c>
      <c r="E2166">
        <v>2895.7700199999999</v>
      </c>
      <c r="G2166" s="6">
        <f t="shared" si="172"/>
        <v>43563</v>
      </c>
      <c r="H2166" s="4">
        <f t="shared" si="173"/>
        <v>4.0476501938719878E-3</v>
      </c>
      <c r="I2166" s="4">
        <f t="shared" si="174"/>
        <v>6.8470545685668238E-3</v>
      </c>
      <c r="J2166" s="4">
        <f t="shared" si="175"/>
        <v>4.3994097760131634E-3</v>
      </c>
      <c r="K2166" s="4">
        <f t="shared" si="176"/>
        <v>1.0474601970706932E-3</v>
      </c>
    </row>
    <row r="2167" spans="1:11" x14ac:dyDescent="0.2">
      <c r="A2167" s="6">
        <v>43564</v>
      </c>
      <c r="B2167">
        <v>30.141950609999999</v>
      </c>
      <c r="C2167">
        <v>91.791999820000001</v>
      </c>
      <c r="D2167">
        <v>4.6989803309999996</v>
      </c>
      <c r="E2167">
        <v>2878.1999510000001</v>
      </c>
      <c r="G2167" s="6">
        <f t="shared" si="172"/>
        <v>43564</v>
      </c>
      <c r="H2167" s="4">
        <f t="shared" si="173"/>
        <v>-5.44207237550276E-3</v>
      </c>
      <c r="I2167" s="4">
        <f t="shared" si="174"/>
        <v>-7.578913308556201E-3</v>
      </c>
      <c r="J2167" s="4">
        <f t="shared" si="175"/>
        <v>-1.3191690015099122E-2</v>
      </c>
      <c r="K2167" s="4">
        <f t="shared" si="176"/>
        <v>-6.0674946140922836E-3</v>
      </c>
    </row>
    <row r="2168" spans="1:11" x14ac:dyDescent="0.2">
      <c r="A2168" s="6">
        <v>43565</v>
      </c>
      <c r="B2168">
        <v>30.41988564</v>
      </c>
      <c r="C2168">
        <v>92.366500849999994</v>
      </c>
      <c r="D2168">
        <v>4.7694926259999999</v>
      </c>
      <c r="E2168">
        <v>2888.209961</v>
      </c>
      <c r="G2168" s="6">
        <f t="shared" si="172"/>
        <v>43565</v>
      </c>
      <c r="H2168" s="4">
        <f t="shared" si="173"/>
        <v>9.2208707258578659E-3</v>
      </c>
      <c r="I2168" s="4">
        <f t="shared" si="174"/>
        <v>6.2587265897524613E-3</v>
      </c>
      <c r="J2168" s="4">
        <f t="shared" si="175"/>
        <v>1.5005871494038425E-2</v>
      </c>
      <c r="K2168" s="4">
        <f t="shared" si="176"/>
        <v>3.4778716456171921E-3</v>
      </c>
    </row>
    <row r="2169" spans="1:11" x14ac:dyDescent="0.2">
      <c r="A2169" s="6">
        <v>43566</v>
      </c>
      <c r="B2169">
        <v>30.7863884</v>
      </c>
      <c r="C2169">
        <v>92.203498839999995</v>
      </c>
      <c r="D2169">
        <v>4.7555875780000001</v>
      </c>
      <c r="E2169">
        <v>2888.320068</v>
      </c>
      <c r="G2169" s="6">
        <f t="shared" si="172"/>
        <v>43566</v>
      </c>
      <c r="H2169" s="4">
        <f t="shared" si="173"/>
        <v>1.2048130763452791E-2</v>
      </c>
      <c r="I2169" s="4">
        <f t="shared" si="174"/>
        <v>-1.7647308114953075E-3</v>
      </c>
      <c r="J2169" s="4">
        <f t="shared" si="175"/>
        <v>-2.9154145084948624E-3</v>
      </c>
      <c r="K2169" s="4">
        <f t="shared" si="176"/>
        <v>3.8122920939631655E-5</v>
      </c>
    </row>
    <row r="2170" spans="1:11" x14ac:dyDescent="0.2">
      <c r="A2170" s="6">
        <v>43567</v>
      </c>
      <c r="B2170">
        <v>31.018514629999999</v>
      </c>
      <c r="C2170">
        <v>92.152999879999996</v>
      </c>
      <c r="D2170">
        <v>4.7176008219999996</v>
      </c>
      <c r="E2170">
        <v>2907.4099120000001</v>
      </c>
      <c r="G2170" s="6">
        <f t="shared" si="172"/>
        <v>43567</v>
      </c>
      <c r="H2170" s="4">
        <f t="shared" si="173"/>
        <v>7.5398980544272298E-3</v>
      </c>
      <c r="I2170" s="4">
        <f t="shared" si="174"/>
        <v>-5.4769027895162914E-4</v>
      </c>
      <c r="J2170" s="4">
        <f t="shared" si="175"/>
        <v>-7.9878154648507227E-3</v>
      </c>
      <c r="K2170" s="4">
        <f t="shared" si="176"/>
        <v>6.6093242959803788E-3</v>
      </c>
    </row>
    <row r="2171" spans="1:11" x14ac:dyDescent="0.2">
      <c r="A2171" s="6">
        <v>43570</v>
      </c>
      <c r="B2171">
        <v>31.284225459999998</v>
      </c>
      <c r="C2171">
        <v>92.243499760000006</v>
      </c>
      <c r="D2171">
        <v>4.5857634540000003</v>
      </c>
      <c r="E2171">
        <v>2905.580078</v>
      </c>
      <c r="G2171" s="6">
        <f t="shared" si="172"/>
        <v>43570</v>
      </c>
      <c r="H2171" s="4">
        <f t="shared" si="173"/>
        <v>8.5662009664064787E-3</v>
      </c>
      <c r="I2171" s="4">
        <f t="shared" si="174"/>
        <v>9.8206113873522405E-4</v>
      </c>
      <c r="J2171" s="4">
        <f t="shared" si="175"/>
        <v>-2.7945850650438753E-2</v>
      </c>
      <c r="K2171" s="4">
        <f t="shared" si="176"/>
        <v>-6.2936911387956318E-4</v>
      </c>
    </row>
    <row r="2172" spans="1:11" x14ac:dyDescent="0.2">
      <c r="A2172" s="6">
        <v>43571</v>
      </c>
      <c r="B2172">
        <v>31.436935420000001</v>
      </c>
      <c r="C2172">
        <v>93.152000430000001</v>
      </c>
      <c r="D2172">
        <v>4.6729102129999998</v>
      </c>
      <c r="E2172">
        <v>2907.0600589999999</v>
      </c>
      <c r="G2172" s="6">
        <f t="shared" si="172"/>
        <v>43571</v>
      </c>
      <c r="H2172" s="4">
        <f t="shared" si="173"/>
        <v>4.8813725689087484E-3</v>
      </c>
      <c r="I2172" s="4">
        <f t="shared" si="174"/>
        <v>9.8489397341139373E-3</v>
      </c>
      <c r="J2172" s="4">
        <f t="shared" si="175"/>
        <v>1.9003762377665767E-2</v>
      </c>
      <c r="K2172" s="4">
        <f t="shared" si="176"/>
        <v>5.0935818675434952E-4</v>
      </c>
    </row>
    <row r="2173" spans="1:11" x14ac:dyDescent="0.2">
      <c r="A2173" s="6">
        <v>43572</v>
      </c>
      <c r="B2173">
        <v>31.507177349999999</v>
      </c>
      <c r="C2173">
        <v>93.240997309999997</v>
      </c>
      <c r="D2173">
        <v>4.6500687599999999</v>
      </c>
      <c r="E2173">
        <v>2900.4499510000001</v>
      </c>
      <c r="G2173" s="6">
        <f t="shared" si="172"/>
        <v>43572</v>
      </c>
      <c r="H2173" s="4">
        <f t="shared" si="173"/>
        <v>2.2343758722522811E-3</v>
      </c>
      <c r="I2173" s="4">
        <f t="shared" si="174"/>
        <v>9.5539419002466097E-4</v>
      </c>
      <c r="J2173" s="4">
        <f t="shared" si="175"/>
        <v>-4.8880573259154625E-3</v>
      </c>
      <c r="K2173" s="4">
        <f t="shared" si="176"/>
        <v>-2.27381198387544E-3</v>
      </c>
    </row>
    <row r="2174" spans="1:11" x14ac:dyDescent="0.2">
      <c r="A2174" s="6">
        <v>43573</v>
      </c>
      <c r="B2174">
        <v>31.51328659</v>
      </c>
      <c r="C2174">
        <v>93.084503170000005</v>
      </c>
      <c r="D2174">
        <v>4.6254892349999999</v>
      </c>
      <c r="E2174">
        <v>2905.030029</v>
      </c>
      <c r="G2174" s="6">
        <f t="shared" si="172"/>
        <v>43573</v>
      </c>
      <c r="H2174" s="4">
        <f t="shared" si="173"/>
        <v>1.9389994641971775E-4</v>
      </c>
      <c r="I2174" s="4">
        <f t="shared" si="174"/>
        <v>-1.6783833776433665E-3</v>
      </c>
      <c r="J2174" s="4">
        <f t="shared" si="175"/>
        <v>-5.2858411925934545E-3</v>
      </c>
      <c r="K2174" s="4">
        <f t="shared" si="176"/>
        <v>1.5790922365066518E-3</v>
      </c>
    </row>
    <row r="2175" spans="1:11" x14ac:dyDescent="0.2">
      <c r="A2175" s="6">
        <v>43577</v>
      </c>
      <c r="B2175">
        <v>31.26590157</v>
      </c>
      <c r="C2175">
        <v>94.365501399999999</v>
      </c>
      <c r="D2175">
        <v>4.6793665889999998</v>
      </c>
      <c r="E2175">
        <v>2907.969971</v>
      </c>
      <c r="G2175" s="6">
        <f t="shared" si="172"/>
        <v>43577</v>
      </c>
      <c r="H2175" s="4">
        <f t="shared" si="173"/>
        <v>-7.8501815192612012E-3</v>
      </c>
      <c r="I2175" s="4">
        <f t="shared" si="174"/>
        <v>1.3761670163942474E-2</v>
      </c>
      <c r="J2175" s="4">
        <f t="shared" si="175"/>
        <v>1.1647925497766387E-2</v>
      </c>
      <c r="K2175" s="4">
        <f t="shared" si="176"/>
        <v>1.0120177659616036E-3</v>
      </c>
    </row>
    <row r="2176" spans="1:11" x14ac:dyDescent="0.2">
      <c r="A2176" s="6">
        <v>43578</v>
      </c>
      <c r="B2176">
        <v>31.479686739999998</v>
      </c>
      <c r="C2176">
        <v>96.188499449999995</v>
      </c>
      <c r="D2176">
        <v>4.7339882849999997</v>
      </c>
      <c r="E2176">
        <v>2933.679932</v>
      </c>
      <c r="G2176" s="6">
        <f t="shared" si="172"/>
        <v>43578</v>
      </c>
      <c r="H2176" s="4">
        <f t="shared" si="173"/>
        <v>6.8376461021397716E-3</v>
      </c>
      <c r="I2176" s="4">
        <f t="shared" si="174"/>
        <v>1.9318479984254067E-2</v>
      </c>
      <c r="J2176" s="4">
        <f t="shared" si="175"/>
        <v>1.1672882421394748E-2</v>
      </c>
      <c r="K2176" s="4">
        <f t="shared" si="176"/>
        <v>8.8412058089990531E-3</v>
      </c>
    </row>
    <row r="2177" spans="1:11" x14ac:dyDescent="0.2">
      <c r="A2177" s="6">
        <v>43579</v>
      </c>
      <c r="B2177">
        <v>31.620189669999998</v>
      </c>
      <c r="C2177">
        <v>95.087501529999997</v>
      </c>
      <c r="D2177">
        <v>4.7464022640000003</v>
      </c>
      <c r="E2177">
        <v>2927.25</v>
      </c>
      <c r="G2177" s="6">
        <f t="shared" si="172"/>
        <v>43579</v>
      </c>
      <c r="H2177" s="4">
        <f t="shared" si="173"/>
        <v>4.4632886966269325E-3</v>
      </c>
      <c r="I2177" s="4">
        <f t="shared" si="174"/>
        <v>-1.1446253203817869E-2</v>
      </c>
      <c r="J2177" s="4">
        <f t="shared" si="175"/>
        <v>2.6223087706691572E-3</v>
      </c>
      <c r="K2177" s="4">
        <f t="shared" si="176"/>
        <v>-2.1917632969649103E-3</v>
      </c>
    </row>
    <row r="2178" spans="1:11" x14ac:dyDescent="0.2">
      <c r="A2178" s="6">
        <v>43580</v>
      </c>
      <c r="B2178">
        <v>31.61713791</v>
      </c>
      <c r="C2178">
        <v>95.112503050000001</v>
      </c>
      <c r="D2178">
        <v>4.6406335829999996</v>
      </c>
      <c r="E2178">
        <v>2926.169922</v>
      </c>
      <c r="G2178" s="6">
        <f t="shared" ref="G2178:G2241" si="177">A2178</f>
        <v>43580</v>
      </c>
      <c r="H2178" s="4">
        <f t="shared" si="173"/>
        <v>-9.6513020062416466E-5</v>
      </c>
      <c r="I2178" s="4">
        <f t="shared" si="174"/>
        <v>2.6293171655278336E-4</v>
      </c>
      <c r="J2178" s="4">
        <f t="shared" si="175"/>
        <v>-2.2283969018433991E-2</v>
      </c>
      <c r="K2178" s="4">
        <f t="shared" si="176"/>
        <v>-3.6897361004351037E-4</v>
      </c>
    </row>
    <row r="2179" spans="1:11" x14ac:dyDescent="0.2">
      <c r="A2179" s="6">
        <v>43581</v>
      </c>
      <c r="B2179">
        <v>31.009351729999999</v>
      </c>
      <c r="C2179">
        <v>97.531501770000006</v>
      </c>
      <c r="D2179">
        <v>4.4216494559999999</v>
      </c>
      <c r="E2179">
        <v>2939.8798830000001</v>
      </c>
      <c r="G2179" s="6">
        <f t="shared" si="177"/>
        <v>43581</v>
      </c>
      <c r="H2179" s="4">
        <f t="shared" si="173"/>
        <v>-1.9223314321811791E-2</v>
      </c>
      <c r="I2179" s="4">
        <f t="shared" si="174"/>
        <v>2.5433025547948684E-2</v>
      </c>
      <c r="J2179" s="4">
        <f t="shared" si="175"/>
        <v>-4.7188411470839409E-2</v>
      </c>
      <c r="K2179" s="4">
        <f t="shared" si="176"/>
        <v>4.685292161922483E-3</v>
      </c>
    </row>
    <row r="2180" spans="1:11" x14ac:dyDescent="0.2">
      <c r="A2180" s="6">
        <v>43584</v>
      </c>
      <c r="B2180">
        <v>31.018514629999999</v>
      </c>
      <c r="C2180">
        <v>96.921501160000005</v>
      </c>
      <c r="D2180">
        <v>4.4524359699999998</v>
      </c>
      <c r="E2180">
        <v>2943.030029</v>
      </c>
      <c r="G2180" s="6">
        <f t="shared" si="177"/>
        <v>43584</v>
      </c>
      <c r="H2180" s="4">
        <f t="shared" si="173"/>
        <v>2.9548827978675973E-4</v>
      </c>
      <c r="I2180" s="4">
        <f t="shared" si="174"/>
        <v>-6.2543957483450763E-3</v>
      </c>
      <c r="J2180" s="4">
        <f t="shared" si="175"/>
        <v>6.9626763284511561E-3</v>
      </c>
      <c r="K2180" s="4">
        <f t="shared" si="176"/>
        <v>1.0715220095269817E-3</v>
      </c>
    </row>
    <row r="2181" spans="1:11" x14ac:dyDescent="0.2">
      <c r="A2181" s="6">
        <v>43585</v>
      </c>
      <c r="B2181">
        <v>31.40944099</v>
      </c>
      <c r="C2181">
        <v>96.325996399999994</v>
      </c>
      <c r="D2181">
        <v>4.4938998220000004</v>
      </c>
      <c r="E2181">
        <v>2945.830078</v>
      </c>
      <c r="G2181" s="6">
        <f t="shared" si="177"/>
        <v>43585</v>
      </c>
      <c r="H2181" s="4">
        <f t="shared" ref="H2181:H2244" si="178">B2181/B2180-1</f>
        <v>1.2603000648583995E-2</v>
      </c>
      <c r="I2181" s="4">
        <f t="shared" si="174"/>
        <v>-6.1441966217272714E-3</v>
      </c>
      <c r="J2181" s="4">
        <f t="shared" si="175"/>
        <v>9.3126217377137444E-3</v>
      </c>
      <c r="K2181" s="4">
        <f t="shared" si="176"/>
        <v>9.5141706758306022E-4</v>
      </c>
    </row>
    <row r="2182" spans="1:11" x14ac:dyDescent="0.2">
      <c r="A2182" s="6">
        <v>43586</v>
      </c>
      <c r="B2182">
        <v>30.957424159999999</v>
      </c>
      <c r="C2182">
        <v>95.575996399999994</v>
      </c>
      <c r="D2182">
        <v>4.4807410240000003</v>
      </c>
      <c r="E2182">
        <v>2923.7299800000001</v>
      </c>
      <c r="G2182" s="6">
        <f t="shared" si="177"/>
        <v>43586</v>
      </c>
      <c r="H2182" s="4">
        <f t="shared" si="178"/>
        <v>-1.4391113491765473E-2</v>
      </c>
      <c r="I2182" s="4">
        <f t="shared" si="174"/>
        <v>-7.7860601294542642E-3</v>
      </c>
      <c r="J2182" s="4">
        <f t="shared" si="175"/>
        <v>-2.9281467147044271E-3</v>
      </c>
      <c r="K2182" s="4">
        <f t="shared" si="176"/>
        <v>-7.5021631984300008E-3</v>
      </c>
    </row>
    <row r="2183" spans="1:11" x14ac:dyDescent="0.2">
      <c r="A2183" s="6">
        <v>43587</v>
      </c>
      <c r="B2183">
        <v>30.893283839999999</v>
      </c>
      <c r="C2183">
        <v>95.041000370000006</v>
      </c>
      <c r="D2183">
        <v>4.5482726099999997</v>
      </c>
      <c r="E2183">
        <v>2917.5200199999999</v>
      </c>
      <c r="G2183" s="6">
        <f t="shared" si="177"/>
        <v>43587</v>
      </c>
      <c r="H2183" s="4">
        <f t="shared" si="178"/>
        <v>-2.0718881412257195E-3</v>
      </c>
      <c r="I2183" s="4">
        <f t="shared" si="174"/>
        <v>-5.5975982480052089E-3</v>
      </c>
      <c r="J2183" s="4">
        <f t="shared" si="175"/>
        <v>1.5071521794784104E-2</v>
      </c>
      <c r="K2183" s="4">
        <f t="shared" si="176"/>
        <v>-2.1239854714627526E-3</v>
      </c>
    </row>
    <row r="2184" spans="1:11" x14ac:dyDescent="0.2">
      <c r="A2184" s="6">
        <v>43588</v>
      </c>
      <c r="B2184">
        <v>31.177330019999999</v>
      </c>
      <c r="C2184">
        <v>98.123001099999996</v>
      </c>
      <c r="D2184">
        <v>4.5438041690000004</v>
      </c>
      <c r="E2184">
        <v>2945.639893</v>
      </c>
      <c r="G2184" s="6">
        <f t="shared" si="177"/>
        <v>43588</v>
      </c>
      <c r="H2184" s="4">
        <f t="shared" si="178"/>
        <v>9.1944314327705445E-3</v>
      </c>
      <c r="I2184" s="4">
        <f t="shared" si="174"/>
        <v>3.2428117528241263E-2</v>
      </c>
      <c r="J2184" s="4">
        <f t="shared" si="175"/>
        <v>-9.8244792763191313E-4</v>
      </c>
      <c r="K2184" s="4">
        <f t="shared" si="176"/>
        <v>9.6382793630325203E-3</v>
      </c>
    </row>
    <row r="2185" spans="1:11" x14ac:dyDescent="0.2">
      <c r="A2185" s="6">
        <v>43591</v>
      </c>
      <c r="B2185">
        <v>31.293392180000001</v>
      </c>
      <c r="C2185">
        <v>97.527496339999999</v>
      </c>
      <c r="D2185">
        <v>4.465346813</v>
      </c>
      <c r="E2185">
        <v>2932.469971</v>
      </c>
      <c r="G2185" s="6">
        <f t="shared" si="177"/>
        <v>43591</v>
      </c>
      <c r="H2185" s="4">
        <f t="shared" si="178"/>
        <v>3.7226459073163021E-3</v>
      </c>
      <c r="I2185" s="4">
        <f t="shared" si="174"/>
        <v>-6.0689619490246205E-3</v>
      </c>
      <c r="J2185" s="4">
        <f t="shared" si="175"/>
        <v>-1.7266887630253525E-2</v>
      </c>
      <c r="K2185" s="4">
        <f t="shared" si="176"/>
        <v>-4.4709884705517178E-3</v>
      </c>
    </row>
    <row r="2186" spans="1:11" x14ac:dyDescent="0.2">
      <c r="A2186" s="6">
        <v>43592</v>
      </c>
      <c r="B2186">
        <v>30.939102170000002</v>
      </c>
      <c r="C2186">
        <v>96.050003050000001</v>
      </c>
      <c r="D2186">
        <v>4.2980046270000001</v>
      </c>
      <c r="E2186">
        <v>2884.0500489999999</v>
      </c>
      <c r="G2186" s="6">
        <f t="shared" si="177"/>
        <v>43592</v>
      </c>
      <c r="H2186" s="4">
        <f t="shared" si="178"/>
        <v>-1.1321559770897327E-2</v>
      </c>
      <c r="I2186" s="4">
        <f t="shared" si="174"/>
        <v>-1.5149504964724669E-2</v>
      </c>
      <c r="J2186" s="4">
        <f t="shared" si="175"/>
        <v>-3.7475742200542062E-2</v>
      </c>
      <c r="K2186" s="4">
        <f t="shared" si="176"/>
        <v>-1.6511651433377961E-2</v>
      </c>
    </row>
    <row r="2187" spans="1:11" x14ac:dyDescent="0.2">
      <c r="A2187" s="6">
        <v>43593</v>
      </c>
      <c r="B2187">
        <v>30.633680340000002</v>
      </c>
      <c r="C2187">
        <v>95.888496399999994</v>
      </c>
      <c r="D2187">
        <v>4.3181152340000004</v>
      </c>
      <c r="E2187">
        <v>2879.419922</v>
      </c>
      <c r="G2187" s="6">
        <f t="shared" si="177"/>
        <v>43593</v>
      </c>
      <c r="H2187" s="4">
        <f t="shared" si="178"/>
        <v>-9.8717095383638043E-3</v>
      </c>
      <c r="I2187" s="4">
        <f t="shared" si="174"/>
        <v>-1.6814851105827477E-3</v>
      </c>
      <c r="J2187" s="4">
        <f t="shared" si="175"/>
        <v>4.6790566193590788E-3</v>
      </c>
      <c r="K2187" s="4">
        <f t="shared" si="176"/>
        <v>-1.6054253294270904E-3</v>
      </c>
    </row>
    <row r="2188" spans="1:11" x14ac:dyDescent="0.2">
      <c r="A2188" s="6">
        <v>43594</v>
      </c>
      <c r="B2188">
        <v>30.563058850000001</v>
      </c>
      <c r="C2188">
        <v>94.993499760000006</v>
      </c>
      <c r="D2188">
        <v>4.2255067830000002</v>
      </c>
      <c r="E2188">
        <v>2870.719971</v>
      </c>
      <c r="G2188" s="6">
        <f t="shared" si="177"/>
        <v>43594</v>
      </c>
      <c r="H2188" s="4">
        <f t="shared" si="178"/>
        <v>-2.3053544078340815E-3</v>
      </c>
      <c r="I2188" s="4">
        <f t="shared" si="174"/>
        <v>-9.3337227467463757E-3</v>
      </c>
      <c r="J2188" s="4">
        <f t="shared" si="175"/>
        <v>-2.1446498294167671E-2</v>
      </c>
      <c r="K2188" s="4">
        <f t="shared" si="176"/>
        <v>-3.0214248826746504E-3</v>
      </c>
    </row>
    <row r="2189" spans="1:11" x14ac:dyDescent="0.2">
      <c r="A2189" s="6">
        <v>43595</v>
      </c>
      <c r="B2189">
        <v>31.290754320000001</v>
      </c>
      <c r="C2189">
        <v>94.499000550000005</v>
      </c>
      <c r="D2189">
        <v>4.1914925580000002</v>
      </c>
      <c r="E2189">
        <v>2881.3999020000001</v>
      </c>
      <c r="G2189" s="6">
        <f t="shared" si="177"/>
        <v>43595</v>
      </c>
      <c r="H2189" s="4">
        <f t="shared" si="178"/>
        <v>2.3809641357281919E-2</v>
      </c>
      <c r="I2189" s="4">
        <f t="shared" si="174"/>
        <v>-5.2056110286424762E-3</v>
      </c>
      <c r="J2189" s="4">
        <f t="shared" si="175"/>
        <v>-8.0497385868235627E-3</v>
      </c>
      <c r="K2189" s="4">
        <f t="shared" si="176"/>
        <v>3.7202970362448795E-3</v>
      </c>
    </row>
    <row r="2190" spans="1:11" x14ac:dyDescent="0.2">
      <c r="A2190" s="6">
        <v>43598</v>
      </c>
      <c r="B2190">
        <v>30.670528409999999</v>
      </c>
      <c r="C2190">
        <v>91.134002690000003</v>
      </c>
      <c r="D2190">
        <v>3.9340240959999999</v>
      </c>
      <c r="E2190">
        <v>2811.8701169999999</v>
      </c>
      <c r="G2190" s="6">
        <f t="shared" si="177"/>
        <v>43598</v>
      </c>
      <c r="H2190" s="4">
        <f t="shared" si="178"/>
        <v>-1.9821379301283693E-2</v>
      </c>
      <c r="I2190" s="4">
        <f t="shared" si="174"/>
        <v>-3.5608819568621386E-2</v>
      </c>
      <c r="J2190" s="4">
        <f t="shared" si="175"/>
        <v>-6.1426439015998868E-2</v>
      </c>
      <c r="K2190" s="4">
        <f t="shared" si="176"/>
        <v>-2.4130557147495901E-2</v>
      </c>
    </row>
    <row r="2191" spans="1:11" x14ac:dyDescent="0.2">
      <c r="A2191" s="6">
        <v>43599</v>
      </c>
      <c r="B2191">
        <v>30.793346410000002</v>
      </c>
      <c r="C2191">
        <v>92.005996699999997</v>
      </c>
      <c r="D2191">
        <v>4.0231580730000003</v>
      </c>
      <c r="E2191">
        <v>2834.4099120000001</v>
      </c>
      <c r="G2191" s="6">
        <f t="shared" si="177"/>
        <v>43599</v>
      </c>
      <c r="H2191" s="4">
        <f t="shared" si="178"/>
        <v>4.0044305190372054E-3</v>
      </c>
      <c r="I2191" s="4">
        <f t="shared" si="174"/>
        <v>9.5682619468187013E-3</v>
      </c>
      <c r="J2191" s="4">
        <f t="shared" si="175"/>
        <v>2.2657201589240117E-2</v>
      </c>
      <c r="K2191" s="4">
        <f t="shared" si="176"/>
        <v>8.0159445714540478E-3</v>
      </c>
    </row>
    <row r="2192" spans="1:11" x14ac:dyDescent="0.2">
      <c r="A2192" s="6">
        <v>43600</v>
      </c>
      <c r="B2192">
        <v>30.667453770000002</v>
      </c>
      <c r="C2192">
        <v>93.557502749999998</v>
      </c>
      <c r="D2192">
        <v>3.962080002</v>
      </c>
      <c r="E2192">
        <v>2850.959961</v>
      </c>
      <c r="G2192" s="6">
        <f t="shared" si="177"/>
        <v>43600</v>
      </c>
      <c r="H2192" s="4">
        <f t="shared" si="178"/>
        <v>-4.0883065557018039E-3</v>
      </c>
      <c r="I2192" s="4">
        <f t="shared" si="174"/>
        <v>1.6863097033326335E-2</v>
      </c>
      <c r="J2192" s="4">
        <f t="shared" si="175"/>
        <v>-1.5181623463891292E-2</v>
      </c>
      <c r="K2192" s="4">
        <f t="shared" si="176"/>
        <v>5.8389751355061303E-3</v>
      </c>
    </row>
    <row r="2193" spans="1:11" x14ac:dyDescent="0.2">
      <c r="A2193" s="6">
        <v>43601</v>
      </c>
      <c r="B2193">
        <v>31.106517790000002</v>
      </c>
      <c r="C2193">
        <v>95.378501889999995</v>
      </c>
      <c r="D2193">
        <v>3.9772255419999998</v>
      </c>
      <c r="E2193">
        <v>2876.320068</v>
      </c>
      <c r="G2193" s="6">
        <f t="shared" si="177"/>
        <v>43601</v>
      </c>
      <c r="H2193" s="4">
        <f t="shared" si="178"/>
        <v>1.431693753556762E-2</v>
      </c>
      <c r="I2193" s="4">
        <f t="shared" si="174"/>
        <v>1.9463956245882041E-2</v>
      </c>
      <c r="J2193" s="4">
        <f t="shared" si="175"/>
        <v>3.8226234685707627E-3</v>
      </c>
      <c r="K2193" s="4">
        <f t="shared" si="176"/>
        <v>8.8952869724290284E-3</v>
      </c>
    </row>
    <row r="2194" spans="1:11" x14ac:dyDescent="0.2">
      <c r="A2194" s="6">
        <v>43602</v>
      </c>
      <c r="B2194">
        <v>30.968358989999999</v>
      </c>
      <c r="C2194">
        <v>93.449996949999999</v>
      </c>
      <c r="D2194">
        <v>3.8863544459999999</v>
      </c>
      <c r="E2194">
        <v>2859.530029</v>
      </c>
      <c r="G2194" s="6">
        <f t="shared" si="177"/>
        <v>43602</v>
      </c>
      <c r="H2194" s="4">
        <f t="shared" si="178"/>
        <v>-4.4414743216425467E-3</v>
      </c>
      <c r="I2194" s="4">
        <f t="shared" si="174"/>
        <v>-2.0219492881363821E-2</v>
      </c>
      <c r="J2194" s="4">
        <f t="shared" si="175"/>
        <v>-2.2847860912183604E-2</v>
      </c>
      <c r="K2194" s="4">
        <f t="shared" si="176"/>
        <v>-5.8373333297621066E-3</v>
      </c>
    </row>
    <row r="2195" spans="1:11" x14ac:dyDescent="0.2">
      <c r="A2195" s="6">
        <v>43605</v>
      </c>
      <c r="B2195">
        <v>31.171003339999999</v>
      </c>
      <c r="C2195">
        <v>92.948501590000006</v>
      </c>
      <c r="D2195">
        <v>3.7676753999999999</v>
      </c>
      <c r="E2195">
        <v>2840.2299800000001</v>
      </c>
      <c r="G2195" s="6">
        <f t="shared" si="177"/>
        <v>43605</v>
      </c>
      <c r="H2195" s="4">
        <f t="shared" si="178"/>
        <v>6.5435934162814124E-3</v>
      </c>
      <c r="I2195" s="4">
        <f t="shared" si="174"/>
        <v>-5.3664566759517029E-3</v>
      </c>
      <c r="J2195" s="4">
        <f t="shared" si="175"/>
        <v>-3.0537370599881708E-2</v>
      </c>
      <c r="K2195" s="4">
        <f t="shared" si="176"/>
        <v>-6.7493779761946815E-3</v>
      </c>
    </row>
    <row r="2196" spans="1:11" x14ac:dyDescent="0.2">
      <c r="A2196" s="6">
        <v>43606</v>
      </c>
      <c r="B2196">
        <v>31.04819298</v>
      </c>
      <c r="C2196">
        <v>92.875999449999995</v>
      </c>
      <c r="D2196">
        <v>3.8498561379999998</v>
      </c>
      <c r="E2196">
        <v>2864.360107</v>
      </c>
      <c r="G2196" s="6">
        <f t="shared" si="177"/>
        <v>43606</v>
      </c>
      <c r="H2196" s="4">
        <f t="shared" si="178"/>
        <v>-3.9398911437157347E-3</v>
      </c>
      <c r="I2196" s="4">
        <f t="shared" ref="I2196:I2259" si="179">C2196/C2195-1</f>
        <v>-7.8002483912886778E-4</v>
      </c>
      <c r="J2196" s="4">
        <f t="shared" ref="J2196:J2259" si="180">D2196/D2195-1</f>
        <v>2.181205366046135E-2</v>
      </c>
      <c r="K2196" s="4">
        <f t="shared" ref="K2196:K2259" si="181">E2196/E2195-1</f>
        <v>8.4958356083544295E-3</v>
      </c>
    </row>
    <row r="2197" spans="1:11" x14ac:dyDescent="0.2">
      <c r="A2197" s="6">
        <v>43607</v>
      </c>
      <c r="B2197">
        <v>31.38900185</v>
      </c>
      <c r="C2197">
        <v>92.984001160000005</v>
      </c>
      <c r="D2197">
        <v>3.7788484100000002</v>
      </c>
      <c r="E2197">
        <v>2856.2700199999999</v>
      </c>
      <c r="G2197" s="6">
        <f t="shared" si="177"/>
        <v>43607</v>
      </c>
      <c r="H2197" s="4">
        <f t="shared" si="178"/>
        <v>1.0976769895096217E-2</v>
      </c>
      <c r="I2197" s="4">
        <f t="shared" si="179"/>
        <v>1.16285919548198E-3</v>
      </c>
      <c r="J2197" s="4">
        <f t="shared" si="180"/>
        <v>-1.8444254916207936E-2</v>
      </c>
      <c r="K2197" s="4">
        <f t="shared" si="181"/>
        <v>-2.8243959201321722E-3</v>
      </c>
    </row>
    <row r="2198" spans="1:11" x14ac:dyDescent="0.2">
      <c r="A2198" s="6">
        <v>43608</v>
      </c>
      <c r="B2198">
        <v>31.275402069999998</v>
      </c>
      <c r="C2198">
        <v>90.774002080000002</v>
      </c>
      <c r="D2198">
        <v>3.657686472</v>
      </c>
      <c r="E2198">
        <v>2822.23999</v>
      </c>
      <c r="G2198" s="6">
        <f t="shared" si="177"/>
        <v>43608</v>
      </c>
      <c r="H2198" s="4">
        <f t="shared" si="178"/>
        <v>-3.6190950111401055E-3</v>
      </c>
      <c r="I2198" s="4">
        <f t="shared" si="179"/>
        <v>-2.3767519706935358E-2</v>
      </c>
      <c r="J2198" s="4">
        <f t="shared" si="180"/>
        <v>-3.2063190912704598E-2</v>
      </c>
      <c r="K2198" s="4">
        <f t="shared" si="181"/>
        <v>-1.191415018948383E-2</v>
      </c>
    </row>
    <row r="2199" spans="1:11" x14ac:dyDescent="0.2">
      <c r="A2199" s="6">
        <v>43609</v>
      </c>
      <c r="B2199">
        <v>31.524106979999999</v>
      </c>
      <c r="C2199">
        <v>91.164001459999994</v>
      </c>
      <c r="D2199">
        <v>3.6038098340000002</v>
      </c>
      <c r="E2199">
        <v>2826.0600589999999</v>
      </c>
      <c r="G2199" s="6">
        <f t="shared" si="177"/>
        <v>43609</v>
      </c>
      <c r="H2199" s="4">
        <f t="shared" si="178"/>
        <v>7.952093131955662E-3</v>
      </c>
      <c r="I2199" s="4">
        <f t="shared" si="179"/>
        <v>4.2963774986617409E-3</v>
      </c>
      <c r="J2199" s="4">
        <f t="shared" si="180"/>
        <v>-1.4729703710919861E-2</v>
      </c>
      <c r="K2199" s="4">
        <f t="shared" si="181"/>
        <v>1.3535592343441039E-3</v>
      </c>
    </row>
    <row r="2200" spans="1:11" x14ac:dyDescent="0.2">
      <c r="A2200" s="6">
        <v>43613</v>
      </c>
      <c r="B2200">
        <v>31.4473381</v>
      </c>
      <c r="C2200">
        <v>91.821502690000003</v>
      </c>
      <c r="D2200">
        <v>3.5586221220000001</v>
      </c>
      <c r="E2200">
        <v>2802.389893</v>
      </c>
      <c r="G2200" s="6">
        <f t="shared" si="177"/>
        <v>43613</v>
      </c>
      <c r="H2200" s="4">
        <f t="shared" si="178"/>
        <v>-2.435243607335269E-3</v>
      </c>
      <c r="I2200" s="4">
        <f t="shared" si="179"/>
        <v>7.2122901525828453E-3</v>
      </c>
      <c r="J2200" s="4">
        <f t="shared" si="180"/>
        <v>-1.253887249368113E-2</v>
      </c>
      <c r="K2200" s="4">
        <f t="shared" si="181"/>
        <v>-8.3756769162137701E-3</v>
      </c>
    </row>
    <row r="2201" spans="1:11" x14ac:dyDescent="0.2">
      <c r="A2201" s="6">
        <v>43614</v>
      </c>
      <c r="B2201">
        <v>31.355236049999998</v>
      </c>
      <c r="C2201">
        <v>90.959503170000005</v>
      </c>
      <c r="D2201">
        <v>3.484385729</v>
      </c>
      <c r="E2201">
        <v>2783.0200199999999</v>
      </c>
      <c r="G2201" s="6">
        <f t="shared" si="177"/>
        <v>43614</v>
      </c>
      <c r="H2201" s="4">
        <f t="shared" si="178"/>
        <v>-2.9287709410291685E-3</v>
      </c>
      <c r="I2201" s="4">
        <f t="shared" si="179"/>
        <v>-9.3877740479831884E-3</v>
      </c>
      <c r="J2201" s="4">
        <f t="shared" si="180"/>
        <v>-2.0860993512364812E-2</v>
      </c>
      <c r="K2201" s="4">
        <f t="shared" si="181"/>
        <v>-6.9119122390440824E-3</v>
      </c>
    </row>
    <row r="2202" spans="1:11" x14ac:dyDescent="0.2">
      <c r="A2202" s="6">
        <v>43615</v>
      </c>
      <c r="B2202">
        <v>31.376716609999999</v>
      </c>
      <c r="C2202">
        <v>90.816001889999995</v>
      </c>
      <c r="D2202">
        <v>3.4577894210000002</v>
      </c>
      <c r="E2202">
        <v>2788.860107</v>
      </c>
      <c r="G2202" s="6">
        <f t="shared" si="177"/>
        <v>43615</v>
      </c>
      <c r="H2202" s="4">
        <f t="shared" si="178"/>
        <v>6.8507090700098416E-4</v>
      </c>
      <c r="I2202" s="4">
        <f t="shared" si="179"/>
        <v>-1.5776392240380854E-3</v>
      </c>
      <c r="J2202" s="4">
        <f t="shared" si="180"/>
        <v>-7.632997626710214E-3</v>
      </c>
      <c r="K2202" s="4">
        <f t="shared" si="181"/>
        <v>2.0984710702871556E-3</v>
      </c>
    </row>
    <row r="2203" spans="1:11" x14ac:dyDescent="0.2">
      <c r="A2203" s="6">
        <v>43616</v>
      </c>
      <c r="B2203">
        <v>31.146430970000001</v>
      </c>
      <c r="C2203">
        <v>88.753501889999995</v>
      </c>
      <c r="D2203">
        <v>3.3670630460000002</v>
      </c>
      <c r="E2203">
        <v>2752.0600589999999</v>
      </c>
      <c r="G2203" s="6">
        <f t="shared" si="177"/>
        <v>43616</v>
      </c>
      <c r="H2203" s="4">
        <f t="shared" si="178"/>
        <v>-7.3393797975217501E-3</v>
      </c>
      <c r="I2203" s="4">
        <f t="shared" si="179"/>
        <v>-2.2710755341312949E-2</v>
      </c>
      <c r="J2203" s="4">
        <f t="shared" si="180"/>
        <v>-2.6238259174776957E-2</v>
      </c>
      <c r="K2203" s="4">
        <f t="shared" si="181"/>
        <v>-1.3195372513534309E-2</v>
      </c>
    </row>
    <row r="2204" spans="1:11" x14ac:dyDescent="0.2">
      <c r="A2204" s="6">
        <v>43619</v>
      </c>
      <c r="B2204">
        <v>31.306102750000001</v>
      </c>
      <c r="C2204">
        <v>84.634498600000001</v>
      </c>
      <c r="D2204">
        <v>3.3253040309999999</v>
      </c>
      <c r="E2204">
        <v>2744.4499510000001</v>
      </c>
      <c r="G2204" s="6">
        <f t="shared" si="177"/>
        <v>43619</v>
      </c>
      <c r="H2204" s="4">
        <f t="shared" si="178"/>
        <v>5.1264872098442105E-3</v>
      </c>
      <c r="I2204" s="4">
        <f t="shared" si="179"/>
        <v>-4.6409473454974592E-2</v>
      </c>
      <c r="J2204" s="4">
        <f t="shared" si="180"/>
        <v>-1.2402207630061723E-2</v>
      </c>
      <c r="K2204" s="4">
        <f t="shared" si="181"/>
        <v>-2.7652405241348488E-3</v>
      </c>
    </row>
    <row r="2205" spans="1:11" x14ac:dyDescent="0.2">
      <c r="A2205" s="6">
        <v>43620</v>
      </c>
      <c r="B2205">
        <v>31.490327839999999</v>
      </c>
      <c r="C2205">
        <v>86.477996829999995</v>
      </c>
      <c r="D2205">
        <v>3.5544815060000001</v>
      </c>
      <c r="E2205">
        <v>2803.2700199999999</v>
      </c>
      <c r="G2205" s="6">
        <f t="shared" si="177"/>
        <v>43620</v>
      </c>
      <c r="H2205" s="4">
        <f t="shared" si="178"/>
        <v>5.8846382595483249E-3</v>
      </c>
      <c r="I2205" s="4">
        <f t="shared" si="179"/>
        <v>2.1781876900018649E-2</v>
      </c>
      <c r="J2205" s="4">
        <f t="shared" si="180"/>
        <v>6.8919254559433707E-2</v>
      </c>
      <c r="K2205" s="4">
        <f t="shared" si="181"/>
        <v>2.1432370802960898E-2</v>
      </c>
    </row>
    <row r="2206" spans="1:11" x14ac:dyDescent="0.2">
      <c r="A2206" s="6">
        <v>43621</v>
      </c>
      <c r="B2206">
        <v>32.061435699999997</v>
      </c>
      <c r="C2206">
        <v>86.925003050000001</v>
      </c>
      <c r="D2206">
        <v>3.5117285250000001</v>
      </c>
      <c r="E2206">
        <v>2826.1499020000001</v>
      </c>
      <c r="G2206" s="6">
        <f t="shared" si="177"/>
        <v>43621</v>
      </c>
      <c r="H2206" s="4">
        <f t="shared" si="178"/>
        <v>1.8135976954630539E-2</v>
      </c>
      <c r="I2206" s="4">
        <f t="shared" si="179"/>
        <v>5.169016817985872E-3</v>
      </c>
      <c r="J2206" s="4">
        <f t="shared" si="180"/>
        <v>-1.2027909254228142E-2</v>
      </c>
      <c r="K2206" s="4">
        <f t="shared" si="181"/>
        <v>8.1618544902071211E-3</v>
      </c>
    </row>
    <row r="2207" spans="1:11" x14ac:dyDescent="0.2">
      <c r="A2207" s="6">
        <v>43622</v>
      </c>
      <c r="B2207">
        <v>32.273288729999997</v>
      </c>
      <c r="C2207">
        <v>87.718002319999997</v>
      </c>
      <c r="D2207">
        <v>3.5738687520000001</v>
      </c>
      <c r="E2207">
        <v>2843.48999</v>
      </c>
      <c r="G2207" s="6">
        <f t="shared" si="177"/>
        <v>43622</v>
      </c>
      <c r="H2207" s="4">
        <f t="shared" si="178"/>
        <v>6.6077212506114869E-3</v>
      </c>
      <c r="I2207" s="4">
        <f t="shared" si="179"/>
        <v>9.1227982994013246E-3</v>
      </c>
      <c r="J2207" s="4">
        <f t="shared" si="180"/>
        <v>1.7695054318015657E-2</v>
      </c>
      <c r="K2207" s="4">
        <f t="shared" si="181"/>
        <v>6.1355867881349724E-3</v>
      </c>
    </row>
    <row r="2208" spans="1:11" x14ac:dyDescent="0.2">
      <c r="A2208" s="6">
        <v>43623</v>
      </c>
      <c r="B2208">
        <v>32.564975740000001</v>
      </c>
      <c r="C2208">
        <v>90.201499940000005</v>
      </c>
      <c r="D2208">
        <v>3.6166226859999999</v>
      </c>
      <c r="E2208">
        <v>2873.3400879999999</v>
      </c>
      <c r="G2208" s="6">
        <f t="shared" si="177"/>
        <v>43623</v>
      </c>
      <c r="H2208" s="4">
        <f t="shared" si="178"/>
        <v>9.0380318051956898E-3</v>
      </c>
      <c r="I2208" s="4">
        <f t="shared" si="179"/>
        <v>2.8312291141105561E-2</v>
      </c>
      <c r="J2208" s="4">
        <f t="shared" si="180"/>
        <v>1.1962927842852134E-2</v>
      </c>
      <c r="K2208" s="4">
        <f t="shared" si="181"/>
        <v>1.0497697584650245E-2</v>
      </c>
    </row>
    <row r="2209" spans="1:11" x14ac:dyDescent="0.2">
      <c r="A2209" s="6">
        <v>43626</v>
      </c>
      <c r="B2209">
        <v>33.01325989</v>
      </c>
      <c r="C2209">
        <v>93.031501770000006</v>
      </c>
      <c r="D2209">
        <v>3.6894521710000001</v>
      </c>
      <c r="E2209">
        <v>2886.7299800000001</v>
      </c>
      <c r="G2209" s="6">
        <f t="shared" si="177"/>
        <v>43626</v>
      </c>
      <c r="H2209" s="4">
        <f t="shared" si="178"/>
        <v>1.3765837063080211E-2</v>
      </c>
      <c r="I2209" s="4">
        <f t="shared" si="179"/>
        <v>3.1374221402997282E-2</v>
      </c>
      <c r="J2209" s="4">
        <f t="shared" si="180"/>
        <v>2.0137429674907503E-2</v>
      </c>
      <c r="K2209" s="4">
        <f t="shared" si="181"/>
        <v>4.6600442655293506E-3</v>
      </c>
    </row>
    <row r="2210" spans="1:11" x14ac:dyDescent="0.2">
      <c r="A2210" s="6">
        <v>43627</v>
      </c>
      <c r="B2210">
        <v>33.142223360000003</v>
      </c>
      <c r="C2210">
        <v>93.184997559999999</v>
      </c>
      <c r="D2210">
        <v>3.7471189499999999</v>
      </c>
      <c r="E2210">
        <v>2885.719971</v>
      </c>
      <c r="G2210" s="6">
        <f t="shared" si="177"/>
        <v>43627</v>
      </c>
      <c r="H2210" s="4">
        <f t="shared" si="178"/>
        <v>3.9064142841302996E-3</v>
      </c>
      <c r="I2210" s="4">
        <f t="shared" si="179"/>
        <v>1.6499334857507097E-3</v>
      </c>
      <c r="J2210" s="4">
        <f t="shared" si="180"/>
        <v>1.5630173892285493E-2</v>
      </c>
      <c r="K2210" s="4">
        <f t="shared" si="181"/>
        <v>-3.4987997041557861E-4</v>
      </c>
    </row>
    <row r="2211" spans="1:11" x14ac:dyDescent="0.2">
      <c r="A2211" s="6">
        <v>43628</v>
      </c>
      <c r="B2211">
        <v>33.41242218</v>
      </c>
      <c r="C2211">
        <v>92.765998839999995</v>
      </c>
      <c r="D2211">
        <v>3.6340219970000001</v>
      </c>
      <c r="E2211">
        <v>2879.8400879999999</v>
      </c>
      <c r="G2211" s="6">
        <f t="shared" si="177"/>
        <v>43628</v>
      </c>
      <c r="H2211" s="4">
        <f t="shared" si="178"/>
        <v>8.1527065056867798E-3</v>
      </c>
      <c r="I2211" s="4">
        <f t="shared" si="179"/>
        <v>-4.4964182107770645E-3</v>
      </c>
      <c r="J2211" s="4">
        <f t="shared" si="180"/>
        <v>-3.0182375982486409E-2</v>
      </c>
      <c r="K2211" s="4">
        <f t="shared" si="181"/>
        <v>-2.0375792034881268E-3</v>
      </c>
    </row>
    <row r="2212" spans="1:11" x14ac:dyDescent="0.2">
      <c r="A2212" s="6">
        <v>43629</v>
      </c>
      <c r="B2212">
        <v>33.36021805</v>
      </c>
      <c r="C2212">
        <v>93.51499939</v>
      </c>
      <c r="D2212">
        <v>3.6852266789999999</v>
      </c>
      <c r="E2212">
        <v>2891.639893</v>
      </c>
      <c r="G2212" s="6">
        <f t="shared" si="177"/>
        <v>43629</v>
      </c>
      <c r="H2212" s="4">
        <f t="shared" si="178"/>
        <v>-1.5624168076999734E-3</v>
      </c>
      <c r="I2212" s="4">
        <f t="shared" si="179"/>
        <v>8.0740848949609756E-3</v>
      </c>
      <c r="J2212" s="4">
        <f t="shared" si="180"/>
        <v>1.4090361049622357E-2</v>
      </c>
      <c r="K2212" s="4">
        <f t="shared" si="181"/>
        <v>4.0973820210257195E-3</v>
      </c>
    </row>
    <row r="2213" spans="1:11" x14ac:dyDescent="0.2">
      <c r="A2213" s="6">
        <v>43630</v>
      </c>
      <c r="B2213">
        <v>33.489173890000004</v>
      </c>
      <c r="C2213">
        <v>93.483497619999994</v>
      </c>
      <c r="D2213">
        <v>3.5952458379999999</v>
      </c>
      <c r="E2213">
        <v>2886.9799800000001</v>
      </c>
      <c r="G2213" s="6">
        <f t="shared" si="177"/>
        <v>43630</v>
      </c>
      <c r="H2213" s="4">
        <f t="shared" si="178"/>
        <v>3.8655574674819615E-3</v>
      </c>
      <c r="I2213" s="4">
        <f t="shared" si="179"/>
        <v>-3.3686328616255867E-4</v>
      </c>
      <c r="J2213" s="4">
        <f t="shared" si="180"/>
        <v>-2.4416636705891004E-2</v>
      </c>
      <c r="K2213" s="4">
        <f t="shared" si="181"/>
        <v>-1.6115122119045866E-3</v>
      </c>
    </row>
    <row r="2214" spans="1:11" x14ac:dyDescent="0.2">
      <c r="A2214" s="6">
        <v>43633</v>
      </c>
      <c r="B2214">
        <v>33.516807559999997</v>
      </c>
      <c r="C2214">
        <v>94.301498409999994</v>
      </c>
      <c r="D2214">
        <v>3.6049401759999999</v>
      </c>
      <c r="E2214">
        <v>2889.669922</v>
      </c>
      <c r="G2214" s="6">
        <f t="shared" si="177"/>
        <v>43633</v>
      </c>
      <c r="H2214" s="4">
        <f t="shared" si="178"/>
        <v>8.2515233402769006E-4</v>
      </c>
      <c r="I2214" s="4">
        <f t="shared" si="179"/>
        <v>8.7502159292871529E-3</v>
      </c>
      <c r="J2214" s="4">
        <f t="shared" si="180"/>
        <v>2.6964325770260089E-3</v>
      </c>
      <c r="K2214" s="4">
        <f t="shared" si="181"/>
        <v>9.3174944704665918E-4</v>
      </c>
    </row>
    <row r="2215" spans="1:11" x14ac:dyDescent="0.2">
      <c r="A2215" s="6">
        <v>43634</v>
      </c>
      <c r="B2215">
        <v>33.667259219999998</v>
      </c>
      <c r="C2215">
        <v>95.068496699999997</v>
      </c>
      <c r="D2215">
        <v>3.8000633719999999</v>
      </c>
      <c r="E2215">
        <v>2917.75</v>
      </c>
      <c r="G2215" s="6">
        <f t="shared" si="177"/>
        <v>43634</v>
      </c>
      <c r="H2215" s="4">
        <f t="shared" si="178"/>
        <v>4.488842194492193E-3</v>
      </c>
      <c r="I2215" s="4">
        <f t="shared" si="179"/>
        <v>8.1334687458016752E-3</v>
      </c>
      <c r="J2215" s="4">
        <f t="shared" si="180"/>
        <v>5.4126611392621315E-2</v>
      </c>
      <c r="K2215" s="4">
        <f t="shared" si="181"/>
        <v>9.7173998269550754E-3</v>
      </c>
    </row>
    <row r="2216" spans="1:11" x14ac:dyDescent="0.2">
      <c r="A2216" s="6">
        <v>43635</v>
      </c>
      <c r="B2216">
        <v>33.65805435</v>
      </c>
      <c r="C2216">
        <v>95.439498900000004</v>
      </c>
      <c r="D2216">
        <v>3.8060293199999999</v>
      </c>
      <c r="E2216">
        <v>2926.459961</v>
      </c>
      <c r="G2216" s="6">
        <f t="shared" si="177"/>
        <v>43635</v>
      </c>
      <c r="H2216" s="4">
        <f t="shared" si="178"/>
        <v>-2.7340716806933951E-4</v>
      </c>
      <c r="I2216" s="4">
        <f t="shared" si="179"/>
        <v>3.9024725632377244E-3</v>
      </c>
      <c r="J2216" s="4">
        <f t="shared" si="180"/>
        <v>1.5699601338121649E-3</v>
      </c>
      <c r="K2216" s="4">
        <f t="shared" si="181"/>
        <v>2.9851635678177502E-3</v>
      </c>
    </row>
    <row r="2217" spans="1:11" x14ac:dyDescent="0.2">
      <c r="A2217" s="6">
        <v>43636</v>
      </c>
      <c r="B2217">
        <v>33.872982030000003</v>
      </c>
      <c r="C2217">
        <v>95.909500120000004</v>
      </c>
      <c r="D2217">
        <v>3.830388546</v>
      </c>
      <c r="E2217">
        <v>2954.179932</v>
      </c>
      <c r="G2217" s="6">
        <f t="shared" si="177"/>
        <v>43636</v>
      </c>
      <c r="H2217" s="4">
        <f t="shared" si="178"/>
        <v>6.3856240103790096E-3</v>
      </c>
      <c r="I2217" s="4">
        <f t="shared" si="179"/>
        <v>4.924598572048966E-3</v>
      </c>
      <c r="J2217" s="4">
        <f t="shared" si="180"/>
        <v>6.4001677212512931E-3</v>
      </c>
      <c r="K2217" s="4">
        <f t="shared" si="181"/>
        <v>9.4721852919279481E-3</v>
      </c>
    </row>
    <row r="2218" spans="1:11" x14ac:dyDescent="0.2">
      <c r="A2218" s="6">
        <v>43637</v>
      </c>
      <c r="B2218">
        <v>34.121688839999997</v>
      </c>
      <c r="C2218">
        <v>95.565002440000001</v>
      </c>
      <c r="D2218">
        <v>3.7722244260000002</v>
      </c>
      <c r="E2218">
        <v>2950.459961</v>
      </c>
      <c r="G2218" s="6">
        <f t="shared" si="177"/>
        <v>43637</v>
      </c>
      <c r="H2218" s="4">
        <f t="shared" si="178"/>
        <v>7.342335840987424E-3</v>
      </c>
      <c r="I2218" s="4">
        <f t="shared" si="179"/>
        <v>-3.5919036129786752E-3</v>
      </c>
      <c r="J2218" s="4">
        <f t="shared" si="180"/>
        <v>-1.5184913828321545E-2</v>
      </c>
      <c r="K2218" s="4">
        <f t="shared" si="181"/>
        <v>-1.2592228928592908E-3</v>
      </c>
    </row>
    <row r="2219" spans="1:11" x14ac:dyDescent="0.2">
      <c r="A2219" s="6">
        <v>43640</v>
      </c>
      <c r="B2219">
        <v>34.155467989999998</v>
      </c>
      <c r="C2219">
        <v>95.694999690000003</v>
      </c>
      <c r="D2219">
        <v>3.7945947649999998</v>
      </c>
      <c r="E2219">
        <v>2945.3500979999999</v>
      </c>
      <c r="G2219" s="6">
        <f t="shared" si="177"/>
        <v>43640</v>
      </c>
      <c r="H2219" s="4">
        <f t="shared" si="178"/>
        <v>9.8996125773243016E-4</v>
      </c>
      <c r="I2219" s="4">
        <f t="shared" si="179"/>
        <v>1.3603018540351286E-3</v>
      </c>
      <c r="J2219" s="4">
        <f t="shared" si="180"/>
        <v>5.930277860938693E-3</v>
      </c>
      <c r="K2219" s="4">
        <f t="shared" si="181"/>
        <v>-1.7318869151060623E-3</v>
      </c>
    </row>
    <row r="2220" spans="1:11" x14ac:dyDescent="0.2">
      <c r="A2220" s="6">
        <v>43641</v>
      </c>
      <c r="B2220">
        <v>33.995792389999998</v>
      </c>
      <c r="C2220">
        <v>93.913497919999998</v>
      </c>
      <c r="D2220">
        <v>3.7652642730000001</v>
      </c>
      <c r="E2220">
        <v>2917.3798830000001</v>
      </c>
      <c r="G2220" s="6">
        <f t="shared" si="177"/>
        <v>43641</v>
      </c>
      <c r="H2220" s="4">
        <f t="shared" si="178"/>
        <v>-4.6749644902172038E-3</v>
      </c>
      <c r="I2220" s="4">
        <f t="shared" si="179"/>
        <v>-1.8616456196991593E-2</v>
      </c>
      <c r="J2220" s="4">
        <f t="shared" si="180"/>
        <v>-7.729545265421689E-3</v>
      </c>
      <c r="K2220" s="4">
        <f t="shared" si="181"/>
        <v>-9.4963973956755376E-3</v>
      </c>
    </row>
    <row r="2221" spans="1:11" x14ac:dyDescent="0.2">
      <c r="A2221" s="6">
        <v>43642</v>
      </c>
      <c r="B2221">
        <v>33.823860170000003</v>
      </c>
      <c r="C2221">
        <v>94.891502380000006</v>
      </c>
      <c r="D2221">
        <v>3.958648443</v>
      </c>
      <c r="E2221">
        <v>2913.780029</v>
      </c>
      <c r="G2221" s="6">
        <f t="shared" si="177"/>
        <v>43642</v>
      </c>
      <c r="H2221" s="4">
        <f t="shared" si="178"/>
        <v>-5.0574558765269506E-3</v>
      </c>
      <c r="I2221" s="4">
        <f t="shared" si="179"/>
        <v>1.041388598722115E-2</v>
      </c>
      <c r="J2221" s="4">
        <f t="shared" si="180"/>
        <v>5.1360052304089576E-2</v>
      </c>
      <c r="K2221" s="4">
        <f t="shared" si="181"/>
        <v>-1.2339339216592693E-3</v>
      </c>
    </row>
    <row r="2222" spans="1:11" x14ac:dyDescent="0.2">
      <c r="A2222" s="6">
        <v>43643</v>
      </c>
      <c r="B2222">
        <v>33.805439</v>
      </c>
      <c r="C2222">
        <v>95.213996890000004</v>
      </c>
      <c r="D2222">
        <v>4.0573277470000004</v>
      </c>
      <c r="E2222">
        <v>2924.919922</v>
      </c>
      <c r="G2222" s="6">
        <f t="shared" si="177"/>
        <v>43643</v>
      </c>
      <c r="H2222" s="4">
        <f t="shared" si="178"/>
        <v>-5.4462056984083684E-4</v>
      </c>
      <c r="I2222" s="4">
        <f t="shared" si="179"/>
        <v>3.3985604813016046E-3</v>
      </c>
      <c r="J2222" s="4">
        <f t="shared" si="180"/>
        <v>2.492752398220488E-2</v>
      </c>
      <c r="K2222" s="4">
        <f t="shared" si="181"/>
        <v>3.8231756993074573E-3</v>
      </c>
    </row>
    <row r="2223" spans="1:11" x14ac:dyDescent="0.2">
      <c r="A2223" s="6">
        <v>43644</v>
      </c>
      <c r="B2223">
        <v>33.925182339999999</v>
      </c>
      <c r="C2223">
        <v>94.681503300000003</v>
      </c>
      <c r="D2223">
        <v>4.0821857450000003</v>
      </c>
      <c r="E2223">
        <v>2941.76001</v>
      </c>
      <c r="G2223" s="6">
        <f t="shared" si="177"/>
        <v>43644</v>
      </c>
      <c r="H2223" s="4">
        <f t="shared" si="178"/>
        <v>3.5421323769821988E-3</v>
      </c>
      <c r="I2223" s="4">
        <f t="shared" si="179"/>
        <v>-5.5925978048709801E-3</v>
      </c>
      <c r="J2223" s="4">
        <f t="shared" si="180"/>
        <v>6.1266921358227311E-3</v>
      </c>
      <c r="K2223" s="4">
        <f t="shared" si="181"/>
        <v>5.7574526650578939E-3</v>
      </c>
    </row>
    <row r="2224" spans="1:11" x14ac:dyDescent="0.2">
      <c r="A2224" s="6">
        <v>43647</v>
      </c>
      <c r="B2224">
        <v>33.965095519999998</v>
      </c>
      <c r="C2224">
        <v>96.109497070000003</v>
      </c>
      <c r="D2224">
        <v>4.1304063800000002</v>
      </c>
      <c r="E2224">
        <v>2964.330078</v>
      </c>
      <c r="G2224" s="6">
        <f t="shared" si="177"/>
        <v>43647</v>
      </c>
      <c r="H2224" s="4">
        <f t="shared" si="178"/>
        <v>1.1765059830772806E-3</v>
      </c>
      <c r="I2224" s="4">
        <f t="shared" si="179"/>
        <v>1.5082077493799195E-2</v>
      </c>
      <c r="J2224" s="4">
        <f t="shared" si="180"/>
        <v>1.1812454898472602E-2</v>
      </c>
      <c r="K2224" s="4">
        <f t="shared" si="181"/>
        <v>7.6723009094137318E-3</v>
      </c>
    </row>
    <row r="2225" spans="1:11" x14ac:dyDescent="0.2">
      <c r="A2225" s="6">
        <v>43648</v>
      </c>
      <c r="B2225">
        <v>34.266010280000003</v>
      </c>
      <c r="C2225">
        <v>96.715499879999996</v>
      </c>
      <c r="D2225">
        <v>4.0324711799999999</v>
      </c>
      <c r="E2225">
        <v>2973.01001</v>
      </c>
      <c r="G2225" s="6">
        <f t="shared" si="177"/>
        <v>43648</v>
      </c>
      <c r="H2225" s="4">
        <f t="shared" si="178"/>
        <v>8.8595293313047385E-3</v>
      </c>
      <c r="I2225" s="4">
        <f t="shared" si="179"/>
        <v>6.3053374377624039E-3</v>
      </c>
      <c r="J2225" s="4">
        <f t="shared" si="180"/>
        <v>-2.3710790413799532E-2</v>
      </c>
      <c r="K2225" s="4">
        <f t="shared" si="181"/>
        <v>2.9281260087796745E-3</v>
      </c>
    </row>
    <row r="2226" spans="1:11" x14ac:dyDescent="0.2">
      <c r="A2226" s="6">
        <v>43649</v>
      </c>
      <c r="B2226">
        <v>34.487071989999997</v>
      </c>
      <c r="C2226">
        <v>96.949996949999999</v>
      </c>
      <c r="D2226">
        <v>4.045397758</v>
      </c>
      <c r="E2226">
        <v>2995.820068</v>
      </c>
      <c r="G2226" s="6">
        <f t="shared" si="177"/>
        <v>43649</v>
      </c>
      <c r="H2226" s="4">
        <f t="shared" si="178"/>
        <v>6.451340794963345E-3</v>
      </c>
      <c r="I2226" s="4">
        <f t="shared" si="179"/>
        <v>2.4246069171016682E-3</v>
      </c>
      <c r="J2226" s="4">
        <f t="shared" si="180"/>
        <v>3.2056219184188883E-3</v>
      </c>
      <c r="K2226" s="4">
        <f t="shared" si="181"/>
        <v>7.6723784727519284E-3</v>
      </c>
    </row>
    <row r="2227" spans="1:11" x14ac:dyDescent="0.2">
      <c r="A2227" s="6">
        <v>43651</v>
      </c>
      <c r="B2227">
        <v>34.382675169999999</v>
      </c>
      <c r="C2227">
        <v>97.145500179999999</v>
      </c>
      <c r="D2227">
        <v>3.9827587599999998</v>
      </c>
      <c r="E2227">
        <v>2990.4099120000001</v>
      </c>
      <c r="G2227" s="6">
        <f t="shared" si="177"/>
        <v>43651</v>
      </c>
      <c r="H2227" s="4">
        <f t="shared" si="178"/>
        <v>-3.0271291233500142E-3</v>
      </c>
      <c r="I2227" s="4">
        <f t="shared" si="179"/>
        <v>2.0165367318250027E-3</v>
      </c>
      <c r="J2227" s="4">
        <f t="shared" si="180"/>
        <v>-1.5484014612933472E-2</v>
      </c>
      <c r="K2227" s="4">
        <f t="shared" si="181"/>
        <v>-1.8059015151773439E-3</v>
      </c>
    </row>
    <row r="2228" spans="1:11" x14ac:dyDescent="0.2">
      <c r="A2228" s="6">
        <v>43654</v>
      </c>
      <c r="B2228">
        <v>34.609878539999997</v>
      </c>
      <c r="C2228">
        <v>97.615997309999997</v>
      </c>
      <c r="D2228">
        <v>3.9076919559999999</v>
      </c>
      <c r="E2228">
        <v>2975.9499510000001</v>
      </c>
      <c r="G2228" s="6">
        <f t="shared" si="177"/>
        <v>43654</v>
      </c>
      <c r="H2228" s="4">
        <f t="shared" si="178"/>
        <v>6.60807714573175E-3</v>
      </c>
      <c r="I2228" s="4">
        <f t="shared" si="179"/>
        <v>4.8432210357476357E-3</v>
      </c>
      <c r="J2228" s="4">
        <f t="shared" si="180"/>
        <v>-1.8847941470600094E-2</v>
      </c>
      <c r="K2228" s="4">
        <f t="shared" si="181"/>
        <v>-4.8354444459185464E-3</v>
      </c>
    </row>
    <row r="2229" spans="1:11" x14ac:dyDescent="0.2">
      <c r="A2229" s="6">
        <v>43655</v>
      </c>
      <c r="B2229">
        <v>34.659015660000001</v>
      </c>
      <c r="C2229">
        <v>99.415000919999997</v>
      </c>
      <c r="D2229">
        <v>3.9101781849999999</v>
      </c>
      <c r="E2229">
        <v>2979.6298830000001</v>
      </c>
      <c r="G2229" s="6">
        <f t="shared" si="177"/>
        <v>43655</v>
      </c>
      <c r="H2229" s="4">
        <f t="shared" si="178"/>
        <v>1.4197426305098126E-3</v>
      </c>
      <c r="I2229" s="4">
        <f t="shared" si="179"/>
        <v>1.84293933328048E-2</v>
      </c>
      <c r="J2229" s="4">
        <f t="shared" si="180"/>
        <v>6.3623976198590171E-4</v>
      </c>
      <c r="K2229" s="4">
        <f t="shared" si="181"/>
        <v>1.2365570861712083E-3</v>
      </c>
    </row>
    <row r="2230" spans="1:11" x14ac:dyDescent="0.2">
      <c r="A2230" s="6">
        <v>43656</v>
      </c>
      <c r="B2230">
        <v>34.689716339999997</v>
      </c>
      <c r="C2230">
        <v>100.8704987</v>
      </c>
      <c r="D2230">
        <v>3.9785339830000002</v>
      </c>
      <c r="E2230">
        <v>2993.070068</v>
      </c>
      <c r="G2230" s="6">
        <f t="shared" si="177"/>
        <v>43656</v>
      </c>
      <c r="H2230" s="4">
        <f t="shared" si="178"/>
        <v>8.8579203463723388E-4</v>
      </c>
      <c r="I2230" s="4">
        <f t="shared" si="179"/>
        <v>1.4640625323448342E-2</v>
      </c>
      <c r="J2230" s="4">
        <f t="shared" si="180"/>
        <v>1.748150461843978E-2</v>
      </c>
      <c r="K2230" s="4">
        <f t="shared" si="181"/>
        <v>4.5106894237709749E-3</v>
      </c>
    </row>
    <row r="2231" spans="1:11" x14ac:dyDescent="0.2">
      <c r="A2231" s="6">
        <v>43657</v>
      </c>
      <c r="B2231">
        <v>34.978328699999999</v>
      </c>
      <c r="C2231">
        <v>100.0534973</v>
      </c>
      <c r="D2231">
        <v>4.1331415180000004</v>
      </c>
      <c r="E2231">
        <v>2999.9099120000001</v>
      </c>
      <c r="G2231" s="6">
        <f t="shared" si="177"/>
        <v>43657</v>
      </c>
      <c r="H2231" s="4">
        <f t="shared" si="178"/>
        <v>8.3198247333953201E-3</v>
      </c>
      <c r="I2231" s="4">
        <f t="shared" si="179"/>
        <v>-8.0995078891187289E-3</v>
      </c>
      <c r="J2231" s="4">
        <f t="shared" si="180"/>
        <v>3.8860428404188019E-2</v>
      </c>
      <c r="K2231" s="4">
        <f t="shared" si="181"/>
        <v>2.2852268221607019E-3</v>
      </c>
    </row>
    <row r="2232" spans="1:11" x14ac:dyDescent="0.2">
      <c r="A2232" s="6">
        <v>43658</v>
      </c>
      <c r="B2232">
        <v>35.187129970000001</v>
      </c>
      <c r="C2232">
        <v>100.5500031</v>
      </c>
      <c r="D2232">
        <v>4.1662006380000003</v>
      </c>
      <c r="E2232">
        <v>3013.7700199999999</v>
      </c>
      <c r="G2232" s="6">
        <f t="shared" si="177"/>
        <v>43658</v>
      </c>
      <c r="H2232" s="4">
        <f t="shared" si="178"/>
        <v>5.9694467334570067E-3</v>
      </c>
      <c r="I2232" s="4">
        <f t="shared" si="179"/>
        <v>4.9624032482469271E-3</v>
      </c>
      <c r="J2232" s="4">
        <f t="shared" si="180"/>
        <v>7.9985453815278884E-3</v>
      </c>
      <c r="K2232" s="4">
        <f t="shared" si="181"/>
        <v>4.6201747407672578E-3</v>
      </c>
    </row>
    <row r="2233" spans="1:11" x14ac:dyDescent="0.2">
      <c r="A2233" s="6">
        <v>43661</v>
      </c>
      <c r="B2233">
        <v>35.303806299999998</v>
      </c>
      <c r="C2233">
        <v>101.0494995</v>
      </c>
      <c r="D2233">
        <v>4.1577486989999999</v>
      </c>
      <c r="E2233">
        <v>3014.3000489999999</v>
      </c>
      <c r="G2233" s="6">
        <f t="shared" si="177"/>
        <v>43661</v>
      </c>
      <c r="H2233" s="4">
        <f t="shared" si="178"/>
        <v>3.3158808376663185E-3</v>
      </c>
      <c r="I2233" s="4">
        <f t="shared" si="179"/>
        <v>4.9676418160149449E-3</v>
      </c>
      <c r="J2233" s="4">
        <f t="shared" si="180"/>
        <v>-2.0286922629001447E-3</v>
      </c>
      <c r="K2233" s="4">
        <f t="shared" si="181"/>
        <v>1.7586909302380604E-4</v>
      </c>
    </row>
    <row r="2234" spans="1:11" x14ac:dyDescent="0.2">
      <c r="A2234" s="6">
        <v>43662</v>
      </c>
      <c r="B2234">
        <v>35.23625183</v>
      </c>
      <c r="C2234">
        <v>100.4950027</v>
      </c>
      <c r="D2234">
        <v>4.1530270580000002</v>
      </c>
      <c r="E2234">
        <v>3004.040039</v>
      </c>
      <c r="G2234" s="6">
        <f t="shared" si="177"/>
        <v>43662</v>
      </c>
      <c r="H2234" s="4">
        <f t="shared" si="178"/>
        <v>-1.9135180333231805E-3</v>
      </c>
      <c r="I2234" s="4">
        <f t="shared" si="179"/>
        <v>-5.4873779953753532E-3</v>
      </c>
      <c r="J2234" s="4">
        <f t="shared" si="180"/>
        <v>-1.1356244308693419E-3</v>
      </c>
      <c r="K2234" s="4">
        <f t="shared" si="181"/>
        <v>-3.4037785997461656E-3</v>
      </c>
    </row>
    <row r="2235" spans="1:11" x14ac:dyDescent="0.2">
      <c r="A2235" s="6">
        <v>43663</v>
      </c>
      <c r="B2235">
        <v>35.187129970000001</v>
      </c>
      <c r="C2235">
        <v>99.601501459999994</v>
      </c>
      <c r="D2235">
        <v>4.2183985709999998</v>
      </c>
      <c r="E2235">
        <v>2984.419922</v>
      </c>
      <c r="G2235" s="6">
        <f t="shared" si="177"/>
        <v>43663</v>
      </c>
      <c r="H2235" s="4">
        <f t="shared" si="178"/>
        <v>-1.3940716577061085E-3</v>
      </c>
      <c r="I2235" s="4">
        <f t="shared" si="179"/>
        <v>-8.8910017015204623E-3</v>
      </c>
      <c r="J2235" s="4">
        <f t="shared" si="180"/>
        <v>1.5740690365615206E-2</v>
      </c>
      <c r="K2235" s="4">
        <f t="shared" si="181"/>
        <v>-6.5312435071708252E-3</v>
      </c>
    </row>
    <row r="2236" spans="1:11" x14ac:dyDescent="0.2">
      <c r="A2236" s="6">
        <v>43664</v>
      </c>
      <c r="B2236">
        <v>35.223972320000001</v>
      </c>
      <c r="C2236">
        <v>98.894996640000002</v>
      </c>
      <c r="D2236">
        <v>4.2300810809999998</v>
      </c>
      <c r="E2236">
        <v>2995.110107</v>
      </c>
      <c r="G2236" s="6">
        <f t="shared" si="177"/>
        <v>43664</v>
      </c>
      <c r="H2236" s="4">
        <f t="shared" si="178"/>
        <v>1.0470404955280621E-3</v>
      </c>
      <c r="I2236" s="4">
        <f t="shared" si="179"/>
        <v>-7.0933149565393094E-3</v>
      </c>
      <c r="J2236" s="4">
        <f t="shared" si="180"/>
        <v>2.7694182527733258E-3</v>
      </c>
      <c r="K2236" s="4">
        <f t="shared" si="181"/>
        <v>3.5819976006714604E-3</v>
      </c>
    </row>
    <row r="2237" spans="1:11" x14ac:dyDescent="0.2">
      <c r="A2237" s="6">
        <v>43665</v>
      </c>
      <c r="B2237">
        <v>34.972190859999998</v>
      </c>
      <c r="C2237">
        <v>98.225997919999998</v>
      </c>
      <c r="D2237">
        <v>4.1868314739999999</v>
      </c>
      <c r="E2237">
        <v>2976.610107</v>
      </c>
      <c r="G2237" s="6">
        <f t="shared" si="177"/>
        <v>43665</v>
      </c>
      <c r="H2237" s="4">
        <f t="shared" si="178"/>
        <v>-7.1480143611469815E-3</v>
      </c>
      <c r="I2237" s="4">
        <f t="shared" si="179"/>
        <v>-6.7647377797616093E-3</v>
      </c>
      <c r="J2237" s="4">
        <f t="shared" si="180"/>
        <v>-1.0224297400411864E-2</v>
      </c>
      <c r="K2237" s="4">
        <f t="shared" si="181"/>
        <v>-6.1767345236366511E-3</v>
      </c>
    </row>
    <row r="2238" spans="1:11" x14ac:dyDescent="0.2">
      <c r="A2238" s="6">
        <v>43668</v>
      </c>
      <c r="B2238">
        <v>34.640590670000002</v>
      </c>
      <c r="C2238">
        <v>99.281501770000006</v>
      </c>
      <c r="D2238">
        <v>4.2584176060000001</v>
      </c>
      <c r="E2238">
        <v>2985.030029</v>
      </c>
      <c r="G2238" s="6">
        <f t="shared" si="177"/>
        <v>43668</v>
      </c>
      <c r="H2238" s="4">
        <f t="shared" si="178"/>
        <v>-9.4818248970289787E-3</v>
      </c>
      <c r="I2238" s="4">
        <f t="shared" si="179"/>
        <v>1.0745666853490876E-2</v>
      </c>
      <c r="J2238" s="4">
        <f t="shared" si="180"/>
        <v>1.7097925351079013E-2</v>
      </c>
      <c r="K2238" s="4">
        <f t="shared" si="181"/>
        <v>2.8286949574616305E-3</v>
      </c>
    </row>
    <row r="2239" spans="1:11" x14ac:dyDescent="0.2">
      <c r="A2239" s="6">
        <v>43669</v>
      </c>
      <c r="B2239">
        <v>34.416450500000003</v>
      </c>
      <c r="C2239">
        <v>99.724502560000005</v>
      </c>
      <c r="D2239">
        <v>4.3662948610000001</v>
      </c>
      <c r="E2239">
        <v>3005.469971</v>
      </c>
      <c r="G2239" s="6">
        <f t="shared" si="177"/>
        <v>43669</v>
      </c>
      <c r="H2239" s="4">
        <f t="shared" si="178"/>
        <v>-6.470448848151733E-3</v>
      </c>
      <c r="I2239" s="4">
        <f t="shared" si="179"/>
        <v>4.4620677780062845E-3</v>
      </c>
      <c r="J2239" s="4">
        <f t="shared" si="180"/>
        <v>2.5332709231711714E-2</v>
      </c>
      <c r="K2239" s="4">
        <f t="shared" si="181"/>
        <v>6.8474828733455784E-3</v>
      </c>
    </row>
    <row r="2240" spans="1:11" x14ac:dyDescent="0.2">
      <c r="A2240" s="6">
        <v>43670</v>
      </c>
      <c r="B2240">
        <v>34.388816830000003</v>
      </c>
      <c r="C2240">
        <v>100.0404968</v>
      </c>
      <c r="D2240">
        <v>4.4408650400000003</v>
      </c>
      <c r="E2240">
        <v>3019.5600589999999</v>
      </c>
      <c r="G2240" s="6">
        <f t="shared" si="177"/>
        <v>43670</v>
      </c>
      <c r="H2240" s="4">
        <f t="shared" si="178"/>
        <v>-8.0292039412954708E-4</v>
      </c>
      <c r="I2240" s="4">
        <f t="shared" si="179"/>
        <v>3.1686720102701571E-3</v>
      </c>
      <c r="J2240" s="4">
        <f t="shared" si="180"/>
        <v>1.7078594408743486E-2</v>
      </c>
      <c r="K2240" s="4">
        <f t="shared" si="181"/>
        <v>4.6881479888192246E-3</v>
      </c>
    </row>
    <row r="2241" spans="1:11" x14ac:dyDescent="0.2">
      <c r="A2241" s="6">
        <v>43671</v>
      </c>
      <c r="B2241">
        <v>34.456367489999998</v>
      </c>
      <c r="C2241">
        <v>98.691001889999995</v>
      </c>
      <c r="D2241">
        <v>4.3096218110000004</v>
      </c>
      <c r="E2241">
        <v>3003.669922</v>
      </c>
      <c r="G2241" s="6">
        <f t="shared" si="177"/>
        <v>43671</v>
      </c>
      <c r="H2241" s="4">
        <f t="shared" si="178"/>
        <v>1.9643205619410686E-3</v>
      </c>
      <c r="I2241" s="4">
        <f t="shared" si="179"/>
        <v>-1.3489486289716246E-2</v>
      </c>
      <c r="J2241" s="4">
        <f t="shared" si="180"/>
        <v>-2.9553527931576062E-2</v>
      </c>
      <c r="K2241" s="4">
        <f t="shared" si="181"/>
        <v>-5.2624013728881369E-3</v>
      </c>
    </row>
    <row r="2242" spans="1:11" x14ac:dyDescent="0.2">
      <c r="A2242" s="6">
        <v>43672</v>
      </c>
      <c r="B2242">
        <v>34.701999659999998</v>
      </c>
      <c r="C2242">
        <v>97.152496339999999</v>
      </c>
      <c r="D2242">
        <v>4.3516292569999999</v>
      </c>
      <c r="E2242">
        <v>3025.860107</v>
      </c>
      <c r="G2242" s="6">
        <f t="shared" ref="G2242:G2305" si="182">A2242</f>
        <v>43672</v>
      </c>
      <c r="H2242" s="4">
        <f t="shared" si="178"/>
        <v>7.1287888971838242E-3</v>
      </c>
      <c r="I2242" s="4">
        <f t="shared" si="179"/>
        <v>-1.5589116743538578E-2</v>
      </c>
      <c r="J2242" s="4">
        <f t="shared" si="180"/>
        <v>9.747362493102818E-3</v>
      </c>
      <c r="K2242" s="4">
        <f t="shared" si="181"/>
        <v>7.3876909168584248E-3</v>
      </c>
    </row>
    <row r="2243" spans="1:11" x14ac:dyDescent="0.2">
      <c r="A2243" s="6">
        <v>43675</v>
      </c>
      <c r="B2243">
        <v>34.471725460000002</v>
      </c>
      <c r="C2243">
        <v>95.622497559999999</v>
      </c>
      <c r="D2243">
        <v>4.345416546</v>
      </c>
      <c r="E2243">
        <v>3020.969971</v>
      </c>
      <c r="G2243" s="6">
        <f t="shared" si="182"/>
        <v>43675</v>
      </c>
      <c r="H2243" s="4">
        <f t="shared" si="178"/>
        <v>-6.6357616925870611E-3</v>
      </c>
      <c r="I2243" s="4">
        <f t="shared" si="179"/>
        <v>-1.574842477176841E-2</v>
      </c>
      <c r="J2243" s="4">
        <f t="shared" si="180"/>
        <v>-1.4276747013790558E-3</v>
      </c>
      <c r="K2243" s="4">
        <f t="shared" si="181"/>
        <v>-1.6161143698240066E-3</v>
      </c>
    </row>
    <row r="2244" spans="1:11" x14ac:dyDescent="0.2">
      <c r="A2244" s="6">
        <v>43676</v>
      </c>
      <c r="B2244">
        <v>34.407234189999997</v>
      </c>
      <c r="C2244">
        <v>94.926498409999994</v>
      </c>
      <c r="D2244">
        <v>4.3610749240000004</v>
      </c>
      <c r="E2244">
        <v>3013.179932</v>
      </c>
      <c r="G2244" s="6">
        <f t="shared" si="182"/>
        <v>43676</v>
      </c>
      <c r="H2244" s="4">
        <f t="shared" si="178"/>
        <v>-1.8708454288091092E-3</v>
      </c>
      <c r="I2244" s="4">
        <f t="shared" si="179"/>
        <v>-7.2786129599186067E-3</v>
      </c>
      <c r="J2244" s="4">
        <f t="shared" si="180"/>
        <v>3.6034239374391763E-3</v>
      </c>
      <c r="K2244" s="4">
        <f t="shared" si="181"/>
        <v>-2.5786548938854237E-3</v>
      </c>
    </row>
    <row r="2245" spans="1:11" x14ac:dyDescent="0.2">
      <c r="A2245" s="6">
        <v>43677</v>
      </c>
      <c r="B2245">
        <v>33.891407010000002</v>
      </c>
      <c r="C2245">
        <v>93.338996890000004</v>
      </c>
      <c r="D2245">
        <v>4.193790913</v>
      </c>
      <c r="E2245">
        <v>2980.3798830000001</v>
      </c>
      <c r="G2245" s="6">
        <f t="shared" si="182"/>
        <v>43677</v>
      </c>
      <c r="H2245" s="4">
        <f t="shared" ref="H2245:H2308" si="183">B2245/B2244-1</f>
        <v>-1.4991823438976537E-2</v>
      </c>
      <c r="I2245" s="4">
        <f t="shared" si="179"/>
        <v>-1.6723481289106057E-2</v>
      </c>
      <c r="J2245" s="4">
        <f t="shared" si="180"/>
        <v>-3.8358435458055951E-2</v>
      </c>
      <c r="K2245" s="4">
        <f t="shared" si="181"/>
        <v>-1.088552616843852E-2</v>
      </c>
    </row>
    <row r="2246" spans="1:11" x14ac:dyDescent="0.2">
      <c r="A2246" s="6">
        <v>43678</v>
      </c>
      <c r="B2246">
        <v>33.584362030000001</v>
      </c>
      <c r="C2246">
        <v>92.765998839999995</v>
      </c>
      <c r="D2246">
        <v>4.0993366240000002</v>
      </c>
      <c r="E2246">
        <v>2953.5600589999999</v>
      </c>
      <c r="G2246" s="6">
        <f t="shared" si="182"/>
        <v>43678</v>
      </c>
      <c r="H2246" s="4">
        <f t="shared" si="183"/>
        <v>-9.0596704913845638E-3</v>
      </c>
      <c r="I2246" s="4">
        <f t="shared" si="179"/>
        <v>-6.1388923075238466E-3</v>
      </c>
      <c r="J2246" s="4">
        <f t="shared" si="180"/>
        <v>-2.2522412528294677E-2</v>
      </c>
      <c r="K2246" s="4">
        <f t="shared" si="181"/>
        <v>-8.9987937957103359E-3</v>
      </c>
    </row>
    <row r="2247" spans="1:11" x14ac:dyDescent="0.2">
      <c r="A2247" s="6">
        <v>43679</v>
      </c>
      <c r="B2247">
        <v>33.590503689999998</v>
      </c>
      <c r="C2247">
        <v>91.162002560000005</v>
      </c>
      <c r="D2247">
        <v>4.0066208840000002</v>
      </c>
      <c r="E2247">
        <v>2932.0500489999999</v>
      </c>
      <c r="G2247" s="6">
        <f t="shared" si="182"/>
        <v>43679</v>
      </c>
      <c r="H2247" s="4">
        <f t="shared" si="183"/>
        <v>1.8287261179805725E-4</v>
      </c>
      <c r="I2247" s="4">
        <f t="shared" si="179"/>
        <v>-1.7290777871820429E-2</v>
      </c>
      <c r="J2247" s="4">
        <f t="shared" si="180"/>
        <v>-2.2617254571675294E-2</v>
      </c>
      <c r="K2247" s="4">
        <f t="shared" si="181"/>
        <v>-7.2827400053895319E-3</v>
      </c>
    </row>
    <row r="2248" spans="1:11" x14ac:dyDescent="0.2">
      <c r="A2248" s="6">
        <v>43682</v>
      </c>
      <c r="B2248">
        <v>32.491291050000001</v>
      </c>
      <c r="C2248">
        <v>88.256500239999994</v>
      </c>
      <c r="D2248">
        <v>3.7481138710000002</v>
      </c>
      <c r="E2248">
        <v>2844.73999</v>
      </c>
      <c r="G2248" s="6">
        <f t="shared" si="182"/>
        <v>43682</v>
      </c>
      <c r="H2248" s="4">
        <f t="shared" si="183"/>
        <v>-3.2723910607128981E-2</v>
      </c>
      <c r="I2248" s="4">
        <f t="shared" si="179"/>
        <v>-3.1871857115991942E-2</v>
      </c>
      <c r="J2248" s="4">
        <f t="shared" si="180"/>
        <v>-6.4519958459838156E-2</v>
      </c>
      <c r="K2248" s="4">
        <f t="shared" si="181"/>
        <v>-2.9777820139795241E-2</v>
      </c>
    </row>
    <row r="2249" spans="1:11" x14ac:dyDescent="0.2">
      <c r="A2249" s="6">
        <v>43683</v>
      </c>
      <c r="B2249">
        <v>32.936508179999997</v>
      </c>
      <c r="C2249">
        <v>89.391502380000006</v>
      </c>
      <c r="D2249">
        <v>3.7868893149999998</v>
      </c>
      <c r="E2249">
        <v>2881.7700199999999</v>
      </c>
      <c r="G2249" s="6">
        <f t="shared" si="182"/>
        <v>43683</v>
      </c>
      <c r="H2249" s="4">
        <f t="shared" si="183"/>
        <v>1.3702660485693352E-2</v>
      </c>
      <c r="I2249" s="4">
        <f t="shared" si="179"/>
        <v>1.2860266800899023E-2</v>
      </c>
      <c r="J2249" s="4">
        <f t="shared" si="180"/>
        <v>1.0345321763037596E-2</v>
      </c>
      <c r="K2249" s="4">
        <f t="shared" si="181"/>
        <v>1.301701741817185E-2</v>
      </c>
    </row>
    <row r="2250" spans="1:11" x14ac:dyDescent="0.2">
      <c r="A2250" s="6">
        <v>43684</v>
      </c>
      <c r="B2250">
        <v>33.222045899999998</v>
      </c>
      <c r="C2250">
        <v>89.66999817</v>
      </c>
      <c r="D2250">
        <v>3.82516861</v>
      </c>
      <c r="E2250">
        <v>2883.9799800000001</v>
      </c>
      <c r="G2250" s="6">
        <f t="shared" si="182"/>
        <v>43684</v>
      </c>
      <c r="H2250" s="4">
        <f t="shared" si="183"/>
        <v>8.6693379407287718E-3</v>
      </c>
      <c r="I2250" s="4">
        <f t="shared" si="179"/>
        <v>3.1154615660906604E-3</v>
      </c>
      <c r="J2250" s="4">
        <f t="shared" si="180"/>
        <v>1.0108374398051234E-2</v>
      </c>
      <c r="K2250" s="4">
        <f t="shared" si="181"/>
        <v>7.6687590774504599E-4</v>
      </c>
    </row>
    <row r="2251" spans="1:11" x14ac:dyDescent="0.2">
      <c r="A2251" s="6">
        <v>43685</v>
      </c>
      <c r="B2251">
        <v>33.484317779999998</v>
      </c>
      <c r="C2251">
        <v>91.644500730000004</v>
      </c>
      <c r="D2251">
        <v>3.933791399</v>
      </c>
      <c r="E2251">
        <v>2938.0900879999999</v>
      </c>
      <c r="G2251" s="6">
        <f t="shared" si="182"/>
        <v>43685</v>
      </c>
      <c r="H2251" s="4">
        <f t="shared" si="183"/>
        <v>7.8945132033545473E-3</v>
      </c>
      <c r="I2251" s="4">
        <f t="shared" si="179"/>
        <v>2.2019656521645725E-2</v>
      </c>
      <c r="J2251" s="4">
        <f t="shared" si="180"/>
        <v>2.8396863007824402E-2</v>
      </c>
      <c r="K2251" s="4">
        <f t="shared" si="181"/>
        <v>1.8762303613494513E-2</v>
      </c>
    </row>
    <row r="2252" spans="1:11" x14ac:dyDescent="0.2">
      <c r="A2252" s="6">
        <v>43686</v>
      </c>
      <c r="B2252">
        <v>33.101715089999999</v>
      </c>
      <c r="C2252">
        <v>90.378997799999993</v>
      </c>
      <c r="D2252">
        <v>3.8323769570000001</v>
      </c>
      <c r="E2252">
        <v>2918.6499020000001</v>
      </c>
      <c r="G2252" s="6">
        <f t="shared" si="182"/>
        <v>43686</v>
      </c>
      <c r="H2252" s="4">
        <f t="shared" si="183"/>
        <v>-1.1426324780268504E-2</v>
      </c>
      <c r="I2252" s="4">
        <f t="shared" si="179"/>
        <v>-1.3808825624228027E-2</v>
      </c>
      <c r="J2252" s="4">
        <f t="shared" si="180"/>
        <v>-2.5780330402313645E-2</v>
      </c>
      <c r="K2252" s="4">
        <f t="shared" si="181"/>
        <v>-6.6166065089015014E-3</v>
      </c>
    </row>
    <row r="2253" spans="1:11" x14ac:dyDescent="0.2">
      <c r="A2253" s="6">
        <v>43689</v>
      </c>
      <c r="B2253">
        <v>32.46609497</v>
      </c>
      <c r="C2253">
        <v>89.246002200000007</v>
      </c>
      <c r="D2253">
        <v>3.764518738</v>
      </c>
      <c r="E2253">
        <v>2882.6999510000001</v>
      </c>
      <c r="G2253" s="6">
        <f t="shared" si="182"/>
        <v>43689</v>
      </c>
      <c r="H2253" s="4">
        <f t="shared" si="183"/>
        <v>-1.9202029812407484E-2</v>
      </c>
      <c r="I2253" s="4">
        <f t="shared" si="179"/>
        <v>-1.2536049608640187E-2</v>
      </c>
      <c r="J2253" s="4">
        <f t="shared" si="180"/>
        <v>-1.7706561687793831E-2</v>
      </c>
      <c r="K2253" s="4">
        <f t="shared" si="181"/>
        <v>-1.231732212053438E-2</v>
      </c>
    </row>
    <row r="2254" spans="1:11" x14ac:dyDescent="0.2">
      <c r="A2254" s="6">
        <v>43690</v>
      </c>
      <c r="B2254">
        <v>33.141818999999998</v>
      </c>
      <c r="C2254">
        <v>91.217002870000002</v>
      </c>
      <c r="D2254">
        <v>3.8788588050000001</v>
      </c>
      <c r="E2254">
        <v>2926.320068</v>
      </c>
      <c r="G2254" s="6">
        <f t="shared" si="182"/>
        <v>43690</v>
      </c>
      <c r="H2254" s="4">
        <f t="shared" si="183"/>
        <v>2.0813221627805634E-2</v>
      </c>
      <c r="I2254" s="4">
        <f t="shared" si="179"/>
        <v>2.2085030381338466E-2</v>
      </c>
      <c r="J2254" s="4">
        <f t="shared" si="180"/>
        <v>3.0373090149830473E-2</v>
      </c>
      <c r="K2254" s="4">
        <f t="shared" si="181"/>
        <v>1.5131688258040343E-2</v>
      </c>
    </row>
    <row r="2255" spans="1:11" x14ac:dyDescent="0.2">
      <c r="A2255" s="6">
        <v>43691</v>
      </c>
      <c r="B2255">
        <v>32.768482210000002</v>
      </c>
      <c r="C2255">
        <v>88.14800262</v>
      </c>
      <c r="D2255">
        <v>3.7302167420000001</v>
      </c>
      <c r="E2255">
        <v>2840.6000979999999</v>
      </c>
      <c r="G2255" s="6">
        <f t="shared" si="182"/>
        <v>43691</v>
      </c>
      <c r="H2255" s="4">
        <f t="shared" si="183"/>
        <v>-1.1264824963288733E-2</v>
      </c>
      <c r="I2255" s="4">
        <f t="shared" si="179"/>
        <v>-3.3645045917303995E-2</v>
      </c>
      <c r="J2255" s="4">
        <f t="shared" si="180"/>
        <v>-3.8321081140771263E-2</v>
      </c>
      <c r="K2255" s="4">
        <f t="shared" si="181"/>
        <v>-2.9292752675063927E-2</v>
      </c>
    </row>
    <row r="2256" spans="1:11" x14ac:dyDescent="0.2">
      <c r="A2256" s="6">
        <v>43692</v>
      </c>
      <c r="B2256">
        <v>34.770992280000002</v>
      </c>
      <c r="C2256">
        <v>88.805999760000006</v>
      </c>
      <c r="D2256">
        <v>3.6979038719999999</v>
      </c>
      <c r="E2256">
        <v>2847.6000979999999</v>
      </c>
      <c r="G2256" s="6">
        <f t="shared" si="182"/>
        <v>43692</v>
      </c>
      <c r="H2256" s="4">
        <f t="shared" si="183"/>
        <v>6.1110858207185759E-2</v>
      </c>
      <c r="I2256" s="4">
        <f t="shared" si="179"/>
        <v>7.4646857607947315E-3</v>
      </c>
      <c r="J2256" s="4">
        <f t="shared" si="180"/>
        <v>-8.6624644718835686E-3</v>
      </c>
      <c r="K2256" s="4">
        <f t="shared" si="181"/>
        <v>2.4642680273538886E-3</v>
      </c>
    </row>
    <row r="2257" spans="1:11" x14ac:dyDescent="0.2">
      <c r="A2257" s="6">
        <v>43693</v>
      </c>
      <c r="B2257">
        <v>34.863567349999997</v>
      </c>
      <c r="C2257">
        <v>89.628501889999995</v>
      </c>
      <c r="D2257">
        <v>3.9661054610000002</v>
      </c>
      <c r="E2257">
        <v>2888.679932</v>
      </c>
      <c r="G2257" s="6">
        <f t="shared" si="182"/>
        <v>43693</v>
      </c>
      <c r="H2257" s="4">
        <f t="shared" si="183"/>
        <v>2.6624224369129479E-3</v>
      </c>
      <c r="I2257" s="4">
        <f t="shared" si="179"/>
        <v>9.261785602581174E-3</v>
      </c>
      <c r="J2257" s="4">
        <f t="shared" si="180"/>
        <v>7.2528004589514694E-2</v>
      </c>
      <c r="K2257" s="4">
        <f t="shared" si="181"/>
        <v>1.4426124661553574E-2</v>
      </c>
    </row>
    <row r="2258" spans="1:11" x14ac:dyDescent="0.2">
      <c r="A2258" s="6">
        <v>43696</v>
      </c>
      <c r="B2258">
        <v>35.116577149999998</v>
      </c>
      <c r="C2258">
        <v>90.805999760000006</v>
      </c>
      <c r="D2258">
        <v>4.2449960710000001</v>
      </c>
      <c r="E2258">
        <v>2923.6499020000001</v>
      </c>
      <c r="G2258" s="6">
        <f t="shared" si="182"/>
        <v>43696</v>
      </c>
      <c r="H2258" s="4">
        <f t="shared" si="183"/>
        <v>7.2571403109729093E-3</v>
      </c>
      <c r="I2258" s="4">
        <f t="shared" si="179"/>
        <v>1.3137538229135437E-2</v>
      </c>
      <c r="J2258" s="4">
        <f t="shared" si="180"/>
        <v>7.0318505834608303E-2</v>
      </c>
      <c r="K2258" s="4">
        <f t="shared" si="181"/>
        <v>1.2105865247517444E-2</v>
      </c>
    </row>
    <row r="2259" spans="1:11" x14ac:dyDescent="0.2">
      <c r="A2259" s="6">
        <v>43697</v>
      </c>
      <c r="B2259">
        <v>34.57352066</v>
      </c>
      <c r="C2259">
        <v>90.069000239999994</v>
      </c>
      <c r="D2259">
        <v>4.1726622579999999</v>
      </c>
      <c r="E2259">
        <v>2900.51001</v>
      </c>
      <c r="G2259" s="6">
        <f t="shared" si="182"/>
        <v>43697</v>
      </c>
      <c r="H2259" s="4">
        <f t="shared" si="183"/>
        <v>-1.5464391295322955E-2</v>
      </c>
      <c r="I2259" s="4">
        <f t="shared" si="179"/>
        <v>-8.1161985105377976E-3</v>
      </c>
      <c r="J2259" s="4">
        <f t="shared" si="180"/>
        <v>-1.7039783262499109E-2</v>
      </c>
      <c r="K2259" s="4">
        <f t="shared" si="181"/>
        <v>-7.9147274043210869E-3</v>
      </c>
    </row>
    <row r="2260" spans="1:11" x14ac:dyDescent="0.2">
      <c r="A2260" s="6">
        <v>43698</v>
      </c>
      <c r="B2260">
        <v>34.564262390000003</v>
      </c>
      <c r="C2260">
        <v>91.177001950000005</v>
      </c>
      <c r="D2260">
        <v>4.2561802860000002</v>
      </c>
      <c r="E2260">
        <v>2924.429932</v>
      </c>
      <c r="G2260" s="6">
        <f t="shared" si="182"/>
        <v>43698</v>
      </c>
      <c r="H2260" s="4">
        <f t="shared" si="183"/>
        <v>-2.6778499334922934E-4</v>
      </c>
      <c r="I2260" s="4">
        <f t="shared" ref="I2260:I2323" si="184">C2260/C2259-1</f>
        <v>1.2301698775911918E-2</v>
      </c>
      <c r="J2260" s="4">
        <f t="shared" ref="J2260:J2323" si="185">D2260/D2259-1</f>
        <v>2.0015525541247969E-2</v>
      </c>
      <c r="K2260" s="4">
        <f t="shared" ref="K2260:K2323" si="186">E2260/E2259-1</f>
        <v>8.2467986380092562E-3</v>
      </c>
    </row>
    <row r="2261" spans="1:11" x14ac:dyDescent="0.2">
      <c r="A2261" s="6">
        <v>43699</v>
      </c>
      <c r="B2261">
        <v>34.530326840000001</v>
      </c>
      <c r="C2261">
        <v>90.233001709999996</v>
      </c>
      <c r="D2261">
        <v>4.2623953820000002</v>
      </c>
      <c r="E2261">
        <v>2922.9499510000001</v>
      </c>
      <c r="G2261" s="6">
        <f t="shared" si="182"/>
        <v>43699</v>
      </c>
      <c r="H2261" s="4">
        <f t="shared" si="183"/>
        <v>-9.8181033395405848E-4</v>
      </c>
      <c r="I2261" s="4">
        <f t="shared" si="184"/>
        <v>-1.0353490680881205E-2</v>
      </c>
      <c r="J2261" s="4">
        <f t="shared" si="185"/>
        <v>1.4602520528661511E-3</v>
      </c>
      <c r="K2261" s="4">
        <f t="shared" si="186"/>
        <v>-5.0607504177324625E-4</v>
      </c>
    </row>
    <row r="2262" spans="1:11" x14ac:dyDescent="0.2">
      <c r="A2262" s="6">
        <v>43700</v>
      </c>
      <c r="B2262">
        <v>34.197078699999999</v>
      </c>
      <c r="C2262">
        <v>87.481002810000007</v>
      </c>
      <c r="D2262">
        <v>4.0376915929999999</v>
      </c>
      <c r="E2262">
        <v>2847.110107</v>
      </c>
      <c r="G2262" s="6">
        <f t="shared" si="182"/>
        <v>43700</v>
      </c>
      <c r="H2262" s="4">
        <f t="shared" si="183"/>
        <v>-9.6508828759178655E-3</v>
      </c>
      <c r="I2262" s="4">
        <f t="shared" si="184"/>
        <v>-3.0498806953631497E-2</v>
      </c>
      <c r="J2262" s="4">
        <f t="shared" si="185"/>
        <v>-5.2717725330906462E-2</v>
      </c>
      <c r="K2262" s="4">
        <f t="shared" si="186"/>
        <v>-2.59463368416738E-2</v>
      </c>
    </row>
    <row r="2263" spans="1:11" x14ac:dyDescent="0.2">
      <c r="A2263" s="6">
        <v>43703</v>
      </c>
      <c r="B2263">
        <v>34.55500412</v>
      </c>
      <c r="C2263">
        <v>88.443496699999997</v>
      </c>
      <c r="D2263">
        <v>4.1125111580000002</v>
      </c>
      <c r="E2263">
        <v>2878.3798830000001</v>
      </c>
      <c r="G2263" s="6">
        <f t="shared" si="182"/>
        <v>43703</v>
      </c>
      <c r="H2263" s="4">
        <f t="shared" si="183"/>
        <v>1.046654958863491E-2</v>
      </c>
      <c r="I2263" s="4">
        <f t="shared" si="184"/>
        <v>1.1002318893056584E-2</v>
      </c>
      <c r="J2263" s="4">
        <f t="shared" si="185"/>
        <v>1.853028228548026E-2</v>
      </c>
      <c r="K2263" s="4">
        <f t="shared" si="186"/>
        <v>1.098298795087671E-2</v>
      </c>
    </row>
    <row r="2264" spans="1:11" x14ac:dyDescent="0.2">
      <c r="A2264" s="6">
        <v>43704</v>
      </c>
      <c r="B2264">
        <v>34.687679289999998</v>
      </c>
      <c r="C2264">
        <v>88.091499330000005</v>
      </c>
      <c r="D2264">
        <v>4.0217828750000004</v>
      </c>
      <c r="E2264">
        <v>2869.1599120000001</v>
      </c>
      <c r="G2264" s="6">
        <f t="shared" si="182"/>
        <v>43704</v>
      </c>
      <c r="H2264" s="4">
        <f t="shared" si="183"/>
        <v>3.8395356440779072E-3</v>
      </c>
      <c r="I2264" s="4">
        <f t="shared" si="184"/>
        <v>-3.9799124088678584E-3</v>
      </c>
      <c r="J2264" s="4">
        <f t="shared" si="185"/>
        <v>-2.2061528714276579E-2</v>
      </c>
      <c r="K2264" s="4">
        <f t="shared" si="186"/>
        <v>-3.2031807387391531E-3</v>
      </c>
    </row>
    <row r="2265" spans="1:11" x14ac:dyDescent="0.2">
      <c r="A2265" s="6">
        <v>43705</v>
      </c>
      <c r="B2265">
        <v>34.780246730000002</v>
      </c>
      <c r="C2265">
        <v>88.212501529999997</v>
      </c>
      <c r="D2265">
        <v>4.0113339420000003</v>
      </c>
      <c r="E2265">
        <v>2887.9399410000001</v>
      </c>
      <c r="G2265" s="6">
        <f t="shared" si="182"/>
        <v>43705</v>
      </c>
      <c r="H2265" s="4">
        <f t="shared" si="183"/>
        <v>2.6685970896498379E-3</v>
      </c>
      <c r="I2265" s="4">
        <f t="shared" si="184"/>
        <v>1.3735967819858974E-3</v>
      </c>
      <c r="J2265" s="4">
        <f t="shared" si="185"/>
        <v>-2.5980848108315691E-3</v>
      </c>
      <c r="K2265" s="4">
        <f t="shared" si="186"/>
        <v>6.5454800624580312E-3</v>
      </c>
    </row>
    <row r="2266" spans="1:11" x14ac:dyDescent="0.2">
      <c r="A2266" s="6">
        <v>43706</v>
      </c>
      <c r="B2266">
        <v>35.199890140000001</v>
      </c>
      <c r="C2266">
        <v>89.319999690000003</v>
      </c>
      <c r="D2266">
        <v>4.1551470760000004</v>
      </c>
      <c r="E2266">
        <v>2924.580078</v>
      </c>
      <c r="G2266" s="6">
        <f t="shared" si="182"/>
        <v>43706</v>
      </c>
      <c r="H2266" s="4">
        <f t="shared" si="183"/>
        <v>1.2065567368101382E-2</v>
      </c>
      <c r="I2266" s="4">
        <f t="shared" si="184"/>
        <v>1.2554888941941567E-2</v>
      </c>
      <c r="J2266" s="4">
        <f t="shared" si="185"/>
        <v>3.5851698232906681E-2</v>
      </c>
      <c r="K2266" s="4">
        <f t="shared" si="186"/>
        <v>1.2687291892681252E-2</v>
      </c>
    </row>
    <row r="2267" spans="1:11" x14ac:dyDescent="0.2">
      <c r="A2267" s="6">
        <v>43707</v>
      </c>
      <c r="B2267">
        <v>35.255428309999999</v>
      </c>
      <c r="C2267">
        <v>88.814498900000004</v>
      </c>
      <c r="D2267">
        <v>4.1678366660000004</v>
      </c>
      <c r="E2267">
        <v>2926.459961</v>
      </c>
      <c r="G2267" s="6">
        <f t="shared" si="182"/>
        <v>43707</v>
      </c>
      <c r="H2267" s="4">
        <f t="shared" si="183"/>
        <v>1.5777938447849582E-3</v>
      </c>
      <c r="I2267" s="4">
        <f t="shared" si="184"/>
        <v>-5.6594356443621097E-3</v>
      </c>
      <c r="J2267" s="4">
        <f t="shared" si="185"/>
        <v>3.0539448466926356E-3</v>
      </c>
      <c r="K2267" s="4">
        <f t="shared" si="186"/>
        <v>6.4278732326106258E-4</v>
      </c>
    </row>
    <row r="2268" spans="1:11" x14ac:dyDescent="0.2">
      <c r="A2268" s="6">
        <v>43711</v>
      </c>
      <c r="B2268">
        <v>35.372673030000001</v>
      </c>
      <c r="C2268">
        <v>89.49199677</v>
      </c>
      <c r="D2268">
        <v>4.0847325330000004</v>
      </c>
      <c r="E2268">
        <v>2906.2700199999999</v>
      </c>
      <c r="G2268" s="6">
        <f t="shared" si="182"/>
        <v>43711</v>
      </c>
      <c r="H2268" s="4">
        <f t="shared" si="183"/>
        <v>3.3255792262421036E-3</v>
      </c>
      <c r="I2268" s="4">
        <f t="shared" si="184"/>
        <v>7.6282350110743469E-3</v>
      </c>
      <c r="J2268" s="4">
        <f t="shared" si="185"/>
        <v>-1.9939392941652256E-2</v>
      </c>
      <c r="K2268" s="4">
        <f t="shared" si="186"/>
        <v>-6.8991003700938913E-3</v>
      </c>
    </row>
    <row r="2269" spans="1:11" x14ac:dyDescent="0.2">
      <c r="A2269" s="6">
        <v>43712</v>
      </c>
      <c r="B2269">
        <v>35.764541629999997</v>
      </c>
      <c r="C2269">
        <v>90.030998229999994</v>
      </c>
      <c r="D2269">
        <v>4.1989364619999998</v>
      </c>
      <c r="E2269">
        <v>2937.780029</v>
      </c>
      <c r="G2269" s="6">
        <f t="shared" si="182"/>
        <v>43712</v>
      </c>
      <c r="H2269" s="4">
        <f t="shared" si="183"/>
        <v>1.1078286327630638E-2</v>
      </c>
      <c r="I2269" s="4">
        <f t="shared" si="184"/>
        <v>6.0229012588159936E-3</v>
      </c>
      <c r="J2269" s="4">
        <f t="shared" si="185"/>
        <v>2.7958728772902841E-2</v>
      </c>
      <c r="K2269" s="4">
        <f t="shared" si="186"/>
        <v>1.0842078947640221E-2</v>
      </c>
    </row>
    <row r="2270" spans="1:11" x14ac:dyDescent="0.2">
      <c r="A2270" s="6">
        <v>43713</v>
      </c>
      <c r="B2270">
        <v>35.619518280000001</v>
      </c>
      <c r="C2270">
        <v>92.036003109999996</v>
      </c>
      <c r="D2270">
        <v>4.4721326829999999</v>
      </c>
      <c r="E2270">
        <v>2976</v>
      </c>
      <c r="G2270" s="6">
        <f t="shared" si="182"/>
        <v>43713</v>
      </c>
      <c r="H2270" s="4">
        <f t="shared" si="183"/>
        <v>-4.0549478167600794E-3</v>
      </c>
      <c r="I2270" s="4">
        <f t="shared" si="184"/>
        <v>2.2270161604538208E-2</v>
      </c>
      <c r="J2270" s="4">
        <f t="shared" si="185"/>
        <v>6.5063194804780178E-2</v>
      </c>
      <c r="K2270" s="4">
        <f t="shared" si="186"/>
        <v>1.3009813744635501E-2</v>
      </c>
    </row>
    <row r="2271" spans="1:11" x14ac:dyDescent="0.2">
      <c r="A2271" s="6">
        <v>43714</v>
      </c>
      <c r="B2271">
        <v>35.40044022</v>
      </c>
      <c r="C2271">
        <v>91.675498959999999</v>
      </c>
      <c r="D2271">
        <v>4.4450116160000004</v>
      </c>
      <c r="E2271">
        <v>2978.709961</v>
      </c>
      <c r="G2271" s="6">
        <f t="shared" si="182"/>
        <v>43714</v>
      </c>
      <c r="H2271" s="4">
        <f t="shared" si="183"/>
        <v>-6.1505059747821722E-3</v>
      </c>
      <c r="I2271" s="4">
        <f t="shared" si="184"/>
        <v>-3.916990501740103E-3</v>
      </c>
      <c r="J2271" s="4">
        <f t="shared" si="185"/>
        <v>-6.0644593804417557E-3</v>
      </c>
      <c r="K2271" s="4">
        <f t="shared" si="186"/>
        <v>9.1060517473118274E-4</v>
      </c>
    </row>
    <row r="2272" spans="1:11" x14ac:dyDescent="0.2">
      <c r="A2272" s="6">
        <v>43717</v>
      </c>
      <c r="B2272">
        <v>35.89414215</v>
      </c>
      <c r="C2272">
        <v>91.567497250000002</v>
      </c>
      <c r="D2272">
        <v>4.4910416599999996</v>
      </c>
      <c r="E2272">
        <v>2978.429932</v>
      </c>
      <c r="G2272" s="6">
        <f t="shared" si="182"/>
        <v>43717</v>
      </c>
      <c r="H2272" s="4">
        <f t="shared" si="183"/>
        <v>1.3946208774010538E-2</v>
      </c>
      <c r="I2272" s="4">
        <f t="shared" si="184"/>
        <v>-1.1780869613495781E-3</v>
      </c>
      <c r="J2272" s="4">
        <f t="shared" si="185"/>
        <v>1.0355438405225348E-2</v>
      </c>
      <c r="K2272" s="4">
        <f t="shared" si="186"/>
        <v>-9.4010159990887132E-5</v>
      </c>
    </row>
    <row r="2273" spans="1:11" x14ac:dyDescent="0.2">
      <c r="A2273" s="6">
        <v>43718</v>
      </c>
      <c r="B2273">
        <v>35.807739259999998</v>
      </c>
      <c r="C2273">
        <v>91.027496339999999</v>
      </c>
      <c r="D2273">
        <v>4.5577220919999997</v>
      </c>
      <c r="E2273">
        <v>2979.389893</v>
      </c>
      <c r="G2273" s="6">
        <f t="shared" si="182"/>
        <v>43718</v>
      </c>
      <c r="H2273" s="4">
        <f t="shared" si="183"/>
        <v>-2.4071585173682797E-3</v>
      </c>
      <c r="I2273" s="4">
        <f t="shared" si="184"/>
        <v>-5.8972990003830494E-3</v>
      </c>
      <c r="J2273" s="4">
        <f t="shared" si="185"/>
        <v>1.4847431185931237E-2</v>
      </c>
      <c r="K2273" s="4">
        <f t="shared" si="186"/>
        <v>3.2230437576741267E-4</v>
      </c>
    </row>
    <row r="2274" spans="1:11" x14ac:dyDescent="0.2">
      <c r="A2274" s="6">
        <v>43719</v>
      </c>
      <c r="B2274">
        <v>35.798480990000002</v>
      </c>
      <c r="C2274">
        <v>91.14949799</v>
      </c>
      <c r="D2274">
        <v>4.5863356590000004</v>
      </c>
      <c r="E2274">
        <v>3000.929932</v>
      </c>
      <c r="G2274" s="6">
        <f t="shared" si="182"/>
        <v>43719</v>
      </c>
      <c r="H2274" s="4">
        <f t="shared" si="183"/>
        <v>-2.5855499931937143E-4</v>
      </c>
      <c r="I2274" s="4">
        <f t="shared" si="184"/>
        <v>1.3402724990294601E-3</v>
      </c>
      <c r="J2274" s="4">
        <f t="shared" si="185"/>
        <v>6.2780411842628947E-3</v>
      </c>
      <c r="K2274" s="4">
        <f t="shared" si="186"/>
        <v>7.2296811674792405E-3</v>
      </c>
    </row>
    <row r="2275" spans="1:11" x14ac:dyDescent="0.2">
      <c r="A2275" s="6">
        <v>43720</v>
      </c>
      <c r="B2275">
        <v>36.076171879999997</v>
      </c>
      <c r="C2275">
        <v>92.177497860000003</v>
      </c>
      <c r="D2275">
        <v>4.5848417279999998</v>
      </c>
      <c r="E2275">
        <v>3009.570068</v>
      </c>
      <c r="G2275" s="6">
        <f t="shared" si="182"/>
        <v>43720</v>
      </c>
      <c r="H2275" s="4">
        <f t="shared" si="183"/>
        <v>7.7570579063834799E-3</v>
      </c>
      <c r="I2275" s="4">
        <f t="shared" si="184"/>
        <v>1.1278173689039717E-2</v>
      </c>
      <c r="J2275" s="4">
        <f t="shared" si="185"/>
        <v>-3.2573520803458322E-4</v>
      </c>
      <c r="K2275" s="4">
        <f t="shared" si="186"/>
        <v>2.8791528612071016E-3</v>
      </c>
    </row>
    <row r="2276" spans="1:11" x14ac:dyDescent="0.2">
      <c r="A2276" s="6">
        <v>43721</v>
      </c>
      <c r="B2276">
        <v>36.233551030000001</v>
      </c>
      <c r="C2276">
        <v>91.967002870000002</v>
      </c>
      <c r="D2276">
        <v>4.5268688199999998</v>
      </c>
      <c r="E2276">
        <v>3007.389893</v>
      </c>
      <c r="G2276" s="6">
        <f t="shared" si="182"/>
        <v>43721</v>
      </c>
      <c r="H2276" s="4">
        <f t="shared" si="183"/>
        <v>4.3624126895585036E-3</v>
      </c>
      <c r="I2276" s="4">
        <f t="shared" si="184"/>
        <v>-2.2835832484811025E-3</v>
      </c>
      <c r="J2276" s="4">
        <f t="shared" si="185"/>
        <v>-1.2644473122366384E-2</v>
      </c>
      <c r="K2276" s="4">
        <f t="shared" si="186"/>
        <v>-7.2441410259271866E-4</v>
      </c>
    </row>
    <row r="2277" spans="1:11" x14ac:dyDescent="0.2">
      <c r="A2277" s="6">
        <v>43724</v>
      </c>
      <c r="B2277">
        <v>35.659629819999999</v>
      </c>
      <c r="C2277">
        <v>90.391998290000004</v>
      </c>
      <c r="D2277">
        <v>4.4838247300000003</v>
      </c>
      <c r="E2277">
        <v>2997.959961</v>
      </c>
      <c r="G2277" s="6">
        <f t="shared" si="182"/>
        <v>43724</v>
      </c>
      <c r="H2277" s="4">
        <f t="shared" si="183"/>
        <v>-1.583949664565909E-2</v>
      </c>
      <c r="I2277" s="4">
        <f t="shared" si="184"/>
        <v>-1.7125757400470509E-2</v>
      </c>
      <c r="J2277" s="4">
        <f t="shared" si="185"/>
        <v>-9.5085790447092533E-3</v>
      </c>
      <c r="K2277" s="4">
        <f t="shared" si="186"/>
        <v>-3.1355867830603623E-3</v>
      </c>
    </row>
    <row r="2278" spans="1:11" x14ac:dyDescent="0.2">
      <c r="A2278" s="6">
        <v>43725</v>
      </c>
      <c r="B2278">
        <v>35.949676510000003</v>
      </c>
      <c r="C2278">
        <v>91.127502440000001</v>
      </c>
      <c r="D2278">
        <v>4.5052242280000003</v>
      </c>
      <c r="E2278">
        <v>3005.6999510000001</v>
      </c>
      <c r="G2278" s="6">
        <f t="shared" si="182"/>
        <v>43725</v>
      </c>
      <c r="H2278" s="4">
        <f t="shared" si="183"/>
        <v>8.1337549341953252E-3</v>
      </c>
      <c r="I2278" s="4">
        <f t="shared" si="184"/>
        <v>8.1368280811795479E-3</v>
      </c>
      <c r="J2278" s="4">
        <f t="shared" si="185"/>
        <v>4.7725991287799197E-3</v>
      </c>
      <c r="K2278" s="4">
        <f t="shared" si="186"/>
        <v>2.5817522917879199E-3</v>
      </c>
    </row>
    <row r="2279" spans="1:11" x14ac:dyDescent="0.2">
      <c r="A2279" s="6">
        <v>43726</v>
      </c>
      <c r="B2279">
        <v>36.150230409999999</v>
      </c>
      <c r="C2279">
        <v>90.873001099999996</v>
      </c>
      <c r="D2279">
        <v>4.4781036380000003</v>
      </c>
      <c r="E2279">
        <v>3006.7299800000001</v>
      </c>
      <c r="G2279" s="6">
        <f t="shared" si="182"/>
        <v>43726</v>
      </c>
      <c r="H2279" s="4">
        <f t="shared" si="183"/>
        <v>5.5787400463591652E-3</v>
      </c>
      <c r="I2279" s="4">
        <f t="shared" si="184"/>
        <v>-2.7928049511460884E-3</v>
      </c>
      <c r="J2279" s="4">
        <f t="shared" si="185"/>
        <v>-6.0198091432265288E-3</v>
      </c>
      <c r="K2279" s="4">
        <f t="shared" si="186"/>
        <v>3.4269189100433195E-4</v>
      </c>
    </row>
    <row r="2280" spans="1:11" x14ac:dyDescent="0.2">
      <c r="A2280" s="6">
        <v>43727</v>
      </c>
      <c r="B2280">
        <v>36.134807590000001</v>
      </c>
      <c r="C2280">
        <v>91.074996949999999</v>
      </c>
      <c r="D2280">
        <v>4.4024648669999999</v>
      </c>
      <c r="E2280">
        <v>3006.790039</v>
      </c>
      <c r="G2280" s="6">
        <f t="shared" si="182"/>
        <v>43727</v>
      </c>
      <c r="H2280" s="4">
        <f t="shared" si="183"/>
        <v>-4.2663130566744645E-4</v>
      </c>
      <c r="I2280" s="4">
        <f t="shared" si="184"/>
        <v>2.2228367893091239E-3</v>
      </c>
      <c r="J2280" s="4">
        <f t="shared" si="185"/>
        <v>-1.6890804035473828E-2</v>
      </c>
      <c r="K2280" s="4">
        <f t="shared" si="186"/>
        <v>1.9974856538373942E-5</v>
      </c>
    </row>
    <row r="2281" spans="1:11" x14ac:dyDescent="0.2">
      <c r="A2281" s="6">
        <v>43728</v>
      </c>
      <c r="B2281">
        <v>36.094696040000002</v>
      </c>
      <c r="C2281">
        <v>89.708000179999999</v>
      </c>
      <c r="D2281">
        <v>4.2967200280000002</v>
      </c>
      <c r="E2281">
        <v>2992.070068</v>
      </c>
      <c r="G2281" s="6">
        <f t="shared" si="182"/>
        <v>43728</v>
      </c>
      <c r="H2281" s="4">
        <f t="shared" si="183"/>
        <v>-1.1100529565597483E-3</v>
      </c>
      <c r="I2281" s="4">
        <f t="shared" si="184"/>
        <v>-1.5009572503751789E-2</v>
      </c>
      <c r="J2281" s="4">
        <f t="shared" si="185"/>
        <v>-2.4019462322718788E-2</v>
      </c>
      <c r="K2281" s="4">
        <f t="shared" si="186"/>
        <v>-4.8955766146197011E-3</v>
      </c>
    </row>
    <row r="2282" spans="1:11" x14ac:dyDescent="0.2">
      <c r="A2282" s="6">
        <v>43731</v>
      </c>
      <c r="B2282">
        <v>36.292175290000003</v>
      </c>
      <c r="C2282">
        <v>89.26499939</v>
      </c>
      <c r="D2282">
        <v>4.3502144810000001</v>
      </c>
      <c r="E2282">
        <v>2991.780029</v>
      </c>
      <c r="G2282" s="6">
        <f t="shared" si="182"/>
        <v>43731</v>
      </c>
      <c r="H2282" s="4">
        <f t="shared" si="183"/>
        <v>5.4711431779659314E-3</v>
      </c>
      <c r="I2282" s="4">
        <f t="shared" si="184"/>
        <v>-4.9382528772362599E-3</v>
      </c>
      <c r="J2282" s="4">
        <f t="shared" si="185"/>
        <v>1.2450067179476054E-2</v>
      </c>
      <c r="K2282" s="4">
        <f t="shared" si="186"/>
        <v>-9.6935898360794859E-5</v>
      </c>
    </row>
    <row r="2283" spans="1:11" x14ac:dyDescent="0.2">
      <c r="A2283" s="6">
        <v>43732</v>
      </c>
      <c r="B2283">
        <v>36.532840729999997</v>
      </c>
      <c r="C2283">
        <v>87.080497739999998</v>
      </c>
      <c r="D2283">
        <v>4.2927384379999998</v>
      </c>
      <c r="E2283">
        <v>2966.6000979999999</v>
      </c>
      <c r="G2283" s="6">
        <f t="shared" si="182"/>
        <v>43732</v>
      </c>
      <c r="H2283" s="4">
        <f t="shared" si="183"/>
        <v>6.6313313566053189E-3</v>
      </c>
      <c r="I2283" s="4">
        <f t="shared" si="184"/>
        <v>-2.4472096173505653E-2</v>
      </c>
      <c r="J2283" s="4">
        <f t="shared" si="185"/>
        <v>-1.321223200626831E-2</v>
      </c>
      <c r="K2283" s="4">
        <f t="shared" si="186"/>
        <v>-8.4163711088132143E-3</v>
      </c>
    </row>
    <row r="2284" spans="1:11" x14ac:dyDescent="0.2">
      <c r="A2284" s="6">
        <v>43733</v>
      </c>
      <c r="B2284">
        <v>36.55444336</v>
      </c>
      <c r="C2284">
        <v>88.416496280000004</v>
      </c>
      <c r="D2284">
        <v>4.434561253</v>
      </c>
      <c r="E2284">
        <v>2984.8701169999999</v>
      </c>
      <c r="G2284" s="6">
        <f t="shared" si="182"/>
        <v>43733</v>
      </c>
      <c r="H2284" s="4">
        <f t="shared" si="183"/>
        <v>5.9132083813739911E-4</v>
      </c>
      <c r="I2284" s="4">
        <f t="shared" si="184"/>
        <v>1.5342109595984921E-2</v>
      </c>
      <c r="J2284" s="4">
        <f t="shared" si="185"/>
        <v>3.3037842171925069E-2</v>
      </c>
      <c r="K2284" s="4">
        <f t="shared" si="186"/>
        <v>6.1585715622125559E-3</v>
      </c>
    </row>
    <row r="2285" spans="1:11" x14ac:dyDescent="0.2">
      <c r="A2285" s="6">
        <v>43734</v>
      </c>
      <c r="B2285">
        <v>36.501983639999999</v>
      </c>
      <c r="C2285">
        <v>86.99199677</v>
      </c>
      <c r="D2285">
        <v>4.412416458</v>
      </c>
      <c r="E2285">
        <v>2977.6201169999999</v>
      </c>
      <c r="G2285" s="6">
        <f t="shared" si="182"/>
        <v>43734</v>
      </c>
      <c r="H2285" s="4">
        <f t="shared" si="183"/>
        <v>-1.4351119912663357E-3</v>
      </c>
      <c r="I2285" s="4">
        <f t="shared" si="184"/>
        <v>-1.6111241339951454E-2</v>
      </c>
      <c r="J2285" s="4">
        <f t="shared" si="185"/>
        <v>-4.9936834190797974E-3</v>
      </c>
      <c r="K2285" s="4">
        <f t="shared" si="186"/>
        <v>-2.4289164070183666E-3</v>
      </c>
    </row>
    <row r="2286" spans="1:11" x14ac:dyDescent="0.2">
      <c r="A2286" s="6">
        <v>43735</v>
      </c>
      <c r="B2286">
        <v>36.548263550000001</v>
      </c>
      <c r="C2286">
        <v>86.272499080000003</v>
      </c>
      <c r="D2286">
        <v>4.2735810279999997</v>
      </c>
      <c r="E2286">
        <v>2961.790039</v>
      </c>
      <c r="G2286" s="6">
        <f t="shared" si="182"/>
        <v>43735</v>
      </c>
      <c r="H2286" s="4">
        <f t="shared" si="183"/>
        <v>1.2678738354725549E-3</v>
      </c>
      <c r="I2286" s="4">
        <f t="shared" si="184"/>
        <v>-8.2708492357325136E-3</v>
      </c>
      <c r="J2286" s="4">
        <f t="shared" si="185"/>
        <v>-3.1464715835759938E-2</v>
      </c>
      <c r="K2286" s="4">
        <f t="shared" si="186"/>
        <v>-5.3163524485954072E-3</v>
      </c>
    </row>
    <row r="2287" spans="1:11" x14ac:dyDescent="0.2">
      <c r="A2287" s="6">
        <v>43738</v>
      </c>
      <c r="B2287">
        <v>36.61923599</v>
      </c>
      <c r="C2287">
        <v>86.795501709999996</v>
      </c>
      <c r="D2287">
        <v>4.3310556409999998</v>
      </c>
      <c r="E2287">
        <v>2976.73999</v>
      </c>
      <c r="G2287" s="6">
        <f t="shared" si="182"/>
        <v>43738</v>
      </c>
      <c r="H2287" s="4">
        <f t="shared" si="183"/>
        <v>1.94188268077089E-3</v>
      </c>
      <c r="I2287" s="4">
        <f t="shared" si="184"/>
        <v>6.0622172253874673E-3</v>
      </c>
      <c r="J2287" s="4">
        <f t="shared" si="185"/>
        <v>1.3448817893806808E-2</v>
      </c>
      <c r="K2287" s="4">
        <f t="shared" si="186"/>
        <v>5.0476066173306133E-3</v>
      </c>
    </row>
    <row r="2288" spans="1:11" x14ac:dyDescent="0.2">
      <c r="A2288" s="6">
        <v>43739</v>
      </c>
      <c r="B2288">
        <v>36.363140110000003</v>
      </c>
      <c r="C2288">
        <v>86.78250122</v>
      </c>
      <c r="D2288">
        <v>4.3293142319999998</v>
      </c>
      <c r="E2288">
        <v>2940.25</v>
      </c>
      <c r="G2288" s="6">
        <f t="shared" si="182"/>
        <v>43739</v>
      </c>
      <c r="H2288" s="4">
        <f t="shared" si="183"/>
        <v>-6.9934796037233182E-3</v>
      </c>
      <c r="I2288" s="4">
        <f t="shared" si="184"/>
        <v>-1.4978299271117823E-4</v>
      </c>
      <c r="J2288" s="4">
        <f t="shared" si="185"/>
        <v>-4.0207495454802622E-4</v>
      </c>
      <c r="K2288" s="4">
        <f t="shared" si="186"/>
        <v>-1.2258373295142899E-2</v>
      </c>
    </row>
    <row r="2289" spans="1:11" x14ac:dyDescent="0.2">
      <c r="A2289" s="6">
        <v>43740</v>
      </c>
      <c r="B2289">
        <v>35.829338069999999</v>
      </c>
      <c r="C2289">
        <v>85.661499019999994</v>
      </c>
      <c r="D2289">
        <v>4.305429459</v>
      </c>
      <c r="E2289">
        <v>2887.610107</v>
      </c>
      <c r="G2289" s="6">
        <f t="shared" si="182"/>
        <v>43740</v>
      </c>
      <c r="H2289" s="4">
        <f t="shared" si="183"/>
        <v>-1.467975643426922E-2</v>
      </c>
      <c r="I2289" s="4">
        <f t="shared" si="184"/>
        <v>-1.2917376017524407E-2</v>
      </c>
      <c r="J2289" s="4">
        <f t="shared" si="185"/>
        <v>-5.516987615141522E-3</v>
      </c>
      <c r="K2289" s="4">
        <f t="shared" si="186"/>
        <v>-1.7903203128985634E-2</v>
      </c>
    </row>
    <row r="2290" spans="1:11" x14ac:dyDescent="0.2">
      <c r="A2290" s="6">
        <v>43741</v>
      </c>
      <c r="B2290">
        <v>35.887958529999999</v>
      </c>
      <c r="C2290">
        <v>86.221000669999995</v>
      </c>
      <c r="D2290">
        <v>4.5111956600000003</v>
      </c>
      <c r="E2290">
        <v>2910.6298830000001</v>
      </c>
      <c r="G2290" s="6">
        <f t="shared" si="182"/>
        <v>43741</v>
      </c>
      <c r="H2290" s="4">
        <f t="shared" si="183"/>
        <v>1.636102232351444E-3</v>
      </c>
      <c r="I2290" s="4">
        <f t="shared" si="184"/>
        <v>6.5315416657532044E-3</v>
      </c>
      <c r="J2290" s="4">
        <f t="shared" si="185"/>
        <v>4.7792259276219218E-2</v>
      </c>
      <c r="K2290" s="4">
        <f t="shared" si="186"/>
        <v>7.9719128092108349E-3</v>
      </c>
    </row>
    <row r="2291" spans="1:11" x14ac:dyDescent="0.2">
      <c r="A2291" s="6">
        <v>43742</v>
      </c>
      <c r="B2291">
        <v>36.458786009999997</v>
      </c>
      <c r="C2291">
        <v>86.98249817</v>
      </c>
      <c r="D2291">
        <v>4.5276165009999998</v>
      </c>
      <c r="E2291">
        <v>2952.01001</v>
      </c>
      <c r="G2291" s="6">
        <f t="shared" si="182"/>
        <v>43742</v>
      </c>
      <c r="H2291" s="4">
        <f t="shared" si="183"/>
        <v>1.5905821991039737E-2</v>
      </c>
      <c r="I2291" s="4">
        <f t="shared" si="184"/>
        <v>8.8319260282601064E-3</v>
      </c>
      <c r="J2291" s="4">
        <f t="shared" si="185"/>
        <v>3.6400196838279886E-3</v>
      </c>
      <c r="K2291" s="4">
        <f t="shared" si="186"/>
        <v>1.4216897600648926E-2</v>
      </c>
    </row>
    <row r="2292" spans="1:11" x14ac:dyDescent="0.2">
      <c r="A2292" s="6">
        <v>43745</v>
      </c>
      <c r="B2292">
        <v>36.171836849999998</v>
      </c>
      <c r="C2292">
        <v>86.63300323</v>
      </c>
      <c r="D2292">
        <v>4.5863356590000004</v>
      </c>
      <c r="E2292">
        <v>2938.790039</v>
      </c>
      <c r="G2292" s="6">
        <f t="shared" si="182"/>
        <v>43745</v>
      </c>
      <c r="H2292" s="4">
        <f t="shared" si="183"/>
        <v>-7.8705078090448577E-3</v>
      </c>
      <c r="I2292" s="4">
        <f t="shared" si="184"/>
        <v>-4.0179915195921456E-3</v>
      </c>
      <c r="J2292" s="4">
        <f t="shared" si="185"/>
        <v>1.2969110344710488E-2</v>
      </c>
      <c r="K2292" s="4">
        <f t="shared" si="186"/>
        <v>-4.4782947738040146E-3</v>
      </c>
    </row>
    <row r="2293" spans="1:11" x14ac:dyDescent="0.2">
      <c r="A2293" s="6">
        <v>43746</v>
      </c>
      <c r="B2293">
        <v>36.279823299999997</v>
      </c>
      <c r="C2293">
        <v>85.275497439999995</v>
      </c>
      <c r="D2293">
        <v>4.4096798899999996</v>
      </c>
      <c r="E2293">
        <v>2893.0600589999999</v>
      </c>
      <c r="G2293" s="6">
        <f t="shared" si="182"/>
        <v>43746</v>
      </c>
      <c r="H2293" s="4">
        <f t="shared" si="183"/>
        <v>2.9853736885909754E-3</v>
      </c>
      <c r="I2293" s="4">
        <f t="shared" si="184"/>
        <v>-1.5669614804833643E-2</v>
      </c>
      <c r="J2293" s="4">
        <f t="shared" si="185"/>
        <v>-3.8517845647284887E-2</v>
      </c>
      <c r="K2293" s="4">
        <f t="shared" si="186"/>
        <v>-1.5560819042234386E-2</v>
      </c>
    </row>
    <row r="2294" spans="1:11" x14ac:dyDescent="0.2">
      <c r="A2294" s="6">
        <v>43747</v>
      </c>
      <c r="B2294">
        <v>36.696365360000001</v>
      </c>
      <c r="C2294">
        <v>86.099502560000005</v>
      </c>
      <c r="D2294">
        <v>4.4962663650000003</v>
      </c>
      <c r="E2294">
        <v>2919.3999020000001</v>
      </c>
      <c r="G2294" s="6">
        <f t="shared" si="182"/>
        <v>43747</v>
      </c>
      <c r="H2294" s="4">
        <f t="shared" si="183"/>
        <v>1.14813695909044E-2</v>
      </c>
      <c r="I2294" s="4">
        <f t="shared" si="184"/>
        <v>9.6628591416869636E-3</v>
      </c>
      <c r="J2294" s="4">
        <f t="shared" si="185"/>
        <v>1.9635546606536325E-2</v>
      </c>
      <c r="K2294" s="4">
        <f t="shared" si="186"/>
        <v>9.1044922894218949E-3</v>
      </c>
    </row>
    <row r="2295" spans="1:11" x14ac:dyDescent="0.2">
      <c r="A2295" s="6">
        <v>43748</v>
      </c>
      <c r="B2295">
        <v>36.90619659</v>
      </c>
      <c r="C2295">
        <v>86.013000489999996</v>
      </c>
      <c r="D2295">
        <v>4.5539903639999997</v>
      </c>
      <c r="E2295">
        <v>2938.1298830000001</v>
      </c>
      <c r="G2295" s="6">
        <f t="shared" si="182"/>
        <v>43748</v>
      </c>
      <c r="H2295" s="4">
        <f t="shared" si="183"/>
        <v>5.7180385016746271E-3</v>
      </c>
      <c r="I2295" s="4">
        <f t="shared" si="184"/>
        <v>-1.0046756070365426E-3</v>
      </c>
      <c r="J2295" s="4">
        <f t="shared" si="185"/>
        <v>1.2838207151012471E-2</v>
      </c>
      <c r="K2295" s="4">
        <f t="shared" si="186"/>
        <v>6.4156955637246771E-3</v>
      </c>
    </row>
    <row r="2296" spans="1:11" x14ac:dyDescent="0.2">
      <c r="A2296" s="6">
        <v>43749</v>
      </c>
      <c r="B2296">
        <v>37.100582119999999</v>
      </c>
      <c r="C2296">
        <v>86.596000669999995</v>
      </c>
      <c r="D2296">
        <v>4.6276383399999999</v>
      </c>
      <c r="E2296">
        <v>2970.2700199999999</v>
      </c>
      <c r="G2296" s="6">
        <f t="shared" si="182"/>
        <v>43749</v>
      </c>
      <c r="H2296" s="4">
        <f t="shared" si="183"/>
        <v>5.2670160558530021E-3</v>
      </c>
      <c r="I2296" s="4">
        <f t="shared" si="184"/>
        <v>6.7780472333107689E-3</v>
      </c>
      <c r="J2296" s="4">
        <f t="shared" si="185"/>
        <v>1.6172185295383779E-2</v>
      </c>
      <c r="K2296" s="4">
        <f t="shared" si="186"/>
        <v>1.0938977608158984E-2</v>
      </c>
    </row>
    <row r="2297" spans="1:11" x14ac:dyDescent="0.2">
      <c r="A2297" s="6">
        <v>43752</v>
      </c>
      <c r="B2297">
        <v>36.770423890000004</v>
      </c>
      <c r="C2297">
        <v>86.821502690000003</v>
      </c>
      <c r="D2297">
        <v>4.6410746569999999</v>
      </c>
      <c r="E2297">
        <v>2966.1499020000001</v>
      </c>
      <c r="G2297" s="6">
        <f t="shared" si="182"/>
        <v>43752</v>
      </c>
      <c r="H2297" s="4">
        <f t="shared" si="183"/>
        <v>-8.8990040353575939E-3</v>
      </c>
      <c r="I2297" s="4">
        <f t="shared" si="184"/>
        <v>2.6040696828408816E-3</v>
      </c>
      <c r="J2297" s="4">
        <f t="shared" si="185"/>
        <v>2.9034933183651468E-3</v>
      </c>
      <c r="K2297" s="4">
        <f t="shared" si="186"/>
        <v>-1.3871190067763495E-3</v>
      </c>
    </row>
    <row r="2298" spans="1:11" x14ac:dyDescent="0.2">
      <c r="A2298" s="6">
        <v>43753</v>
      </c>
      <c r="B2298">
        <v>36.881500240000001</v>
      </c>
      <c r="C2298">
        <v>88.369003300000003</v>
      </c>
      <c r="D2298">
        <v>4.8859047889999996</v>
      </c>
      <c r="E2298">
        <v>2995.679932</v>
      </c>
      <c r="G2298" s="6">
        <f t="shared" si="182"/>
        <v>43753</v>
      </c>
      <c r="H2298" s="4">
        <f t="shared" si="183"/>
        <v>3.0208068944836963E-3</v>
      </c>
      <c r="I2298" s="4">
        <f t="shared" si="184"/>
        <v>1.7823932574922319E-2</v>
      </c>
      <c r="J2298" s="4">
        <f t="shared" si="185"/>
        <v>5.2752896709112207E-2</v>
      </c>
      <c r="K2298" s="4">
        <f t="shared" si="186"/>
        <v>9.9556768793407358E-3</v>
      </c>
    </row>
    <row r="2299" spans="1:11" x14ac:dyDescent="0.2">
      <c r="A2299" s="6">
        <v>43754</v>
      </c>
      <c r="B2299">
        <v>36.847560880000003</v>
      </c>
      <c r="C2299">
        <v>88.871498110000005</v>
      </c>
      <c r="D2299">
        <v>4.832161427</v>
      </c>
      <c r="E2299">
        <v>2989.6899410000001</v>
      </c>
      <c r="G2299" s="6">
        <f t="shared" si="182"/>
        <v>43754</v>
      </c>
      <c r="H2299" s="4">
        <f t="shared" si="183"/>
        <v>-9.2022720819773252E-4</v>
      </c>
      <c r="I2299" s="4">
        <f t="shared" si="184"/>
        <v>5.6863242905897948E-3</v>
      </c>
      <c r="J2299" s="4">
        <f t="shared" si="185"/>
        <v>-1.0999674435121176E-2</v>
      </c>
      <c r="K2299" s="4">
        <f t="shared" si="186"/>
        <v>-1.9995430539873071E-3</v>
      </c>
    </row>
    <row r="2300" spans="1:11" x14ac:dyDescent="0.2">
      <c r="A2300" s="6">
        <v>43755</v>
      </c>
      <c r="B2300">
        <v>36.977149959999998</v>
      </c>
      <c r="C2300">
        <v>89.374000550000005</v>
      </c>
      <c r="D2300">
        <v>4.8341522220000002</v>
      </c>
      <c r="E2300">
        <v>2997.9499510000001</v>
      </c>
      <c r="G2300" s="6">
        <f t="shared" si="182"/>
        <v>43755</v>
      </c>
      <c r="H2300" s="4">
        <f t="shared" si="183"/>
        <v>3.5168970999741589E-3</v>
      </c>
      <c r="I2300" s="4">
        <f t="shared" si="184"/>
        <v>5.6542586845789167E-3</v>
      </c>
      <c r="J2300" s="4">
        <f t="shared" si="185"/>
        <v>4.1198851281665227E-4</v>
      </c>
      <c r="K2300" s="4">
        <f t="shared" si="186"/>
        <v>2.7628316524479501E-3</v>
      </c>
    </row>
    <row r="2301" spans="1:11" x14ac:dyDescent="0.2">
      <c r="A2301" s="6">
        <v>43756</v>
      </c>
      <c r="B2301">
        <v>36.76116562</v>
      </c>
      <c r="C2301">
        <v>87.875503539999997</v>
      </c>
      <c r="D2301">
        <v>4.739604473</v>
      </c>
      <c r="E2301">
        <v>2986.1999510000001</v>
      </c>
      <c r="G2301" s="6">
        <f t="shared" si="182"/>
        <v>43756</v>
      </c>
      <c r="H2301" s="4">
        <f t="shared" si="183"/>
        <v>-5.841021826550663E-3</v>
      </c>
      <c r="I2301" s="4">
        <f t="shared" si="184"/>
        <v>-1.6766587606892203E-2</v>
      </c>
      <c r="J2301" s="4">
        <f t="shared" si="185"/>
        <v>-1.9558289573447407E-2</v>
      </c>
      <c r="K2301" s="4">
        <f t="shared" si="186"/>
        <v>-3.9193449497315624E-3</v>
      </c>
    </row>
    <row r="2302" spans="1:11" x14ac:dyDescent="0.2">
      <c r="A2302" s="6">
        <v>43759</v>
      </c>
      <c r="B2302">
        <v>36.946308139999999</v>
      </c>
      <c r="C2302">
        <v>89.282997129999998</v>
      </c>
      <c r="D2302">
        <v>4.8769483569999998</v>
      </c>
      <c r="E2302">
        <v>3006.719971</v>
      </c>
      <c r="G2302" s="6">
        <f t="shared" si="182"/>
        <v>43759</v>
      </c>
      <c r="H2302" s="4">
        <f t="shared" si="183"/>
        <v>5.0363615211175272E-3</v>
      </c>
      <c r="I2302" s="4">
        <f t="shared" si="184"/>
        <v>1.6016904976929425E-2</v>
      </c>
      <c r="J2302" s="4">
        <f t="shared" si="185"/>
        <v>2.897792100214347E-2</v>
      </c>
      <c r="K2302" s="4">
        <f t="shared" si="186"/>
        <v>6.8716162134849768E-3</v>
      </c>
    </row>
    <row r="2303" spans="1:11" x14ac:dyDescent="0.2">
      <c r="A2303" s="6">
        <v>43760</v>
      </c>
      <c r="B2303">
        <v>36.896934510000001</v>
      </c>
      <c r="C2303">
        <v>88.286499019999994</v>
      </c>
      <c r="D2303">
        <v>4.8669958109999998</v>
      </c>
      <c r="E2303">
        <v>2995.98999</v>
      </c>
      <c r="G2303" s="6">
        <f t="shared" si="182"/>
        <v>43760</v>
      </c>
      <c r="H2303" s="4">
        <f t="shared" si="183"/>
        <v>-1.3363616687466218E-3</v>
      </c>
      <c r="I2303" s="4">
        <f t="shared" si="184"/>
        <v>-1.1161118488765109E-2</v>
      </c>
      <c r="J2303" s="4">
        <f t="shared" si="185"/>
        <v>-2.0407322922980642E-3</v>
      </c>
      <c r="K2303" s="4">
        <f t="shared" si="186"/>
        <v>-3.5686665547477459E-3</v>
      </c>
    </row>
    <row r="2304" spans="1:11" x14ac:dyDescent="0.2">
      <c r="A2304" s="6">
        <v>43761</v>
      </c>
      <c r="B2304">
        <v>36.825965879999998</v>
      </c>
      <c r="C2304">
        <v>88.108497619999994</v>
      </c>
      <c r="D2304">
        <v>4.8540573120000001</v>
      </c>
      <c r="E2304">
        <v>3004.5200199999999</v>
      </c>
      <c r="G2304" s="6">
        <f t="shared" si="182"/>
        <v>43761</v>
      </c>
      <c r="H2304" s="4">
        <f t="shared" si="183"/>
        <v>-1.9234288957195034E-3</v>
      </c>
      <c r="I2304" s="4">
        <f t="shared" si="184"/>
        <v>-2.0161791664168316E-3</v>
      </c>
      <c r="J2304" s="4">
        <f t="shared" si="185"/>
        <v>-2.6584158898919075E-3</v>
      </c>
      <c r="K2304" s="4">
        <f t="shared" si="186"/>
        <v>2.847149032029872E-3</v>
      </c>
    </row>
    <row r="2305" spans="1:11" x14ac:dyDescent="0.2">
      <c r="A2305" s="6">
        <v>43762</v>
      </c>
      <c r="B2305">
        <v>36.748832700000001</v>
      </c>
      <c r="C2305">
        <v>89.039001459999994</v>
      </c>
      <c r="D2305">
        <v>4.8980970380000004</v>
      </c>
      <c r="E2305">
        <v>3010.290039</v>
      </c>
      <c r="G2305" s="6">
        <f t="shared" si="182"/>
        <v>43762</v>
      </c>
      <c r="H2305" s="4">
        <f t="shared" si="183"/>
        <v>-2.0945324353838224E-3</v>
      </c>
      <c r="I2305" s="4">
        <f t="shared" si="184"/>
        <v>1.0560886465379671E-2</v>
      </c>
      <c r="J2305" s="4">
        <f t="shared" si="185"/>
        <v>9.0727659706710817E-3</v>
      </c>
      <c r="K2305" s="4">
        <f t="shared" si="186"/>
        <v>1.9204461816166862E-3</v>
      </c>
    </row>
    <row r="2306" spans="1:11" x14ac:dyDescent="0.2">
      <c r="A2306" s="6">
        <v>43763</v>
      </c>
      <c r="B2306">
        <v>36.730316160000001</v>
      </c>
      <c r="C2306">
        <v>88.066497799999993</v>
      </c>
      <c r="D2306">
        <v>5.0891838070000004</v>
      </c>
      <c r="E2306">
        <v>3022.5500489999999</v>
      </c>
      <c r="G2306" s="6">
        <f t="shared" ref="G2306:G2369" si="187">A2306</f>
        <v>43763</v>
      </c>
      <c r="H2306" s="4">
        <f t="shared" si="183"/>
        <v>-5.0386743304642323E-4</v>
      </c>
      <c r="I2306" s="4">
        <f t="shared" si="184"/>
        <v>-1.0922221094728846E-2</v>
      </c>
      <c r="J2306" s="4">
        <f t="shared" si="185"/>
        <v>3.9012450655331321E-2</v>
      </c>
      <c r="K2306" s="4">
        <f t="shared" si="186"/>
        <v>4.072700584051514E-3</v>
      </c>
    </row>
    <row r="2307" spans="1:11" x14ac:dyDescent="0.2">
      <c r="A2307" s="6">
        <v>43766</v>
      </c>
      <c r="B2307">
        <v>36.785861969999999</v>
      </c>
      <c r="C2307">
        <v>88.853996280000004</v>
      </c>
      <c r="D2307">
        <v>5.1451668740000001</v>
      </c>
      <c r="E2307">
        <v>3039.419922</v>
      </c>
      <c r="G2307" s="6">
        <f t="shared" si="187"/>
        <v>43766</v>
      </c>
      <c r="H2307" s="4">
        <f t="shared" si="183"/>
        <v>1.5122606012438755E-3</v>
      </c>
      <c r="I2307" s="4">
        <f t="shared" si="184"/>
        <v>8.9420892129539187E-3</v>
      </c>
      <c r="J2307" s="4">
        <f t="shared" si="185"/>
        <v>1.1000401856776421E-2</v>
      </c>
      <c r="K2307" s="4">
        <f t="shared" si="186"/>
        <v>5.5813378526456958E-3</v>
      </c>
    </row>
    <row r="2308" spans="1:11" x14ac:dyDescent="0.2">
      <c r="A2308" s="6">
        <v>43767</v>
      </c>
      <c r="B2308">
        <v>36.147155759999997</v>
      </c>
      <c r="C2308">
        <v>88.135498049999995</v>
      </c>
      <c r="D2308">
        <v>5.0488762859999996</v>
      </c>
      <c r="E2308">
        <v>3036.889893</v>
      </c>
      <c r="G2308" s="6">
        <f t="shared" si="187"/>
        <v>43767</v>
      </c>
      <c r="H2308" s="4">
        <f t="shared" si="183"/>
        <v>-1.7362817555312104E-2</v>
      </c>
      <c r="I2308" s="4">
        <f t="shared" si="184"/>
        <v>-8.0862792905324055E-3</v>
      </c>
      <c r="J2308" s="4">
        <f t="shared" si="185"/>
        <v>-1.871476481872425E-2</v>
      </c>
      <c r="K2308" s="4">
        <f t="shared" si="186"/>
        <v>-8.3240521708993764E-4</v>
      </c>
    </row>
    <row r="2309" spans="1:11" x14ac:dyDescent="0.2">
      <c r="A2309" s="6">
        <v>43768</v>
      </c>
      <c r="B2309">
        <v>36.44027328</v>
      </c>
      <c r="C2309">
        <v>88.999496460000003</v>
      </c>
      <c r="D2309">
        <v>5.0508666040000003</v>
      </c>
      <c r="E2309">
        <v>3046.7700199999999</v>
      </c>
      <c r="G2309" s="6">
        <f t="shared" si="187"/>
        <v>43768</v>
      </c>
      <c r="H2309" s="4">
        <f t="shared" ref="H2309:H2372" si="188">B2309/B2308-1</f>
        <v>8.1090064719382404E-3</v>
      </c>
      <c r="I2309" s="4">
        <f t="shared" si="184"/>
        <v>9.8030694682165187E-3</v>
      </c>
      <c r="J2309" s="4">
        <f t="shared" si="185"/>
        <v>3.9421009493145753E-4</v>
      </c>
      <c r="K2309" s="4">
        <f t="shared" si="186"/>
        <v>3.2533701741288557E-3</v>
      </c>
    </row>
    <row r="2310" spans="1:11" x14ac:dyDescent="0.2">
      <c r="A2310" s="6">
        <v>43769</v>
      </c>
      <c r="B2310">
        <v>36.181095120000002</v>
      </c>
      <c r="C2310">
        <v>88.833000179999999</v>
      </c>
      <c r="D2310">
        <v>5.0016007419999999</v>
      </c>
      <c r="E2310">
        <v>3037.5600589999999</v>
      </c>
      <c r="G2310" s="6">
        <f t="shared" si="187"/>
        <v>43769</v>
      </c>
      <c r="H2310" s="4">
        <f t="shared" si="188"/>
        <v>-7.1124098880522846E-3</v>
      </c>
      <c r="I2310" s="4">
        <f t="shared" si="184"/>
        <v>-1.870755303372218E-3</v>
      </c>
      <c r="J2310" s="4">
        <f t="shared" si="185"/>
        <v>-9.7539424147501386E-3</v>
      </c>
      <c r="K2310" s="4">
        <f t="shared" si="186"/>
        <v>-3.0228605833531041E-3</v>
      </c>
    </row>
    <row r="2311" spans="1:11" x14ac:dyDescent="0.2">
      <c r="A2311" s="6">
        <v>43770</v>
      </c>
      <c r="B2311">
        <v>36.292175290000003</v>
      </c>
      <c r="C2311">
        <v>89.571998600000001</v>
      </c>
      <c r="D2311">
        <v>5.0406656270000001</v>
      </c>
      <c r="E2311">
        <v>3066.9099120000001</v>
      </c>
      <c r="G2311" s="6">
        <f t="shared" si="187"/>
        <v>43770</v>
      </c>
      <c r="H2311" s="4">
        <f t="shared" si="188"/>
        <v>3.0701163033233225E-3</v>
      </c>
      <c r="I2311" s="4">
        <f t="shared" si="184"/>
        <v>8.3189627559869805E-3</v>
      </c>
      <c r="J2311" s="4">
        <f t="shared" si="185"/>
        <v>7.8104764884490141E-3</v>
      </c>
      <c r="K2311" s="4">
        <f t="shared" si="186"/>
        <v>9.6623119971042115E-3</v>
      </c>
    </row>
    <row r="2312" spans="1:11" x14ac:dyDescent="0.2">
      <c r="A2312" s="6">
        <v>43773</v>
      </c>
      <c r="B2312">
        <v>36.276741029999997</v>
      </c>
      <c r="C2312">
        <v>90.233001709999996</v>
      </c>
      <c r="D2312">
        <v>5.2374753949999997</v>
      </c>
      <c r="E2312">
        <v>3078.2700199999999</v>
      </c>
      <c r="G2312" s="6">
        <f t="shared" si="187"/>
        <v>43773</v>
      </c>
      <c r="H2312" s="4">
        <f t="shared" si="188"/>
        <v>-4.2527789741664268E-4</v>
      </c>
      <c r="I2312" s="4">
        <f t="shared" si="184"/>
        <v>7.3795730845733765E-3</v>
      </c>
      <c r="J2312" s="4">
        <f t="shared" si="185"/>
        <v>3.9044400593802653E-2</v>
      </c>
      <c r="K2312" s="4">
        <f t="shared" si="186"/>
        <v>3.7040892383408686E-3</v>
      </c>
    </row>
    <row r="2313" spans="1:11" x14ac:dyDescent="0.2">
      <c r="A2313" s="6">
        <v>43774</v>
      </c>
      <c r="B2313">
        <v>36.674770359999997</v>
      </c>
      <c r="C2313">
        <v>90.08550262</v>
      </c>
      <c r="D2313">
        <v>5.2153315539999996</v>
      </c>
      <c r="E2313">
        <v>3074.6201169999999</v>
      </c>
      <c r="G2313" s="6">
        <f t="shared" si="187"/>
        <v>43774</v>
      </c>
      <c r="H2313" s="4">
        <f t="shared" si="188"/>
        <v>1.0972025565109123E-2</v>
      </c>
      <c r="I2313" s="4">
        <f t="shared" si="184"/>
        <v>-1.6346468277099735E-3</v>
      </c>
      <c r="J2313" s="4">
        <f t="shared" si="185"/>
        <v>-4.2279608647212141E-3</v>
      </c>
      <c r="K2313" s="4">
        <f t="shared" si="186"/>
        <v>-1.1856994273685695E-3</v>
      </c>
    </row>
    <row r="2314" spans="1:11" x14ac:dyDescent="0.2">
      <c r="A2314" s="6">
        <v>43775</v>
      </c>
      <c r="B2314">
        <v>36.872249600000004</v>
      </c>
      <c r="C2314">
        <v>89.788497919999998</v>
      </c>
      <c r="D2314">
        <v>5.1660661699999997</v>
      </c>
      <c r="E2314">
        <v>3076.780029</v>
      </c>
      <c r="G2314" s="6">
        <f t="shared" si="187"/>
        <v>43775</v>
      </c>
      <c r="H2314" s="4">
        <f t="shared" si="188"/>
        <v>5.3846074034424873E-3</v>
      </c>
      <c r="I2314" s="4">
        <f t="shared" si="184"/>
        <v>-3.2969200521956177E-3</v>
      </c>
      <c r="J2314" s="4">
        <f t="shared" si="185"/>
        <v>-9.4462611801190421E-3</v>
      </c>
      <c r="K2314" s="4">
        <f t="shared" si="186"/>
        <v>7.0249719243609121E-4</v>
      </c>
    </row>
    <row r="2315" spans="1:11" x14ac:dyDescent="0.2">
      <c r="A2315" s="6">
        <v>43776</v>
      </c>
      <c r="B2315">
        <v>37.097499849999998</v>
      </c>
      <c r="C2315">
        <v>89.410003660000001</v>
      </c>
      <c r="D2315">
        <v>5.1837325099999996</v>
      </c>
      <c r="E2315">
        <v>3085.179932</v>
      </c>
      <c r="G2315" s="6">
        <f t="shared" si="187"/>
        <v>43776</v>
      </c>
      <c r="H2315" s="4">
        <f t="shared" si="188"/>
        <v>6.1089370039411062E-3</v>
      </c>
      <c r="I2315" s="4">
        <f t="shared" si="184"/>
        <v>-4.2153980606427499E-3</v>
      </c>
      <c r="J2315" s="4">
        <f t="shared" si="185"/>
        <v>3.4196890668165558E-3</v>
      </c>
      <c r="K2315" s="4">
        <f t="shared" si="186"/>
        <v>2.7300953987048349E-3</v>
      </c>
    </row>
    <row r="2316" spans="1:11" x14ac:dyDescent="0.2">
      <c r="A2316" s="6">
        <v>43777</v>
      </c>
      <c r="B2316">
        <v>36.85373688</v>
      </c>
      <c r="C2316">
        <v>89.293998720000005</v>
      </c>
      <c r="D2316">
        <v>5.1697988510000004</v>
      </c>
      <c r="E2316">
        <v>3093.080078</v>
      </c>
      <c r="G2316" s="6">
        <f t="shared" si="187"/>
        <v>43777</v>
      </c>
      <c r="H2316" s="4">
        <f t="shared" si="188"/>
        <v>-6.5708732660052505E-3</v>
      </c>
      <c r="I2316" s="4">
        <f t="shared" si="184"/>
        <v>-1.2974492254930192E-3</v>
      </c>
      <c r="J2316" s="4">
        <f t="shared" si="185"/>
        <v>-2.6879587195365318E-3</v>
      </c>
      <c r="K2316" s="4">
        <f t="shared" si="186"/>
        <v>2.5606759327254647E-3</v>
      </c>
    </row>
    <row r="2317" spans="1:11" x14ac:dyDescent="0.2">
      <c r="A2317" s="6">
        <v>43780</v>
      </c>
      <c r="B2317">
        <v>36.730316160000001</v>
      </c>
      <c r="C2317">
        <v>88.582496640000002</v>
      </c>
      <c r="D2317">
        <v>5.179750919</v>
      </c>
      <c r="E2317">
        <v>3087.01001</v>
      </c>
      <c r="G2317" s="6">
        <f t="shared" si="187"/>
        <v>43780</v>
      </c>
      <c r="H2317" s="4">
        <f t="shared" si="188"/>
        <v>-3.3489336617850141E-3</v>
      </c>
      <c r="I2317" s="4">
        <f t="shared" si="184"/>
        <v>-7.9680839720378538E-3</v>
      </c>
      <c r="J2317" s="4">
        <f t="shared" si="185"/>
        <v>1.9250396943537584E-3</v>
      </c>
      <c r="K2317" s="4">
        <f t="shared" si="186"/>
        <v>-1.9624671353238865E-3</v>
      </c>
    </row>
    <row r="2318" spans="1:11" x14ac:dyDescent="0.2">
      <c r="A2318" s="6">
        <v>43781</v>
      </c>
      <c r="B2318">
        <v>36.755001069999999</v>
      </c>
      <c r="C2318">
        <v>88.900001529999997</v>
      </c>
      <c r="D2318">
        <v>5.2153315539999996</v>
      </c>
      <c r="E2318">
        <v>3091.8400879999999</v>
      </c>
      <c r="G2318" s="6">
        <f t="shared" si="187"/>
        <v>43781</v>
      </c>
      <c r="H2318" s="4">
        <f t="shared" si="188"/>
        <v>6.7205819553706192E-4</v>
      </c>
      <c r="I2318" s="4">
        <f t="shared" si="184"/>
        <v>3.5842847294125235E-3</v>
      </c>
      <c r="J2318" s="4">
        <f t="shared" si="185"/>
        <v>6.86917876098736E-3</v>
      </c>
      <c r="K2318" s="4">
        <f t="shared" si="186"/>
        <v>1.5646460440210674E-3</v>
      </c>
    </row>
    <row r="2319" spans="1:11" x14ac:dyDescent="0.2">
      <c r="A2319" s="6">
        <v>43782</v>
      </c>
      <c r="B2319">
        <v>37.328903199999999</v>
      </c>
      <c r="C2319">
        <v>87.655502319999997</v>
      </c>
      <c r="D2319">
        <v>5.1894550319999997</v>
      </c>
      <c r="E2319">
        <v>3094.040039</v>
      </c>
      <c r="G2319" s="6">
        <f t="shared" si="187"/>
        <v>43782</v>
      </c>
      <c r="H2319" s="4">
        <f t="shared" si="188"/>
        <v>1.5614259646109074E-2</v>
      </c>
      <c r="I2319" s="4">
        <f t="shared" si="184"/>
        <v>-1.3998866013292921E-2</v>
      </c>
      <c r="J2319" s="4">
        <f t="shared" si="185"/>
        <v>-4.9616254943856131E-3</v>
      </c>
      <c r="K2319" s="4">
        <f t="shared" si="186"/>
        <v>7.1153453522332377E-4</v>
      </c>
    </row>
    <row r="2320" spans="1:11" x14ac:dyDescent="0.2">
      <c r="A2320" s="6">
        <v>43783</v>
      </c>
      <c r="B2320">
        <v>37.227081300000002</v>
      </c>
      <c r="C2320">
        <v>87.730003359999998</v>
      </c>
      <c r="D2320">
        <v>5.2198095320000002</v>
      </c>
      <c r="E2320">
        <v>3096.6298830000001</v>
      </c>
      <c r="G2320" s="6">
        <f t="shared" si="187"/>
        <v>43783</v>
      </c>
      <c r="H2320" s="4">
        <f t="shared" si="188"/>
        <v>-2.7276960015261142E-3</v>
      </c>
      <c r="I2320" s="4">
        <f t="shared" si="184"/>
        <v>8.49929987601028E-4</v>
      </c>
      <c r="J2320" s="4">
        <f t="shared" si="185"/>
        <v>5.8492654455668536E-3</v>
      </c>
      <c r="K2320" s="4">
        <f t="shared" si="186"/>
        <v>8.3704282018182141E-4</v>
      </c>
    </row>
    <row r="2321" spans="1:11" x14ac:dyDescent="0.2">
      <c r="A2321" s="6">
        <v>43784</v>
      </c>
      <c r="B2321">
        <v>36.67785645</v>
      </c>
      <c r="C2321">
        <v>86.974502560000005</v>
      </c>
      <c r="D2321">
        <v>5.0804767609999999</v>
      </c>
      <c r="E2321">
        <v>3120.459961</v>
      </c>
      <c r="G2321" s="6">
        <f t="shared" si="187"/>
        <v>43784</v>
      </c>
      <c r="H2321" s="4">
        <f t="shared" si="188"/>
        <v>-1.475336853765119E-2</v>
      </c>
      <c r="I2321" s="4">
        <f t="shared" si="184"/>
        <v>-8.6116581678424842E-3</v>
      </c>
      <c r="J2321" s="4">
        <f t="shared" si="185"/>
        <v>-2.6693075704356972E-2</v>
      </c>
      <c r="K2321" s="4">
        <f t="shared" si="186"/>
        <v>7.6954879660702247E-3</v>
      </c>
    </row>
    <row r="2322" spans="1:11" x14ac:dyDescent="0.2">
      <c r="A2322" s="6">
        <v>43787</v>
      </c>
      <c r="B2322">
        <v>37.1036644</v>
      </c>
      <c r="C2322">
        <v>87.626502990000006</v>
      </c>
      <c r="D2322">
        <v>5.2817640299999997</v>
      </c>
      <c r="E2322">
        <v>3122.030029</v>
      </c>
      <c r="G2322" s="6">
        <f t="shared" si="187"/>
        <v>43787</v>
      </c>
      <c r="H2322" s="4">
        <f t="shared" si="188"/>
        <v>1.1609401181349455E-2</v>
      </c>
      <c r="I2322" s="4">
        <f t="shared" si="184"/>
        <v>7.496454832267796E-3</v>
      </c>
      <c r="J2322" s="4">
        <f t="shared" si="185"/>
        <v>3.9619759811750477E-2</v>
      </c>
      <c r="K2322" s="4">
        <f t="shared" si="186"/>
        <v>5.0315274658951914E-4</v>
      </c>
    </row>
    <row r="2323" spans="1:11" x14ac:dyDescent="0.2">
      <c r="A2323" s="6">
        <v>43788</v>
      </c>
      <c r="B2323">
        <v>36.992584229999999</v>
      </c>
      <c r="C2323">
        <v>87.639503480000002</v>
      </c>
      <c r="D2323">
        <v>5.1750235560000002</v>
      </c>
      <c r="E2323">
        <v>3120.179932</v>
      </c>
      <c r="G2323" s="6">
        <f t="shared" si="187"/>
        <v>43788</v>
      </c>
      <c r="H2323" s="4">
        <f t="shared" si="188"/>
        <v>-2.9937789648615265E-3</v>
      </c>
      <c r="I2323" s="4">
        <f t="shared" si="184"/>
        <v>1.4836253366734553E-4</v>
      </c>
      <c r="J2323" s="4">
        <f t="shared" si="185"/>
        <v>-2.0209247023101007E-2</v>
      </c>
      <c r="K2323" s="4">
        <f t="shared" si="186"/>
        <v>-5.9259423606272676E-4</v>
      </c>
    </row>
    <row r="2324" spans="1:11" x14ac:dyDescent="0.2">
      <c r="A2324" s="6">
        <v>43789</v>
      </c>
      <c r="B2324">
        <v>36.758087160000002</v>
      </c>
      <c r="C2324">
        <v>87.276496890000004</v>
      </c>
      <c r="D2324">
        <v>5.254394531</v>
      </c>
      <c r="E2324">
        <v>3108.459961</v>
      </c>
      <c r="G2324" s="6">
        <f t="shared" si="187"/>
        <v>43789</v>
      </c>
      <c r="H2324" s="4">
        <f t="shared" si="188"/>
        <v>-6.3390291562768208E-3</v>
      </c>
      <c r="I2324" s="4">
        <f t="shared" ref="I2324:I2387" si="189">C2324/C2323-1</f>
        <v>-4.1420429781741097E-3</v>
      </c>
      <c r="J2324" s="4">
        <f t="shared" ref="J2324:J2387" si="190">D2324/D2323-1</f>
        <v>1.5337316659742806E-2</v>
      </c>
      <c r="K2324" s="4">
        <f t="shared" ref="K2324:K2387" si="191">E2324/E2323-1</f>
        <v>-3.7561843404613215E-3</v>
      </c>
    </row>
    <row r="2325" spans="1:11" x14ac:dyDescent="0.2">
      <c r="A2325" s="6">
        <v>43790</v>
      </c>
      <c r="B2325">
        <v>36.983337400000003</v>
      </c>
      <c r="C2325">
        <v>86.735496519999998</v>
      </c>
      <c r="D2325">
        <v>5.2295131680000004</v>
      </c>
      <c r="E2325">
        <v>3103.540039</v>
      </c>
      <c r="G2325" s="6">
        <f t="shared" si="187"/>
        <v>43790</v>
      </c>
      <c r="H2325" s="4">
        <f t="shared" si="188"/>
        <v>6.1279097309807629E-3</v>
      </c>
      <c r="I2325" s="4">
        <f t="shared" si="189"/>
        <v>-6.1986948293979438E-3</v>
      </c>
      <c r="J2325" s="4">
        <f t="shared" si="190"/>
        <v>-4.7353435021302293E-3</v>
      </c>
      <c r="K2325" s="4">
        <f t="shared" si="191"/>
        <v>-1.5827522508661263E-3</v>
      </c>
    </row>
    <row r="2326" spans="1:11" x14ac:dyDescent="0.2">
      <c r="A2326" s="6">
        <v>43791</v>
      </c>
      <c r="B2326">
        <v>36.829051970000002</v>
      </c>
      <c r="C2326">
        <v>87.286003109999996</v>
      </c>
      <c r="D2326">
        <v>5.2471799849999998</v>
      </c>
      <c r="E2326">
        <v>3110.290039</v>
      </c>
      <c r="G2326" s="6">
        <f t="shared" si="187"/>
        <v>43791</v>
      </c>
      <c r="H2326" s="4">
        <f t="shared" si="188"/>
        <v>-4.1717551969769895E-3</v>
      </c>
      <c r="I2326" s="4">
        <f t="shared" si="189"/>
        <v>6.3469584205706475E-3</v>
      </c>
      <c r="J2326" s="4">
        <f t="shared" si="190"/>
        <v>3.3782909484012524E-3</v>
      </c>
      <c r="K2326" s="4">
        <f t="shared" si="191"/>
        <v>2.1749356912357243E-3</v>
      </c>
    </row>
    <row r="2327" spans="1:11" x14ac:dyDescent="0.2">
      <c r="A2327" s="6">
        <v>43794</v>
      </c>
      <c r="B2327">
        <v>36.693286899999997</v>
      </c>
      <c r="C2327">
        <v>88.692001340000004</v>
      </c>
      <c r="D2327">
        <v>5.5039525029999998</v>
      </c>
      <c r="E2327">
        <v>3133.639893</v>
      </c>
      <c r="G2327" s="6">
        <f t="shared" si="187"/>
        <v>43794</v>
      </c>
      <c r="H2327" s="4">
        <f t="shared" si="188"/>
        <v>-3.6863579901702526E-3</v>
      </c>
      <c r="I2327" s="4">
        <f t="shared" si="189"/>
        <v>1.6107946061273193E-2</v>
      </c>
      <c r="J2327" s="4">
        <f t="shared" si="190"/>
        <v>4.8935336453872269E-2</v>
      </c>
      <c r="K2327" s="4">
        <f t="shared" si="191"/>
        <v>7.5072915088996162E-3</v>
      </c>
    </row>
    <row r="2328" spans="1:11" x14ac:dyDescent="0.2">
      <c r="A2328" s="6">
        <v>43795</v>
      </c>
      <c r="B2328">
        <v>36.776603700000003</v>
      </c>
      <c r="C2328">
        <v>89.847000120000004</v>
      </c>
      <c r="D2328">
        <v>5.3992028239999996</v>
      </c>
      <c r="E2328">
        <v>3140.5200199999999</v>
      </c>
      <c r="G2328" s="6">
        <f t="shared" si="187"/>
        <v>43795</v>
      </c>
      <c r="H2328" s="4">
        <f t="shared" si="188"/>
        <v>2.2706278733510832E-3</v>
      </c>
      <c r="I2328" s="4">
        <f t="shared" si="189"/>
        <v>1.302258109581178E-2</v>
      </c>
      <c r="J2328" s="4">
        <f t="shared" si="190"/>
        <v>-1.9031719285895865E-2</v>
      </c>
      <c r="K2328" s="4">
        <f t="shared" si="191"/>
        <v>2.1955704021285882E-3</v>
      </c>
    </row>
    <row r="2329" spans="1:11" x14ac:dyDescent="0.2">
      <c r="A2329" s="6">
        <v>43796</v>
      </c>
      <c r="B2329">
        <v>36.64392471</v>
      </c>
      <c r="C2329">
        <v>90.925498959999999</v>
      </c>
      <c r="D2329">
        <v>5.4340615269999999</v>
      </c>
      <c r="E2329">
        <v>3153.6298830000001</v>
      </c>
      <c r="G2329" s="6">
        <f t="shared" si="187"/>
        <v>43796</v>
      </c>
      <c r="H2329" s="4">
        <f t="shared" si="188"/>
        <v>-3.6077010014929911E-3</v>
      </c>
      <c r="I2329" s="4">
        <f t="shared" si="189"/>
        <v>1.2003726763938127E-2</v>
      </c>
      <c r="J2329" s="4">
        <f t="shared" si="190"/>
        <v>6.4562684782001334E-3</v>
      </c>
      <c r="K2329" s="4">
        <f t="shared" si="191"/>
        <v>4.1744242725763048E-3</v>
      </c>
    </row>
    <row r="2330" spans="1:11" x14ac:dyDescent="0.2">
      <c r="A2330" s="6">
        <v>43798</v>
      </c>
      <c r="B2330">
        <v>36.745738979999999</v>
      </c>
      <c r="C2330">
        <v>90.040000919999997</v>
      </c>
      <c r="D2330">
        <v>5.3967118259999998</v>
      </c>
      <c r="E2330">
        <v>3140.9799800000001</v>
      </c>
      <c r="G2330" s="6">
        <f t="shared" si="187"/>
        <v>43798</v>
      </c>
      <c r="H2330" s="4">
        <f t="shared" si="188"/>
        <v>2.7784761268274671E-3</v>
      </c>
      <c r="I2330" s="4">
        <f t="shared" si="189"/>
        <v>-9.7387207123224018E-3</v>
      </c>
      <c r="J2330" s="4">
        <f t="shared" si="190"/>
        <v>-6.8732569210749883E-3</v>
      </c>
      <c r="K2330" s="4">
        <f t="shared" si="191"/>
        <v>-4.0112199177813057E-3</v>
      </c>
    </row>
    <row r="2331" spans="1:11" x14ac:dyDescent="0.2">
      <c r="A2331" s="6">
        <v>43801</v>
      </c>
      <c r="B2331">
        <v>36.804359439999999</v>
      </c>
      <c r="C2331">
        <v>89.08000183</v>
      </c>
      <c r="D2331">
        <v>5.2102150920000003</v>
      </c>
      <c r="E2331">
        <v>3113.8701169999999</v>
      </c>
      <c r="G2331" s="6">
        <f t="shared" si="187"/>
        <v>43801</v>
      </c>
      <c r="H2331" s="4">
        <f t="shared" si="188"/>
        <v>1.5952995266172998E-3</v>
      </c>
      <c r="I2331" s="4">
        <f t="shared" si="189"/>
        <v>-1.0661917816426336E-2</v>
      </c>
      <c r="J2331" s="4">
        <f t="shared" si="190"/>
        <v>-3.4557474998295312E-2</v>
      </c>
      <c r="K2331" s="4">
        <f t="shared" si="191"/>
        <v>-8.6310206281544621E-3</v>
      </c>
    </row>
    <row r="2332" spans="1:11" x14ac:dyDescent="0.2">
      <c r="A2332" s="6">
        <v>43802</v>
      </c>
      <c r="B2332">
        <v>36.616149900000003</v>
      </c>
      <c r="C2332">
        <v>88.498001099999996</v>
      </c>
      <c r="D2332">
        <v>5.1706266400000001</v>
      </c>
      <c r="E2332">
        <v>3093.1999510000001</v>
      </c>
      <c r="G2332" s="6">
        <f t="shared" si="187"/>
        <v>43802</v>
      </c>
      <c r="H2332" s="4">
        <f t="shared" si="188"/>
        <v>-5.1137838795108914E-3</v>
      </c>
      <c r="I2332" s="4">
        <f t="shared" si="189"/>
        <v>-6.533461136548846E-3</v>
      </c>
      <c r="J2332" s="4">
        <f t="shared" si="190"/>
        <v>-7.5982375585196271E-3</v>
      </c>
      <c r="K2332" s="4">
        <f t="shared" si="191"/>
        <v>-6.6380951110170949E-3</v>
      </c>
    </row>
    <row r="2333" spans="1:11" x14ac:dyDescent="0.2">
      <c r="A2333" s="6">
        <v>43803</v>
      </c>
      <c r="B2333">
        <v>36.622318270000001</v>
      </c>
      <c r="C2333">
        <v>88.034500120000004</v>
      </c>
      <c r="D2333">
        <v>5.2144479749999997</v>
      </c>
      <c r="E2333">
        <v>3112.76001</v>
      </c>
      <c r="G2333" s="6">
        <f t="shared" si="187"/>
        <v>43803</v>
      </c>
      <c r="H2333" s="4">
        <f t="shared" si="188"/>
        <v>1.6846036562667699E-4</v>
      </c>
      <c r="I2333" s="4">
        <f t="shared" si="189"/>
        <v>-5.2374175036592474E-3</v>
      </c>
      <c r="J2333" s="4">
        <f t="shared" si="190"/>
        <v>8.4750530353512321E-3</v>
      </c>
      <c r="K2333" s="4">
        <f t="shared" si="191"/>
        <v>6.3235676030823917E-3</v>
      </c>
    </row>
    <row r="2334" spans="1:11" x14ac:dyDescent="0.2">
      <c r="A2334" s="6">
        <v>43804</v>
      </c>
      <c r="B2334">
        <v>36.77729034</v>
      </c>
      <c r="C2334">
        <v>87.024002080000002</v>
      </c>
      <c r="D2334">
        <v>5.1975169179999998</v>
      </c>
      <c r="E2334">
        <v>3117.429932</v>
      </c>
      <c r="G2334" s="6">
        <f t="shared" si="187"/>
        <v>43804</v>
      </c>
      <c r="H2334" s="4">
        <f t="shared" si="188"/>
        <v>4.231629162781525E-3</v>
      </c>
      <c r="I2334" s="4">
        <f t="shared" si="189"/>
        <v>-1.1478432189909515E-2</v>
      </c>
      <c r="J2334" s="4">
        <f t="shared" si="190"/>
        <v>-3.2469509871752011E-3</v>
      </c>
      <c r="K2334" s="4">
        <f t="shared" si="191"/>
        <v>1.5002512191744088E-3</v>
      </c>
    </row>
    <row r="2335" spans="1:11" x14ac:dyDescent="0.2">
      <c r="A2335" s="6">
        <v>43805</v>
      </c>
      <c r="B2335">
        <v>37.12442017</v>
      </c>
      <c r="C2335">
        <v>87.58000183</v>
      </c>
      <c r="D2335">
        <v>5.2829217909999997</v>
      </c>
      <c r="E2335">
        <v>3145.9099120000001</v>
      </c>
      <c r="G2335" s="6">
        <f t="shared" si="187"/>
        <v>43805</v>
      </c>
      <c r="H2335" s="4">
        <f t="shared" si="188"/>
        <v>9.4387005347822406E-3</v>
      </c>
      <c r="I2335" s="4">
        <f t="shared" si="189"/>
        <v>6.3890390778498229E-3</v>
      </c>
      <c r="J2335" s="4">
        <f t="shared" si="190"/>
        <v>1.6431860510973229E-2</v>
      </c>
      <c r="K2335" s="4">
        <f t="shared" si="191"/>
        <v>9.1357241770397835E-3</v>
      </c>
    </row>
    <row r="2336" spans="1:11" x14ac:dyDescent="0.2">
      <c r="A2336" s="6">
        <v>43808</v>
      </c>
      <c r="B2336">
        <v>36.994247440000002</v>
      </c>
      <c r="C2336">
        <v>87.47550201</v>
      </c>
      <c r="D2336">
        <v>5.2829217909999997</v>
      </c>
      <c r="E2336">
        <v>3135.959961</v>
      </c>
      <c r="G2336" s="6">
        <f t="shared" si="187"/>
        <v>43808</v>
      </c>
      <c r="H2336" s="4">
        <f t="shared" si="188"/>
        <v>-3.5063909255393932E-3</v>
      </c>
      <c r="I2336" s="4">
        <f t="shared" si="189"/>
        <v>-1.1931927131361153E-3</v>
      </c>
      <c r="J2336" s="4">
        <f t="shared" si="190"/>
        <v>0</v>
      </c>
      <c r="K2336" s="4">
        <f t="shared" si="191"/>
        <v>-3.1628213389220949E-3</v>
      </c>
    </row>
    <row r="2337" spans="1:11" x14ac:dyDescent="0.2">
      <c r="A2337" s="6">
        <v>43809</v>
      </c>
      <c r="B2337">
        <v>36.926063540000001</v>
      </c>
      <c r="C2337">
        <v>86.96050262</v>
      </c>
      <c r="D2337">
        <v>5.3279910089999998</v>
      </c>
      <c r="E2337">
        <v>3132.5200199999999</v>
      </c>
      <c r="G2337" s="6">
        <f t="shared" si="187"/>
        <v>43809</v>
      </c>
      <c r="H2337" s="4">
        <f t="shared" si="188"/>
        <v>-1.8430946625035416E-3</v>
      </c>
      <c r="I2337" s="4">
        <f t="shared" si="189"/>
        <v>-5.887355638623526E-3</v>
      </c>
      <c r="J2337" s="4">
        <f t="shared" si="190"/>
        <v>8.5311158830290168E-3</v>
      </c>
      <c r="K2337" s="4">
        <f t="shared" si="191"/>
        <v>-1.0969339668811529E-3</v>
      </c>
    </row>
    <row r="2338" spans="1:11" x14ac:dyDescent="0.2">
      <c r="A2338" s="6">
        <v>43810</v>
      </c>
      <c r="B2338">
        <v>36.882671360000003</v>
      </c>
      <c r="C2338">
        <v>87.435997009999994</v>
      </c>
      <c r="D2338">
        <v>5.4116511340000004</v>
      </c>
      <c r="E2338">
        <v>3141.6298830000001</v>
      </c>
      <c r="G2338" s="6">
        <f t="shared" si="187"/>
        <v>43810</v>
      </c>
      <c r="H2338" s="4">
        <f t="shared" si="188"/>
        <v>-1.1751098232551938E-3</v>
      </c>
      <c r="I2338" s="4">
        <f t="shared" si="189"/>
        <v>5.46793516221733E-3</v>
      </c>
      <c r="J2338" s="4">
        <f t="shared" si="190"/>
        <v>1.5702001910041341E-2</v>
      </c>
      <c r="K2338" s="4">
        <f t="shared" si="191"/>
        <v>2.9081579500966903E-3</v>
      </c>
    </row>
    <row r="2339" spans="1:11" x14ac:dyDescent="0.2">
      <c r="A2339" s="6">
        <v>43811</v>
      </c>
      <c r="B2339">
        <v>37.118217469999998</v>
      </c>
      <c r="C2339">
        <v>88.016502380000006</v>
      </c>
      <c r="D2339">
        <v>5.5792255400000004</v>
      </c>
      <c r="E2339">
        <v>3168.570068</v>
      </c>
      <c r="G2339" s="6">
        <f t="shared" si="187"/>
        <v>43811</v>
      </c>
      <c r="H2339" s="4">
        <f t="shared" si="188"/>
        <v>6.3863625197020379E-3</v>
      </c>
      <c r="I2339" s="4">
        <f t="shared" si="189"/>
        <v>6.6392034156552704E-3</v>
      </c>
      <c r="J2339" s="4">
        <f t="shared" si="190"/>
        <v>3.0965485736353715E-2</v>
      </c>
      <c r="K2339" s="4">
        <f t="shared" si="191"/>
        <v>8.5752256005007244E-3</v>
      </c>
    </row>
    <row r="2340" spans="1:11" x14ac:dyDescent="0.2">
      <c r="A2340" s="6">
        <v>43812</v>
      </c>
      <c r="B2340">
        <v>37.282497409999998</v>
      </c>
      <c r="C2340">
        <v>88.046997070000003</v>
      </c>
      <c r="D2340">
        <v>5.5772337910000003</v>
      </c>
      <c r="E2340">
        <v>3168.8000489999999</v>
      </c>
      <c r="G2340" s="6">
        <f t="shared" si="187"/>
        <v>43812</v>
      </c>
      <c r="H2340" s="4">
        <f t="shared" si="188"/>
        <v>4.4258574683111451E-3</v>
      </c>
      <c r="I2340" s="4">
        <f t="shared" si="189"/>
        <v>3.46465596512191E-4</v>
      </c>
      <c r="J2340" s="4">
        <f t="shared" si="190"/>
        <v>-3.5699381315923429E-4</v>
      </c>
      <c r="K2340" s="4">
        <f t="shared" si="191"/>
        <v>7.2581951815697821E-5</v>
      </c>
    </row>
    <row r="2341" spans="1:11" x14ac:dyDescent="0.2">
      <c r="A2341" s="6">
        <v>43815</v>
      </c>
      <c r="B2341">
        <v>37.359977720000003</v>
      </c>
      <c r="C2341">
        <v>88.46050262</v>
      </c>
      <c r="D2341">
        <v>5.6061172490000004</v>
      </c>
      <c r="E2341">
        <v>3191.4499510000001</v>
      </c>
      <c r="G2341" s="6">
        <f t="shared" si="187"/>
        <v>43815</v>
      </c>
      <c r="H2341" s="4">
        <f t="shared" si="188"/>
        <v>2.0781952761357303E-3</v>
      </c>
      <c r="I2341" s="4">
        <f t="shared" si="189"/>
        <v>4.6964185464637431E-3</v>
      </c>
      <c r="J2341" s="4">
        <f t="shared" si="190"/>
        <v>5.178814280048627E-3</v>
      </c>
      <c r="K2341" s="4">
        <f t="shared" si="191"/>
        <v>7.1477851709664808E-3</v>
      </c>
    </row>
    <row r="2342" spans="1:11" x14ac:dyDescent="0.2">
      <c r="A2342" s="6">
        <v>43816</v>
      </c>
      <c r="B2342">
        <v>37.589324949999998</v>
      </c>
      <c r="C2342">
        <v>89.532997129999998</v>
      </c>
      <c r="D2342">
        <v>5.6843023300000004</v>
      </c>
      <c r="E2342">
        <v>3192.5200199999999</v>
      </c>
      <c r="G2342" s="6">
        <f t="shared" si="187"/>
        <v>43816</v>
      </c>
      <c r="H2342" s="4">
        <f t="shared" si="188"/>
        <v>6.138848147043241E-3</v>
      </c>
      <c r="I2342" s="4">
        <f t="shared" si="189"/>
        <v>1.2123992948662288E-2</v>
      </c>
      <c r="J2342" s="4">
        <f t="shared" si="190"/>
        <v>1.3946387049601272E-2</v>
      </c>
      <c r="K2342" s="4">
        <f t="shared" si="191"/>
        <v>3.3529242708785212E-4</v>
      </c>
    </row>
    <row r="2343" spans="1:11" x14ac:dyDescent="0.2">
      <c r="A2343" s="6">
        <v>43817</v>
      </c>
      <c r="B2343">
        <v>37.149219510000002</v>
      </c>
      <c r="C2343">
        <v>89.201499940000005</v>
      </c>
      <c r="D2343">
        <v>5.714678288</v>
      </c>
      <c r="E2343">
        <v>3191.139893</v>
      </c>
      <c r="G2343" s="6">
        <f t="shared" si="187"/>
        <v>43817</v>
      </c>
      <c r="H2343" s="4">
        <f t="shared" si="188"/>
        <v>-1.1708256016446428E-2</v>
      </c>
      <c r="I2343" s="4">
        <f t="shared" si="189"/>
        <v>-3.7025141637855308E-3</v>
      </c>
      <c r="J2343" s="4">
        <f t="shared" si="190"/>
        <v>5.34383223068291E-3</v>
      </c>
      <c r="K2343" s="4">
        <f t="shared" si="191"/>
        <v>-4.3230018648399149E-4</v>
      </c>
    </row>
    <row r="2344" spans="1:11" x14ac:dyDescent="0.2">
      <c r="A2344" s="6">
        <v>43818</v>
      </c>
      <c r="B2344">
        <v>37.2173996</v>
      </c>
      <c r="C2344">
        <v>89.613998409999994</v>
      </c>
      <c r="D2344">
        <v>5.8628311159999997</v>
      </c>
      <c r="E2344">
        <v>3205.3701169999999</v>
      </c>
      <c r="G2344" s="6">
        <f t="shared" si="187"/>
        <v>43818</v>
      </c>
      <c r="H2344" s="4">
        <f t="shared" si="188"/>
        <v>1.83530343030891E-3</v>
      </c>
      <c r="I2344" s="4">
        <f t="shared" si="189"/>
        <v>4.6243445488860502E-3</v>
      </c>
      <c r="J2344" s="4">
        <f t="shared" si="190"/>
        <v>2.5924963844613735E-2</v>
      </c>
      <c r="K2344" s="4">
        <f t="shared" si="191"/>
        <v>4.4592918133157244E-3</v>
      </c>
    </row>
    <row r="2345" spans="1:11" x14ac:dyDescent="0.2">
      <c r="A2345" s="6">
        <v>43819</v>
      </c>
      <c r="B2345">
        <v>37.282497409999998</v>
      </c>
      <c r="C2345">
        <v>89.324996949999999</v>
      </c>
      <c r="D2345">
        <v>5.9601888660000002</v>
      </c>
      <c r="E2345">
        <v>3221.219971</v>
      </c>
      <c r="G2345" s="6">
        <f t="shared" si="187"/>
        <v>43819</v>
      </c>
      <c r="H2345" s="4">
        <f t="shared" si="188"/>
        <v>1.7491230096580157E-3</v>
      </c>
      <c r="I2345" s="4">
        <f t="shared" si="189"/>
        <v>-3.2249588806178009E-3</v>
      </c>
      <c r="J2345" s="4">
        <f t="shared" si="190"/>
        <v>1.6605927763176709E-2</v>
      </c>
      <c r="K2345" s="4">
        <f t="shared" si="191"/>
        <v>4.9447812331995245E-3</v>
      </c>
    </row>
    <row r="2346" spans="1:11" x14ac:dyDescent="0.2">
      <c r="A2346" s="6">
        <v>43822</v>
      </c>
      <c r="B2346">
        <v>36.891967770000001</v>
      </c>
      <c r="C2346">
        <v>89.650001529999997</v>
      </c>
      <c r="D2346">
        <v>5.9464936259999996</v>
      </c>
      <c r="E2346">
        <v>3224.01001</v>
      </c>
      <c r="G2346" s="6">
        <f t="shared" si="187"/>
        <v>43822</v>
      </c>
      <c r="H2346" s="4">
        <f t="shared" si="188"/>
        <v>-1.0474878753568895E-2</v>
      </c>
      <c r="I2346" s="4">
        <f t="shared" si="189"/>
        <v>3.6384505020685687E-3</v>
      </c>
      <c r="J2346" s="4">
        <f t="shared" si="190"/>
        <v>-2.2977862460240583E-3</v>
      </c>
      <c r="K2346" s="4">
        <f t="shared" si="191"/>
        <v>8.6614358072978348E-4</v>
      </c>
    </row>
    <row r="2347" spans="1:11" x14ac:dyDescent="0.2">
      <c r="A2347" s="6">
        <v>43823</v>
      </c>
      <c r="B2347">
        <v>37.040744779999997</v>
      </c>
      <c r="C2347">
        <v>89.46050262</v>
      </c>
      <c r="D2347">
        <v>5.9415125849999999</v>
      </c>
      <c r="E2347">
        <v>3223.3798830000001</v>
      </c>
      <c r="G2347" s="6">
        <f t="shared" si="187"/>
        <v>43823</v>
      </c>
      <c r="H2347" s="4">
        <f t="shared" si="188"/>
        <v>4.0327751267574818E-3</v>
      </c>
      <c r="I2347" s="4">
        <f t="shared" si="189"/>
        <v>-2.1137636002893645E-3</v>
      </c>
      <c r="J2347" s="4">
        <f t="shared" si="190"/>
        <v>-8.3764337663139177E-4</v>
      </c>
      <c r="K2347" s="4">
        <f t="shared" si="191"/>
        <v>-1.9544821450478977E-4</v>
      </c>
    </row>
    <row r="2348" spans="1:11" x14ac:dyDescent="0.2">
      <c r="A2348" s="6">
        <v>43825</v>
      </c>
      <c r="B2348">
        <v>37.043830870000001</v>
      </c>
      <c r="C2348">
        <v>93.438499449999995</v>
      </c>
      <c r="D2348">
        <v>5.9557056429999999</v>
      </c>
      <c r="E2348">
        <v>3239.9099120000001</v>
      </c>
      <c r="G2348" s="6">
        <f t="shared" si="187"/>
        <v>43825</v>
      </c>
      <c r="H2348" s="4">
        <f t="shared" si="188"/>
        <v>8.3316089304785734E-5</v>
      </c>
      <c r="I2348" s="4">
        <f t="shared" si="189"/>
        <v>4.4466515540352747E-2</v>
      </c>
      <c r="J2348" s="4">
        <f t="shared" si="190"/>
        <v>2.3887954114296672E-3</v>
      </c>
      <c r="K2348" s="4">
        <f t="shared" si="191"/>
        <v>5.1281665829021605E-3</v>
      </c>
    </row>
    <row r="2349" spans="1:11" x14ac:dyDescent="0.2">
      <c r="A2349" s="6">
        <v>43826</v>
      </c>
      <c r="B2349">
        <v>37.065540310000003</v>
      </c>
      <c r="C2349">
        <v>93.489997860000003</v>
      </c>
      <c r="D2349">
        <v>5.8979392050000001</v>
      </c>
      <c r="E2349">
        <v>3240.0200199999999</v>
      </c>
      <c r="G2349" s="6">
        <f t="shared" si="187"/>
        <v>43826</v>
      </c>
      <c r="H2349" s="4">
        <f t="shared" si="188"/>
        <v>5.8604737928402706E-4</v>
      </c>
      <c r="I2349" s="4">
        <f t="shared" si="189"/>
        <v>5.5114765651342879E-4</v>
      </c>
      <c r="J2349" s="4">
        <f t="shared" si="190"/>
        <v>-9.6993440345554127E-3</v>
      </c>
      <c r="K2349" s="4">
        <f t="shared" si="191"/>
        <v>3.3984895565053463E-5</v>
      </c>
    </row>
    <row r="2350" spans="1:11" x14ac:dyDescent="0.2">
      <c r="A2350" s="6">
        <v>43829</v>
      </c>
      <c r="B2350">
        <v>37.006649019999998</v>
      </c>
      <c r="C2350">
        <v>92.344497680000003</v>
      </c>
      <c r="D2350">
        <v>5.784646511</v>
      </c>
      <c r="E2350">
        <v>3221.290039</v>
      </c>
      <c r="G2350" s="6">
        <f t="shared" si="187"/>
        <v>43829</v>
      </c>
      <c r="H2350" s="4">
        <f t="shared" si="188"/>
        <v>-1.5888420756169364E-3</v>
      </c>
      <c r="I2350" s="4">
        <f t="shared" si="189"/>
        <v>-1.2252649547766281E-2</v>
      </c>
      <c r="J2350" s="4">
        <f t="shared" si="190"/>
        <v>-1.9208860936368422E-2</v>
      </c>
      <c r="K2350" s="4">
        <f t="shared" si="191"/>
        <v>-5.7808226135590557E-3</v>
      </c>
    </row>
    <row r="2351" spans="1:11" x14ac:dyDescent="0.2">
      <c r="A2351" s="6">
        <v>43830</v>
      </c>
      <c r="B2351">
        <v>36.833076480000003</v>
      </c>
      <c r="C2351">
        <v>92.391998290000004</v>
      </c>
      <c r="D2351">
        <v>5.8588461880000002</v>
      </c>
      <c r="E2351">
        <v>3230.780029</v>
      </c>
      <c r="G2351" s="6">
        <f t="shared" si="187"/>
        <v>43830</v>
      </c>
      <c r="H2351" s="4">
        <f t="shared" si="188"/>
        <v>-4.69030686637395E-3</v>
      </c>
      <c r="I2351" s="4">
        <f t="shared" si="189"/>
        <v>5.1438484363841575E-4</v>
      </c>
      <c r="J2351" s="4">
        <f t="shared" si="190"/>
        <v>1.2827002801105269E-2</v>
      </c>
      <c r="K2351" s="4">
        <f t="shared" si="191"/>
        <v>2.9460215892096464E-3</v>
      </c>
    </row>
    <row r="2352" spans="1:11" x14ac:dyDescent="0.2">
      <c r="A2352" s="6">
        <v>43832</v>
      </c>
      <c r="B2352">
        <v>36.864074709999997</v>
      </c>
      <c r="C2352">
        <v>94.900497439999995</v>
      </c>
      <c r="D2352">
        <v>5.9736337659999998</v>
      </c>
      <c r="E2352">
        <v>3257.8500979999999</v>
      </c>
      <c r="G2352" s="6">
        <f t="shared" si="187"/>
        <v>43832</v>
      </c>
      <c r="H2352" s="4">
        <f t="shared" si="188"/>
        <v>8.4158677369305934E-4</v>
      </c>
      <c r="I2352" s="4">
        <f t="shared" si="189"/>
        <v>2.7150610403796183E-2</v>
      </c>
      <c r="J2352" s="4">
        <f t="shared" si="190"/>
        <v>1.9592181517771534E-2</v>
      </c>
      <c r="K2352" s="4">
        <f t="shared" si="191"/>
        <v>8.3788028763995825E-3</v>
      </c>
    </row>
    <row r="2353" spans="1:11" x14ac:dyDescent="0.2">
      <c r="A2353" s="6">
        <v>43833</v>
      </c>
      <c r="B2353">
        <v>36.538631440000003</v>
      </c>
      <c r="C2353">
        <v>93.748497009999994</v>
      </c>
      <c r="D2353">
        <v>5.8780188559999997</v>
      </c>
      <c r="E2353">
        <v>3234.8500979999999</v>
      </c>
      <c r="G2353" s="6">
        <f t="shared" si="187"/>
        <v>43833</v>
      </c>
      <c r="H2353" s="4">
        <f t="shared" si="188"/>
        <v>-8.8281958128657578E-3</v>
      </c>
      <c r="I2353" s="4">
        <f t="shared" si="189"/>
        <v>-1.2139034684495176E-2</v>
      </c>
      <c r="J2353" s="4">
        <f t="shared" si="190"/>
        <v>-1.6006155339520323E-2</v>
      </c>
      <c r="K2353" s="4">
        <f t="shared" si="191"/>
        <v>-7.0598705613004187E-3</v>
      </c>
    </row>
    <row r="2354" spans="1:11" x14ac:dyDescent="0.2">
      <c r="A2354" s="6">
        <v>43836</v>
      </c>
      <c r="B2354">
        <v>36.464256290000002</v>
      </c>
      <c r="C2354">
        <v>95.143997189999993</v>
      </c>
      <c r="D2354">
        <v>5.9026689530000001</v>
      </c>
      <c r="E2354">
        <v>3246.280029</v>
      </c>
      <c r="G2354" s="6">
        <f t="shared" si="187"/>
        <v>43836</v>
      </c>
      <c r="H2354" s="4">
        <f t="shared" si="188"/>
        <v>-2.035520956008785E-3</v>
      </c>
      <c r="I2354" s="4">
        <f t="shared" si="189"/>
        <v>1.4885573897266191E-2</v>
      </c>
      <c r="J2354" s="4">
        <f t="shared" si="190"/>
        <v>4.1936063159848658E-3</v>
      </c>
      <c r="K2354" s="4">
        <f t="shared" si="191"/>
        <v>3.5333726923132414E-3</v>
      </c>
    </row>
    <row r="2355" spans="1:11" x14ac:dyDescent="0.2">
      <c r="A2355" s="6">
        <v>43837</v>
      </c>
      <c r="B2355">
        <v>36.126419069999997</v>
      </c>
      <c r="C2355">
        <v>95.343002319999997</v>
      </c>
      <c r="D2355">
        <v>5.9741325380000001</v>
      </c>
      <c r="E2355">
        <v>3237.179932</v>
      </c>
      <c r="G2355" s="6">
        <f t="shared" si="187"/>
        <v>43837</v>
      </c>
      <c r="H2355" s="4">
        <f t="shared" si="188"/>
        <v>-9.2648871627378782E-3</v>
      </c>
      <c r="I2355" s="4">
        <f t="shared" si="189"/>
        <v>2.0916204477157141E-3</v>
      </c>
      <c r="J2355" s="4">
        <f t="shared" si="190"/>
        <v>1.2106995254016262E-2</v>
      </c>
      <c r="K2355" s="4">
        <f t="shared" si="191"/>
        <v>-2.8032384509980579E-3</v>
      </c>
    </row>
    <row r="2356" spans="1:11" x14ac:dyDescent="0.2">
      <c r="A2356" s="6">
        <v>43838</v>
      </c>
      <c r="B2356">
        <v>36.002441410000003</v>
      </c>
      <c r="C2356">
        <v>94.598503109999996</v>
      </c>
      <c r="D2356">
        <v>5.9853363039999996</v>
      </c>
      <c r="E2356">
        <v>3253.0500489999999</v>
      </c>
      <c r="G2356" s="6">
        <f t="shared" si="187"/>
        <v>43838</v>
      </c>
      <c r="H2356" s="4">
        <f t="shared" si="188"/>
        <v>-3.4317727356195649E-3</v>
      </c>
      <c r="I2356" s="4">
        <f t="shared" si="189"/>
        <v>-7.8086402974938407E-3</v>
      </c>
      <c r="J2356" s="4">
        <f t="shared" si="190"/>
        <v>1.8753795515473737E-3</v>
      </c>
      <c r="K2356" s="4">
        <f t="shared" si="191"/>
        <v>4.9024513105131451E-3</v>
      </c>
    </row>
    <row r="2357" spans="1:11" x14ac:dyDescent="0.2">
      <c r="A2357" s="6">
        <v>43839</v>
      </c>
      <c r="B2357">
        <v>36.374366760000001</v>
      </c>
      <c r="C2357">
        <v>95.052497860000003</v>
      </c>
      <c r="D2357">
        <v>6.051070213</v>
      </c>
      <c r="E2357">
        <v>3274.6999510000001</v>
      </c>
      <c r="G2357" s="6">
        <f t="shared" si="187"/>
        <v>43839</v>
      </c>
      <c r="H2357" s="4">
        <f t="shared" si="188"/>
        <v>1.0330559135267148E-2</v>
      </c>
      <c r="I2357" s="4">
        <f t="shared" si="189"/>
        <v>4.7991747762867742E-3</v>
      </c>
      <c r="J2357" s="4">
        <f t="shared" si="190"/>
        <v>1.0982492154379075E-2</v>
      </c>
      <c r="K2357" s="4">
        <f t="shared" si="191"/>
        <v>6.6552624994673515E-3</v>
      </c>
    </row>
    <row r="2358" spans="1:11" x14ac:dyDescent="0.2">
      <c r="A2358" s="6">
        <v>43840</v>
      </c>
      <c r="B2358">
        <v>36.07062912</v>
      </c>
      <c r="C2358">
        <v>94.157997129999998</v>
      </c>
      <c r="D2358">
        <v>6.0834388730000004</v>
      </c>
      <c r="E2358">
        <v>3265.3500979999999</v>
      </c>
      <c r="G2358" s="6">
        <f t="shared" si="187"/>
        <v>43840</v>
      </c>
      <c r="H2358" s="4">
        <f t="shared" si="188"/>
        <v>-8.3503210380012627E-3</v>
      </c>
      <c r="I2358" s="4">
        <f t="shared" si="189"/>
        <v>-9.4105967769252397E-3</v>
      </c>
      <c r="J2358" s="4">
        <f t="shared" si="190"/>
        <v>5.3492454823049762E-3</v>
      </c>
      <c r="K2358" s="4">
        <f t="shared" si="191"/>
        <v>-2.8551785323552847E-3</v>
      </c>
    </row>
    <row r="2359" spans="1:11" x14ac:dyDescent="0.2">
      <c r="A2359" s="6">
        <v>43843</v>
      </c>
      <c r="B2359">
        <v>35.915657039999999</v>
      </c>
      <c r="C2359">
        <v>94.565002440000001</v>
      </c>
      <c r="D2359">
        <v>6.2741699219999996</v>
      </c>
      <c r="E2359">
        <v>3288.1298830000001</v>
      </c>
      <c r="G2359" s="6">
        <f t="shared" si="187"/>
        <v>43843</v>
      </c>
      <c r="H2359" s="4">
        <f t="shared" si="188"/>
        <v>-4.2963509032358793E-3</v>
      </c>
      <c r="I2359" s="4">
        <f t="shared" si="189"/>
        <v>4.3225782451390415E-3</v>
      </c>
      <c r="J2359" s="4">
        <f t="shared" si="190"/>
        <v>3.1352505216501347E-2</v>
      </c>
      <c r="K2359" s="4">
        <f t="shared" si="191"/>
        <v>6.9762152039845038E-3</v>
      </c>
    </row>
    <row r="2360" spans="1:11" x14ac:dyDescent="0.2">
      <c r="A2360" s="6">
        <v>43844</v>
      </c>
      <c r="B2360">
        <v>36.008640290000002</v>
      </c>
      <c r="C2360">
        <v>93.472000120000004</v>
      </c>
      <c r="D2360">
        <v>6.1571431160000003</v>
      </c>
      <c r="E2360">
        <v>3283.1499020000001</v>
      </c>
      <c r="G2360" s="6">
        <f t="shared" si="187"/>
        <v>43844</v>
      </c>
      <c r="H2360" s="4">
        <f t="shared" si="188"/>
        <v>2.5889335644464495E-3</v>
      </c>
      <c r="I2360" s="4">
        <f t="shared" si="189"/>
        <v>-1.1558211725246736E-2</v>
      </c>
      <c r="J2360" s="4">
        <f t="shared" si="190"/>
        <v>-1.8652157569027827E-2</v>
      </c>
      <c r="K2360" s="4">
        <f t="shared" si="191"/>
        <v>-1.5145329342819425E-3</v>
      </c>
    </row>
    <row r="2361" spans="1:11" x14ac:dyDescent="0.2">
      <c r="A2361" s="6">
        <v>43845</v>
      </c>
      <c r="B2361">
        <v>35.72969818</v>
      </c>
      <c r="C2361">
        <v>93.100997919999998</v>
      </c>
      <c r="D2361">
        <v>6.1145644189999997</v>
      </c>
      <c r="E2361">
        <v>3289.290039</v>
      </c>
      <c r="G2361" s="6">
        <f t="shared" si="187"/>
        <v>43845</v>
      </c>
      <c r="H2361" s="4">
        <f t="shared" si="188"/>
        <v>-7.7465327141904572E-3</v>
      </c>
      <c r="I2361" s="4">
        <f t="shared" si="189"/>
        <v>-3.9691265782663132E-3</v>
      </c>
      <c r="J2361" s="4">
        <f t="shared" si="190"/>
        <v>-6.9153333287568231E-3</v>
      </c>
      <c r="K2361" s="4">
        <f t="shared" si="191"/>
        <v>1.8701969703727173E-3</v>
      </c>
    </row>
    <row r="2362" spans="1:11" x14ac:dyDescent="0.2">
      <c r="A2362" s="6">
        <v>43846</v>
      </c>
      <c r="B2362">
        <v>35.921859740000002</v>
      </c>
      <c r="C2362">
        <v>93.897003170000005</v>
      </c>
      <c r="D2362">
        <v>6.1982269289999996</v>
      </c>
      <c r="E2362">
        <v>3316.8100589999999</v>
      </c>
      <c r="G2362" s="6">
        <f t="shared" si="187"/>
        <v>43846</v>
      </c>
      <c r="H2362" s="4">
        <f t="shared" si="188"/>
        <v>5.3782027217785799E-3</v>
      </c>
      <c r="I2362" s="4">
        <f t="shared" si="189"/>
        <v>8.5499110405240497E-3</v>
      </c>
      <c r="J2362" s="4">
        <f t="shared" si="190"/>
        <v>1.3682497111328518E-2</v>
      </c>
      <c r="K2362" s="4">
        <f t="shared" si="191"/>
        <v>8.3665531691350381E-3</v>
      </c>
    </row>
    <row r="2363" spans="1:11" x14ac:dyDescent="0.2">
      <c r="A2363" s="6">
        <v>43847</v>
      </c>
      <c r="B2363">
        <v>35.630512240000002</v>
      </c>
      <c r="C2363">
        <v>93.236000059999995</v>
      </c>
      <c r="D2363">
        <v>6.2069416049999999</v>
      </c>
      <c r="E2363">
        <v>3329.6201169999999</v>
      </c>
      <c r="G2363" s="6">
        <f t="shared" si="187"/>
        <v>43847</v>
      </c>
      <c r="H2363" s="4">
        <f t="shared" si="188"/>
        <v>-8.1105906572976894E-3</v>
      </c>
      <c r="I2363" s="4">
        <f t="shared" si="189"/>
        <v>-7.0396614128702684E-3</v>
      </c>
      <c r="J2363" s="4">
        <f t="shared" si="190"/>
        <v>1.4059949885387724E-3</v>
      </c>
      <c r="K2363" s="4">
        <f t="shared" si="191"/>
        <v>3.8621620690157954E-3</v>
      </c>
    </row>
    <row r="2364" spans="1:11" x14ac:dyDescent="0.2">
      <c r="A2364" s="6">
        <v>43851</v>
      </c>
      <c r="B2364">
        <v>35.825782779999997</v>
      </c>
      <c r="C2364">
        <v>94.599998470000003</v>
      </c>
      <c r="D2364">
        <v>6.1735768320000002</v>
      </c>
      <c r="E2364">
        <v>3320.790039</v>
      </c>
      <c r="G2364" s="6">
        <f t="shared" si="187"/>
        <v>43851</v>
      </c>
      <c r="H2364" s="4">
        <f t="shared" si="188"/>
        <v>5.4804303313040759E-3</v>
      </c>
      <c r="I2364" s="4">
        <f t="shared" si="189"/>
        <v>1.4629525173991187E-2</v>
      </c>
      <c r="J2364" s="4">
        <f t="shared" si="190"/>
        <v>-5.3753966322355184E-3</v>
      </c>
      <c r="K2364" s="4">
        <f t="shared" si="191"/>
        <v>-2.6519776099730441E-3</v>
      </c>
    </row>
    <row r="2365" spans="1:11" x14ac:dyDescent="0.2">
      <c r="A2365" s="6">
        <v>43852</v>
      </c>
      <c r="B2365">
        <v>35.983856199999998</v>
      </c>
      <c r="C2365">
        <v>94.373001099999996</v>
      </c>
      <c r="D2365">
        <v>6.2276091579999999</v>
      </c>
      <c r="E2365">
        <v>3321.75</v>
      </c>
      <c r="G2365" s="6">
        <f t="shared" si="187"/>
        <v>43852</v>
      </c>
      <c r="H2365" s="4">
        <f t="shared" si="188"/>
        <v>4.4122809812894292E-3</v>
      </c>
      <c r="I2365" s="4">
        <f t="shared" si="189"/>
        <v>-2.3995494045593313E-3</v>
      </c>
      <c r="J2365" s="4">
        <f t="shared" si="190"/>
        <v>8.7521913908854554E-3</v>
      </c>
      <c r="K2365" s="4">
        <f t="shared" si="191"/>
        <v>2.8907608994432898E-4</v>
      </c>
    </row>
    <row r="2366" spans="1:11" x14ac:dyDescent="0.2">
      <c r="A2366" s="6">
        <v>43853</v>
      </c>
      <c r="B2366">
        <v>35.893970490000001</v>
      </c>
      <c r="C2366">
        <v>94.228996280000004</v>
      </c>
      <c r="D2366">
        <v>6.2960815429999997</v>
      </c>
      <c r="E2366">
        <v>3325.540039</v>
      </c>
      <c r="G2366" s="6">
        <f t="shared" si="187"/>
        <v>43853</v>
      </c>
      <c r="H2366" s="4">
        <f t="shared" si="188"/>
        <v>-2.4979454536614432E-3</v>
      </c>
      <c r="I2366" s="4">
        <f t="shared" si="189"/>
        <v>-1.525911206822772E-3</v>
      </c>
      <c r="J2366" s="4">
        <f t="shared" si="190"/>
        <v>1.0994971467025882E-2</v>
      </c>
      <c r="K2366" s="4">
        <f t="shared" si="191"/>
        <v>1.1409765936629679E-3</v>
      </c>
    </row>
    <row r="2367" spans="1:11" x14ac:dyDescent="0.2">
      <c r="A2367" s="6">
        <v>43854</v>
      </c>
      <c r="B2367">
        <v>35.44765091</v>
      </c>
      <c r="C2367">
        <v>93.082000730000004</v>
      </c>
      <c r="D2367">
        <v>6.2368211750000002</v>
      </c>
      <c r="E2367">
        <v>3295.469971</v>
      </c>
      <c r="G2367" s="6">
        <f t="shared" si="187"/>
        <v>43854</v>
      </c>
      <c r="H2367" s="4">
        <f t="shared" si="188"/>
        <v>-1.2434388670496732E-2</v>
      </c>
      <c r="I2367" s="4">
        <f t="shared" si="189"/>
        <v>-1.2172426697528604E-2</v>
      </c>
      <c r="J2367" s="4">
        <f t="shared" si="190"/>
        <v>-9.4122618322638463E-3</v>
      </c>
      <c r="K2367" s="4">
        <f t="shared" si="191"/>
        <v>-9.0421608663121544E-3</v>
      </c>
    </row>
    <row r="2368" spans="1:11" x14ac:dyDescent="0.2">
      <c r="A2368" s="6">
        <v>43857</v>
      </c>
      <c r="B2368">
        <v>35.90945816</v>
      </c>
      <c r="C2368">
        <v>91.416999820000001</v>
      </c>
      <c r="D2368">
        <v>5.980854034</v>
      </c>
      <c r="E2368">
        <v>3243.6298830000001</v>
      </c>
      <c r="G2368" s="6">
        <f t="shared" si="187"/>
        <v>43857</v>
      </c>
      <c r="H2368" s="4">
        <f t="shared" si="188"/>
        <v>1.3027866110860487E-2</v>
      </c>
      <c r="I2368" s="4">
        <f t="shared" si="189"/>
        <v>-1.7887463708796014E-2</v>
      </c>
      <c r="J2368" s="4">
        <f t="shared" si="190"/>
        <v>-4.1041282701199222E-2</v>
      </c>
      <c r="K2368" s="4">
        <f t="shared" si="191"/>
        <v>-1.5730711690954746E-2</v>
      </c>
    </row>
    <row r="2369" spans="1:11" x14ac:dyDescent="0.2">
      <c r="A2369" s="6">
        <v>43858</v>
      </c>
      <c r="B2369">
        <v>36.13882065</v>
      </c>
      <c r="C2369">
        <v>92.662498470000003</v>
      </c>
      <c r="D2369">
        <v>6.1743235590000003</v>
      </c>
      <c r="E2369">
        <v>3276.23999</v>
      </c>
      <c r="G2369" s="6">
        <f t="shared" si="187"/>
        <v>43858</v>
      </c>
      <c r="H2369" s="4">
        <f t="shared" si="188"/>
        <v>6.3872445242152409E-3</v>
      </c>
      <c r="I2369" s="4">
        <f t="shared" si="189"/>
        <v>1.3624365845000153E-2</v>
      </c>
      <c r="J2369" s="4">
        <f t="shared" si="190"/>
        <v>3.2348143576178767E-2</v>
      </c>
      <c r="K2369" s="4">
        <f t="shared" si="191"/>
        <v>1.0053584464402299E-2</v>
      </c>
    </row>
    <row r="2370" spans="1:11" x14ac:dyDescent="0.2">
      <c r="A2370" s="6">
        <v>43859</v>
      </c>
      <c r="B2370">
        <v>35.918762209999997</v>
      </c>
      <c r="C2370">
        <v>92.900001529999997</v>
      </c>
      <c r="D2370">
        <v>6.1138172150000001</v>
      </c>
      <c r="E2370">
        <v>3273.3999020000001</v>
      </c>
      <c r="G2370" s="6">
        <f t="shared" ref="G2370:G2433" si="192">A2370</f>
        <v>43859</v>
      </c>
      <c r="H2370" s="4">
        <f t="shared" si="188"/>
        <v>-6.0892534964337441E-3</v>
      </c>
      <c r="I2370" s="4">
        <f t="shared" si="189"/>
        <v>2.5630979513993069E-3</v>
      </c>
      <c r="J2370" s="4">
        <f t="shared" si="190"/>
        <v>-9.7996717246544573E-3</v>
      </c>
      <c r="K2370" s="4">
        <f t="shared" si="191"/>
        <v>-8.668742243146399E-4</v>
      </c>
    </row>
    <row r="2371" spans="1:11" x14ac:dyDescent="0.2">
      <c r="A2371" s="6">
        <v>43860</v>
      </c>
      <c r="B2371">
        <v>36.13262177</v>
      </c>
      <c r="C2371">
        <v>93.533996579999993</v>
      </c>
      <c r="D2371">
        <v>6.1205396649999999</v>
      </c>
      <c r="E2371">
        <v>3283.6599120000001</v>
      </c>
      <c r="G2371" s="6">
        <f t="shared" si="192"/>
        <v>43860</v>
      </c>
      <c r="H2371" s="4">
        <f t="shared" si="188"/>
        <v>5.9539791140259535E-3</v>
      </c>
      <c r="I2371" s="4">
        <f t="shared" si="189"/>
        <v>6.8244891233426586E-3</v>
      </c>
      <c r="J2371" s="4">
        <f t="shared" si="190"/>
        <v>1.0995503731296985E-3</v>
      </c>
      <c r="K2371" s="4">
        <f t="shared" si="191"/>
        <v>3.1343588645345033E-3</v>
      </c>
    </row>
    <row r="2372" spans="1:11" x14ac:dyDescent="0.2">
      <c r="A2372" s="6">
        <v>43861</v>
      </c>
      <c r="B2372">
        <v>35.484848020000001</v>
      </c>
      <c r="C2372">
        <v>100.435997</v>
      </c>
      <c r="D2372">
        <v>5.8869833949999997</v>
      </c>
      <c r="E2372">
        <v>3225.5200199999999</v>
      </c>
      <c r="G2372" s="6">
        <f t="shared" si="192"/>
        <v>43861</v>
      </c>
      <c r="H2372" s="4">
        <f t="shared" si="188"/>
        <v>-1.792767084889002E-2</v>
      </c>
      <c r="I2372" s="4">
        <f t="shared" si="189"/>
        <v>7.3791355788979995E-2</v>
      </c>
      <c r="J2372" s="4">
        <f t="shared" si="190"/>
        <v>-3.8159424296452138E-2</v>
      </c>
      <c r="K2372" s="4">
        <f t="shared" si="191"/>
        <v>-1.7705820200054956E-2</v>
      </c>
    </row>
    <row r="2373" spans="1:11" x14ac:dyDescent="0.2">
      <c r="A2373" s="6">
        <v>43864</v>
      </c>
      <c r="B2373">
        <v>35.416660309999997</v>
      </c>
      <c r="C2373">
        <v>100.2099991</v>
      </c>
      <c r="D2373">
        <v>5.984091759</v>
      </c>
      <c r="E2373">
        <v>3248.919922</v>
      </c>
      <c r="G2373" s="6">
        <f t="shared" si="192"/>
        <v>43864</v>
      </c>
      <c r="H2373" s="4">
        <f t="shared" ref="H2373:H2436" si="193">B2373/B2372-1</f>
        <v>-1.9216007339688534E-3</v>
      </c>
      <c r="I2373" s="4">
        <f t="shared" si="189"/>
        <v>-2.2501683335706124E-3</v>
      </c>
      <c r="J2373" s="4">
        <f t="shared" si="190"/>
        <v>1.6495437048875905E-2</v>
      </c>
      <c r="K2373" s="4">
        <f t="shared" si="191"/>
        <v>7.2546137847255832E-3</v>
      </c>
    </row>
    <row r="2374" spans="1:11" x14ac:dyDescent="0.2">
      <c r="A2374" s="6">
        <v>43865</v>
      </c>
      <c r="B2374">
        <v>35.726585389999997</v>
      </c>
      <c r="C2374">
        <v>102.48349760000001</v>
      </c>
      <c r="D2374">
        <v>6.1534070969999997</v>
      </c>
      <c r="E2374">
        <v>3297.5900879999999</v>
      </c>
      <c r="G2374" s="6">
        <f t="shared" si="192"/>
        <v>43865</v>
      </c>
      <c r="H2374" s="4">
        <f t="shared" si="193"/>
        <v>8.7508273588543517E-3</v>
      </c>
      <c r="I2374" s="4">
        <f t="shared" si="189"/>
        <v>2.2687341786434612E-2</v>
      </c>
      <c r="J2374" s="4">
        <f t="shared" si="190"/>
        <v>2.8294241602387027E-2</v>
      </c>
      <c r="K2374" s="4">
        <f t="shared" si="191"/>
        <v>1.4980414158696442E-2</v>
      </c>
    </row>
    <row r="2375" spans="1:11" x14ac:dyDescent="0.2">
      <c r="A2375" s="6">
        <v>43866</v>
      </c>
      <c r="B2375">
        <v>36.203910829999998</v>
      </c>
      <c r="C2375">
        <v>101.9934998</v>
      </c>
      <c r="D2375">
        <v>6.2437920570000003</v>
      </c>
      <c r="E2375">
        <v>3334.6899410000001</v>
      </c>
      <c r="G2375" s="6">
        <f t="shared" si="192"/>
        <v>43866</v>
      </c>
      <c r="H2375" s="4">
        <f t="shared" si="193"/>
        <v>1.33605110812971E-2</v>
      </c>
      <c r="I2375" s="4">
        <f t="shared" si="189"/>
        <v>-4.781236115813603E-3</v>
      </c>
      <c r="J2375" s="4">
        <f t="shared" si="190"/>
        <v>1.468860398397287E-2</v>
      </c>
      <c r="K2375" s="4">
        <f t="shared" si="191"/>
        <v>1.125059574111642E-2</v>
      </c>
    </row>
    <row r="2376" spans="1:11" x14ac:dyDescent="0.2">
      <c r="A2376" s="6">
        <v>43867</v>
      </c>
      <c r="B2376">
        <v>36.048934940000002</v>
      </c>
      <c r="C2376">
        <v>102.5114975</v>
      </c>
      <c r="D2376">
        <v>6.330693245</v>
      </c>
      <c r="E2376">
        <v>3345.780029</v>
      </c>
      <c r="G2376" s="6">
        <f t="shared" si="192"/>
        <v>43867</v>
      </c>
      <c r="H2376" s="4">
        <f t="shared" si="193"/>
        <v>-4.2806394791906621E-3</v>
      </c>
      <c r="I2376" s="4">
        <f t="shared" si="189"/>
        <v>5.0787324782044507E-3</v>
      </c>
      <c r="J2376" s="4">
        <f t="shared" si="190"/>
        <v>1.3918014438448978E-2</v>
      </c>
      <c r="K2376" s="4">
        <f t="shared" si="191"/>
        <v>3.325672909989974E-3</v>
      </c>
    </row>
    <row r="2377" spans="1:11" x14ac:dyDescent="0.2">
      <c r="A2377" s="6">
        <v>43868</v>
      </c>
      <c r="B2377">
        <v>36.092330930000003</v>
      </c>
      <c r="C2377">
        <v>103.9639969</v>
      </c>
      <c r="D2377">
        <v>6.2644596100000003</v>
      </c>
      <c r="E2377">
        <v>3327.709961</v>
      </c>
      <c r="G2377" s="6">
        <f t="shared" si="192"/>
        <v>43868</v>
      </c>
      <c r="H2377" s="4">
        <f t="shared" si="193"/>
        <v>1.2038078260072638E-3</v>
      </c>
      <c r="I2377" s="4">
        <f t="shared" si="189"/>
        <v>1.4169136491250622E-2</v>
      </c>
      <c r="J2377" s="4">
        <f t="shared" si="190"/>
        <v>-1.0462303643019033E-2</v>
      </c>
      <c r="K2377" s="4">
        <f t="shared" si="191"/>
        <v>-5.4008535657978918E-3</v>
      </c>
    </row>
    <row r="2378" spans="1:11" x14ac:dyDescent="0.2">
      <c r="A2378" s="6">
        <v>43871</v>
      </c>
      <c r="B2378">
        <v>35.720401760000001</v>
      </c>
      <c r="C2378">
        <v>106.6955032</v>
      </c>
      <c r="D2378">
        <v>6.5478158000000004</v>
      </c>
      <c r="E2378">
        <v>3352.0900879999999</v>
      </c>
      <c r="G2378" s="6">
        <f t="shared" si="192"/>
        <v>43871</v>
      </c>
      <c r="H2378" s="4">
        <f t="shared" si="193"/>
        <v>-1.0304936268077158E-2</v>
      </c>
      <c r="I2378" s="4">
        <f t="shared" si="189"/>
        <v>2.6273579137471748E-2</v>
      </c>
      <c r="J2378" s="4">
        <f t="shared" si="190"/>
        <v>4.523234367217821E-2</v>
      </c>
      <c r="K2378" s="4">
        <f t="shared" si="191"/>
        <v>7.3263978188391476E-3</v>
      </c>
    </row>
    <row r="2379" spans="1:11" x14ac:dyDescent="0.2">
      <c r="A2379" s="6">
        <v>43872</v>
      </c>
      <c r="B2379">
        <v>35.766899109999997</v>
      </c>
      <c r="C2379">
        <v>107.5400009</v>
      </c>
      <c r="D2379">
        <v>6.6703205109999999</v>
      </c>
      <c r="E2379">
        <v>3357.75</v>
      </c>
      <c r="G2379" s="6">
        <f t="shared" si="192"/>
        <v>43872</v>
      </c>
      <c r="H2379" s="4">
        <f t="shared" si="193"/>
        <v>1.3017028843180789E-3</v>
      </c>
      <c r="I2379" s="4">
        <f t="shared" si="189"/>
        <v>7.9150261695377644E-3</v>
      </c>
      <c r="J2379" s="4">
        <f t="shared" si="190"/>
        <v>1.8709248204569207E-2</v>
      </c>
      <c r="K2379" s="4">
        <f t="shared" si="191"/>
        <v>1.6884725205512652E-3</v>
      </c>
    </row>
    <row r="2380" spans="1:11" x14ac:dyDescent="0.2">
      <c r="A2380" s="6">
        <v>43873</v>
      </c>
      <c r="B2380">
        <v>35.906364439999997</v>
      </c>
      <c r="C2380">
        <v>108</v>
      </c>
      <c r="D2380">
        <v>6.7861037250000003</v>
      </c>
      <c r="E2380">
        <v>3379.4499510000001</v>
      </c>
      <c r="G2380" s="6">
        <f t="shared" si="192"/>
        <v>43873</v>
      </c>
      <c r="H2380" s="4">
        <f t="shared" si="193"/>
        <v>3.8992849106398442E-3</v>
      </c>
      <c r="I2380" s="4">
        <f t="shared" si="189"/>
        <v>4.2774697428888953E-3</v>
      </c>
      <c r="J2380" s="4">
        <f t="shared" si="190"/>
        <v>1.7357968602717433E-2</v>
      </c>
      <c r="K2380" s="4">
        <f t="shared" si="191"/>
        <v>6.4626464150101537E-3</v>
      </c>
    </row>
    <row r="2381" spans="1:11" x14ac:dyDescent="0.2">
      <c r="A2381" s="6">
        <v>43874</v>
      </c>
      <c r="B2381">
        <v>36.399166110000003</v>
      </c>
      <c r="C2381">
        <v>107.4934998</v>
      </c>
      <c r="D2381">
        <v>6.742280483</v>
      </c>
      <c r="E2381">
        <v>3373.9399410000001</v>
      </c>
      <c r="G2381" s="6">
        <f t="shared" si="192"/>
        <v>43874</v>
      </c>
      <c r="H2381" s="4">
        <f t="shared" si="193"/>
        <v>1.3724632880153687E-2</v>
      </c>
      <c r="I2381" s="4">
        <f t="shared" si="189"/>
        <v>-4.6898166666666796E-3</v>
      </c>
      <c r="J2381" s="4">
        <f t="shared" si="190"/>
        <v>-6.4577913595036396E-3</v>
      </c>
      <c r="K2381" s="4">
        <f t="shared" si="191"/>
        <v>-1.6304458062382787E-3</v>
      </c>
    </row>
    <row r="2382" spans="1:11" x14ac:dyDescent="0.2">
      <c r="A2382" s="6">
        <v>43875</v>
      </c>
      <c r="B2382">
        <v>36.538631440000003</v>
      </c>
      <c r="C2382">
        <v>106.7434998</v>
      </c>
      <c r="D2382">
        <v>7.2156190870000003</v>
      </c>
      <c r="E2382">
        <v>3380.1599120000001</v>
      </c>
      <c r="G2382" s="6">
        <f t="shared" si="192"/>
        <v>43875</v>
      </c>
      <c r="H2382" s="4">
        <f t="shared" si="193"/>
        <v>3.831552887187728E-3</v>
      </c>
      <c r="I2382" s="4">
        <f t="shared" si="189"/>
        <v>-6.9771660741853037E-3</v>
      </c>
      <c r="J2382" s="4">
        <f t="shared" si="190"/>
        <v>7.0204525782259664E-2</v>
      </c>
      <c r="K2382" s="4">
        <f t="shared" si="191"/>
        <v>1.8435334086464028E-3</v>
      </c>
    </row>
    <row r="2383" spans="1:11" x14ac:dyDescent="0.2">
      <c r="A2383" s="6">
        <v>43879</v>
      </c>
      <c r="B2383">
        <v>37.07793427</v>
      </c>
      <c r="C2383">
        <v>107.7835007</v>
      </c>
      <c r="D2383">
        <v>7.3844375610000004</v>
      </c>
      <c r="E2383">
        <v>3370.290039</v>
      </c>
      <c r="G2383" s="6">
        <f t="shared" si="192"/>
        <v>43879</v>
      </c>
      <c r="H2383" s="4">
        <f t="shared" si="193"/>
        <v>1.4759798294185833E-2</v>
      </c>
      <c r="I2383" s="4">
        <f t="shared" si="189"/>
        <v>9.742990457954015E-3</v>
      </c>
      <c r="J2383" s="4">
        <f t="shared" si="190"/>
        <v>2.3396256366158719E-2</v>
      </c>
      <c r="K2383" s="4">
        <f t="shared" si="191"/>
        <v>-2.9199426231170111E-3</v>
      </c>
    </row>
    <row r="2384" spans="1:11" x14ac:dyDescent="0.2">
      <c r="A2384" s="6">
        <v>43880</v>
      </c>
      <c r="B2384">
        <v>36.473556520000002</v>
      </c>
      <c r="C2384">
        <v>108.5110016</v>
      </c>
      <c r="D2384">
        <v>7.8358654980000004</v>
      </c>
      <c r="E2384">
        <v>3386.1499020000001</v>
      </c>
      <c r="G2384" s="6">
        <f t="shared" si="192"/>
        <v>43880</v>
      </c>
      <c r="H2384" s="4">
        <f t="shared" si="193"/>
        <v>-1.6300200156754818E-2</v>
      </c>
      <c r="I2384" s="4">
        <f t="shared" si="189"/>
        <v>6.7496499489740902E-3</v>
      </c>
      <c r="J2384" s="4">
        <f t="shared" si="190"/>
        <v>6.1132338552655874E-2</v>
      </c>
      <c r="K2384" s="4">
        <f t="shared" si="191"/>
        <v>4.70578579780212E-3</v>
      </c>
    </row>
    <row r="2385" spans="1:11" x14ac:dyDescent="0.2">
      <c r="A2385" s="6">
        <v>43881</v>
      </c>
      <c r="B2385">
        <v>36.476650239999998</v>
      </c>
      <c r="C2385">
        <v>107.6549988</v>
      </c>
      <c r="D2385">
        <v>7.686469078</v>
      </c>
      <c r="E2385">
        <v>3373.2299800000001</v>
      </c>
      <c r="G2385" s="6">
        <f t="shared" si="192"/>
        <v>43881</v>
      </c>
      <c r="H2385" s="4">
        <f t="shared" si="193"/>
        <v>8.4820903009541482E-5</v>
      </c>
      <c r="I2385" s="4">
        <f t="shared" si="189"/>
        <v>-7.8886268431606066E-3</v>
      </c>
      <c r="J2385" s="4">
        <f t="shared" si="190"/>
        <v>-1.9065720313618417E-2</v>
      </c>
      <c r="K2385" s="4">
        <f t="shared" si="191"/>
        <v>-3.8155198009305336E-3</v>
      </c>
    </row>
    <row r="2386" spans="1:11" x14ac:dyDescent="0.2">
      <c r="A2386" s="6">
        <v>43882</v>
      </c>
      <c r="B2386">
        <v>36.752498629999998</v>
      </c>
      <c r="C2386">
        <v>104.7985001</v>
      </c>
      <c r="D2386">
        <v>7.3221888540000002</v>
      </c>
      <c r="E2386">
        <v>3337.75</v>
      </c>
      <c r="G2386" s="6">
        <f t="shared" si="192"/>
        <v>43882</v>
      </c>
      <c r="H2386" s="4">
        <f t="shared" si="193"/>
        <v>7.5623279052501324E-3</v>
      </c>
      <c r="I2386" s="4">
        <f t="shared" si="189"/>
        <v>-2.6533823155827307E-2</v>
      </c>
      <c r="J2386" s="4">
        <f t="shared" si="190"/>
        <v>-4.7392400893491171E-2</v>
      </c>
      <c r="K2386" s="4">
        <f t="shared" si="191"/>
        <v>-1.0518102889622738E-2</v>
      </c>
    </row>
    <row r="2387" spans="1:11" x14ac:dyDescent="0.2">
      <c r="A2387" s="6">
        <v>43885</v>
      </c>
      <c r="B2387">
        <v>36.05203247</v>
      </c>
      <c r="C2387">
        <v>100.46450040000001</v>
      </c>
      <c r="D2387">
        <v>6.8045287129999998</v>
      </c>
      <c r="E2387">
        <v>3225.889893</v>
      </c>
      <c r="G2387" s="6">
        <f t="shared" si="192"/>
        <v>43885</v>
      </c>
      <c r="H2387" s="4">
        <f t="shared" si="193"/>
        <v>-1.9059007852821996E-2</v>
      </c>
      <c r="I2387" s="4">
        <f t="shared" si="189"/>
        <v>-4.1355550851056466E-2</v>
      </c>
      <c r="J2387" s="4">
        <f t="shared" si="190"/>
        <v>-7.0697458276729686E-2</v>
      </c>
      <c r="K2387" s="4">
        <f t="shared" si="191"/>
        <v>-3.3513626544828146E-2</v>
      </c>
    </row>
    <row r="2388" spans="1:11" x14ac:dyDescent="0.2">
      <c r="A2388" s="6">
        <v>43886</v>
      </c>
      <c r="B2388">
        <v>35.453861240000002</v>
      </c>
      <c r="C2388">
        <v>98.637001040000001</v>
      </c>
      <c r="D2388">
        <v>6.5249075889999997</v>
      </c>
      <c r="E2388">
        <v>3128.209961</v>
      </c>
      <c r="G2388" s="6">
        <f t="shared" si="192"/>
        <v>43886</v>
      </c>
      <c r="H2388" s="4">
        <f t="shared" si="193"/>
        <v>-1.6591886476795881E-2</v>
      </c>
      <c r="I2388" s="4">
        <f t="shared" ref="I2388:I2451" si="194">C2388/C2387-1</f>
        <v>-1.8190498660957899E-2</v>
      </c>
      <c r="J2388" s="4">
        <f t="shared" ref="J2388:J2451" si="195">D2388/D2387-1</f>
        <v>-4.1093385860182519E-2</v>
      </c>
      <c r="K2388" s="4">
        <f t="shared" ref="K2388:K2451" si="196">E2388/E2387-1</f>
        <v>-3.0279995672499505E-2</v>
      </c>
    </row>
    <row r="2389" spans="1:11" x14ac:dyDescent="0.2">
      <c r="A2389" s="6">
        <v>43887</v>
      </c>
      <c r="B2389">
        <v>35.264797209999998</v>
      </c>
      <c r="C2389">
        <v>98.979499820000001</v>
      </c>
      <c r="D2389">
        <v>6.6643452639999996</v>
      </c>
      <c r="E2389">
        <v>3116.389893</v>
      </c>
      <c r="G2389" s="6">
        <f t="shared" si="192"/>
        <v>43887</v>
      </c>
      <c r="H2389" s="4">
        <f t="shared" si="193"/>
        <v>-5.3326781170649484E-3</v>
      </c>
      <c r="I2389" s="4">
        <f t="shared" si="194"/>
        <v>3.4723154231048881E-3</v>
      </c>
      <c r="J2389" s="4">
        <f t="shared" si="195"/>
        <v>2.1370061276434038E-2</v>
      </c>
      <c r="K2389" s="4">
        <f t="shared" si="196"/>
        <v>-3.7785404903645237E-3</v>
      </c>
    </row>
    <row r="2390" spans="1:11" x14ac:dyDescent="0.2">
      <c r="A2390" s="6">
        <v>43888</v>
      </c>
      <c r="B2390">
        <v>34.217201230000001</v>
      </c>
      <c r="C2390">
        <v>94.214996339999999</v>
      </c>
      <c r="D2390">
        <v>6.29336977</v>
      </c>
      <c r="E2390">
        <v>2978.76001</v>
      </c>
      <c r="G2390" s="6">
        <f t="shared" si="192"/>
        <v>43888</v>
      </c>
      <c r="H2390" s="4">
        <f t="shared" si="193"/>
        <v>-2.9706564701382443E-2</v>
      </c>
      <c r="I2390" s="4">
        <f t="shared" si="194"/>
        <v>-4.8136265475826057E-2</v>
      </c>
      <c r="J2390" s="4">
        <f t="shared" si="195"/>
        <v>-5.5665707478267268E-2</v>
      </c>
      <c r="K2390" s="4">
        <f t="shared" si="196"/>
        <v>-4.4163242638266431E-2</v>
      </c>
    </row>
    <row r="2391" spans="1:11" x14ac:dyDescent="0.2">
      <c r="A2391" s="6">
        <v>43889</v>
      </c>
      <c r="B2391">
        <v>33.374172209999998</v>
      </c>
      <c r="C2391">
        <v>94.1875</v>
      </c>
      <c r="D2391">
        <v>6.7286233900000001</v>
      </c>
      <c r="E2391">
        <v>2954.219971</v>
      </c>
      <c r="G2391" s="6">
        <f t="shared" si="192"/>
        <v>43889</v>
      </c>
      <c r="H2391" s="4">
        <f t="shared" si="193"/>
        <v>-2.4637579629419704E-2</v>
      </c>
      <c r="I2391" s="4">
        <f t="shared" si="194"/>
        <v>-2.9184674487248152E-4</v>
      </c>
      <c r="J2391" s="4">
        <f t="shared" si="195"/>
        <v>6.9160662078814994E-2</v>
      </c>
      <c r="K2391" s="4">
        <f t="shared" si="196"/>
        <v>-8.2383404227317492E-3</v>
      </c>
    </row>
    <row r="2392" spans="1:11" x14ac:dyDescent="0.2">
      <c r="A2392" s="6">
        <v>43892</v>
      </c>
      <c r="B2392">
        <v>35.915657039999999</v>
      </c>
      <c r="C2392">
        <v>97.697502139999997</v>
      </c>
      <c r="D2392">
        <v>6.8870797159999997</v>
      </c>
      <c r="E2392">
        <v>3090.2299800000001</v>
      </c>
      <c r="G2392" s="6">
        <f t="shared" si="192"/>
        <v>43892</v>
      </c>
      <c r="H2392" s="4">
        <f t="shared" si="193"/>
        <v>7.6151246958523489E-2</v>
      </c>
      <c r="I2392" s="4">
        <f t="shared" si="194"/>
        <v>3.7266114293297958E-2</v>
      </c>
      <c r="J2392" s="4">
        <f t="shared" si="195"/>
        <v>2.3549590579775348E-2</v>
      </c>
      <c r="K2392" s="4">
        <f t="shared" si="196"/>
        <v>4.6039228742320359E-2</v>
      </c>
    </row>
    <row r="2393" spans="1:11" x14ac:dyDescent="0.2">
      <c r="A2393" s="6">
        <v>43893</v>
      </c>
      <c r="B2393">
        <v>34.995140079999999</v>
      </c>
      <c r="C2393">
        <v>95.449501040000001</v>
      </c>
      <c r="D2393">
        <v>6.6244821549999999</v>
      </c>
      <c r="E2393">
        <v>3003.3701169999999</v>
      </c>
      <c r="G2393" s="6">
        <f t="shared" si="192"/>
        <v>43893</v>
      </c>
      <c r="H2393" s="4">
        <f t="shared" si="193"/>
        <v>-2.5629962970600828E-2</v>
      </c>
      <c r="I2393" s="4">
        <f t="shared" si="194"/>
        <v>-2.3009811415430237E-2</v>
      </c>
      <c r="J2393" s="4">
        <f t="shared" si="195"/>
        <v>-3.8129014303397102E-2</v>
      </c>
      <c r="K2393" s="4">
        <f t="shared" si="196"/>
        <v>-2.8107896034326951E-2</v>
      </c>
    </row>
    <row r="2394" spans="1:11" x14ac:dyDescent="0.2">
      <c r="A2394" s="6">
        <v>43894</v>
      </c>
      <c r="B2394">
        <v>36.191493989999998</v>
      </c>
      <c r="C2394">
        <v>98.791496280000004</v>
      </c>
      <c r="D2394">
        <v>7.0883874889999996</v>
      </c>
      <c r="E2394">
        <v>3130.1201169999999</v>
      </c>
      <c r="G2394" s="6">
        <f t="shared" si="192"/>
        <v>43894</v>
      </c>
      <c r="H2394" s="4">
        <f t="shared" si="193"/>
        <v>3.4186287217742084E-2</v>
      </c>
      <c r="I2394" s="4">
        <f t="shared" si="194"/>
        <v>3.5013229022532899E-2</v>
      </c>
      <c r="J2394" s="4">
        <f t="shared" si="195"/>
        <v>7.0028920471897571E-2</v>
      </c>
      <c r="K2394" s="4">
        <f t="shared" si="196"/>
        <v>4.2202590777125959E-2</v>
      </c>
    </row>
    <row r="2395" spans="1:11" x14ac:dyDescent="0.2">
      <c r="A2395" s="6">
        <v>43895</v>
      </c>
      <c r="B2395">
        <v>35.928066250000001</v>
      </c>
      <c r="C2395">
        <v>96.201499940000005</v>
      </c>
      <c r="D2395">
        <v>6.8088483809999998</v>
      </c>
      <c r="E2395">
        <v>3023.9399410000001</v>
      </c>
      <c r="G2395" s="6">
        <f t="shared" si="192"/>
        <v>43895</v>
      </c>
      <c r="H2395" s="4">
        <f t="shared" si="193"/>
        <v>-7.278719692333957E-3</v>
      </c>
      <c r="I2395" s="4">
        <f t="shared" si="194"/>
        <v>-2.6216794334800841E-2</v>
      </c>
      <c r="J2395" s="4">
        <f t="shared" si="195"/>
        <v>-3.9436205827319437E-2</v>
      </c>
      <c r="K2395" s="4">
        <f t="shared" si="196"/>
        <v>-3.3922077118805904E-2</v>
      </c>
    </row>
    <row r="2396" spans="1:11" x14ac:dyDescent="0.2">
      <c r="A2396" s="6">
        <v>43896</v>
      </c>
      <c r="B2396">
        <v>36.334075929999997</v>
      </c>
      <c r="C2396">
        <v>95.05449677</v>
      </c>
      <c r="D2396">
        <v>6.6282186510000001</v>
      </c>
      <c r="E2396">
        <v>2972.3701169999999</v>
      </c>
      <c r="G2396" s="6">
        <f t="shared" si="192"/>
        <v>43896</v>
      </c>
      <c r="H2396" s="4">
        <f t="shared" si="193"/>
        <v>1.1300627124622764E-2</v>
      </c>
      <c r="I2396" s="4">
        <f t="shared" si="194"/>
        <v>-1.1922923974318267E-2</v>
      </c>
      <c r="J2396" s="4">
        <f t="shared" si="195"/>
        <v>-2.6528675613345265E-2</v>
      </c>
      <c r="K2396" s="4">
        <f t="shared" si="196"/>
        <v>-1.7053851930321828E-2</v>
      </c>
    </row>
    <row r="2397" spans="1:11" x14ac:dyDescent="0.2">
      <c r="A2397" s="6">
        <v>43899</v>
      </c>
      <c r="B2397">
        <v>36.312377929999997</v>
      </c>
      <c r="C2397">
        <v>90.030502319999997</v>
      </c>
      <c r="D2397">
        <v>6.1149826049999998</v>
      </c>
      <c r="E2397">
        <v>2746.5600589999999</v>
      </c>
      <c r="G2397" s="6">
        <f t="shared" si="192"/>
        <v>43899</v>
      </c>
      <c r="H2397" s="4">
        <f t="shared" si="193"/>
        <v>-5.9718045511336637E-4</v>
      </c>
      <c r="I2397" s="4">
        <f t="shared" si="194"/>
        <v>-5.2853832493126363E-2</v>
      </c>
      <c r="J2397" s="4">
        <f t="shared" si="195"/>
        <v>-7.7431972755239165E-2</v>
      </c>
      <c r="K2397" s="4">
        <f t="shared" si="196"/>
        <v>-7.5969697282486814E-2</v>
      </c>
    </row>
    <row r="2398" spans="1:11" x14ac:dyDescent="0.2">
      <c r="A2398" s="6">
        <v>43900</v>
      </c>
      <c r="B2398">
        <v>37.127521510000001</v>
      </c>
      <c r="C2398">
        <v>94.591003420000007</v>
      </c>
      <c r="D2398">
        <v>6.5046429630000002</v>
      </c>
      <c r="E2398">
        <v>2882.2299800000001</v>
      </c>
      <c r="G2398" s="6">
        <f t="shared" si="192"/>
        <v>43900</v>
      </c>
      <c r="H2398" s="4">
        <f t="shared" si="193"/>
        <v>2.2448091435140149E-2</v>
      </c>
      <c r="I2398" s="4">
        <f t="shared" si="194"/>
        <v>5.0655066699399232E-2</v>
      </c>
      <c r="J2398" s="4">
        <f t="shared" si="195"/>
        <v>6.3722234905687181E-2</v>
      </c>
      <c r="K2398" s="4">
        <f t="shared" si="196"/>
        <v>4.9396305955674791E-2</v>
      </c>
    </row>
    <row r="2399" spans="1:11" x14ac:dyDescent="0.2">
      <c r="A2399" s="6">
        <v>43901</v>
      </c>
      <c r="B2399">
        <v>35.466247559999999</v>
      </c>
      <c r="C2399">
        <v>91.042999269999996</v>
      </c>
      <c r="D2399">
        <v>6.1406445500000002</v>
      </c>
      <c r="E2399">
        <v>2741.3798830000001</v>
      </c>
      <c r="G2399" s="6">
        <f t="shared" si="192"/>
        <v>43901</v>
      </c>
      <c r="H2399" s="4">
        <f t="shared" si="193"/>
        <v>-4.4745080803536785E-2</v>
      </c>
      <c r="I2399" s="4">
        <f t="shared" si="194"/>
        <v>-3.7508896424814031E-2</v>
      </c>
      <c r="J2399" s="4">
        <f t="shared" si="195"/>
        <v>-5.5959783660765372E-2</v>
      </c>
      <c r="K2399" s="4">
        <f t="shared" si="196"/>
        <v>-4.8868444911533415E-2</v>
      </c>
    </row>
    <row r="2400" spans="1:11" x14ac:dyDescent="0.2">
      <c r="A2400" s="6">
        <v>43902</v>
      </c>
      <c r="B2400">
        <v>32.249076840000001</v>
      </c>
      <c r="C2400">
        <v>83.830497739999998</v>
      </c>
      <c r="D2400">
        <v>5.3892273900000003</v>
      </c>
      <c r="E2400">
        <v>2480.639893</v>
      </c>
      <c r="G2400" s="6">
        <f t="shared" si="192"/>
        <v>43902</v>
      </c>
      <c r="H2400" s="4">
        <f t="shared" si="193"/>
        <v>-9.0710772673577966E-2</v>
      </c>
      <c r="I2400" s="4">
        <f t="shared" si="194"/>
        <v>-7.9220825190637445E-2</v>
      </c>
      <c r="J2400" s="4">
        <f t="shared" si="195"/>
        <v>-0.12236779932165265</v>
      </c>
      <c r="K2400" s="4">
        <f t="shared" si="196"/>
        <v>-9.5112680886335954E-2</v>
      </c>
    </row>
    <row r="2401" spans="1:11" x14ac:dyDescent="0.2">
      <c r="A2401" s="6">
        <v>43903</v>
      </c>
      <c r="B2401">
        <v>35.363975519999997</v>
      </c>
      <c r="C2401">
        <v>89.25</v>
      </c>
      <c r="D2401">
        <v>6.0003757479999997</v>
      </c>
      <c r="E2401">
        <v>2711.0200199999999</v>
      </c>
      <c r="G2401" s="6">
        <f t="shared" si="192"/>
        <v>43903</v>
      </c>
      <c r="H2401" s="4">
        <f t="shared" si="193"/>
        <v>9.6588770446180527E-2</v>
      </c>
      <c r="I2401" s="4">
        <f t="shared" si="194"/>
        <v>6.4648336895345215E-2</v>
      </c>
      <c r="J2401" s="4">
        <f t="shared" si="195"/>
        <v>0.11340185035317263</v>
      </c>
      <c r="K2401" s="4">
        <f t="shared" si="196"/>
        <v>9.2871249732820349E-2</v>
      </c>
    </row>
    <row r="2402" spans="1:11" x14ac:dyDescent="0.2">
      <c r="A2402" s="6">
        <v>43906</v>
      </c>
      <c r="B2402">
        <v>33.089019780000001</v>
      </c>
      <c r="C2402">
        <v>84.457496640000002</v>
      </c>
      <c r="D2402">
        <v>4.8931822780000003</v>
      </c>
      <c r="E2402">
        <v>2386.1298830000001</v>
      </c>
      <c r="G2402" s="6">
        <f t="shared" si="192"/>
        <v>43906</v>
      </c>
      <c r="H2402" s="4">
        <f t="shared" si="193"/>
        <v>-6.4329751012111247E-2</v>
      </c>
      <c r="I2402" s="4">
        <f t="shared" si="194"/>
        <v>-5.3697516638655407E-2</v>
      </c>
      <c r="J2402" s="4">
        <f t="shared" si="195"/>
        <v>-0.18452068945332978</v>
      </c>
      <c r="K2402" s="4">
        <f t="shared" si="196"/>
        <v>-0.11984055248695646</v>
      </c>
    </row>
    <row r="2403" spans="1:11" x14ac:dyDescent="0.2">
      <c r="A2403" s="6">
        <v>43907</v>
      </c>
      <c r="B2403">
        <v>36.963260650000002</v>
      </c>
      <c r="C2403">
        <v>90.391998290000004</v>
      </c>
      <c r="D2403">
        <v>5.4131441120000003</v>
      </c>
      <c r="E2403">
        <v>2529.1899410000001</v>
      </c>
      <c r="G2403" s="6">
        <f t="shared" si="192"/>
        <v>43907</v>
      </c>
      <c r="H2403" s="4">
        <f t="shared" si="193"/>
        <v>0.1170853925489117</v>
      </c>
      <c r="I2403" s="4">
        <f t="shared" si="194"/>
        <v>7.0266132505629519E-2</v>
      </c>
      <c r="J2403" s="4">
        <f t="shared" si="195"/>
        <v>0.10626251066463954</v>
      </c>
      <c r="K2403" s="4">
        <f t="shared" si="196"/>
        <v>5.9954849490479356E-2</v>
      </c>
    </row>
    <row r="2404" spans="1:11" x14ac:dyDescent="0.2">
      <c r="A2404" s="6">
        <v>43908</v>
      </c>
      <c r="B2404">
        <v>37.992244720000002</v>
      </c>
      <c r="C2404">
        <v>91.5</v>
      </c>
      <c r="D2404">
        <v>5.053132057</v>
      </c>
      <c r="E2404">
        <v>2398.1000979999999</v>
      </c>
      <c r="G2404" s="6">
        <f t="shared" si="192"/>
        <v>43908</v>
      </c>
      <c r="H2404" s="4">
        <f t="shared" si="193"/>
        <v>2.7838022184874633E-2</v>
      </c>
      <c r="I2404" s="4">
        <f t="shared" si="194"/>
        <v>1.2257741071784345E-2</v>
      </c>
      <c r="J2404" s="4">
        <f t="shared" si="195"/>
        <v>-6.6507014694457522E-2</v>
      </c>
      <c r="K2404" s="4">
        <f t="shared" si="196"/>
        <v>-5.1830762440945644E-2</v>
      </c>
    </row>
    <row r="2405" spans="1:11" x14ac:dyDescent="0.2">
      <c r="A2405" s="6">
        <v>43909</v>
      </c>
      <c r="B2405">
        <v>37.185951230000001</v>
      </c>
      <c r="C2405">
        <v>94.046501160000005</v>
      </c>
      <c r="D2405">
        <v>5.3060140609999999</v>
      </c>
      <c r="E2405">
        <v>2409.389893</v>
      </c>
      <c r="G2405" s="6">
        <f t="shared" si="192"/>
        <v>43909</v>
      </c>
      <c r="H2405" s="4">
        <f t="shared" si="193"/>
        <v>-2.1222580975204908E-2</v>
      </c>
      <c r="I2405" s="4">
        <f t="shared" si="194"/>
        <v>2.7830613770491786E-2</v>
      </c>
      <c r="J2405" s="4">
        <f t="shared" si="195"/>
        <v>5.0044606225892574E-2</v>
      </c>
      <c r="K2405" s="4">
        <f t="shared" si="196"/>
        <v>4.7078080724887172E-3</v>
      </c>
    </row>
    <row r="2406" spans="1:11" x14ac:dyDescent="0.2">
      <c r="A2406" s="6">
        <v>43910</v>
      </c>
      <c r="B2406">
        <v>35.479980470000001</v>
      </c>
      <c r="C2406">
        <v>92.30449677</v>
      </c>
      <c r="D2406">
        <v>5.1261320110000002</v>
      </c>
      <c r="E2406">
        <v>2304.919922</v>
      </c>
      <c r="G2406" s="6">
        <f t="shared" si="192"/>
        <v>43910</v>
      </c>
      <c r="H2406" s="4">
        <f t="shared" si="193"/>
        <v>-4.5876754622958149E-2</v>
      </c>
      <c r="I2406" s="4">
        <f t="shared" si="194"/>
        <v>-1.8522798493442738E-2</v>
      </c>
      <c r="J2406" s="4">
        <f t="shared" si="195"/>
        <v>-3.390154039020743E-2</v>
      </c>
      <c r="K2406" s="4">
        <f t="shared" si="196"/>
        <v>-4.3359512424085644E-2</v>
      </c>
    </row>
    <row r="2407" spans="1:11" x14ac:dyDescent="0.2">
      <c r="A2407" s="6">
        <v>43913</v>
      </c>
      <c r="B2407">
        <v>35.576480869999997</v>
      </c>
      <c r="C2407">
        <v>95.141502380000006</v>
      </c>
      <c r="D2407">
        <v>5.2990379330000001</v>
      </c>
      <c r="E2407">
        <v>2237.3999020000001</v>
      </c>
      <c r="G2407" s="6">
        <f t="shared" si="192"/>
        <v>43913</v>
      </c>
      <c r="H2407" s="4">
        <f t="shared" si="193"/>
        <v>2.7198549357034807E-3</v>
      </c>
      <c r="I2407" s="4">
        <f t="shared" si="194"/>
        <v>3.0735291445974866E-2</v>
      </c>
      <c r="J2407" s="4">
        <f t="shared" si="195"/>
        <v>3.3730290524896178E-2</v>
      </c>
      <c r="K2407" s="4">
        <f t="shared" si="196"/>
        <v>-2.9293868023585024E-2</v>
      </c>
    </row>
    <row r="2408" spans="1:11" x14ac:dyDescent="0.2">
      <c r="A2408" s="6">
        <v>43914</v>
      </c>
      <c r="B2408">
        <v>35.809963230000001</v>
      </c>
      <c r="C2408">
        <v>97.004997250000002</v>
      </c>
      <c r="D2408">
        <v>6.2081627849999999</v>
      </c>
      <c r="E2408">
        <v>2447.330078</v>
      </c>
      <c r="G2408" s="6">
        <f t="shared" si="192"/>
        <v>43914</v>
      </c>
      <c r="H2408" s="4">
        <f t="shared" si="193"/>
        <v>6.5628289895556247E-3</v>
      </c>
      <c r="I2408" s="4">
        <f t="shared" si="194"/>
        <v>1.9586561315345863E-2</v>
      </c>
      <c r="J2408" s="4">
        <f t="shared" si="195"/>
        <v>0.17156413362100764</v>
      </c>
      <c r="K2408" s="4">
        <f t="shared" si="196"/>
        <v>9.3827739874460692E-2</v>
      </c>
    </row>
    <row r="2409" spans="1:11" x14ac:dyDescent="0.2">
      <c r="A2409" s="6">
        <v>43915</v>
      </c>
      <c r="B2409">
        <v>34.057300570000002</v>
      </c>
      <c r="C2409">
        <v>94.291999820000001</v>
      </c>
      <c r="D2409">
        <v>6.1194667819999999</v>
      </c>
      <c r="E2409">
        <v>2475.5600589999999</v>
      </c>
      <c r="G2409" s="6">
        <f t="shared" si="192"/>
        <v>43915</v>
      </c>
      <c r="H2409" s="4">
        <f t="shared" si="193"/>
        <v>-4.8943436460490264E-2</v>
      </c>
      <c r="I2409" s="4">
        <f t="shared" si="194"/>
        <v>-2.7967604833883941E-2</v>
      </c>
      <c r="J2409" s="4">
        <f t="shared" si="195"/>
        <v>-1.4286996986339506E-2</v>
      </c>
      <c r="K2409" s="4">
        <f t="shared" si="196"/>
        <v>1.1535011665884554E-2</v>
      </c>
    </row>
    <row r="2410" spans="1:11" x14ac:dyDescent="0.2">
      <c r="A2410" s="6">
        <v>43916</v>
      </c>
      <c r="B2410">
        <v>34.188041689999999</v>
      </c>
      <c r="C2410">
        <v>97.77449799</v>
      </c>
      <c r="D2410">
        <v>6.4089736940000002</v>
      </c>
      <c r="E2410">
        <v>2630.070068</v>
      </c>
      <c r="G2410" s="6">
        <f t="shared" si="192"/>
        <v>43916</v>
      </c>
      <c r="H2410" s="4">
        <f t="shared" si="193"/>
        <v>3.8388573906871226E-3</v>
      </c>
      <c r="I2410" s="4">
        <f t="shared" si="194"/>
        <v>3.6933124513722992E-2</v>
      </c>
      <c r="J2410" s="4">
        <f t="shared" si="195"/>
        <v>4.7309172892573859E-2</v>
      </c>
      <c r="K2410" s="4">
        <f t="shared" si="196"/>
        <v>6.2414162984360866E-2</v>
      </c>
    </row>
    <row r="2411" spans="1:11" x14ac:dyDescent="0.2">
      <c r="A2411" s="6">
        <v>43917</v>
      </c>
      <c r="B2411">
        <v>34.113327030000001</v>
      </c>
      <c r="C2411">
        <v>95.004997250000002</v>
      </c>
      <c r="D2411">
        <v>6.2966079710000002</v>
      </c>
      <c r="E2411">
        <v>2541.469971</v>
      </c>
      <c r="G2411" s="6">
        <f t="shared" si="192"/>
        <v>43917</v>
      </c>
      <c r="H2411" s="4">
        <f t="shared" si="193"/>
        <v>-2.1854033254514738E-3</v>
      </c>
      <c r="I2411" s="4">
        <f t="shared" si="194"/>
        <v>-2.8325389512951049E-2</v>
      </c>
      <c r="J2411" s="4">
        <f t="shared" si="195"/>
        <v>-1.7532561118981493E-2</v>
      </c>
      <c r="K2411" s="4">
        <f t="shared" si="196"/>
        <v>-3.3687352317337549E-2</v>
      </c>
    </row>
    <row r="2412" spans="1:11" x14ac:dyDescent="0.2">
      <c r="A2412" s="6">
        <v>43920</v>
      </c>
      <c r="B2412">
        <v>35.859786990000003</v>
      </c>
      <c r="C2412">
        <v>98.197502139999997</v>
      </c>
      <c r="D2412">
        <v>6.6170072559999999</v>
      </c>
      <c r="E2412">
        <v>2626.6499020000001</v>
      </c>
      <c r="G2412" s="6">
        <f t="shared" si="192"/>
        <v>43920</v>
      </c>
      <c r="H2412" s="4">
        <f t="shared" si="193"/>
        <v>5.1195826149238677E-2</v>
      </c>
      <c r="I2412" s="4">
        <f t="shared" si="194"/>
        <v>3.3603546996576528E-2</v>
      </c>
      <c r="J2412" s="4">
        <f t="shared" si="195"/>
        <v>5.0884426420645612E-2</v>
      </c>
      <c r="K2412" s="4">
        <f t="shared" si="196"/>
        <v>3.351600922771647E-2</v>
      </c>
    </row>
    <row r="2413" spans="1:11" x14ac:dyDescent="0.2">
      <c r="A2413" s="6">
        <v>43921</v>
      </c>
      <c r="B2413">
        <v>35.37102127</v>
      </c>
      <c r="C2413">
        <v>97.486000059999995</v>
      </c>
      <c r="D2413">
        <v>6.5674276349999996</v>
      </c>
      <c r="E2413">
        <v>2584.5900879999999</v>
      </c>
      <c r="G2413" s="6">
        <f t="shared" si="192"/>
        <v>43921</v>
      </c>
      <c r="H2413" s="4">
        <f t="shared" si="193"/>
        <v>-1.3629911414038909E-2</v>
      </c>
      <c r="I2413" s="4">
        <f t="shared" si="194"/>
        <v>-7.2456229995098154E-3</v>
      </c>
      <c r="J2413" s="4">
        <f t="shared" si="195"/>
        <v>-7.4927560272877169E-3</v>
      </c>
      <c r="K2413" s="4">
        <f t="shared" si="196"/>
        <v>-1.601272174414059E-2</v>
      </c>
    </row>
    <row r="2414" spans="1:11" x14ac:dyDescent="0.2">
      <c r="A2414" s="6">
        <v>43922</v>
      </c>
      <c r="B2414">
        <v>35.532894130000003</v>
      </c>
      <c r="C2414">
        <v>95.385002139999997</v>
      </c>
      <c r="D2414">
        <v>6.0559353829999996</v>
      </c>
      <c r="E2414">
        <v>2470.5</v>
      </c>
      <c r="G2414" s="6">
        <f t="shared" si="192"/>
        <v>43922</v>
      </c>
      <c r="H2414" s="4">
        <f t="shared" si="193"/>
        <v>4.576425960798991E-3</v>
      </c>
      <c r="I2414" s="4">
        <f t="shared" si="194"/>
        <v>-2.1551791218296867E-2</v>
      </c>
      <c r="J2414" s="4">
        <f t="shared" si="195"/>
        <v>-7.7883195739240185E-2</v>
      </c>
      <c r="K2414" s="4">
        <f t="shared" si="196"/>
        <v>-4.4142430372115515E-2</v>
      </c>
    </row>
    <row r="2415" spans="1:11" x14ac:dyDescent="0.2">
      <c r="A2415" s="6">
        <v>43923</v>
      </c>
      <c r="B2415">
        <v>36.936908719999998</v>
      </c>
      <c r="C2415">
        <v>95.941497799999993</v>
      </c>
      <c r="D2415">
        <v>6.3648738859999998</v>
      </c>
      <c r="E2415">
        <v>2526.8999020000001</v>
      </c>
      <c r="G2415" s="6">
        <f t="shared" si="192"/>
        <v>43923</v>
      </c>
      <c r="H2415" s="4">
        <f t="shared" si="193"/>
        <v>3.9513094116772285E-2</v>
      </c>
      <c r="I2415" s="4">
        <f t="shared" si="194"/>
        <v>5.8342050376347654E-3</v>
      </c>
      <c r="J2415" s="4">
        <f t="shared" si="195"/>
        <v>5.1014167665533794E-2</v>
      </c>
      <c r="K2415" s="4">
        <f t="shared" si="196"/>
        <v>2.2829347095729702E-2</v>
      </c>
    </row>
    <row r="2416" spans="1:11" x14ac:dyDescent="0.2">
      <c r="A2416" s="6">
        <v>43924</v>
      </c>
      <c r="B2416">
        <v>37.195297240000002</v>
      </c>
      <c r="C2416">
        <v>95.329498290000004</v>
      </c>
      <c r="D2416">
        <v>6.0768642430000002</v>
      </c>
      <c r="E2416">
        <v>2488.6499020000001</v>
      </c>
      <c r="G2416" s="6">
        <f t="shared" si="192"/>
        <v>43924</v>
      </c>
      <c r="H2416" s="4">
        <f t="shared" si="193"/>
        <v>6.9954018610143276E-3</v>
      </c>
      <c r="I2416" s="4">
        <f t="shared" si="194"/>
        <v>-6.3788821733403722E-3</v>
      </c>
      <c r="J2416" s="4">
        <f t="shared" si="195"/>
        <v>-4.5249858545272637E-2</v>
      </c>
      <c r="K2416" s="4">
        <f t="shared" si="196"/>
        <v>-1.513712512700871E-2</v>
      </c>
    </row>
    <row r="2417" spans="1:11" x14ac:dyDescent="0.2">
      <c r="A2417" s="6">
        <v>43927</v>
      </c>
      <c r="B2417">
        <v>39.246826169999999</v>
      </c>
      <c r="C2417">
        <v>99.879501340000004</v>
      </c>
      <c r="D2417">
        <v>6.6870169639999997</v>
      </c>
      <c r="E2417">
        <v>2663.679932</v>
      </c>
      <c r="G2417" s="6">
        <f t="shared" si="192"/>
        <v>43927</v>
      </c>
      <c r="H2417" s="4">
        <f t="shared" si="193"/>
        <v>5.5155599826576251E-2</v>
      </c>
      <c r="I2417" s="4">
        <f t="shared" si="194"/>
        <v>4.7729224758516153E-2</v>
      </c>
      <c r="J2417" s="4">
        <f t="shared" si="195"/>
        <v>0.10040585022165671</v>
      </c>
      <c r="K2417" s="4">
        <f t="shared" si="196"/>
        <v>7.0331318944997889E-2</v>
      </c>
    </row>
    <row r="2418" spans="1:11" x14ac:dyDescent="0.2">
      <c r="A2418" s="6">
        <v>43928</v>
      </c>
      <c r="B2418">
        <v>37.976684570000003</v>
      </c>
      <c r="C2418">
        <v>100.58000180000001</v>
      </c>
      <c r="D2418">
        <v>6.4535689349999998</v>
      </c>
      <c r="E2418">
        <v>2659.4099120000001</v>
      </c>
      <c r="G2418" s="6">
        <f t="shared" si="192"/>
        <v>43928</v>
      </c>
      <c r="H2418" s="4">
        <f t="shared" si="193"/>
        <v>-3.236291246834333E-2</v>
      </c>
      <c r="I2418" s="4">
        <f t="shared" si="194"/>
        <v>7.0134557201624315E-3</v>
      </c>
      <c r="J2418" s="4">
        <f t="shared" si="195"/>
        <v>-3.4910638070276057E-2</v>
      </c>
      <c r="K2418" s="4">
        <f t="shared" si="196"/>
        <v>-1.6030529601932519E-3</v>
      </c>
    </row>
    <row r="2419" spans="1:11" x14ac:dyDescent="0.2">
      <c r="A2419" s="6">
        <v>43929</v>
      </c>
      <c r="B2419">
        <v>37.929985049999999</v>
      </c>
      <c r="C2419">
        <v>102.1500015</v>
      </c>
      <c r="D2419">
        <v>6.6508903500000001</v>
      </c>
      <c r="E2419">
        <v>2749.9799800000001</v>
      </c>
      <c r="G2419" s="6">
        <f t="shared" si="192"/>
        <v>43929</v>
      </c>
      <c r="H2419" s="4">
        <f t="shared" si="193"/>
        <v>-1.2296892298201412E-3</v>
      </c>
      <c r="I2419" s="4">
        <f t="shared" si="194"/>
        <v>1.5609461840355499E-2</v>
      </c>
      <c r="J2419" s="4">
        <f t="shared" si="195"/>
        <v>3.0575549279384884E-2</v>
      </c>
      <c r="K2419" s="4">
        <f t="shared" si="196"/>
        <v>3.4056452745897747E-2</v>
      </c>
    </row>
    <row r="2420" spans="1:11" x14ac:dyDescent="0.2">
      <c r="A2420" s="6">
        <v>43930</v>
      </c>
      <c r="B2420">
        <v>37.91753387</v>
      </c>
      <c r="C2420">
        <v>102.1380005</v>
      </c>
      <c r="D2420">
        <v>6.551233292</v>
      </c>
      <c r="E2420">
        <v>2789.820068</v>
      </c>
      <c r="G2420" s="6">
        <f t="shared" si="192"/>
        <v>43930</v>
      </c>
      <c r="H2420" s="4">
        <f t="shared" si="193"/>
        <v>-3.2826746394931661E-4</v>
      </c>
      <c r="I2420" s="4">
        <f t="shared" si="194"/>
        <v>-1.17484090296327E-4</v>
      </c>
      <c r="J2420" s="4">
        <f t="shared" si="195"/>
        <v>-1.4984017590968124E-2</v>
      </c>
      <c r="K2420" s="4">
        <f t="shared" si="196"/>
        <v>1.4487410195618944E-2</v>
      </c>
    </row>
    <row r="2421" spans="1:11" x14ac:dyDescent="0.2">
      <c r="A2421" s="6">
        <v>43934</v>
      </c>
      <c r="B2421">
        <v>39.007122039999999</v>
      </c>
      <c r="C2421">
        <v>108.4434967</v>
      </c>
      <c r="D2421">
        <v>6.7231421469999999</v>
      </c>
      <c r="E2421">
        <v>2761.6298830000001</v>
      </c>
      <c r="G2421" s="6">
        <f t="shared" si="192"/>
        <v>43934</v>
      </c>
      <c r="H2421" s="4">
        <f t="shared" si="193"/>
        <v>2.873573407320329E-2</v>
      </c>
      <c r="I2421" s="4">
        <f t="shared" si="194"/>
        <v>6.1735065980658144E-2</v>
      </c>
      <c r="J2421" s="4">
        <f t="shared" si="195"/>
        <v>2.6240685888857751E-2</v>
      </c>
      <c r="K2421" s="4">
        <f t="shared" si="196"/>
        <v>-1.0104660627883844E-2</v>
      </c>
    </row>
    <row r="2422" spans="1:11" x14ac:dyDescent="0.2">
      <c r="A2422" s="6">
        <v>43935</v>
      </c>
      <c r="B2422">
        <v>40.158958439999999</v>
      </c>
      <c r="C2422">
        <v>114.1660004</v>
      </c>
      <c r="D2422">
        <v>7.0744347569999997</v>
      </c>
      <c r="E2422">
        <v>2846.0600589999999</v>
      </c>
      <c r="G2422" s="6">
        <f t="shared" si="192"/>
        <v>43935</v>
      </c>
      <c r="H2422" s="4">
        <f t="shared" si="193"/>
        <v>2.952887420965955E-2</v>
      </c>
      <c r="I2422" s="4">
        <f t="shared" si="194"/>
        <v>5.2769450212683866E-2</v>
      </c>
      <c r="J2422" s="4">
        <f t="shared" si="195"/>
        <v>5.2251254297330796E-2</v>
      </c>
      <c r="K2422" s="4">
        <f t="shared" si="196"/>
        <v>3.0572589223390789E-2</v>
      </c>
    </row>
    <row r="2423" spans="1:11" x14ac:dyDescent="0.2">
      <c r="A2423" s="6">
        <v>43936</v>
      </c>
      <c r="B2423">
        <v>40.084251399999999</v>
      </c>
      <c r="C2423">
        <v>115.3840027</v>
      </c>
      <c r="D2423">
        <v>6.9969511029999998</v>
      </c>
      <c r="E2423">
        <v>2783.360107</v>
      </c>
      <c r="G2423" s="6">
        <f t="shared" si="192"/>
        <v>43936</v>
      </c>
      <c r="H2423" s="4">
        <f t="shared" si="193"/>
        <v>-1.8602833066903024E-3</v>
      </c>
      <c r="I2423" s="4">
        <f t="shared" si="194"/>
        <v>1.0668695546244278E-2</v>
      </c>
      <c r="J2423" s="4">
        <f t="shared" si="195"/>
        <v>-1.095262825391552E-2</v>
      </c>
      <c r="K2423" s="4">
        <f t="shared" si="196"/>
        <v>-2.2030438817243536E-2</v>
      </c>
    </row>
    <row r="2424" spans="1:11" x14ac:dyDescent="0.2">
      <c r="A2424" s="6">
        <v>43937</v>
      </c>
      <c r="B2424">
        <v>41.195617679999998</v>
      </c>
      <c r="C2424">
        <v>120.4095001</v>
      </c>
      <c r="D2424">
        <v>7.3422641750000004</v>
      </c>
      <c r="E2424">
        <v>2799.5500489999999</v>
      </c>
      <c r="G2424" s="6">
        <f t="shared" si="192"/>
        <v>43937</v>
      </c>
      <c r="H2424" s="4">
        <f t="shared" si="193"/>
        <v>2.7725758650440913E-2</v>
      </c>
      <c r="I2424" s="4">
        <f t="shared" si="194"/>
        <v>4.3554542071714719E-2</v>
      </c>
      <c r="J2424" s="4">
        <f t="shared" si="195"/>
        <v>4.9351934423544019E-2</v>
      </c>
      <c r="K2424" s="4">
        <f t="shared" si="196"/>
        <v>5.8166896763673925E-3</v>
      </c>
    </row>
    <row r="2425" spans="1:11" x14ac:dyDescent="0.2">
      <c r="A2425" s="6">
        <v>43938</v>
      </c>
      <c r="B2425">
        <v>41.130249020000001</v>
      </c>
      <c r="C2425">
        <v>118.75</v>
      </c>
      <c r="D2425">
        <v>7.2829680440000004</v>
      </c>
      <c r="E2425">
        <v>2874.5600589999999</v>
      </c>
      <c r="G2425" s="6">
        <f t="shared" si="192"/>
        <v>43938</v>
      </c>
      <c r="H2425" s="4">
        <f t="shared" si="193"/>
        <v>-1.58678674289503E-3</v>
      </c>
      <c r="I2425" s="4">
        <f t="shared" si="194"/>
        <v>-1.3782135949586993E-2</v>
      </c>
      <c r="J2425" s="4">
        <f t="shared" si="195"/>
        <v>-8.0760007521794019E-3</v>
      </c>
      <c r="K2425" s="4">
        <f t="shared" si="196"/>
        <v>2.6793594930297315E-2</v>
      </c>
    </row>
    <row r="2426" spans="1:11" x14ac:dyDescent="0.2">
      <c r="A2426" s="6">
        <v>43941</v>
      </c>
      <c r="B2426">
        <v>40.423572540000002</v>
      </c>
      <c r="C2426">
        <v>119.68049619999999</v>
      </c>
      <c r="D2426">
        <v>7.1516704559999997</v>
      </c>
      <c r="E2426">
        <v>2823.1599120000001</v>
      </c>
      <c r="G2426" s="6">
        <f t="shared" si="192"/>
        <v>43941</v>
      </c>
      <c r="H2426" s="4">
        <f t="shared" si="193"/>
        <v>-1.7181429649413715E-2</v>
      </c>
      <c r="I2426" s="4">
        <f t="shared" si="194"/>
        <v>7.8357574736842572E-3</v>
      </c>
      <c r="J2426" s="4">
        <f t="shared" si="195"/>
        <v>-1.8028032967708718E-2</v>
      </c>
      <c r="K2426" s="4">
        <f t="shared" si="196"/>
        <v>-1.7881048210862893E-2</v>
      </c>
    </row>
    <row r="2427" spans="1:11" x14ac:dyDescent="0.2">
      <c r="A2427" s="6">
        <v>43942</v>
      </c>
      <c r="B2427">
        <v>40.224334720000002</v>
      </c>
      <c r="C2427">
        <v>116.4059982</v>
      </c>
      <c r="D2427">
        <v>6.7146720889999996</v>
      </c>
      <c r="E2427">
        <v>2736.5600589999999</v>
      </c>
      <c r="G2427" s="6">
        <f t="shared" si="192"/>
        <v>43942</v>
      </c>
      <c r="H2427" s="4">
        <f t="shared" si="193"/>
        <v>-4.9287533852395704E-3</v>
      </c>
      <c r="I2427" s="4">
        <f t="shared" si="194"/>
        <v>-2.736033108124758E-2</v>
      </c>
      <c r="J2427" s="4">
        <f t="shared" si="195"/>
        <v>-6.1104376898878821E-2</v>
      </c>
      <c r="K2427" s="4">
        <f t="shared" si="196"/>
        <v>-3.0674795512610764E-2</v>
      </c>
    </row>
    <row r="2428" spans="1:11" x14ac:dyDescent="0.2">
      <c r="A2428" s="6">
        <v>43943</v>
      </c>
      <c r="B2428">
        <v>40.965259549999999</v>
      </c>
      <c r="C2428">
        <v>118.1744995</v>
      </c>
      <c r="D2428">
        <v>7.129247189</v>
      </c>
      <c r="E2428">
        <v>2799.3100589999999</v>
      </c>
      <c r="G2428" s="6">
        <f t="shared" si="192"/>
        <v>43943</v>
      </c>
      <c r="H2428" s="4">
        <f t="shared" si="193"/>
        <v>1.8419815645368542E-2</v>
      </c>
      <c r="I2428" s="4">
        <f t="shared" si="194"/>
        <v>1.5192527252431587E-2</v>
      </c>
      <c r="J2428" s="4">
        <f t="shared" si="195"/>
        <v>6.1741674724393292E-2</v>
      </c>
      <c r="K2428" s="4">
        <f t="shared" si="196"/>
        <v>2.2930247700439832E-2</v>
      </c>
    </row>
    <row r="2429" spans="1:11" x14ac:dyDescent="0.2">
      <c r="A2429" s="6">
        <v>43944</v>
      </c>
      <c r="B2429">
        <v>40.012645720000002</v>
      </c>
      <c r="C2429">
        <v>119.9725037</v>
      </c>
      <c r="D2429">
        <v>7.0759286880000003</v>
      </c>
      <c r="E2429">
        <v>2797.8000489999999</v>
      </c>
      <c r="G2429" s="6">
        <f t="shared" si="192"/>
        <v>43944</v>
      </c>
      <c r="H2429" s="4">
        <f t="shared" si="193"/>
        <v>-2.3254187583927943E-2</v>
      </c>
      <c r="I2429" s="4">
        <f t="shared" si="194"/>
        <v>1.5214823905389308E-2</v>
      </c>
      <c r="J2429" s="4">
        <f t="shared" si="195"/>
        <v>-7.4788402739446314E-3</v>
      </c>
      <c r="K2429" s="4">
        <f t="shared" si="196"/>
        <v>-5.3942220339087132E-4</v>
      </c>
    </row>
    <row r="2430" spans="1:11" x14ac:dyDescent="0.2">
      <c r="A2430" s="6">
        <v>43945</v>
      </c>
      <c r="B2430">
        <v>40.29593277</v>
      </c>
      <c r="C2430">
        <v>120.5110016</v>
      </c>
      <c r="D2430">
        <v>7.2149510379999997</v>
      </c>
      <c r="E2430">
        <v>2836.73999</v>
      </c>
      <c r="G2430" s="6">
        <f t="shared" si="192"/>
        <v>43945</v>
      </c>
      <c r="H2430" s="4">
        <f t="shared" si="193"/>
        <v>7.0799379771679938E-3</v>
      </c>
      <c r="I2430" s="4">
        <f t="shared" si="194"/>
        <v>4.4885109787033972E-3</v>
      </c>
      <c r="J2430" s="4">
        <f t="shared" si="195"/>
        <v>1.9647223160369931E-2</v>
      </c>
      <c r="K2430" s="4">
        <f t="shared" si="196"/>
        <v>1.3918057158487152E-2</v>
      </c>
    </row>
    <row r="2431" spans="1:11" x14ac:dyDescent="0.2">
      <c r="A2431" s="6">
        <v>43948</v>
      </c>
      <c r="B2431">
        <v>39.941047670000003</v>
      </c>
      <c r="C2431">
        <v>118.8000031</v>
      </c>
      <c r="D2431">
        <v>7.4015612600000003</v>
      </c>
      <c r="E2431">
        <v>2878.4799800000001</v>
      </c>
      <c r="G2431" s="6">
        <f t="shared" si="192"/>
        <v>43948</v>
      </c>
      <c r="H2431" s="4">
        <f t="shared" si="193"/>
        <v>-8.8069707189953883E-3</v>
      </c>
      <c r="I2431" s="4">
        <f t="shared" si="194"/>
        <v>-1.4197861417492352E-2</v>
      </c>
      <c r="J2431" s="4">
        <f t="shared" si="195"/>
        <v>2.586437815269349E-2</v>
      </c>
      <c r="K2431" s="4">
        <f t="shared" si="196"/>
        <v>1.4714069723394063E-2</v>
      </c>
    </row>
    <row r="2432" spans="1:11" x14ac:dyDescent="0.2">
      <c r="A2432" s="6">
        <v>43949</v>
      </c>
      <c r="B2432">
        <v>39.847663879999999</v>
      </c>
      <c r="C2432">
        <v>115.70400239999999</v>
      </c>
      <c r="D2432">
        <v>7.2590508460000001</v>
      </c>
      <c r="E2432">
        <v>2863.389893</v>
      </c>
      <c r="G2432" s="6">
        <f t="shared" si="192"/>
        <v>43949</v>
      </c>
      <c r="H2432" s="4">
        <f t="shared" si="193"/>
        <v>-2.3380405734861887E-3</v>
      </c>
      <c r="I2432" s="4">
        <f t="shared" si="194"/>
        <v>-2.6060611272829215E-2</v>
      </c>
      <c r="J2432" s="4">
        <f t="shared" si="195"/>
        <v>-1.9254101802840484E-2</v>
      </c>
      <c r="K2432" s="4">
        <f t="shared" si="196"/>
        <v>-5.2423803899446231E-3</v>
      </c>
    </row>
    <row r="2433" spans="1:11" x14ac:dyDescent="0.2">
      <c r="A2433" s="6">
        <v>43950</v>
      </c>
      <c r="B2433">
        <v>38.477893829999999</v>
      </c>
      <c r="C2433">
        <v>118.635498</v>
      </c>
      <c r="D2433">
        <v>7.4359421729999999</v>
      </c>
      <c r="E2433">
        <v>2939.51001</v>
      </c>
      <c r="G2433" s="6">
        <f t="shared" si="192"/>
        <v>43950</v>
      </c>
      <c r="H2433" s="4">
        <f t="shared" si="193"/>
        <v>-3.4375165734307989E-2</v>
      </c>
      <c r="I2433" s="4">
        <f t="shared" si="194"/>
        <v>2.5336164170583597E-2</v>
      </c>
      <c r="J2433" s="4">
        <f t="shared" si="195"/>
        <v>2.4368382417030876E-2</v>
      </c>
      <c r="K2433" s="4">
        <f t="shared" si="196"/>
        <v>2.6583916212768344E-2</v>
      </c>
    </row>
    <row r="2434" spans="1:11" x14ac:dyDescent="0.2">
      <c r="A2434" s="6">
        <v>43951</v>
      </c>
      <c r="B2434">
        <v>37.83969879</v>
      </c>
      <c r="C2434">
        <v>123.6999969</v>
      </c>
      <c r="D2434">
        <v>7.2819724079999997</v>
      </c>
      <c r="E2434">
        <v>2912.429932</v>
      </c>
      <c r="G2434" s="6">
        <f t="shared" ref="G2434:G2497" si="197">A2434</f>
        <v>43951</v>
      </c>
      <c r="H2434" s="4">
        <f t="shared" si="193"/>
        <v>-1.6586018008668102E-2</v>
      </c>
      <c r="I2434" s="4">
        <f t="shared" si="194"/>
        <v>4.2689574245307282E-2</v>
      </c>
      <c r="J2434" s="4">
        <f t="shared" si="195"/>
        <v>-2.0706154165516022E-2</v>
      </c>
      <c r="K2434" s="4">
        <f t="shared" si="196"/>
        <v>-9.2124462607290347E-3</v>
      </c>
    </row>
    <row r="2435" spans="1:11" x14ac:dyDescent="0.2">
      <c r="A2435" s="6">
        <v>43952</v>
      </c>
      <c r="B2435">
        <v>38.266197200000001</v>
      </c>
      <c r="C2435">
        <v>114.302002</v>
      </c>
      <c r="D2435">
        <v>7.0452852249999998</v>
      </c>
      <c r="E2435">
        <v>2830.709961</v>
      </c>
      <c r="G2435" s="6">
        <f t="shared" si="197"/>
        <v>43952</v>
      </c>
      <c r="H2435" s="4">
        <f t="shared" si="193"/>
        <v>1.1271189349760791E-2</v>
      </c>
      <c r="I2435" s="4">
        <f t="shared" si="194"/>
        <v>-7.597409163718416E-2</v>
      </c>
      <c r="J2435" s="4">
        <f t="shared" si="195"/>
        <v>-3.2503169435244561E-2</v>
      </c>
      <c r="K2435" s="4">
        <f t="shared" si="196"/>
        <v>-2.8059034176963649E-2</v>
      </c>
    </row>
    <row r="2436" spans="1:11" x14ac:dyDescent="0.2">
      <c r="A2436" s="6">
        <v>43955</v>
      </c>
      <c r="B2436">
        <v>38.509029390000002</v>
      </c>
      <c r="C2436">
        <v>115.7994995</v>
      </c>
      <c r="D2436">
        <v>7.257306099</v>
      </c>
      <c r="E2436">
        <v>2842.73999</v>
      </c>
      <c r="G2436" s="6">
        <f t="shared" si="197"/>
        <v>43955</v>
      </c>
      <c r="H2436" s="4">
        <f t="shared" si="193"/>
        <v>6.345866790233412E-3</v>
      </c>
      <c r="I2436" s="4">
        <f t="shared" si="194"/>
        <v>1.3101235969602554E-2</v>
      </c>
      <c r="J2436" s="4">
        <f t="shared" si="195"/>
        <v>3.0094008578623654E-2</v>
      </c>
      <c r="K2436" s="4">
        <f t="shared" si="196"/>
        <v>4.2498274870061969E-3</v>
      </c>
    </row>
    <row r="2437" spans="1:11" x14ac:dyDescent="0.2">
      <c r="A2437" s="6">
        <v>43956</v>
      </c>
      <c r="B2437">
        <v>38.829677580000002</v>
      </c>
      <c r="C2437">
        <v>115.88999939999999</v>
      </c>
      <c r="D2437">
        <v>7.3183464999999996</v>
      </c>
      <c r="E2437">
        <v>2868.4399410000001</v>
      </c>
      <c r="G2437" s="6">
        <f t="shared" si="197"/>
        <v>43956</v>
      </c>
      <c r="H2437" s="4">
        <f t="shared" ref="H2437:H2500" si="198">B2437/B2436-1</f>
        <v>8.3265715879941027E-3</v>
      </c>
      <c r="I2437" s="4">
        <f t="shared" si="194"/>
        <v>7.8152237609629971E-4</v>
      </c>
      <c r="J2437" s="4">
        <f t="shared" si="195"/>
        <v>8.4108896837644664E-3</v>
      </c>
      <c r="K2437" s="4">
        <f t="shared" si="196"/>
        <v>9.0405563260818056E-3</v>
      </c>
    </row>
    <row r="2438" spans="1:11" x14ac:dyDescent="0.2">
      <c r="A2438" s="6">
        <v>43957</v>
      </c>
      <c r="B2438">
        <v>38.384494779999997</v>
      </c>
      <c r="C2438">
        <v>117.56300349999999</v>
      </c>
      <c r="D2438">
        <v>7.4192504880000003</v>
      </c>
      <c r="E2438">
        <v>2848.419922</v>
      </c>
      <c r="G2438" s="6">
        <f t="shared" si="197"/>
        <v>43957</v>
      </c>
      <c r="H2438" s="4">
        <f t="shared" si="198"/>
        <v>-1.1465014075453084E-2</v>
      </c>
      <c r="I2438" s="4">
        <f t="shared" si="194"/>
        <v>1.4436138654428277E-2</v>
      </c>
      <c r="J2438" s="4">
        <f t="shared" si="195"/>
        <v>1.3787812315254611E-2</v>
      </c>
      <c r="K2438" s="4">
        <f t="shared" si="196"/>
        <v>-6.9794102061696561E-3</v>
      </c>
    </row>
    <row r="2439" spans="1:11" x14ac:dyDescent="0.2">
      <c r="A2439" s="6">
        <v>43958</v>
      </c>
      <c r="B2439">
        <v>38.112468720000003</v>
      </c>
      <c r="C2439">
        <v>118.38050079999999</v>
      </c>
      <c r="D2439">
        <v>7.5956439969999998</v>
      </c>
      <c r="E2439">
        <v>2881.1899410000001</v>
      </c>
      <c r="G2439" s="6">
        <f t="shared" si="197"/>
        <v>43958</v>
      </c>
      <c r="H2439" s="4">
        <f t="shared" si="198"/>
        <v>-7.0868735295099849E-3</v>
      </c>
      <c r="I2439" s="4">
        <f t="shared" si="194"/>
        <v>6.953695258389736E-3</v>
      </c>
      <c r="J2439" s="4">
        <f t="shared" si="195"/>
        <v>2.3775111688882911E-2</v>
      </c>
      <c r="K2439" s="4">
        <f t="shared" si="196"/>
        <v>1.1504630601302246E-2</v>
      </c>
    </row>
    <row r="2440" spans="1:11" x14ac:dyDescent="0.2">
      <c r="A2440" s="6">
        <v>43959</v>
      </c>
      <c r="B2440">
        <v>38.440776820000004</v>
      </c>
      <c r="C2440">
        <v>118.98049930000001</v>
      </c>
      <c r="D2440">
        <v>7.7857403759999997</v>
      </c>
      <c r="E2440">
        <v>2929.8000489999999</v>
      </c>
      <c r="G2440" s="6">
        <f t="shared" si="197"/>
        <v>43959</v>
      </c>
      <c r="H2440" s="4">
        <f t="shared" si="198"/>
        <v>8.6141913926378599E-3</v>
      </c>
      <c r="I2440" s="4">
        <f t="shared" si="194"/>
        <v>5.0683896076237911E-3</v>
      </c>
      <c r="J2440" s="4">
        <f t="shared" si="195"/>
        <v>2.5027025894720945E-2</v>
      </c>
      <c r="K2440" s="4">
        <f t="shared" si="196"/>
        <v>1.6871538841735756E-2</v>
      </c>
    </row>
    <row r="2441" spans="1:11" x14ac:dyDescent="0.2">
      <c r="A2441" s="6">
        <v>43962</v>
      </c>
      <c r="B2441">
        <v>38.669033050000003</v>
      </c>
      <c r="C2441">
        <v>120.4499969</v>
      </c>
      <c r="D2441">
        <v>8.0378742219999992</v>
      </c>
      <c r="E2441">
        <v>2930.1899410000001</v>
      </c>
      <c r="G2441" s="6">
        <f t="shared" si="197"/>
        <v>43962</v>
      </c>
      <c r="H2441" s="4">
        <f t="shared" si="198"/>
        <v>5.9378672566585688E-3</v>
      </c>
      <c r="I2441" s="4">
        <f t="shared" si="194"/>
        <v>1.235074326167318E-2</v>
      </c>
      <c r="J2441" s="4">
        <f t="shared" si="195"/>
        <v>3.2384055185967542E-2</v>
      </c>
      <c r="K2441" s="4">
        <f t="shared" si="196"/>
        <v>1.3307802357820364E-4</v>
      </c>
    </row>
    <row r="2442" spans="1:11" x14ac:dyDescent="0.2">
      <c r="A2442" s="6">
        <v>43963</v>
      </c>
      <c r="B2442">
        <v>38.703422549999999</v>
      </c>
      <c r="C2442">
        <v>117.8475037</v>
      </c>
      <c r="D2442">
        <v>7.7757744789999999</v>
      </c>
      <c r="E2442">
        <v>2870.1201169999999</v>
      </c>
      <c r="G2442" s="6">
        <f t="shared" si="197"/>
        <v>43963</v>
      </c>
      <c r="H2442" s="4">
        <f t="shared" si="198"/>
        <v>8.8932919412609834E-4</v>
      </c>
      <c r="I2442" s="4">
        <f t="shared" si="194"/>
        <v>-2.1606419817184697E-2</v>
      </c>
      <c r="J2442" s="4">
        <f t="shared" si="195"/>
        <v>-3.2608092110053333E-2</v>
      </c>
      <c r="K2442" s="4">
        <f t="shared" si="196"/>
        <v>-2.0500317457065598E-2</v>
      </c>
    </row>
    <row r="2443" spans="1:11" x14ac:dyDescent="0.2">
      <c r="A2443" s="6">
        <v>43964</v>
      </c>
      <c r="B2443">
        <v>38.681541439999997</v>
      </c>
      <c r="C2443">
        <v>118.39600369999999</v>
      </c>
      <c r="D2443">
        <v>7.7533521649999999</v>
      </c>
      <c r="E2443">
        <v>2820</v>
      </c>
      <c r="G2443" s="6">
        <f t="shared" si="197"/>
        <v>43964</v>
      </c>
      <c r="H2443" s="4">
        <f t="shared" si="198"/>
        <v>-5.6535336046148466E-4</v>
      </c>
      <c r="I2443" s="4">
        <f t="shared" si="194"/>
        <v>4.6543200558264441E-3</v>
      </c>
      <c r="J2443" s="4">
        <f t="shared" si="195"/>
        <v>-2.8836116660219124E-3</v>
      </c>
      <c r="K2443" s="4">
        <f t="shared" si="196"/>
        <v>-1.7462724540040497E-2</v>
      </c>
    </row>
    <row r="2444" spans="1:11" x14ac:dyDescent="0.2">
      <c r="A2444" s="6">
        <v>43965</v>
      </c>
      <c r="B2444">
        <v>38.590869900000001</v>
      </c>
      <c r="C2444">
        <v>119.4424973</v>
      </c>
      <c r="D2444">
        <v>8.0029916760000006</v>
      </c>
      <c r="E2444">
        <v>2852.5</v>
      </c>
      <c r="G2444" s="6">
        <f t="shared" si="197"/>
        <v>43965</v>
      </c>
      <c r="H2444" s="4">
        <f t="shared" si="198"/>
        <v>-2.3440518817130496E-3</v>
      </c>
      <c r="I2444" s="4">
        <f t="shared" si="194"/>
        <v>8.8389267145509987E-3</v>
      </c>
      <c r="J2444" s="4">
        <f t="shared" si="195"/>
        <v>3.2197623129633923E-2</v>
      </c>
      <c r="K2444" s="4">
        <f t="shared" si="196"/>
        <v>1.1524822695035519E-2</v>
      </c>
    </row>
    <row r="2445" spans="1:11" x14ac:dyDescent="0.2">
      <c r="A2445" s="6">
        <v>43966</v>
      </c>
      <c r="B2445">
        <v>39.378818510000002</v>
      </c>
      <c r="C2445">
        <v>120.4889984</v>
      </c>
      <c r="D2445">
        <v>8.4616661069999992</v>
      </c>
      <c r="E2445">
        <v>2863.6999510000001</v>
      </c>
      <c r="G2445" s="6">
        <f t="shared" si="197"/>
        <v>43966</v>
      </c>
      <c r="H2445" s="4">
        <f t="shared" si="198"/>
        <v>2.0418005918026783E-2</v>
      </c>
      <c r="I2445" s="4">
        <f t="shared" si="194"/>
        <v>8.7615473860325199E-3</v>
      </c>
      <c r="J2445" s="4">
        <f t="shared" si="195"/>
        <v>5.7312871182348957E-2</v>
      </c>
      <c r="K2445" s="4">
        <f t="shared" si="196"/>
        <v>3.9263631901840235E-3</v>
      </c>
    </row>
    <row r="2446" spans="1:11" x14ac:dyDescent="0.2">
      <c r="A2446" s="6">
        <v>43969</v>
      </c>
      <c r="B2446">
        <v>39.916622160000003</v>
      </c>
      <c r="C2446">
        <v>121.31300349999999</v>
      </c>
      <c r="D2446">
        <v>8.7202777860000005</v>
      </c>
      <c r="E2446">
        <v>2953.9099120000001</v>
      </c>
      <c r="G2446" s="6">
        <f t="shared" si="197"/>
        <v>43969</v>
      </c>
      <c r="H2446" s="4">
        <f t="shared" si="198"/>
        <v>1.3657180950297665E-2</v>
      </c>
      <c r="I2446" s="4">
        <f t="shared" si="194"/>
        <v>6.8388409808541883E-3</v>
      </c>
      <c r="J2446" s="4">
        <f t="shared" si="195"/>
        <v>3.0562737376987892E-2</v>
      </c>
      <c r="K2446" s="4">
        <f t="shared" si="196"/>
        <v>3.1501191655396221E-2</v>
      </c>
    </row>
    <row r="2447" spans="1:11" x14ac:dyDescent="0.2">
      <c r="A2447" s="6">
        <v>43970</v>
      </c>
      <c r="B2447">
        <v>39.069267269999997</v>
      </c>
      <c r="C2447">
        <v>122.4664993</v>
      </c>
      <c r="D2447">
        <v>8.7753381729999997</v>
      </c>
      <c r="E2447">
        <v>2922.9399410000001</v>
      </c>
      <c r="G2447" s="6">
        <f t="shared" si="197"/>
        <v>43970</v>
      </c>
      <c r="H2447" s="4">
        <f t="shared" si="198"/>
        <v>-2.122812112216077E-2</v>
      </c>
      <c r="I2447" s="4">
        <f t="shared" si="194"/>
        <v>9.5084266873337597E-3</v>
      </c>
      <c r="J2447" s="4">
        <f t="shared" si="195"/>
        <v>6.3140634221992009E-3</v>
      </c>
      <c r="K2447" s="4">
        <f t="shared" si="196"/>
        <v>-1.0484399295383806E-2</v>
      </c>
    </row>
    <row r="2448" spans="1:11" x14ac:dyDescent="0.2">
      <c r="A2448" s="6">
        <v>43971</v>
      </c>
      <c r="B2448">
        <v>39.225605010000002</v>
      </c>
      <c r="C2448">
        <v>124.8970032</v>
      </c>
      <c r="D2448">
        <v>8.9392776489999992</v>
      </c>
      <c r="E2448">
        <v>2971.610107</v>
      </c>
      <c r="G2448" s="6">
        <f t="shared" si="197"/>
        <v>43971</v>
      </c>
      <c r="H2448" s="4">
        <f t="shared" si="198"/>
        <v>4.0015529065233757E-3</v>
      </c>
      <c r="I2448" s="4">
        <f t="shared" si="194"/>
        <v>1.9846275625517107E-2</v>
      </c>
      <c r="J2448" s="4">
        <f t="shared" si="195"/>
        <v>1.868184140235285E-2</v>
      </c>
      <c r="K2448" s="4">
        <f t="shared" si="196"/>
        <v>1.6651100256048545E-2</v>
      </c>
    </row>
    <row r="2449" spans="1:11" x14ac:dyDescent="0.2">
      <c r="A2449" s="6">
        <v>43972</v>
      </c>
      <c r="B2449">
        <v>39.081771850000003</v>
      </c>
      <c r="C2449">
        <v>122.33699799999999</v>
      </c>
      <c r="D2449">
        <v>8.7451944350000002</v>
      </c>
      <c r="E2449">
        <v>2948.51001</v>
      </c>
      <c r="G2449" s="6">
        <f t="shared" si="197"/>
        <v>43972</v>
      </c>
      <c r="H2449" s="4">
        <f t="shared" si="198"/>
        <v>-3.6668181399198696E-3</v>
      </c>
      <c r="I2449" s="4">
        <f t="shared" si="194"/>
        <v>-2.049693054604862E-2</v>
      </c>
      <c r="J2449" s="4">
        <f t="shared" si="195"/>
        <v>-2.1711286036820931E-2</v>
      </c>
      <c r="K2449" s="4">
        <f t="shared" si="196"/>
        <v>-7.7735961880008864E-3</v>
      </c>
    </row>
    <row r="2450" spans="1:11" x14ac:dyDescent="0.2">
      <c r="A2450" s="6">
        <v>43973</v>
      </c>
      <c r="B2450">
        <v>38.875404359999997</v>
      </c>
      <c r="C2450">
        <v>121.8440018</v>
      </c>
      <c r="D2450">
        <v>8.9953317639999995</v>
      </c>
      <c r="E2450">
        <v>2955.4499510000001</v>
      </c>
      <c r="G2450" s="6">
        <f t="shared" si="197"/>
        <v>43973</v>
      </c>
      <c r="H2450" s="4">
        <f t="shared" si="198"/>
        <v>-5.2804026079489308E-3</v>
      </c>
      <c r="I2450" s="4">
        <f t="shared" si="194"/>
        <v>-4.0298209704311416E-3</v>
      </c>
      <c r="J2450" s="4">
        <f t="shared" si="195"/>
        <v>2.8602832202209161E-2</v>
      </c>
      <c r="K2450" s="4">
        <f t="shared" si="196"/>
        <v>2.3537111885199025E-3</v>
      </c>
    </row>
    <row r="2451" spans="1:11" x14ac:dyDescent="0.2">
      <c r="A2451" s="6">
        <v>43977</v>
      </c>
      <c r="B2451">
        <v>38.728454589999998</v>
      </c>
      <c r="C2451">
        <v>121.09300229999999</v>
      </c>
      <c r="D2451">
        <v>8.6878881450000005</v>
      </c>
      <c r="E2451">
        <v>2991.7700199999999</v>
      </c>
      <c r="G2451" s="6">
        <f t="shared" si="197"/>
        <v>43977</v>
      </c>
      <c r="H2451" s="4">
        <f t="shared" si="198"/>
        <v>-3.780019074250407E-3</v>
      </c>
      <c r="I2451" s="4">
        <f t="shared" si="194"/>
        <v>-6.1636148592093543E-3</v>
      </c>
      <c r="J2451" s="4">
        <f t="shared" si="195"/>
        <v>-3.417813006413073E-2</v>
      </c>
      <c r="K2451" s="4">
        <f t="shared" si="196"/>
        <v>1.2289184253555296E-2</v>
      </c>
    </row>
    <row r="2452" spans="1:11" x14ac:dyDescent="0.2">
      <c r="A2452" s="6">
        <v>43978</v>
      </c>
      <c r="B2452">
        <v>38.29694748</v>
      </c>
      <c r="C2452">
        <v>120.51950069999999</v>
      </c>
      <c r="D2452">
        <v>8.4960517880000008</v>
      </c>
      <c r="E2452">
        <v>3036.1298830000001</v>
      </c>
      <c r="G2452" s="6">
        <f t="shared" si="197"/>
        <v>43978</v>
      </c>
      <c r="H2452" s="4">
        <f t="shared" si="198"/>
        <v>-1.1141862348192366E-2</v>
      </c>
      <c r="I2452" s="4">
        <f t="shared" ref="I2452:I2515" si="199">C2452/C2451-1</f>
        <v>-4.7360424558571257E-3</v>
      </c>
      <c r="J2452" s="4">
        <f t="shared" ref="J2452:J2515" si="200">D2452/D2451-1</f>
        <v>-2.2080896277469231E-2</v>
      </c>
      <c r="K2452" s="4">
        <f t="shared" ref="K2452:K2515" si="201">E2452/E2451-1</f>
        <v>1.4827297119582861E-2</v>
      </c>
    </row>
    <row r="2453" spans="1:11" x14ac:dyDescent="0.2">
      <c r="A2453" s="6">
        <v>43979</v>
      </c>
      <c r="B2453">
        <v>38.675289149999998</v>
      </c>
      <c r="C2453">
        <v>120.0550003</v>
      </c>
      <c r="D2453">
        <v>8.4579296110000008</v>
      </c>
      <c r="E2453">
        <v>3029.7299800000001</v>
      </c>
      <c r="G2453" s="6">
        <f t="shared" si="197"/>
        <v>43979</v>
      </c>
      <c r="H2453" s="4">
        <f t="shared" si="198"/>
        <v>9.8791599564842514E-3</v>
      </c>
      <c r="I2453" s="4">
        <f t="shared" si="199"/>
        <v>-3.8541513804992711E-3</v>
      </c>
      <c r="J2453" s="4">
        <f t="shared" si="200"/>
        <v>-4.4870462129061872E-3</v>
      </c>
      <c r="K2453" s="4">
        <f t="shared" si="201"/>
        <v>-2.1079147620906014E-3</v>
      </c>
    </row>
    <row r="2454" spans="1:11" x14ac:dyDescent="0.2">
      <c r="A2454" s="6">
        <v>43980</v>
      </c>
      <c r="B2454">
        <v>38.790985110000001</v>
      </c>
      <c r="C2454">
        <v>122.1184998</v>
      </c>
      <c r="D2454">
        <v>8.8450994489999992</v>
      </c>
      <c r="E2454">
        <v>3044.3100589999999</v>
      </c>
      <c r="G2454" s="6">
        <f t="shared" si="197"/>
        <v>43980</v>
      </c>
      <c r="H2454" s="4">
        <f t="shared" si="198"/>
        <v>2.9914698129671624E-3</v>
      </c>
      <c r="I2454" s="4">
        <f t="shared" si="199"/>
        <v>1.7187951312678473E-2</v>
      </c>
      <c r="J2454" s="4">
        <f t="shared" si="200"/>
        <v>4.5775958870178268E-2</v>
      </c>
      <c r="K2454" s="4">
        <f t="shared" si="201"/>
        <v>4.8123361145206989E-3</v>
      </c>
    </row>
    <row r="2455" spans="1:11" x14ac:dyDescent="0.2">
      <c r="A2455" s="6">
        <v>43983</v>
      </c>
      <c r="B2455">
        <v>38.759708400000001</v>
      </c>
      <c r="C2455">
        <v>123.552002</v>
      </c>
      <c r="D2455">
        <v>8.7760877609999994</v>
      </c>
      <c r="E2455">
        <v>3055.7299800000001</v>
      </c>
      <c r="G2455" s="6">
        <f t="shared" si="197"/>
        <v>43983</v>
      </c>
      <c r="H2455" s="4">
        <f t="shared" si="198"/>
        <v>-8.0628810821148367E-4</v>
      </c>
      <c r="I2455" s="4">
        <f t="shared" si="199"/>
        <v>1.1738616199410634E-2</v>
      </c>
      <c r="J2455" s="4">
        <f t="shared" si="200"/>
        <v>-7.8022512237329034E-3</v>
      </c>
      <c r="K2455" s="4">
        <f t="shared" si="201"/>
        <v>3.7512345256156543E-3</v>
      </c>
    </row>
    <row r="2456" spans="1:11" x14ac:dyDescent="0.2">
      <c r="A2456" s="6">
        <v>43984</v>
      </c>
      <c r="B2456">
        <v>38.753456120000003</v>
      </c>
      <c r="C2456">
        <v>123.6204987</v>
      </c>
      <c r="D2456">
        <v>8.7950210569999996</v>
      </c>
      <c r="E2456">
        <v>3080.820068</v>
      </c>
      <c r="G2456" s="6">
        <f t="shared" si="197"/>
        <v>43984</v>
      </c>
      <c r="H2456" s="4">
        <f t="shared" si="198"/>
        <v>-1.613087471008523E-4</v>
      </c>
      <c r="I2456" s="4">
        <f t="shared" si="199"/>
        <v>5.5439571104631824E-4</v>
      </c>
      <c r="J2456" s="4">
        <f t="shared" si="200"/>
        <v>2.1573731388759843E-3</v>
      </c>
      <c r="K2456" s="4">
        <f t="shared" si="201"/>
        <v>8.2108328171064393E-3</v>
      </c>
    </row>
    <row r="2457" spans="1:11" x14ac:dyDescent="0.2">
      <c r="A2457" s="6">
        <v>43985</v>
      </c>
      <c r="B2457">
        <v>38.606498719999998</v>
      </c>
      <c r="C2457">
        <v>123.91999819999999</v>
      </c>
      <c r="D2457">
        <v>8.7394628520000008</v>
      </c>
      <c r="E2457">
        <v>3122.8701169999999</v>
      </c>
      <c r="G2457" s="6">
        <f t="shared" si="197"/>
        <v>43985</v>
      </c>
      <c r="H2457" s="4">
        <f t="shared" si="198"/>
        <v>-3.7921108131607761E-3</v>
      </c>
      <c r="I2457" s="4">
        <f t="shared" si="199"/>
        <v>2.4227333100055315E-3</v>
      </c>
      <c r="J2457" s="4">
        <f t="shared" si="200"/>
        <v>-6.3170064789986879E-3</v>
      </c>
      <c r="K2457" s="4">
        <f t="shared" si="201"/>
        <v>1.3648979191211774E-2</v>
      </c>
    </row>
    <row r="2458" spans="1:11" x14ac:dyDescent="0.2">
      <c r="A2458" s="6">
        <v>43986</v>
      </c>
      <c r="B2458">
        <v>38.181262969999999</v>
      </c>
      <c r="C2458">
        <v>123.0299988</v>
      </c>
      <c r="D2458">
        <v>8.7404594420000006</v>
      </c>
      <c r="E2458">
        <v>3112.3500979999999</v>
      </c>
      <c r="G2458" s="6">
        <f t="shared" si="197"/>
        <v>43986</v>
      </c>
      <c r="H2458" s="4">
        <f t="shared" si="198"/>
        <v>-1.101461577969276E-2</v>
      </c>
      <c r="I2458" s="4">
        <f t="shared" si="199"/>
        <v>-7.1820481998683405E-3</v>
      </c>
      <c r="J2458" s="4">
        <f t="shared" si="200"/>
        <v>1.1403332411585865E-4</v>
      </c>
      <c r="K2458" s="4">
        <f t="shared" si="201"/>
        <v>-3.3687020612007679E-3</v>
      </c>
    </row>
    <row r="2459" spans="1:11" x14ac:dyDescent="0.2">
      <c r="A2459" s="6">
        <v>43987</v>
      </c>
      <c r="B2459">
        <v>38.009284970000003</v>
      </c>
      <c r="C2459">
        <v>124.1500015</v>
      </c>
      <c r="D2459">
        <v>8.8935031890000005</v>
      </c>
      <c r="E2459">
        <v>3193.929932</v>
      </c>
      <c r="G2459" s="6">
        <f t="shared" si="197"/>
        <v>43987</v>
      </c>
      <c r="H2459" s="4">
        <f t="shared" si="198"/>
        <v>-4.5042512117821065E-3</v>
      </c>
      <c r="I2459" s="4">
        <f t="shared" si="199"/>
        <v>9.1034927328634829E-3</v>
      </c>
      <c r="J2459" s="4">
        <f t="shared" si="200"/>
        <v>1.7509805750552276E-2</v>
      </c>
      <c r="K2459" s="4">
        <f t="shared" si="201"/>
        <v>2.6211650820524124E-2</v>
      </c>
    </row>
    <row r="2460" spans="1:11" x14ac:dyDescent="0.2">
      <c r="A2460" s="6">
        <v>43990</v>
      </c>
      <c r="B2460">
        <v>37.909221649999999</v>
      </c>
      <c r="C2460">
        <v>126.2030029</v>
      </c>
      <c r="D2460">
        <v>8.7788467410000006</v>
      </c>
      <c r="E2460">
        <v>3232.389893</v>
      </c>
      <c r="G2460" s="6">
        <f t="shared" si="197"/>
        <v>43990</v>
      </c>
      <c r="H2460" s="4">
        <f t="shared" si="198"/>
        <v>-2.6326020097190428E-3</v>
      </c>
      <c r="I2460" s="4">
        <f t="shared" si="199"/>
        <v>1.6536458922233654E-2</v>
      </c>
      <c r="J2460" s="4">
        <f t="shared" si="200"/>
        <v>-1.2892157967831386E-2</v>
      </c>
      <c r="K2460" s="4">
        <f t="shared" si="201"/>
        <v>1.2041579439382666E-2</v>
      </c>
    </row>
    <row r="2461" spans="1:11" x14ac:dyDescent="0.2">
      <c r="A2461" s="6">
        <v>43991</v>
      </c>
      <c r="B2461">
        <v>37.943607329999999</v>
      </c>
      <c r="C2461">
        <v>130.04299929999999</v>
      </c>
      <c r="D2461">
        <v>9.0191307070000004</v>
      </c>
      <c r="E2461">
        <v>3207.179932</v>
      </c>
      <c r="G2461" s="6">
        <f t="shared" si="197"/>
        <v>43991</v>
      </c>
      <c r="H2461" s="4">
        <f t="shared" si="198"/>
        <v>9.0705317870853897E-4</v>
      </c>
      <c r="I2461" s="4">
        <f t="shared" si="199"/>
        <v>3.0427139701602046E-2</v>
      </c>
      <c r="J2461" s="4">
        <f t="shared" si="200"/>
        <v>2.7370789477141333E-2</v>
      </c>
      <c r="K2461" s="4">
        <f t="shared" si="201"/>
        <v>-7.7991708409292926E-3</v>
      </c>
    </row>
    <row r="2462" spans="1:11" x14ac:dyDescent="0.2">
      <c r="A2462" s="6">
        <v>43992</v>
      </c>
      <c r="B2462">
        <v>37.88420868</v>
      </c>
      <c r="C2462">
        <v>132.3724976</v>
      </c>
      <c r="D2462">
        <v>9.3389253619999995</v>
      </c>
      <c r="E2462">
        <v>3190.139893</v>
      </c>
      <c r="G2462" s="6">
        <f t="shared" si="197"/>
        <v>43992</v>
      </c>
      <c r="H2462" s="4">
        <f t="shared" si="198"/>
        <v>-1.5654455171697501E-3</v>
      </c>
      <c r="I2462" s="4">
        <f t="shared" si="199"/>
        <v>1.7913292622742549E-2</v>
      </c>
      <c r="J2462" s="4">
        <f t="shared" si="200"/>
        <v>3.5457370049177594E-2</v>
      </c>
      <c r="K2462" s="4">
        <f t="shared" si="201"/>
        <v>-5.3130910523544461E-3</v>
      </c>
    </row>
    <row r="2463" spans="1:11" x14ac:dyDescent="0.2">
      <c r="A2463" s="6">
        <v>43993</v>
      </c>
      <c r="B2463">
        <v>37.549644469999997</v>
      </c>
      <c r="C2463">
        <v>127.8980026</v>
      </c>
      <c r="D2463">
        <v>8.7701215739999991</v>
      </c>
      <c r="E2463">
        <v>3002.1000979999999</v>
      </c>
      <c r="G2463" s="6">
        <f t="shared" si="197"/>
        <v>43993</v>
      </c>
      <c r="H2463" s="4">
        <f t="shared" si="198"/>
        <v>-8.8312313139756737E-3</v>
      </c>
      <c r="I2463" s="4">
        <f t="shared" si="199"/>
        <v>-3.380230093958736E-2</v>
      </c>
      <c r="J2463" s="4">
        <f t="shared" si="200"/>
        <v>-6.0906770956159262E-2</v>
      </c>
      <c r="K2463" s="4">
        <f t="shared" si="201"/>
        <v>-5.8944059291132778E-2</v>
      </c>
    </row>
    <row r="2464" spans="1:11" x14ac:dyDescent="0.2">
      <c r="A2464" s="6">
        <v>43994</v>
      </c>
      <c r="B2464">
        <v>36.814846039999999</v>
      </c>
      <c r="C2464">
        <v>127.25099950000001</v>
      </c>
      <c r="D2464">
        <v>8.9059677120000007</v>
      </c>
      <c r="E2464">
        <v>3041.3100589999999</v>
      </c>
      <c r="G2464" s="6">
        <f t="shared" si="197"/>
        <v>43994</v>
      </c>
      <c r="H2464" s="4">
        <f t="shared" si="198"/>
        <v>-1.9568718702172028E-2</v>
      </c>
      <c r="I2464" s="4">
        <f t="shared" si="199"/>
        <v>-5.0587428016642955E-3</v>
      </c>
      <c r="J2464" s="4">
        <f t="shared" si="200"/>
        <v>1.5489652777759932E-2</v>
      </c>
      <c r="K2464" s="4">
        <f t="shared" si="201"/>
        <v>1.3060843982557913E-2</v>
      </c>
    </row>
    <row r="2465" spans="1:11" x14ac:dyDescent="0.2">
      <c r="A2465" s="6">
        <v>43997</v>
      </c>
      <c r="B2465">
        <v>36.921161650000002</v>
      </c>
      <c r="C2465">
        <v>128.6340027</v>
      </c>
      <c r="D2465">
        <v>9.1465015409999992</v>
      </c>
      <c r="E2465">
        <v>3066.5900879999999</v>
      </c>
      <c r="G2465" s="6">
        <f t="shared" si="197"/>
        <v>43997</v>
      </c>
      <c r="H2465" s="4">
        <f t="shared" si="198"/>
        <v>2.8878461119867804E-3</v>
      </c>
      <c r="I2465" s="4">
        <f t="shared" si="199"/>
        <v>1.0868309132613163E-2</v>
      </c>
      <c r="J2465" s="4">
        <f t="shared" si="200"/>
        <v>2.7008163152882458E-2</v>
      </c>
      <c r="K2465" s="4">
        <f t="shared" si="201"/>
        <v>8.3122169425606796E-3</v>
      </c>
    </row>
    <row r="2466" spans="1:11" x14ac:dyDescent="0.2">
      <c r="A2466" s="6">
        <v>43998</v>
      </c>
      <c r="B2466">
        <v>37.41205978</v>
      </c>
      <c r="C2466">
        <v>130.76350400000001</v>
      </c>
      <c r="D2466">
        <v>9.0415620800000003</v>
      </c>
      <c r="E2466">
        <v>3124.73999</v>
      </c>
      <c r="G2466" s="6">
        <f t="shared" si="197"/>
        <v>43998</v>
      </c>
      <c r="H2466" s="4">
        <f t="shared" si="198"/>
        <v>1.3295847369417801E-2</v>
      </c>
      <c r="I2466" s="4">
        <f t="shared" si="199"/>
        <v>1.6554730905532278E-2</v>
      </c>
      <c r="J2466" s="4">
        <f t="shared" si="200"/>
        <v>-1.1473180267843275E-2</v>
      </c>
      <c r="K2466" s="4">
        <f t="shared" si="201"/>
        <v>1.8962398081031173E-2</v>
      </c>
    </row>
    <row r="2467" spans="1:11" x14ac:dyDescent="0.2">
      <c r="A2467" s="6">
        <v>43999</v>
      </c>
      <c r="B2467">
        <v>37.218204499999999</v>
      </c>
      <c r="C2467">
        <v>132.04899599999999</v>
      </c>
      <c r="D2467">
        <v>9.2085657120000004</v>
      </c>
      <c r="E2467">
        <v>3113.48999</v>
      </c>
      <c r="G2467" s="6">
        <f t="shared" si="197"/>
        <v>43999</v>
      </c>
      <c r="H2467" s="4">
        <f t="shared" si="198"/>
        <v>-5.1816254207857071E-3</v>
      </c>
      <c r="I2467" s="4">
        <f t="shared" si="199"/>
        <v>9.8306634548426253E-3</v>
      </c>
      <c r="J2467" s="4">
        <f t="shared" si="200"/>
        <v>1.8470661432432589E-2</v>
      </c>
      <c r="K2467" s="4">
        <f t="shared" si="201"/>
        <v>-3.600299556444031E-3</v>
      </c>
    </row>
    <row r="2468" spans="1:11" x14ac:dyDescent="0.2">
      <c r="A2468" s="6">
        <v>44000</v>
      </c>
      <c r="B2468">
        <v>36.89301682</v>
      </c>
      <c r="C2468">
        <v>132.69900509999999</v>
      </c>
      <c r="D2468">
        <v>9.1906194689999996</v>
      </c>
      <c r="E2468">
        <v>3115.3400879999999</v>
      </c>
      <c r="G2468" s="6">
        <f t="shared" si="197"/>
        <v>44000</v>
      </c>
      <c r="H2468" s="4">
        <f t="shared" si="198"/>
        <v>-8.7373285296447056E-3</v>
      </c>
      <c r="I2468" s="4">
        <f t="shared" si="199"/>
        <v>4.9224842269910418E-3</v>
      </c>
      <c r="J2468" s="4">
        <f t="shared" si="200"/>
        <v>-1.9488640860340078E-3</v>
      </c>
      <c r="K2468" s="4">
        <f t="shared" si="201"/>
        <v>5.9421999297959438E-4</v>
      </c>
    </row>
    <row r="2469" spans="1:11" x14ac:dyDescent="0.2">
      <c r="A2469" s="6">
        <v>44001</v>
      </c>
      <c r="B2469">
        <v>37.474605560000001</v>
      </c>
      <c r="C2469">
        <v>133.75050350000001</v>
      </c>
      <c r="D2469">
        <v>9.2337379459999998</v>
      </c>
      <c r="E2469">
        <v>3097.73999</v>
      </c>
      <c r="G2469" s="6">
        <f t="shared" si="197"/>
        <v>44001</v>
      </c>
      <c r="H2469" s="4">
        <f t="shared" si="198"/>
        <v>1.5764195778229739E-2</v>
      </c>
      <c r="I2469" s="4">
        <f t="shared" si="199"/>
        <v>7.9239358215807965E-3</v>
      </c>
      <c r="J2469" s="4">
        <f t="shared" si="200"/>
        <v>4.6915746153388671E-3</v>
      </c>
      <c r="K2469" s="4">
        <f t="shared" si="201"/>
        <v>-5.6494949196056465E-3</v>
      </c>
    </row>
    <row r="2470" spans="1:11" x14ac:dyDescent="0.2">
      <c r="A2470" s="6">
        <v>44004</v>
      </c>
      <c r="B2470">
        <v>38.04680252</v>
      </c>
      <c r="C2470">
        <v>135.6909943</v>
      </c>
      <c r="D2470">
        <v>9.4984512330000008</v>
      </c>
      <c r="E2470">
        <v>3117.860107</v>
      </c>
      <c r="G2470" s="6">
        <f t="shared" si="197"/>
        <v>44004</v>
      </c>
      <c r="H2470" s="4">
        <f t="shared" si="198"/>
        <v>1.5268925488324703E-2</v>
      </c>
      <c r="I2470" s="4">
        <f t="shared" si="199"/>
        <v>1.4508287813660425E-2</v>
      </c>
      <c r="J2470" s="4">
        <f t="shared" si="200"/>
        <v>2.8668052802459432E-2</v>
      </c>
      <c r="K2470" s="4">
        <f t="shared" si="201"/>
        <v>6.4950954776550329E-3</v>
      </c>
    </row>
    <row r="2471" spans="1:11" x14ac:dyDescent="0.2">
      <c r="A2471" s="6">
        <v>44005</v>
      </c>
      <c r="B2471">
        <v>37.856063839999997</v>
      </c>
      <c r="C2471">
        <v>138.22050479999999</v>
      </c>
      <c r="D2471">
        <v>9.4219293589999999</v>
      </c>
      <c r="E2471">
        <v>3131.290039</v>
      </c>
      <c r="G2471" s="6">
        <f t="shared" si="197"/>
        <v>44005</v>
      </c>
      <c r="H2471" s="4">
        <f t="shared" si="198"/>
        <v>-5.0132643840369306E-3</v>
      </c>
      <c r="I2471" s="4">
        <f t="shared" si="199"/>
        <v>1.8641697726877071E-2</v>
      </c>
      <c r="J2471" s="4">
        <f t="shared" si="200"/>
        <v>-8.056247500028757E-3</v>
      </c>
      <c r="K2471" s="4">
        <f t="shared" si="201"/>
        <v>4.3074196850103608E-3</v>
      </c>
    </row>
    <row r="2472" spans="1:11" x14ac:dyDescent="0.2">
      <c r="A2472" s="6">
        <v>44006</v>
      </c>
      <c r="B2472">
        <v>37.61531067</v>
      </c>
      <c r="C2472">
        <v>136.72000120000001</v>
      </c>
      <c r="D2472">
        <v>9.2080688479999999</v>
      </c>
      <c r="E2472">
        <v>3050.330078</v>
      </c>
      <c r="G2472" s="6">
        <f t="shared" si="197"/>
        <v>44006</v>
      </c>
      <c r="H2472" s="4">
        <f t="shared" si="198"/>
        <v>-6.3596989644129076E-3</v>
      </c>
      <c r="I2472" s="4">
        <f t="shared" si="199"/>
        <v>-1.0855868325550855E-2</v>
      </c>
      <c r="J2472" s="4">
        <f t="shared" si="200"/>
        <v>-2.2698165402367021E-2</v>
      </c>
      <c r="K2472" s="4">
        <f t="shared" si="201"/>
        <v>-2.5855145959540415E-2</v>
      </c>
    </row>
    <row r="2473" spans="1:11" x14ac:dyDescent="0.2">
      <c r="A2473" s="6">
        <v>44007</v>
      </c>
      <c r="B2473">
        <v>37.430824280000003</v>
      </c>
      <c r="C2473">
        <v>137.72900390000001</v>
      </c>
      <c r="D2473">
        <v>9.4618110659999992</v>
      </c>
      <c r="E2473">
        <v>3083.76001</v>
      </c>
      <c r="G2473" s="6">
        <f t="shared" si="197"/>
        <v>44007</v>
      </c>
      <c r="H2473" s="4">
        <f t="shared" si="198"/>
        <v>-4.9045557969332743E-3</v>
      </c>
      <c r="I2473" s="4">
        <f t="shared" si="199"/>
        <v>7.3800664946161998E-3</v>
      </c>
      <c r="J2473" s="4">
        <f t="shared" si="200"/>
        <v>2.7556507470631209E-2</v>
      </c>
      <c r="K2473" s="4">
        <f t="shared" si="201"/>
        <v>1.0959447386073906E-2</v>
      </c>
    </row>
    <row r="2474" spans="1:11" x14ac:dyDescent="0.2">
      <c r="A2474" s="6">
        <v>44008</v>
      </c>
      <c r="B2474">
        <v>36.996196750000003</v>
      </c>
      <c r="C2474">
        <v>134.64349369999999</v>
      </c>
      <c r="D2474">
        <v>9.1278047559999997</v>
      </c>
      <c r="E2474">
        <v>3009.0500489999999</v>
      </c>
      <c r="G2474" s="6">
        <f t="shared" si="197"/>
        <v>44008</v>
      </c>
      <c r="H2474" s="4">
        <f t="shared" si="198"/>
        <v>-1.1611487012649913E-2</v>
      </c>
      <c r="I2474" s="4">
        <f t="shared" si="199"/>
        <v>-2.2402762763319539E-2</v>
      </c>
      <c r="J2474" s="4">
        <f t="shared" si="200"/>
        <v>-3.5300462846929559E-2</v>
      </c>
      <c r="K2474" s="4">
        <f t="shared" si="201"/>
        <v>-2.4226905063212123E-2</v>
      </c>
    </row>
    <row r="2475" spans="1:11" x14ac:dyDescent="0.2">
      <c r="A2475" s="6">
        <v>44011</v>
      </c>
      <c r="B2475">
        <v>37.227588650000001</v>
      </c>
      <c r="C2475">
        <v>134.0189972</v>
      </c>
      <c r="D2475">
        <v>9.1726722719999998</v>
      </c>
      <c r="E2475">
        <v>3053.23999</v>
      </c>
      <c r="G2475" s="6">
        <f t="shared" si="197"/>
        <v>44011</v>
      </c>
      <c r="H2475" s="4">
        <f t="shared" si="198"/>
        <v>6.2544780363131824E-3</v>
      </c>
      <c r="I2475" s="4">
        <f t="shared" si="199"/>
        <v>-4.6381483637927268E-3</v>
      </c>
      <c r="J2475" s="4">
        <f t="shared" si="200"/>
        <v>4.9154771820143495E-3</v>
      </c>
      <c r="K2475" s="4">
        <f t="shared" si="201"/>
        <v>1.468567829727041E-2</v>
      </c>
    </row>
    <row r="2476" spans="1:11" x14ac:dyDescent="0.2">
      <c r="A2476" s="6">
        <v>44012</v>
      </c>
      <c r="B2476">
        <v>37.452709200000001</v>
      </c>
      <c r="C2476">
        <v>137.9409943</v>
      </c>
      <c r="D2476">
        <v>9.4695377349999994</v>
      </c>
      <c r="E2476">
        <v>3100.290039</v>
      </c>
      <c r="G2476" s="6">
        <f t="shared" si="197"/>
        <v>44012</v>
      </c>
      <c r="H2476" s="4">
        <f t="shared" si="198"/>
        <v>6.04714294327513E-3</v>
      </c>
      <c r="I2476" s="4">
        <f t="shared" si="199"/>
        <v>2.9264486244044097E-2</v>
      </c>
      <c r="J2476" s="4">
        <f t="shared" si="200"/>
        <v>3.2364119658585766E-2</v>
      </c>
      <c r="K2476" s="4">
        <f t="shared" si="201"/>
        <v>1.5409875789030192E-2</v>
      </c>
    </row>
    <row r="2477" spans="1:11" x14ac:dyDescent="0.2">
      <c r="A2477" s="6">
        <v>44013</v>
      </c>
      <c r="B2477">
        <v>37.42457581</v>
      </c>
      <c r="C2477">
        <v>143.9349976</v>
      </c>
      <c r="D2477">
        <v>9.5016889570000007</v>
      </c>
      <c r="E2477">
        <v>3115.860107</v>
      </c>
      <c r="G2477" s="6">
        <f t="shared" si="197"/>
        <v>44013</v>
      </c>
      <c r="H2477" s="4">
        <f t="shared" si="198"/>
        <v>-7.5117102610033903E-4</v>
      </c>
      <c r="I2477" s="4">
        <f t="shared" si="199"/>
        <v>4.3453386213557321E-2</v>
      </c>
      <c r="J2477" s="4">
        <f t="shared" si="200"/>
        <v>3.3952261345522317E-3</v>
      </c>
      <c r="K2477" s="4">
        <f t="shared" si="201"/>
        <v>5.0221327050492537E-3</v>
      </c>
    </row>
    <row r="2478" spans="1:11" x14ac:dyDescent="0.2">
      <c r="A2478" s="6">
        <v>44014</v>
      </c>
      <c r="B2478">
        <v>37.274490360000001</v>
      </c>
      <c r="C2478">
        <v>144.51499939999999</v>
      </c>
      <c r="D2478">
        <v>9.5836963649999998</v>
      </c>
      <c r="E2478">
        <v>3130.01001</v>
      </c>
      <c r="G2478" s="6">
        <f t="shared" si="197"/>
        <v>44014</v>
      </c>
      <c r="H2478" s="4">
        <f t="shared" si="198"/>
        <v>-4.010344720056791E-3</v>
      </c>
      <c r="I2478" s="4">
        <f t="shared" si="199"/>
        <v>4.0296092657869931E-3</v>
      </c>
      <c r="J2478" s="4">
        <f t="shared" si="200"/>
        <v>8.6308243061969936E-3</v>
      </c>
      <c r="K2478" s="4">
        <f t="shared" si="201"/>
        <v>4.541251055594886E-3</v>
      </c>
    </row>
    <row r="2479" spans="1:11" x14ac:dyDescent="0.2">
      <c r="A2479" s="6">
        <v>44018</v>
      </c>
      <c r="B2479">
        <v>37.174438479999999</v>
      </c>
      <c r="C2479">
        <v>152.85200499999999</v>
      </c>
      <c r="D2479">
        <v>9.8100214000000001</v>
      </c>
      <c r="E2479">
        <v>3179.719971</v>
      </c>
      <c r="G2479" s="6">
        <f t="shared" si="197"/>
        <v>44018</v>
      </c>
      <c r="H2479" s="4">
        <f t="shared" si="198"/>
        <v>-2.684191763152044E-3</v>
      </c>
      <c r="I2479" s="4">
        <f t="shared" si="199"/>
        <v>5.768955218914118E-2</v>
      </c>
      <c r="J2479" s="4">
        <f t="shared" si="200"/>
        <v>2.3615630794246334E-2</v>
      </c>
      <c r="K2479" s="4">
        <f t="shared" si="201"/>
        <v>1.5881725886237597E-2</v>
      </c>
    </row>
    <row r="2480" spans="1:11" x14ac:dyDescent="0.2">
      <c r="A2480" s="6">
        <v>44019</v>
      </c>
      <c r="B2480">
        <v>39.694629669999998</v>
      </c>
      <c r="C2480">
        <v>150.0059967</v>
      </c>
      <c r="D2480">
        <v>9.8424272540000004</v>
      </c>
      <c r="E2480">
        <v>3145.320068</v>
      </c>
      <c r="G2480" s="6">
        <f t="shared" si="197"/>
        <v>44019</v>
      </c>
      <c r="H2480" s="4">
        <f t="shared" si="198"/>
        <v>6.7793658574180515E-2</v>
      </c>
      <c r="I2480" s="4">
        <f t="shared" si="199"/>
        <v>-1.861937172495709E-2</v>
      </c>
      <c r="J2480" s="4">
        <f t="shared" si="200"/>
        <v>3.3033418255337121E-3</v>
      </c>
      <c r="K2480" s="4">
        <f t="shared" si="201"/>
        <v>-1.0818532233573208E-2</v>
      </c>
    </row>
    <row r="2481" spans="1:11" x14ac:dyDescent="0.2">
      <c r="A2481" s="6">
        <v>44020</v>
      </c>
      <c r="B2481">
        <v>38.90979385</v>
      </c>
      <c r="C2481">
        <v>154.05549619999999</v>
      </c>
      <c r="D2481">
        <v>10.185654639999999</v>
      </c>
      <c r="E2481">
        <v>3169.9399410000001</v>
      </c>
      <c r="G2481" s="6">
        <f t="shared" si="197"/>
        <v>44020</v>
      </c>
      <c r="H2481" s="4">
        <f t="shared" si="198"/>
        <v>-1.9771838823657073E-2</v>
      </c>
      <c r="I2481" s="4">
        <f t="shared" si="199"/>
        <v>2.6995584103872039E-2</v>
      </c>
      <c r="J2481" s="4">
        <f t="shared" si="200"/>
        <v>3.4872229902487728E-2</v>
      </c>
      <c r="K2481" s="4">
        <f t="shared" si="201"/>
        <v>7.8274619014067071E-3</v>
      </c>
    </row>
    <row r="2482" spans="1:11" x14ac:dyDescent="0.2">
      <c r="A2482" s="6">
        <v>44021</v>
      </c>
      <c r="B2482">
        <v>39.944763180000002</v>
      </c>
      <c r="C2482">
        <v>159.1315002</v>
      </c>
      <c r="D2482">
        <v>10.477782250000001</v>
      </c>
      <c r="E2482">
        <v>3152.0500489999999</v>
      </c>
      <c r="G2482" s="6">
        <f t="shared" si="197"/>
        <v>44021</v>
      </c>
      <c r="H2482" s="4">
        <f t="shared" si="198"/>
        <v>2.6599198494597021E-2</v>
      </c>
      <c r="I2482" s="4">
        <f t="shared" si="199"/>
        <v>3.2949191201917083E-2</v>
      </c>
      <c r="J2482" s="4">
        <f t="shared" si="200"/>
        <v>2.8680297960701484E-2</v>
      </c>
      <c r="K2482" s="4">
        <f t="shared" si="201"/>
        <v>-5.6436059777070779E-3</v>
      </c>
    </row>
    <row r="2483" spans="1:11" x14ac:dyDescent="0.2">
      <c r="A2483" s="6">
        <v>44022</v>
      </c>
      <c r="B2483">
        <v>40.86091614</v>
      </c>
      <c r="C2483">
        <v>160</v>
      </c>
      <c r="D2483">
        <v>10.448121069999999</v>
      </c>
      <c r="E2483">
        <v>3185.040039</v>
      </c>
      <c r="G2483" s="6">
        <f t="shared" si="197"/>
        <v>44022</v>
      </c>
      <c r="H2483" s="4">
        <f t="shared" si="198"/>
        <v>2.2935496096737618E-2</v>
      </c>
      <c r="I2483" s="4">
        <f t="shared" si="199"/>
        <v>5.457749087443009E-3</v>
      </c>
      <c r="J2483" s="4">
        <f t="shared" si="200"/>
        <v>-2.8308643272293432E-3</v>
      </c>
      <c r="K2483" s="4">
        <f t="shared" si="201"/>
        <v>1.0466201198317426E-2</v>
      </c>
    </row>
    <row r="2484" spans="1:11" x14ac:dyDescent="0.2">
      <c r="A2484" s="6">
        <v>44025</v>
      </c>
      <c r="B2484">
        <v>40.498222349999999</v>
      </c>
      <c r="C2484">
        <v>155.1999969</v>
      </c>
      <c r="D2484">
        <v>10.022391320000001</v>
      </c>
      <c r="E2484">
        <v>3155.219971</v>
      </c>
      <c r="G2484" s="6">
        <f t="shared" si="197"/>
        <v>44025</v>
      </c>
      <c r="H2484" s="4">
        <f t="shared" si="198"/>
        <v>-8.8763009805584714E-3</v>
      </c>
      <c r="I2484" s="4">
        <f t="shared" si="199"/>
        <v>-3.0000019374999964E-2</v>
      </c>
      <c r="J2484" s="4">
        <f t="shared" si="200"/>
        <v>-4.0747015386566443E-2</v>
      </c>
      <c r="K2484" s="4">
        <f t="shared" si="201"/>
        <v>-9.3625410151397803E-3</v>
      </c>
    </row>
    <row r="2485" spans="1:11" x14ac:dyDescent="0.2">
      <c r="A2485" s="6">
        <v>44026</v>
      </c>
      <c r="B2485">
        <v>41.276771549999999</v>
      </c>
      <c r="C2485">
        <v>154.1999969</v>
      </c>
      <c r="D2485">
        <v>10.34617615</v>
      </c>
      <c r="E2485">
        <v>3197.5200199999999</v>
      </c>
      <c r="G2485" s="6">
        <f t="shared" si="197"/>
        <v>44026</v>
      </c>
      <c r="H2485" s="4">
        <f t="shared" si="198"/>
        <v>1.9224280840563823E-2</v>
      </c>
      <c r="I2485" s="4">
        <f t="shared" si="199"/>
        <v>-6.4432990977720817E-3</v>
      </c>
      <c r="J2485" s="4">
        <f t="shared" si="200"/>
        <v>3.2306145276315146E-2</v>
      </c>
      <c r="K2485" s="4">
        <f t="shared" si="201"/>
        <v>1.3406370835879811E-2</v>
      </c>
    </row>
    <row r="2486" spans="1:11" x14ac:dyDescent="0.2">
      <c r="A2486" s="6">
        <v>44027</v>
      </c>
      <c r="B2486">
        <v>41.27365494</v>
      </c>
      <c r="C2486">
        <v>150.4434967</v>
      </c>
      <c r="D2486">
        <v>10.196869850000001</v>
      </c>
      <c r="E2486">
        <v>3226.5600589999999</v>
      </c>
      <c r="G2486" s="6">
        <f t="shared" si="197"/>
        <v>44027</v>
      </c>
      <c r="H2486" s="4">
        <f t="shared" si="198"/>
        <v>-7.5505178408263873E-5</v>
      </c>
      <c r="I2486" s="4">
        <f t="shared" si="199"/>
        <v>-2.4361220982618614E-2</v>
      </c>
      <c r="J2486" s="4">
        <f t="shared" si="200"/>
        <v>-1.4431061083374219E-2</v>
      </c>
      <c r="K2486" s="4">
        <f t="shared" si="201"/>
        <v>9.0820507200453093E-3</v>
      </c>
    </row>
    <row r="2487" spans="1:11" x14ac:dyDescent="0.2">
      <c r="A2487" s="6">
        <v>44028</v>
      </c>
      <c r="B2487">
        <v>41.336185460000003</v>
      </c>
      <c r="C2487">
        <v>149.99499510000001</v>
      </c>
      <c r="D2487">
        <v>10.104644779999999</v>
      </c>
      <c r="E2487">
        <v>3215.570068</v>
      </c>
      <c r="G2487" s="6">
        <f t="shared" si="197"/>
        <v>44028</v>
      </c>
      <c r="H2487" s="4">
        <f t="shared" si="198"/>
        <v>1.5150225995470556E-3</v>
      </c>
      <c r="I2487" s="4">
        <f t="shared" si="199"/>
        <v>-2.9811963284418486E-3</v>
      </c>
      <c r="J2487" s="4">
        <f t="shared" si="200"/>
        <v>-9.0444490668870614E-3</v>
      </c>
      <c r="K2487" s="4">
        <f t="shared" si="201"/>
        <v>-3.4061014823960623E-3</v>
      </c>
    </row>
    <row r="2488" spans="1:11" x14ac:dyDescent="0.2">
      <c r="A2488" s="6">
        <v>44029</v>
      </c>
      <c r="B2488">
        <v>41.192359920000001</v>
      </c>
      <c r="C2488">
        <v>148.09849550000001</v>
      </c>
      <c r="D2488">
        <v>10.17119789</v>
      </c>
      <c r="E2488">
        <v>3224.7299800000001</v>
      </c>
      <c r="G2488" s="6">
        <f t="shared" si="197"/>
        <v>44029</v>
      </c>
      <c r="H2488" s="4">
        <f t="shared" si="198"/>
        <v>-3.4794100713326781E-3</v>
      </c>
      <c r="I2488" s="4">
        <f t="shared" si="199"/>
        <v>-1.2643752538113895E-2</v>
      </c>
      <c r="J2488" s="4">
        <f t="shared" si="200"/>
        <v>6.586387888837919E-3</v>
      </c>
      <c r="K2488" s="4">
        <f t="shared" si="201"/>
        <v>2.848612160921471E-3</v>
      </c>
    </row>
    <row r="2489" spans="1:11" x14ac:dyDescent="0.2">
      <c r="A2489" s="6">
        <v>44032</v>
      </c>
      <c r="B2489">
        <v>41.107929230000003</v>
      </c>
      <c r="C2489">
        <v>159.84199520000001</v>
      </c>
      <c r="D2489">
        <v>10.47952843</v>
      </c>
      <c r="E2489">
        <v>3251.8400879999999</v>
      </c>
      <c r="G2489" s="6">
        <f t="shared" si="197"/>
        <v>44032</v>
      </c>
      <c r="H2489" s="4">
        <f t="shared" si="198"/>
        <v>-2.0496686804051256E-3</v>
      </c>
      <c r="I2489" s="4">
        <f t="shared" si="199"/>
        <v>7.9295199187219279E-2</v>
      </c>
      <c r="J2489" s="4">
        <f t="shared" si="200"/>
        <v>3.0314083290341021E-2</v>
      </c>
      <c r="K2489" s="4">
        <f t="shared" si="201"/>
        <v>8.4069389276431039E-3</v>
      </c>
    </row>
    <row r="2490" spans="1:11" x14ac:dyDescent="0.2">
      <c r="A2490" s="6">
        <v>44033</v>
      </c>
      <c r="B2490">
        <v>41.37683105</v>
      </c>
      <c r="C2490">
        <v>156.91450499999999</v>
      </c>
      <c r="D2490">
        <v>10.29781914</v>
      </c>
      <c r="E2490">
        <v>3257.3000489999999</v>
      </c>
      <c r="G2490" s="6">
        <f t="shared" si="197"/>
        <v>44033</v>
      </c>
      <c r="H2490" s="4">
        <f t="shared" si="198"/>
        <v>6.5413613635336709E-3</v>
      </c>
      <c r="I2490" s="4">
        <f t="shared" si="199"/>
        <v>-1.8314900263457279E-2</v>
      </c>
      <c r="J2490" s="4">
        <f t="shared" si="200"/>
        <v>-1.7339452935669963E-2</v>
      </c>
      <c r="K2490" s="4">
        <f t="shared" si="201"/>
        <v>1.679037361077107E-3</v>
      </c>
    </row>
    <row r="2491" spans="1:11" x14ac:dyDescent="0.2">
      <c r="A2491" s="6">
        <v>44034</v>
      </c>
      <c r="B2491">
        <v>41.480026250000002</v>
      </c>
      <c r="C2491">
        <v>154.99549870000001</v>
      </c>
      <c r="D2491">
        <v>10.407744409999999</v>
      </c>
      <c r="E2491">
        <v>3276.0200199999999</v>
      </c>
      <c r="G2491" s="6">
        <f t="shared" si="197"/>
        <v>44034</v>
      </c>
      <c r="H2491" s="4">
        <f t="shared" si="198"/>
        <v>2.4940334332346215E-3</v>
      </c>
      <c r="I2491" s="4">
        <f t="shared" si="199"/>
        <v>-1.2229629759211713E-2</v>
      </c>
      <c r="J2491" s="4">
        <f t="shared" si="200"/>
        <v>1.0674616489720234E-2</v>
      </c>
      <c r="K2491" s="4">
        <f t="shared" si="201"/>
        <v>5.7470821595777544E-3</v>
      </c>
    </row>
    <row r="2492" spans="1:11" x14ac:dyDescent="0.2">
      <c r="A2492" s="6">
        <v>44035</v>
      </c>
      <c r="B2492">
        <v>41.16109848</v>
      </c>
      <c r="C2492">
        <v>149.32749939999999</v>
      </c>
      <c r="D2492">
        <v>10.099660869999999</v>
      </c>
      <c r="E2492">
        <v>3235.6599120000001</v>
      </c>
      <c r="G2492" s="6">
        <f t="shared" si="197"/>
        <v>44035</v>
      </c>
      <c r="H2492" s="4">
        <f t="shared" si="198"/>
        <v>-7.6887070436703064E-3</v>
      </c>
      <c r="I2492" s="4">
        <f t="shared" si="199"/>
        <v>-3.6568799400882313E-2</v>
      </c>
      <c r="J2492" s="4">
        <f t="shared" si="200"/>
        <v>-2.9601374501855182E-2</v>
      </c>
      <c r="K2492" s="4">
        <f t="shared" si="201"/>
        <v>-1.231985999890195E-2</v>
      </c>
    </row>
    <row r="2493" spans="1:11" x14ac:dyDescent="0.2">
      <c r="A2493" s="6">
        <v>44036</v>
      </c>
      <c r="B2493">
        <v>41.036014559999998</v>
      </c>
      <c r="C2493">
        <v>150.44549559999999</v>
      </c>
      <c r="D2493">
        <v>10.164217000000001</v>
      </c>
      <c r="E2493">
        <v>3215.6298830000001</v>
      </c>
      <c r="G2493" s="6">
        <f t="shared" si="197"/>
        <v>44036</v>
      </c>
      <c r="H2493" s="4">
        <f t="shared" si="198"/>
        <v>-3.0388868280757375E-3</v>
      </c>
      <c r="I2493" s="4">
        <f t="shared" si="199"/>
        <v>7.4868741825324658E-3</v>
      </c>
      <c r="J2493" s="4">
        <f t="shared" si="200"/>
        <v>6.3919106622440935E-3</v>
      </c>
      <c r="K2493" s="4">
        <f t="shared" si="201"/>
        <v>-6.1903999631467421E-3</v>
      </c>
    </row>
    <row r="2494" spans="1:11" x14ac:dyDescent="0.2">
      <c r="A2494" s="6">
        <v>44039</v>
      </c>
      <c r="B2494">
        <v>41.026638030000001</v>
      </c>
      <c r="C2494">
        <v>152.76049800000001</v>
      </c>
      <c r="D2494">
        <v>10.390544889999999</v>
      </c>
      <c r="E2494">
        <v>3239.4099120000001</v>
      </c>
      <c r="G2494" s="6">
        <f t="shared" si="197"/>
        <v>44039</v>
      </c>
      <c r="H2494" s="4">
        <f t="shared" si="198"/>
        <v>-2.2849514263345583E-4</v>
      </c>
      <c r="I2494" s="4">
        <f t="shared" si="199"/>
        <v>1.5387648468752291E-2</v>
      </c>
      <c r="J2494" s="4">
        <f t="shared" si="200"/>
        <v>2.2267124954140405E-2</v>
      </c>
      <c r="K2494" s="4">
        <f t="shared" si="201"/>
        <v>7.3951387022856974E-3</v>
      </c>
    </row>
    <row r="2495" spans="1:11" x14ac:dyDescent="0.2">
      <c r="A2495" s="6">
        <v>44040</v>
      </c>
      <c r="B2495">
        <v>41.198604580000001</v>
      </c>
      <c r="C2495">
        <v>150.0164948</v>
      </c>
      <c r="D2495">
        <v>10.18515682</v>
      </c>
      <c r="E2495">
        <v>3218.4399410000001</v>
      </c>
      <c r="G2495" s="6">
        <f t="shared" si="197"/>
        <v>44040</v>
      </c>
      <c r="H2495" s="4">
        <f t="shared" si="198"/>
        <v>4.1915827924836613E-3</v>
      </c>
      <c r="I2495" s="4">
        <f t="shared" si="199"/>
        <v>-1.7962779880437485E-2</v>
      </c>
      <c r="J2495" s="4">
        <f t="shared" si="200"/>
        <v>-1.9766823797437993E-2</v>
      </c>
      <c r="K2495" s="4">
        <f t="shared" si="201"/>
        <v>-6.4733922441613245E-3</v>
      </c>
    </row>
    <row r="2496" spans="1:11" x14ac:dyDescent="0.2">
      <c r="A2496" s="6">
        <v>44041</v>
      </c>
      <c r="B2496">
        <v>40.864036560000002</v>
      </c>
      <c r="C2496">
        <v>151.67649840000001</v>
      </c>
      <c r="D2496">
        <v>10.434412</v>
      </c>
      <c r="E2496">
        <v>3258.4399410000001</v>
      </c>
      <c r="G2496" s="6">
        <f t="shared" si="197"/>
        <v>44041</v>
      </c>
      <c r="H2496" s="4">
        <f t="shared" si="198"/>
        <v>-8.1208580584405388E-3</v>
      </c>
      <c r="I2496" s="4">
        <f t="shared" si="199"/>
        <v>1.1065473848146601E-2</v>
      </c>
      <c r="J2496" s="4">
        <f t="shared" si="200"/>
        <v>2.4472394917921303E-2</v>
      </c>
      <c r="K2496" s="4">
        <f t="shared" si="201"/>
        <v>1.2428381679718825E-2</v>
      </c>
    </row>
    <row r="2497" spans="1:11" x14ac:dyDescent="0.2">
      <c r="A2497" s="6">
        <v>44042</v>
      </c>
      <c r="B2497">
        <v>40.685813899999999</v>
      </c>
      <c r="C2497">
        <v>152.5939941</v>
      </c>
      <c r="D2497">
        <v>10.5824728</v>
      </c>
      <c r="E2497">
        <v>3246.219971</v>
      </c>
      <c r="G2497" s="6">
        <f t="shared" si="197"/>
        <v>44042</v>
      </c>
      <c r="H2497" s="4">
        <f t="shared" si="198"/>
        <v>-4.3613571982377142E-3</v>
      </c>
      <c r="I2497" s="4">
        <f t="shared" si="199"/>
        <v>6.049030071754169E-3</v>
      </c>
      <c r="J2497" s="4">
        <f t="shared" si="200"/>
        <v>1.4189663969565336E-2</v>
      </c>
      <c r="K2497" s="4">
        <f t="shared" si="201"/>
        <v>-3.7502517220709963E-3</v>
      </c>
    </row>
    <row r="2498" spans="1:11" x14ac:dyDescent="0.2">
      <c r="A2498" s="6">
        <v>44043</v>
      </c>
      <c r="B2498">
        <v>40.46069336</v>
      </c>
      <c r="C2498">
        <v>158.2339935</v>
      </c>
      <c r="D2498">
        <v>10.58322048</v>
      </c>
      <c r="E2498">
        <v>3271.1201169999999</v>
      </c>
      <c r="G2498" s="6">
        <f t="shared" ref="G2498:G2561" si="202">A2498</f>
        <v>44043</v>
      </c>
      <c r="H2498" s="4">
        <f t="shared" si="198"/>
        <v>-5.5331457926174332E-3</v>
      </c>
      <c r="I2498" s="4">
        <f t="shared" si="199"/>
        <v>3.6960821644814512E-2</v>
      </c>
      <c r="J2498" s="4">
        <f t="shared" si="200"/>
        <v>7.0652673919369136E-5</v>
      </c>
      <c r="K2498" s="4">
        <f t="shared" si="201"/>
        <v>7.6705048402279097E-3</v>
      </c>
    </row>
    <row r="2499" spans="1:11" x14ac:dyDescent="0.2">
      <c r="A2499" s="6">
        <v>44046</v>
      </c>
      <c r="B2499">
        <v>40.429420469999997</v>
      </c>
      <c r="C2499">
        <v>155.59449770000001</v>
      </c>
      <c r="D2499">
        <v>10.977544780000001</v>
      </c>
      <c r="E2499">
        <v>3294.610107</v>
      </c>
      <c r="G2499" s="6">
        <f t="shared" si="202"/>
        <v>44046</v>
      </c>
      <c r="H2499" s="4">
        <f t="shared" si="198"/>
        <v>-7.729202691054704E-4</v>
      </c>
      <c r="I2499" s="4">
        <f t="shared" si="199"/>
        <v>-1.6680965585312069E-2</v>
      </c>
      <c r="J2499" s="4">
        <f t="shared" si="200"/>
        <v>3.7259386284655749E-2</v>
      </c>
      <c r="K2499" s="4">
        <f t="shared" si="201"/>
        <v>7.1810233680880131E-3</v>
      </c>
    </row>
    <row r="2500" spans="1:11" x14ac:dyDescent="0.2">
      <c r="A2500" s="6">
        <v>44047</v>
      </c>
      <c r="B2500">
        <v>41.16109848</v>
      </c>
      <c r="C2500">
        <v>156.94149780000001</v>
      </c>
      <c r="D2500">
        <v>11.19439983</v>
      </c>
      <c r="E2500">
        <v>3306.51001</v>
      </c>
      <c r="G2500" s="6">
        <f t="shared" si="202"/>
        <v>44047</v>
      </c>
      <c r="H2500" s="4">
        <f t="shared" si="198"/>
        <v>1.8097662580717211E-2</v>
      </c>
      <c r="I2500" s="4">
        <f t="shared" si="199"/>
        <v>8.6571191135378367E-3</v>
      </c>
      <c r="J2500" s="4">
        <f t="shared" si="200"/>
        <v>1.9754421807969935E-2</v>
      </c>
      <c r="K2500" s="4">
        <f t="shared" si="201"/>
        <v>3.6119305816237901E-3</v>
      </c>
    </row>
    <row r="2501" spans="1:11" x14ac:dyDescent="0.2">
      <c r="A2501" s="6">
        <v>44048</v>
      </c>
      <c r="B2501">
        <v>40.588890079999999</v>
      </c>
      <c r="C2501">
        <v>160.25149540000001</v>
      </c>
      <c r="D2501">
        <v>11.253222470000001</v>
      </c>
      <c r="E2501">
        <v>3327.7700199999999</v>
      </c>
      <c r="G2501" s="6">
        <f t="shared" si="202"/>
        <v>44048</v>
      </c>
      <c r="H2501" s="4">
        <f t="shared" ref="H2501:H2564" si="203">B2501/B2500-1</f>
        <v>-1.3901679525827881E-2</v>
      </c>
      <c r="I2501" s="4">
        <f t="shared" si="199"/>
        <v>2.109064617325207E-2</v>
      </c>
      <c r="J2501" s="4">
        <f t="shared" si="200"/>
        <v>5.2546488327458452E-3</v>
      </c>
      <c r="K2501" s="4">
        <f t="shared" si="201"/>
        <v>6.4297431236266522E-3</v>
      </c>
    </row>
    <row r="2502" spans="1:11" x14ac:dyDescent="0.2">
      <c r="A2502" s="6">
        <v>44049</v>
      </c>
      <c r="B2502">
        <v>40.445056919999999</v>
      </c>
      <c r="C2502">
        <v>161.25</v>
      </c>
      <c r="D2502">
        <v>11.301827429999999</v>
      </c>
      <c r="E2502">
        <v>3349.1599120000001</v>
      </c>
      <c r="G2502" s="6">
        <f t="shared" si="202"/>
        <v>44049</v>
      </c>
      <c r="H2502" s="4">
        <f t="shared" si="203"/>
        <v>-3.5436583684971268E-3</v>
      </c>
      <c r="I2502" s="4">
        <f t="shared" si="199"/>
        <v>6.2308597963947054E-3</v>
      </c>
      <c r="J2502" s="4">
        <f t="shared" si="200"/>
        <v>4.3192036885055796E-3</v>
      </c>
      <c r="K2502" s="4">
        <f t="shared" si="201"/>
        <v>6.4276953850315177E-3</v>
      </c>
    </row>
    <row r="2503" spans="1:11" x14ac:dyDescent="0.2">
      <c r="A2503" s="6">
        <v>44050</v>
      </c>
      <c r="B2503">
        <v>40.638919829999999</v>
      </c>
      <c r="C2503">
        <v>158.37300110000001</v>
      </c>
      <c r="D2503">
        <v>11.166232109999999</v>
      </c>
      <c r="E2503">
        <v>3351.280029</v>
      </c>
      <c r="G2503" s="6">
        <f t="shared" si="202"/>
        <v>44050</v>
      </c>
      <c r="H2503" s="4">
        <f t="shared" si="203"/>
        <v>4.7932411217386228E-3</v>
      </c>
      <c r="I2503" s="4">
        <f t="shared" si="199"/>
        <v>-1.7841853643410843E-2</v>
      </c>
      <c r="J2503" s="4">
        <f t="shared" si="200"/>
        <v>-1.1997645587833894E-2</v>
      </c>
      <c r="K2503" s="4">
        <f t="shared" si="201"/>
        <v>6.3302949268062569E-4</v>
      </c>
    </row>
    <row r="2504" spans="1:11" x14ac:dyDescent="0.2">
      <c r="A2504" s="6">
        <v>44053</v>
      </c>
      <c r="B2504">
        <v>41.236129759999997</v>
      </c>
      <c r="C2504">
        <v>157.40800479999999</v>
      </c>
      <c r="D2504">
        <v>11.131834980000001</v>
      </c>
      <c r="E2504">
        <v>3360.469971</v>
      </c>
      <c r="G2504" s="6">
        <f t="shared" si="202"/>
        <v>44053</v>
      </c>
      <c r="H2504" s="4">
        <f t="shared" si="203"/>
        <v>1.4695516822254007E-2</v>
      </c>
      <c r="I2504" s="4">
        <f t="shared" si="199"/>
        <v>-6.0931869276803496E-3</v>
      </c>
      <c r="J2504" s="4">
        <f t="shared" si="200"/>
        <v>-3.0804598777052217E-3</v>
      </c>
      <c r="K2504" s="4">
        <f t="shared" si="201"/>
        <v>2.7422184718899345E-3</v>
      </c>
    </row>
    <row r="2505" spans="1:11" x14ac:dyDescent="0.2">
      <c r="A2505" s="6">
        <v>44054</v>
      </c>
      <c r="B2505">
        <v>40.710838320000001</v>
      </c>
      <c r="C2505">
        <v>154.03349299999999</v>
      </c>
      <c r="D2505">
        <v>10.817770960000001</v>
      </c>
      <c r="E2505">
        <v>3333.6899410000001</v>
      </c>
      <c r="G2505" s="6">
        <f t="shared" si="202"/>
        <v>44054</v>
      </c>
      <c r="H2505" s="4">
        <f t="shared" si="203"/>
        <v>-1.2738621278409634E-2</v>
      </c>
      <c r="I2505" s="4">
        <f t="shared" si="199"/>
        <v>-2.1437993603232508E-2</v>
      </c>
      <c r="J2505" s="4">
        <f t="shared" si="200"/>
        <v>-2.8213140112502866E-2</v>
      </c>
      <c r="K2505" s="4">
        <f t="shared" si="201"/>
        <v>-7.9691323627661959E-3</v>
      </c>
    </row>
    <row r="2506" spans="1:11" x14ac:dyDescent="0.2">
      <c r="A2506" s="6">
        <v>44055</v>
      </c>
      <c r="B2506">
        <v>41.239257809999998</v>
      </c>
      <c r="C2506">
        <v>158.1119995</v>
      </c>
      <c r="D2506">
        <v>11.40626907</v>
      </c>
      <c r="E2506">
        <v>3380.3500979999999</v>
      </c>
      <c r="G2506" s="6">
        <f t="shared" si="202"/>
        <v>44055</v>
      </c>
      <c r="H2506" s="4">
        <f t="shared" si="203"/>
        <v>1.2979823354322795E-2</v>
      </c>
      <c r="I2506" s="4">
        <f t="shared" si="199"/>
        <v>2.6478049809595561E-2</v>
      </c>
      <c r="J2506" s="4">
        <f t="shared" si="200"/>
        <v>5.4401051027613834E-2</v>
      </c>
      <c r="K2506" s="4">
        <f t="shared" si="201"/>
        <v>1.3996549716919215E-2</v>
      </c>
    </row>
    <row r="2507" spans="1:11" x14ac:dyDescent="0.2">
      <c r="A2507" s="6">
        <v>44056</v>
      </c>
      <c r="B2507">
        <v>41.39624405</v>
      </c>
      <c r="C2507">
        <v>158.05099490000001</v>
      </c>
      <c r="D2507">
        <v>11.409008979999999</v>
      </c>
      <c r="E2507">
        <v>3373.429932</v>
      </c>
      <c r="G2507" s="6">
        <f t="shared" si="202"/>
        <v>44056</v>
      </c>
      <c r="H2507" s="4">
        <f t="shared" si="203"/>
        <v>3.8067183634409307E-3</v>
      </c>
      <c r="I2507" s="4">
        <f t="shared" si="199"/>
        <v>-3.8583156365679105E-4</v>
      </c>
      <c r="J2507" s="4">
        <f t="shared" si="200"/>
        <v>2.4021088606485108E-4</v>
      </c>
      <c r="K2507" s="4">
        <f t="shared" si="201"/>
        <v>-2.0471743456673686E-3</v>
      </c>
    </row>
    <row r="2508" spans="1:11" x14ac:dyDescent="0.2">
      <c r="A2508" s="6">
        <v>44057</v>
      </c>
      <c r="B2508">
        <v>41.631710050000002</v>
      </c>
      <c r="C2508">
        <v>157.40100100000001</v>
      </c>
      <c r="D2508">
        <v>11.52965069</v>
      </c>
      <c r="E2508">
        <v>3372.8500979999999</v>
      </c>
      <c r="G2508" s="6">
        <f t="shared" si="202"/>
        <v>44057</v>
      </c>
      <c r="H2508" s="4">
        <f t="shared" si="203"/>
        <v>5.6881005850577537E-3</v>
      </c>
      <c r="I2508" s="4">
        <f t="shared" si="199"/>
        <v>-4.1125581044981763E-3</v>
      </c>
      <c r="J2508" s="4">
        <f t="shared" si="200"/>
        <v>1.0574249718926954E-2</v>
      </c>
      <c r="K2508" s="4">
        <f t="shared" si="201"/>
        <v>-1.7188262738165871E-4</v>
      </c>
    </row>
    <row r="2509" spans="1:11" x14ac:dyDescent="0.2">
      <c r="A2509" s="6">
        <v>44060</v>
      </c>
      <c r="B2509">
        <v>42.573604580000001</v>
      </c>
      <c r="C2509">
        <v>159.12049870000001</v>
      </c>
      <c r="D2509">
        <v>12.300354</v>
      </c>
      <c r="E2509">
        <v>3381.98999</v>
      </c>
      <c r="G2509" s="6">
        <f t="shared" si="202"/>
        <v>44060</v>
      </c>
      <c r="H2509" s="4">
        <f t="shared" si="203"/>
        <v>2.2624449701171834E-2</v>
      </c>
      <c r="I2509" s="4">
        <f t="shared" si="199"/>
        <v>1.0924312355548471E-2</v>
      </c>
      <c r="J2509" s="4">
        <f t="shared" si="200"/>
        <v>6.6845330419979865E-2</v>
      </c>
      <c r="K2509" s="4">
        <f t="shared" si="201"/>
        <v>2.7098423393971949E-3</v>
      </c>
    </row>
    <row r="2510" spans="1:11" x14ac:dyDescent="0.2">
      <c r="A2510" s="6">
        <v>44061</v>
      </c>
      <c r="B2510">
        <v>42.294181819999999</v>
      </c>
      <c r="C2510">
        <v>165.62449649999999</v>
      </c>
      <c r="D2510">
        <v>12.22432899</v>
      </c>
      <c r="E2510">
        <v>3389.780029</v>
      </c>
      <c r="G2510" s="6">
        <f t="shared" si="202"/>
        <v>44061</v>
      </c>
      <c r="H2510" s="4">
        <f t="shared" si="203"/>
        <v>-6.563286401435442E-3</v>
      </c>
      <c r="I2510" s="4">
        <f t="shared" si="199"/>
        <v>4.0874669531185903E-2</v>
      </c>
      <c r="J2510" s="4">
        <f t="shared" si="200"/>
        <v>-6.1807172378941511E-3</v>
      </c>
      <c r="K2510" s="4">
        <f t="shared" si="201"/>
        <v>2.3033891356964986E-3</v>
      </c>
    </row>
    <row r="2511" spans="1:11" x14ac:dyDescent="0.2">
      <c r="A2511" s="6">
        <v>44062</v>
      </c>
      <c r="B2511">
        <v>41.572063450000002</v>
      </c>
      <c r="C2511">
        <v>163.02400209999999</v>
      </c>
      <c r="D2511">
        <v>12.10244179</v>
      </c>
      <c r="E2511">
        <v>3374.8500979999999</v>
      </c>
      <c r="G2511" s="6">
        <f t="shared" si="202"/>
        <v>44062</v>
      </c>
      <c r="H2511" s="4">
        <f t="shared" si="203"/>
        <v>-1.7073704678181589E-2</v>
      </c>
      <c r="I2511" s="4">
        <f t="shared" si="199"/>
        <v>-1.5701145995634769E-2</v>
      </c>
      <c r="J2511" s="4">
        <f t="shared" si="200"/>
        <v>-9.9708703929440867E-3</v>
      </c>
      <c r="K2511" s="4">
        <f t="shared" si="201"/>
        <v>-4.4043952328094438E-3</v>
      </c>
    </row>
    <row r="2512" spans="1:11" x14ac:dyDescent="0.2">
      <c r="A2512" s="6">
        <v>44063</v>
      </c>
      <c r="B2512">
        <v>40.994365690000002</v>
      </c>
      <c r="C2512">
        <v>164.8684998</v>
      </c>
      <c r="D2512">
        <v>12.10493469</v>
      </c>
      <c r="E2512">
        <v>3385.51001</v>
      </c>
      <c r="G2512" s="6">
        <f t="shared" si="202"/>
        <v>44063</v>
      </c>
      <c r="H2512" s="4">
        <f t="shared" si="203"/>
        <v>-1.389629746656218E-2</v>
      </c>
      <c r="I2512" s="4">
        <f t="shared" si="199"/>
        <v>1.1314270759152256E-2</v>
      </c>
      <c r="J2512" s="4">
        <f t="shared" si="200"/>
        <v>2.0598322580323014E-4</v>
      </c>
      <c r="K2512" s="4">
        <f t="shared" si="201"/>
        <v>3.1586327364043765E-3</v>
      </c>
    </row>
    <row r="2513" spans="1:11" x14ac:dyDescent="0.2">
      <c r="A2513" s="6">
        <v>44064</v>
      </c>
      <c r="B2513">
        <v>41.327171329999999</v>
      </c>
      <c r="C2513">
        <v>164.23599239999999</v>
      </c>
      <c r="D2513">
        <v>12.645824429999999</v>
      </c>
      <c r="E2513">
        <v>3397.1599120000001</v>
      </c>
      <c r="G2513" s="6">
        <f t="shared" si="202"/>
        <v>44064</v>
      </c>
      <c r="H2513" s="4">
        <f t="shared" si="203"/>
        <v>8.1183263699378116E-3</v>
      </c>
      <c r="I2513" s="4">
        <f t="shared" si="199"/>
        <v>-3.8364357094732293E-3</v>
      </c>
      <c r="J2513" s="4">
        <f t="shared" si="200"/>
        <v>4.4683408366245292E-2</v>
      </c>
      <c r="K2513" s="4">
        <f t="shared" si="201"/>
        <v>3.4411069427024987E-3</v>
      </c>
    </row>
    <row r="2514" spans="1:11" x14ac:dyDescent="0.2">
      <c r="A2514" s="6">
        <v>44067</v>
      </c>
      <c r="B2514">
        <v>41.232975009999997</v>
      </c>
      <c r="C2514">
        <v>165.37300110000001</v>
      </c>
      <c r="D2514">
        <v>12.68246555</v>
      </c>
      <c r="E2514">
        <v>3431.280029</v>
      </c>
      <c r="G2514" s="6">
        <f t="shared" si="202"/>
        <v>44067</v>
      </c>
      <c r="H2514" s="4">
        <f t="shared" si="203"/>
        <v>-2.2792830229738659E-3</v>
      </c>
      <c r="I2514" s="4">
        <f t="shared" si="199"/>
        <v>6.923017807392684E-3</v>
      </c>
      <c r="J2514" s="4">
        <f t="shared" si="200"/>
        <v>2.8974876413021544E-3</v>
      </c>
      <c r="K2514" s="4">
        <f t="shared" si="201"/>
        <v>1.0043718248138767E-2</v>
      </c>
    </row>
    <row r="2515" spans="1:11" x14ac:dyDescent="0.2">
      <c r="A2515" s="6">
        <v>44068</v>
      </c>
      <c r="B2515">
        <v>41.013202669999998</v>
      </c>
      <c r="C2515">
        <v>167.32449339999999</v>
      </c>
      <c r="D2515">
        <v>12.712127690000001</v>
      </c>
      <c r="E2515">
        <v>3443.6201169999999</v>
      </c>
      <c r="G2515" s="6">
        <f t="shared" si="202"/>
        <v>44068</v>
      </c>
      <c r="H2515" s="4">
        <f t="shared" si="203"/>
        <v>-5.33001414393941E-3</v>
      </c>
      <c r="I2515" s="4">
        <f t="shared" si="199"/>
        <v>1.1800549588018461E-2</v>
      </c>
      <c r="J2515" s="4">
        <f t="shared" si="200"/>
        <v>2.3388307173444201E-3</v>
      </c>
      <c r="K2515" s="4">
        <f t="shared" si="201"/>
        <v>3.5963511854777419E-3</v>
      </c>
    </row>
    <row r="2516" spans="1:11" x14ac:dyDescent="0.2">
      <c r="A2516" s="6">
        <v>44069</v>
      </c>
      <c r="B2516">
        <v>41.035179139999997</v>
      </c>
      <c r="C2516">
        <v>172.09249879999999</v>
      </c>
      <c r="D2516">
        <v>12.735057830000001</v>
      </c>
      <c r="E2516">
        <v>3478.7299800000001</v>
      </c>
      <c r="G2516" s="6">
        <f t="shared" si="202"/>
        <v>44069</v>
      </c>
      <c r="H2516" s="4">
        <f t="shared" si="203"/>
        <v>5.3583891452779753E-4</v>
      </c>
      <c r="I2516" s="4">
        <f t="shared" ref="I2516:I2579" si="204">C2516/C2515-1</f>
        <v>2.8495561546998172E-2</v>
      </c>
      <c r="J2516" s="4">
        <f t="shared" ref="J2516:J2579" si="205">D2516/D2515-1</f>
        <v>1.8038003203852959E-3</v>
      </c>
      <c r="K2516" s="4">
        <f t="shared" ref="K2516:K2579" si="206">E2516/E2515-1</f>
        <v>1.0195626058366436E-2</v>
      </c>
    </row>
    <row r="2517" spans="1:11" x14ac:dyDescent="0.2">
      <c r="A2517" s="6">
        <v>44070</v>
      </c>
      <c r="B2517">
        <v>42.896987920000001</v>
      </c>
      <c r="C2517">
        <v>170</v>
      </c>
      <c r="D2517">
        <v>12.59073925</v>
      </c>
      <c r="E2517">
        <v>3484.5500489999999</v>
      </c>
      <c r="G2517" s="6">
        <f t="shared" si="202"/>
        <v>44070</v>
      </c>
      <c r="H2517" s="4">
        <f t="shared" si="203"/>
        <v>4.5371040629506254E-2</v>
      </c>
      <c r="I2517" s="4">
        <f t="shared" si="204"/>
        <v>-1.2159151703827753E-2</v>
      </c>
      <c r="J2517" s="4">
        <f t="shared" si="205"/>
        <v>-1.133238513138346E-2</v>
      </c>
      <c r="K2517" s="4">
        <f t="shared" si="206"/>
        <v>1.6730441952841346E-3</v>
      </c>
    </row>
    <row r="2518" spans="1:11" x14ac:dyDescent="0.2">
      <c r="A2518" s="6">
        <v>44071</v>
      </c>
      <c r="B2518">
        <v>44.049236299999997</v>
      </c>
      <c r="C2518">
        <v>170.0899963</v>
      </c>
      <c r="D2518">
        <v>13.10869598</v>
      </c>
      <c r="E2518">
        <v>3508.01001</v>
      </c>
      <c r="G2518" s="6">
        <f t="shared" si="202"/>
        <v>44071</v>
      </c>
      <c r="H2518" s="4">
        <f t="shared" si="203"/>
        <v>2.6860822539541918E-2</v>
      </c>
      <c r="I2518" s="4">
        <f t="shared" si="204"/>
        <v>5.2939000000007397E-4</v>
      </c>
      <c r="J2518" s="4">
        <f t="shared" si="205"/>
        <v>4.1137912533610654E-2</v>
      </c>
      <c r="K2518" s="4">
        <f t="shared" si="206"/>
        <v>6.7325653728902424E-3</v>
      </c>
    </row>
    <row r="2519" spans="1:11" x14ac:dyDescent="0.2">
      <c r="A2519" s="6">
        <v>44074</v>
      </c>
      <c r="B2519">
        <v>43.593986510000001</v>
      </c>
      <c r="C2519">
        <v>172.54800420000001</v>
      </c>
      <c r="D2519">
        <v>13.33477497</v>
      </c>
      <c r="E2519">
        <v>3500.3100589999999</v>
      </c>
      <c r="G2519" s="6">
        <f t="shared" si="202"/>
        <v>44074</v>
      </c>
      <c r="H2519" s="4">
        <f t="shared" si="203"/>
        <v>-1.0335021177200199E-2</v>
      </c>
      <c r="I2519" s="4">
        <f t="shared" si="204"/>
        <v>1.445121966881957E-2</v>
      </c>
      <c r="J2519" s="4">
        <f t="shared" si="205"/>
        <v>1.7246489684781041E-2</v>
      </c>
      <c r="K2519" s="4">
        <f t="shared" si="206"/>
        <v>-2.1949626648870568E-3</v>
      </c>
    </row>
    <row r="2520" spans="1:11" x14ac:dyDescent="0.2">
      <c r="A2520" s="6">
        <v>44075</v>
      </c>
      <c r="B2520">
        <v>46.338047029999998</v>
      </c>
      <c r="C2520">
        <v>174.95599369999999</v>
      </c>
      <c r="D2520">
        <v>13.784070010000001</v>
      </c>
      <c r="E2520">
        <v>3526.6499020000001</v>
      </c>
      <c r="G2520" s="6">
        <f t="shared" si="202"/>
        <v>44075</v>
      </c>
      <c r="H2520" s="4">
        <f t="shared" si="203"/>
        <v>6.2945849638471163E-2</v>
      </c>
      <c r="I2520" s="4">
        <f t="shared" si="204"/>
        <v>1.3955475817668095E-2</v>
      </c>
      <c r="J2520" s="4">
        <f t="shared" si="205"/>
        <v>3.3693484967748377E-2</v>
      </c>
      <c r="K2520" s="4">
        <f t="shared" si="206"/>
        <v>7.5250028014732795E-3</v>
      </c>
    </row>
    <row r="2521" spans="1:11" x14ac:dyDescent="0.2">
      <c r="A2521" s="6">
        <v>44076</v>
      </c>
      <c r="B2521">
        <v>46.36629868</v>
      </c>
      <c r="C2521">
        <v>176.5724945</v>
      </c>
      <c r="D2521">
        <v>14.3081646</v>
      </c>
      <c r="E2521">
        <v>3580.8400879999999</v>
      </c>
      <c r="G2521" s="6">
        <f t="shared" si="202"/>
        <v>44076</v>
      </c>
      <c r="H2521" s="4">
        <f t="shared" si="203"/>
        <v>6.0968581566922531E-4</v>
      </c>
      <c r="I2521" s="4">
        <f t="shared" si="204"/>
        <v>9.2394708281435811E-3</v>
      </c>
      <c r="J2521" s="4">
        <f t="shared" si="205"/>
        <v>3.8021759148044287E-2</v>
      </c>
      <c r="K2521" s="4">
        <f t="shared" si="206"/>
        <v>1.5365910284791173E-2</v>
      </c>
    </row>
    <row r="2522" spans="1:11" x14ac:dyDescent="0.2">
      <c r="A2522" s="6">
        <v>44077</v>
      </c>
      <c r="B2522">
        <v>45.380451200000003</v>
      </c>
      <c r="C2522">
        <v>168.3999939</v>
      </c>
      <c r="D2522">
        <v>12.98072243</v>
      </c>
      <c r="E2522">
        <v>3455.0600589999999</v>
      </c>
      <c r="G2522" s="6">
        <f t="shared" si="202"/>
        <v>44077</v>
      </c>
      <c r="H2522" s="4">
        <f t="shared" si="203"/>
        <v>-2.1262156093241003E-2</v>
      </c>
      <c r="I2522" s="4">
        <f t="shared" si="204"/>
        <v>-4.6284109102847859E-2</v>
      </c>
      <c r="J2522" s="4">
        <f t="shared" si="205"/>
        <v>-9.2775153704899305E-2</v>
      </c>
      <c r="K2522" s="4">
        <f t="shared" si="206"/>
        <v>-3.5125843631361842E-2</v>
      </c>
    </row>
    <row r="2523" spans="1:11" x14ac:dyDescent="0.2">
      <c r="A2523" s="6">
        <v>44078</v>
      </c>
      <c r="B2523">
        <v>44.843578340000001</v>
      </c>
      <c r="C2523">
        <v>164.7310028</v>
      </c>
      <c r="D2523">
        <v>12.588770869999999</v>
      </c>
      <c r="E2523">
        <v>3426.959961</v>
      </c>
      <c r="G2523" s="6">
        <f t="shared" si="202"/>
        <v>44078</v>
      </c>
      <c r="H2523" s="4">
        <f t="shared" si="203"/>
        <v>-1.1830487485325003E-2</v>
      </c>
      <c r="I2523" s="4">
        <f t="shared" si="204"/>
        <v>-2.1787358865219097E-2</v>
      </c>
      <c r="J2523" s="4">
        <f t="shared" si="205"/>
        <v>-3.0194895708897773E-2</v>
      </c>
      <c r="K2523" s="4">
        <f t="shared" si="206"/>
        <v>-8.1330273628102967E-3</v>
      </c>
    </row>
    <row r="2524" spans="1:11" x14ac:dyDescent="0.2">
      <c r="A2524" s="6">
        <v>44082</v>
      </c>
      <c r="B2524">
        <v>43.46841431</v>
      </c>
      <c r="C2524">
        <v>157.49200440000001</v>
      </c>
      <c r="D2524">
        <v>11.88116932</v>
      </c>
      <c r="E2524">
        <v>3331.8400879999999</v>
      </c>
      <c r="G2524" s="6">
        <f t="shared" si="202"/>
        <v>44082</v>
      </c>
      <c r="H2524" s="4">
        <f t="shared" si="203"/>
        <v>-3.0665796105155296E-2</v>
      </c>
      <c r="I2524" s="4">
        <f t="shared" si="204"/>
        <v>-4.3944359452415038E-2</v>
      </c>
      <c r="J2524" s="4">
        <f t="shared" si="205"/>
        <v>-5.6208946632452239E-2</v>
      </c>
      <c r="K2524" s="4">
        <f t="shared" si="206"/>
        <v>-2.7756342088176567E-2</v>
      </c>
    </row>
    <row r="2525" spans="1:11" x14ac:dyDescent="0.2">
      <c r="A2525" s="6">
        <v>44083</v>
      </c>
      <c r="B2525">
        <v>43.920520779999997</v>
      </c>
      <c r="C2525">
        <v>163.43049619999999</v>
      </c>
      <c r="D2525">
        <v>12.68102264</v>
      </c>
      <c r="E2525">
        <v>3398.959961</v>
      </c>
      <c r="G2525" s="6">
        <f t="shared" si="202"/>
        <v>44083</v>
      </c>
      <c r="H2525" s="4">
        <f t="shared" si="203"/>
        <v>1.0400804289196097E-2</v>
      </c>
      <c r="I2525" s="4">
        <f t="shared" si="204"/>
        <v>3.7706624044972603E-2</v>
      </c>
      <c r="J2525" s="4">
        <f t="shared" si="205"/>
        <v>6.7321094284346072E-2</v>
      </c>
      <c r="K2525" s="4">
        <f t="shared" si="206"/>
        <v>2.0144986322044645E-2</v>
      </c>
    </row>
    <row r="2526" spans="1:11" x14ac:dyDescent="0.2">
      <c r="A2526" s="6">
        <v>44084</v>
      </c>
      <c r="B2526">
        <v>42.953495029999999</v>
      </c>
      <c r="C2526">
        <v>158.75549319999999</v>
      </c>
      <c r="D2526">
        <v>12.278851510000001</v>
      </c>
      <c r="E2526">
        <v>3339.1899410000001</v>
      </c>
      <c r="G2526" s="6">
        <f t="shared" si="202"/>
        <v>44084</v>
      </c>
      <c r="H2526" s="4">
        <f t="shared" si="203"/>
        <v>-2.201762940935692E-2</v>
      </c>
      <c r="I2526" s="4">
        <f t="shared" si="204"/>
        <v>-2.8605450688217404E-2</v>
      </c>
      <c r="J2526" s="4">
        <f t="shared" si="205"/>
        <v>-3.1714408326298793E-2</v>
      </c>
      <c r="K2526" s="4">
        <f t="shared" si="206"/>
        <v>-1.7584796727765806E-2</v>
      </c>
    </row>
    <row r="2527" spans="1:11" x14ac:dyDescent="0.2">
      <c r="A2527" s="6">
        <v>44085</v>
      </c>
      <c r="B2527">
        <v>42.91895676</v>
      </c>
      <c r="C2527">
        <v>155.81100459999999</v>
      </c>
      <c r="D2527">
        <v>12.13199425</v>
      </c>
      <c r="E2527">
        <v>3340.969971</v>
      </c>
      <c r="G2527" s="6">
        <f t="shared" si="202"/>
        <v>44085</v>
      </c>
      <c r="H2527" s="4">
        <f t="shared" si="203"/>
        <v>-8.0408520833696873E-4</v>
      </c>
      <c r="I2527" s="4">
        <f t="shared" si="204"/>
        <v>-1.8547317895265092E-2</v>
      </c>
      <c r="J2527" s="4">
        <f t="shared" si="205"/>
        <v>-1.196017883923417E-2</v>
      </c>
      <c r="K2527" s="4">
        <f t="shared" si="206"/>
        <v>5.3307240122646427E-4</v>
      </c>
    </row>
    <row r="2528" spans="1:11" x14ac:dyDescent="0.2">
      <c r="A2528" s="6">
        <v>44088</v>
      </c>
      <c r="B2528">
        <v>43.113624569999999</v>
      </c>
      <c r="C2528">
        <v>155.14849849999999</v>
      </c>
      <c r="D2528">
        <v>12.83785248</v>
      </c>
      <c r="E2528">
        <v>3383.540039</v>
      </c>
      <c r="G2528" s="6">
        <f t="shared" si="202"/>
        <v>44088</v>
      </c>
      <c r="H2528" s="4">
        <f t="shared" si="203"/>
        <v>4.5357069392102378E-3</v>
      </c>
      <c r="I2528" s="4">
        <f t="shared" si="204"/>
        <v>-4.251985292699989E-3</v>
      </c>
      <c r="J2528" s="4">
        <f t="shared" si="205"/>
        <v>5.8181549995376836E-2</v>
      </c>
      <c r="K2528" s="4">
        <f t="shared" si="206"/>
        <v>1.274182898065912E-2</v>
      </c>
    </row>
    <row r="2529" spans="1:11" x14ac:dyDescent="0.2">
      <c r="A2529" s="6">
        <v>44089</v>
      </c>
      <c r="B2529">
        <v>43.126182559999997</v>
      </c>
      <c r="C2529">
        <v>157.8065033</v>
      </c>
      <c r="D2529">
        <v>12.95628548</v>
      </c>
      <c r="E2529">
        <v>3401.1999510000001</v>
      </c>
      <c r="G2529" s="6">
        <f t="shared" si="202"/>
        <v>44089</v>
      </c>
      <c r="H2529" s="4">
        <f t="shared" si="203"/>
        <v>2.9127660050032311E-4</v>
      </c>
      <c r="I2529" s="4">
        <f t="shared" si="204"/>
        <v>1.7132004664550449E-2</v>
      </c>
      <c r="J2529" s="4">
        <f t="shared" si="205"/>
        <v>9.2252968465329488E-3</v>
      </c>
      <c r="K2529" s="4">
        <f t="shared" si="206"/>
        <v>5.2193595454597119E-3</v>
      </c>
    </row>
    <row r="2530" spans="1:11" x14ac:dyDescent="0.2">
      <c r="A2530" s="6">
        <v>44090</v>
      </c>
      <c r="B2530">
        <v>42.780830379999998</v>
      </c>
      <c r="C2530">
        <v>153.90499879999999</v>
      </c>
      <c r="D2530">
        <v>12.48106003</v>
      </c>
      <c r="E2530">
        <v>3385.48999</v>
      </c>
      <c r="G2530" s="6">
        <f t="shared" si="202"/>
        <v>44090</v>
      </c>
      <c r="H2530" s="4">
        <f t="shared" si="203"/>
        <v>-8.0079469013869531E-3</v>
      </c>
      <c r="I2530" s="4">
        <f t="shared" si="204"/>
        <v>-2.4723344212139398E-2</v>
      </c>
      <c r="J2530" s="4">
        <f t="shared" si="205"/>
        <v>-3.6679143164418782E-2</v>
      </c>
      <c r="K2530" s="4">
        <f t="shared" si="206"/>
        <v>-4.6189466148207625E-3</v>
      </c>
    </row>
    <row r="2531" spans="1:11" x14ac:dyDescent="0.2">
      <c r="A2531" s="6">
        <v>44091</v>
      </c>
      <c r="B2531">
        <v>42.915824890000003</v>
      </c>
      <c r="C2531">
        <v>150.43649289999999</v>
      </c>
      <c r="D2531">
        <v>12.430195810000001</v>
      </c>
      <c r="E2531">
        <v>3357.01001</v>
      </c>
      <c r="G2531" s="6">
        <f t="shared" si="202"/>
        <v>44091</v>
      </c>
      <c r="H2531" s="4">
        <f t="shared" si="203"/>
        <v>3.1554906438449049E-3</v>
      </c>
      <c r="I2531" s="4">
        <f t="shared" si="204"/>
        <v>-2.2536668250180303E-2</v>
      </c>
      <c r="J2531" s="4">
        <f t="shared" si="205"/>
        <v>-4.0753125037248372E-3</v>
      </c>
      <c r="K2531" s="4">
        <f t="shared" si="206"/>
        <v>-8.4123657385264394E-3</v>
      </c>
    </row>
    <row r="2532" spans="1:11" x14ac:dyDescent="0.2">
      <c r="A2532" s="6">
        <v>44092</v>
      </c>
      <c r="B2532">
        <v>42.476284030000002</v>
      </c>
      <c r="C2532">
        <v>147.74549870000001</v>
      </c>
      <c r="D2532">
        <v>12.15668106</v>
      </c>
      <c r="E2532">
        <v>3319.469971</v>
      </c>
      <c r="G2532" s="6">
        <f t="shared" si="202"/>
        <v>44092</v>
      </c>
      <c r="H2532" s="4">
        <f t="shared" si="203"/>
        <v>-1.0241929664095095E-2</v>
      </c>
      <c r="I2532" s="4">
        <f t="shared" si="204"/>
        <v>-1.7887908366680527E-2</v>
      </c>
      <c r="J2532" s="4">
        <f t="shared" si="205"/>
        <v>-2.2004058035832386E-2</v>
      </c>
      <c r="K2532" s="4">
        <f t="shared" si="206"/>
        <v>-1.1182581788012014E-2</v>
      </c>
    </row>
    <row r="2533" spans="1:11" x14ac:dyDescent="0.2">
      <c r="A2533" s="6">
        <v>44095</v>
      </c>
      <c r="B2533">
        <v>43.035129550000001</v>
      </c>
      <c r="C2533">
        <v>148.02349849999999</v>
      </c>
      <c r="D2533">
        <v>12.483802799999999</v>
      </c>
      <c r="E2533">
        <v>3281.0600589999999</v>
      </c>
      <c r="G2533" s="6">
        <f t="shared" si="202"/>
        <v>44095</v>
      </c>
      <c r="H2533" s="4">
        <f t="shared" si="203"/>
        <v>1.3156648062841336E-2</v>
      </c>
      <c r="I2533" s="4">
        <f t="shared" si="204"/>
        <v>1.8816126545042611E-3</v>
      </c>
      <c r="J2533" s="4">
        <f t="shared" si="205"/>
        <v>2.6908803347350352E-2</v>
      </c>
      <c r="K2533" s="4">
        <f t="shared" si="206"/>
        <v>-1.1571097896821425E-2</v>
      </c>
    </row>
    <row r="2534" spans="1:11" x14ac:dyDescent="0.2">
      <c r="A2534" s="6">
        <v>44096</v>
      </c>
      <c r="B2534">
        <v>43.424449920000001</v>
      </c>
      <c r="C2534">
        <v>156.44949339999999</v>
      </c>
      <c r="D2534">
        <v>12.603981020000001</v>
      </c>
      <c r="E2534">
        <v>3315.570068</v>
      </c>
      <c r="G2534" s="6">
        <f t="shared" si="202"/>
        <v>44096</v>
      </c>
      <c r="H2534" s="4">
        <f t="shared" si="203"/>
        <v>9.046571349289767E-3</v>
      </c>
      <c r="I2534" s="4">
        <f t="shared" si="204"/>
        <v>5.6923360043405591E-2</v>
      </c>
      <c r="J2534" s="4">
        <f t="shared" si="205"/>
        <v>9.6267316878797526E-3</v>
      </c>
      <c r="K2534" s="4">
        <f t="shared" si="206"/>
        <v>1.0517944926164535E-2</v>
      </c>
    </row>
    <row r="2535" spans="1:11" x14ac:dyDescent="0.2">
      <c r="A2535" s="6">
        <v>44097</v>
      </c>
      <c r="B2535">
        <v>42.696060180000003</v>
      </c>
      <c r="C2535">
        <v>149.99299619999999</v>
      </c>
      <c r="D2535">
        <v>12.091353420000001</v>
      </c>
      <c r="E2535">
        <v>3236.919922</v>
      </c>
      <c r="G2535" s="6">
        <f t="shared" si="202"/>
        <v>44097</v>
      </c>
      <c r="H2535" s="4">
        <f t="shared" si="203"/>
        <v>-1.6773724050434646E-2</v>
      </c>
      <c r="I2535" s="4">
        <f t="shared" si="204"/>
        <v>-4.1268891702272548E-2</v>
      </c>
      <c r="J2535" s="4">
        <f t="shared" si="205"/>
        <v>-4.0671879716937198E-2</v>
      </c>
      <c r="K2535" s="4">
        <f t="shared" si="206"/>
        <v>-2.372145494950828E-2</v>
      </c>
    </row>
    <row r="2536" spans="1:11" x14ac:dyDescent="0.2">
      <c r="A2536" s="6">
        <v>44098</v>
      </c>
      <c r="B2536">
        <v>42.91895676</v>
      </c>
      <c r="C2536">
        <v>150.98950199999999</v>
      </c>
      <c r="D2536">
        <v>12.315002440000001</v>
      </c>
      <c r="E2536">
        <v>3246.5900879999999</v>
      </c>
      <c r="G2536" s="6">
        <f t="shared" si="202"/>
        <v>44098</v>
      </c>
      <c r="H2536" s="4">
        <f t="shared" si="203"/>
        <v>5.2205421076394476E-3</v>
      </c>
      <c r="I2536" s="4">
        <f t="shared" si="204"/>
        <v>6.6436822068096646E-3</v>
      </c>
      <c r="J2536" s="4">
        <f t="shared" si="205"/>
        <v>1.8496607636169893E-2</v>
      </c>
      <c r="K2536" s="4">
        <f t="shared" si="206"/>
        <v>2.9874591380143478E-3</v>
      </c>
    </row>
    <row r="2537" spans="1:11" x14ac:dyDescent="0.2">
      <c r="A2537" s="6">
        <v>44099</v>
      </c>
      <c r="B2537">
        <v>43.097927089999999</v>
      </c>
      <c r="C2537">
        <v>154.7565002</v>
      </c>
      <c r="D2537">
        <v>12.839348790000001</v>
      </c>
      <c r="E2537">
        <v>3298.459961</v>
      </c>
      <c r="G2537" s="6">
        <f t="shared" si="202"/>
        <v>44099</v>
      </c>
      <c r="H2537" s="4">
        <f t="shared" si="203"/>
        <v>4.1699599317102098E-3</v>
      </c>
      <c r="I2537" s="4">
        <f t="shared" si="204"/>
        <v>2.4948742462903351E-2</v>
      </c>
      <c r="J2537" s="4">
        <f t="shared" si="205"/>
        <v>4.2577851896877128E-2</v>
      </c>
      <c r="K2537" s="4">
        <f t="shared" si="206"/>
        <v>1.5976723760637634E-2</v>
      </c>
    </row>
    <row r="2538" spans="1:11" x14ac:dyDescent="0.2">
      <c r="A2538" s="6">
        <v>44102</v>
      </c>
      <c r="B2538">
        <v>43.091651919999997</v>
      </c>
      <c r="C2538">
        <v>158.70249939999999</v>
      </c>
      <c r="D2538">
        <v>13.000166889999999</v>
      </c>
      <c r="E2538">
        <v>3351.6000979999999</v>
      </c>
      <c r="G2538" s="6">
        <f t="shared" si="202"/>
        <v>44102</v>
      </c>
      <c r="H2538" s="4">
        <f t="shared" si="203"/>
        <v>-1.4560259445650647E-4</v>
      </c>
      <c r="I2538" s="4">
        <f t="shared" si="204"/>
        <v>2.5498116039716301E-2</v>
      </c>
      <c r="J2538" s="4">
        <f t="shared" si="205"/>
        <v>1.2525409398119303E-2</v>
      </c>
      <c r="K2538" s="4">
        <f t="shared" si="206"/>
        <v>1.611059028404549E-2</v>
      </c>
    </row>
    <row r="2539" spans="1:11" x14ac:dyDescent="0.2">
      <c r="A2539" s="6">
        <v>44103</v>
      </c>
      <c r="B2539">
        <v>43.057113649999998</v>
      </c>
      <c r="C2539">
        <v>157.2440033</v>
      </c>
      <c r="D2539">
        <v>13.19040871</v>
      </c>
      <c r="E2539">
        <v>3335.469971</v>
      </c>
      <c r="G2539" s="6">
        <f t="shared" si="202"/>
        <v>44103</v>
      </c>
      <c r="H2539" s="4">
        <f t="shared" si="203"/>
        <v>-8.0150721685301463E-4</v>
      </c>
      <c r="I2539" s="4">
        <f t="shared" si="204"/>
        <v>-9.1901268443412842E-3</v>
      </c>
      <c r="J2539" s="4">
        <f t="shared" si="205"/>
        <v>1.4633798289646505E-2</v>
      </c>
      <c r="K2539" s="4">
        <f t="shared" si="206"/>
        <v>-4.8126645567366788E-3</v>
      </c>
    </row>
    <row r="2540" spans="1:11" x14ac:dyDescent="0.2">
      <c r="A2540" s="6">
        <v>44104</v>
      </c>
      <c r="B2540">
        <v>43.926799770000002</v>
      </c>
      <c r="C2540">
        <v>157.43649289999999</v>
      </c>
      <c r="D2540">
        <v>13.49434566</v>
      </c>
      <c r="E2540">
        <v>3363</v>
      </c>
      <c r="G2540" s="6">
        <f t="shared" si="202"/>
        <v>44104</v>
      </c>
      <c r="H2540" s="4">
        <f t="shared" si="203"/>
        <v>2.019843055596926E-2</v>
      </c>
      <c r="I2540" s="4">
        <f t="shared" si="204"/>
        <v>1.2241458876669498E-3</v>
      </c>
      <c r="J2540" s="4">
        <f t="shared" si="205"/>
        <v>2.3042269324799358E-2</v>
      </c>
      <c r="K2540" s="4">
        <f t="shared" si="206"/>
        <v>8.2537181384805258E-3</v>
      </c>
    </row>
    <row r="2541" spans="1:11" x14ac:dyDescent="0.2">
      <c r="A2541" s="6">
        <v>44105</v>
      </c>
      <c r="B2541">
        <v>44.922061919999997</v>
      </c>
      <c r="C2541">
        <v>161.06300350000001</v>
      </c>
      <c r="D2541">
        <v>13.578121189999999</v>
      </c>
      <c r="E2541">
        <v>3380.8000489999999</v>
      </c>
      <c r="G2541" s="6">
        <f t="shared" si="202"/>
        <v>44105</v>
      </c>
      <c r="H2541" s="4">
        <f t="shared" si="203"/>
        <v>2.2657287924710445E-2</v>
      </c>
      <c r="I2541" s="4">
        <f t="shared" si="204"/>
        <v>2.3034752192450769E-2</v>
      </c>
      <c r="J2541" s="4">
        <f t="shared" si="205"/>
        <v>6.2081950552317355E-3</v>
      </c>
      <c r="K2541" s="4">
        <f t="shared" si="206"/>
        <v>5.2929078203984847E-3</v>
      </c>
    </row>
    <row r="2542" spans="1:11" x14ac:dyDescent="0.2">
      <c r="A2542" s="6">
        <v>44106</v>
      </c>
      <c r="B2542">
        <v>44.11203003</v>
      </c>
      <c r="C2542">
        <v>156.25</v>
      </c>
      <c r="D2542">
        <v>13.0273447</v>
      </c>
      <c r="E2542">
        <v>3348.419922</v>
      </c>
      <c r="G2542" s="6">
        <f t="shared" si="202"/>
        <v>44106</v>
      </c>
      <c r="H2542" s="4">
        <f t="shared" si="203"/>
        <v>-1.8031939216026083E-2</v>
      </c>
      <c r="I2542" s="4">
        <f t="shared" si="204"/>
        <v>-2.9882737782174873E-2</v>
      </c>
      <c r="J2542" s="4">
        <f t="shared" si="205"/>
        <v>-4.0563527331427429E-2</v>
      </c>
      <c r="K2542" s="4">
        <f t="shared" si="206"/>
        <v>-9.5776521919944679E-3</v>
      </c>
    </row>
    <row r="2543" spans="1:11" x14ac:dyDescent="0.2">
      <c r="A2543" s="6">
        <v>44109</v>
      </c>
      <c r="B2543">
        <v>44.520179749999997</v>
      </c>
      <c r="C2543">
        <v>159.96000670000001</v>
      </c>
      <c r="D2543">
        <v>13.60604382</v>
      </c>
      <c r="E2543">
        <v>3408.6000979999999</v>
      </c>
      <c r="G2543" s="6">
        <f t="shared" si="202"/>
        <v>44109</v>
      </c>
      <c r="H2543" s="4">
        <f t="shared" si="203"/>
        <v>9.2525716844684691E-3</v>
      </c>
      <c r="I2543" s="4">
        <f t="shared" si="204"/>
        <v>2.3744042879999983E-2</v>
      </c>
      <c r="J2543" s="4">
        <f t="shared" si="205"/>
        <v>4.4421878235861856E-2</v>
      </c>
      <c r="K2543" s="4">
        <f t="shared" si="206"/>
        <v>1.7972708740800369E-2</v>
      </c>
    </row>
    <row r="2544" spans="1:11" x14ac:dyDescent="0.2">
      <c r="A2544" s="6">
        <v>44110</v>
      </c>
      <c r="B2544">
        <v>44.152851099999999</v>
      </c>
      <c r="C2544">
        <v>154.99800110000001</v>
      </c>
      <c r="D2544">
        <v>13.699792860000001</v>
      </c>
      <c r="E2544">
        <v>3360.969971</v>
      </c>
      <c r="G2544" s="6">
        <f t="shared" si="202"/>
        <v>44110</v>
      </c>
      <c r="H2544" s="4">
        <f t="shared" si="203"/>
        <v>-8.250834836308063E-3</v>
      </c>
      <c r="I2544" s="4">
        <f t="shared" si="204"/>
        <v>-3.1020288773218718E-2</v>
      </c>
      <c r="J2544" s="4">
        <f t="shared" si="205"/>
        <v>6.8902497478506852E-3</v>
      </c>
      <c r="K2544" s="4">
        <f t="shared" si="206"/>
        <v>-1.3973515704569395E-2</v>
      </c>
    </row>
    <row r="2545" spans="1:11" x14ac:dyDescent="0.2">
      <c r="A2545" s="6">
        <v>44111</v>
      </c>
      <c r="B2545">
        <v>44.234478000000003</v>
      </c>
      <c r="C2545">
        <v>159.7845001</v>
      </c>
      <c r="D2545">
        <v>13.926686289999999</v>
      </c>
      <c r="E2545">
        <v>3419.4399410000001</v>
      </c>
      <c r="G2545" s="6">
        <f t="shared" si="202"/>
        <v>44111</v>
      </c>
      <c r="H2545" s="4">
        <f t="shared" si="203"/>
        <v>1.8487345203399563E-3</v>
      </c>
      <c r="I2545" s="4">
        <f t="shared" si="204"/>
        <v>3.0881036955514585E-2</v>
      </c>
      <c r="J2545" s="4">
        <f t="shared" si="205"/>
        <v>1.6561814643378359E-2</v>
      </c>
      <c r="K2545" s="4">
        <f t="shared" si="206"/>
        <v>1.7396754658478342E-2</v>
      </c>
    </row>
    <row r="2546" spans="1:11" x14ac:dyDescent="0.2">
      <c r="A2546" s="6">
        <v>44112</v>
      </c>
      <c r="B2546">
        <v>44.382045750000003</v>
      </c>
      <c r="C2546">
        <v>159.5274963</v>
      </c>
      <c r="D2546">
        <v>13.801770210000001</v>
      </c>
      <c r="E2546">
        <v>3446.830078</v>
      </c>
      <c r="G2546" s="6">
        <f t="shared" si="202"/>
        <v>44112</v>
      </c>
      <c r="H2546" s="4">
        <f t="shared" si="203"/>
        <v>3.336034619872752E-3</v>
      </c>
      <c r="I2546" s="4">
        <f t="shared" si="204"/>
        <v>-1.6084401167770768E-3</v>
      </c>
      <c r="J2546" s="4">
        <f t="shared" si="205"/>
        <v>-8.9695479167714032E-3</v>
      </c>
      <c r="K2546" s="4">
        <f t="shared" si="206"/>
        <v>8.0101237256968716E-3</v>
      </c>
    </row>
    <row r="2547" spans="1:11" x14ac:dyDescent="0.2">
      <c r="A2547" s="6">
        <v>44113</v>
      </c>
      <c r="B2547">
        <v>44.827877039999997</v>
      </c>
      <c r="C2547">
        <v>164.33250430000001</v>
      </c>
      <c r="D2547">
        <v>13.72597504</v>
      </c>
      <c r="E2547">
        <v>3477.139893</v>
      </c>
      <c r="G2547" s="6">
        <f t="shared" si="202"/>
        <v>44113</v>
      </c>
      <c r="H2547" s="4">
        <f t="shared" si="203"/>
        <v>1.004530734142639E-2</v>
      </c>
      <c r="I2547" s="4">
        <f t="shared" si="204"/>
        <v>3.0120249558508227E-2</v>
      </c>
      <c r="J2547" s="4">
        <f t="shared" si="205"/>
        <v>-5.4916991695083128E-3</v>
      </c>
      <c r="K2547" s="4">
        <f t="shared" si="206"/>
        <v>8.7935332795945342E-3</v>
      </c>
    </row>
    <row r="2548" spans="1:11" x14ac:dyDescent="0.2">
      <c r="A2548" s="6">
        <v>44116</v>
      </c>
      <c r="B2548">
        <v>45.289405819999999</v>
      </c>
      <c r="C2548">
        <v>172.1464996</v>
      </c>
      <c r="D2548">
        <v>14.18798542</v>
      </c>
      <c r="E2548">
        <v>3534.219971</v>
      </c>
      <c r="G2548" s="6">
        <f t="shared" si="202"/>
        <v>44116</v>
      </c>
      <c r="H2548" s="4">
        <f t="shared" si="203"/>
        <v>1.0295575219593456E-2</v>
      </c>
      <c r="I2548" s="4">
        <f t="shared" si="204"/>
        <v>4.7549907021042115E-2</v>
      </c>
      <c r="J2548" s="4">
        <f t="shared" si="205"/>
        <v>3.3659567255048817E-2</v>
      </c>
      <c r="K2548" s="4">
        <f t="shared" si="206"/>
        <v>1.6415812925706819E-2</v>
      </c>
    </row>
    <row r="2549" spans="1:11" x14ac:dyDescent="0.2">
      <c r="A2549" s="6">
        <v>44117</v>
      </c>
      <c r="B2549">
        <v>45.911048890000004</v>
      </c>
      <c r="C2549">
        <v>172.1815033</v>
      </c>
      <c r="D2549">
        <v>14.210175509999999</v>
      </c>
      <c r="E2549">
        <v>3511.929932</v>
      </c>
      <c r="G2549" s="6">
        <f t="shared" si="202"/>
        <v>44117</v>
      </c>
      <c r="H2549" s="4">
        <f t="shared" si="203"/>
        <v>1.3726015140730352E-2</v>
      </c>
      <c r="I2549" s="4">
        <f t="shared" si="204"/>
        <v>2.0333669334737792E-4</v>
      </c>
      <c r="J2549" s="4">
        <f t="shared" si="205"/>
        <v>1.5640056951791159E-3</v>
      </c>
      <c r="K2549" s="4">
        <f t="shared" si="206"/>
        <v>-6.3069189758704347E-3</v>
      </c>
    </row>
    <row r="2550" spans="1:11" x14ac:dyDescent="0.2">
      <c r="A2550" s="6">
        <v>44118</v>
      </c>
      <c r="B2550">
        <v>45.192077640000001</v>
      </c>
      <c r="C2550">
        <v>168.18550110000001</v>
      </c>
      <c r="D2550">
        <v>14.057585720000001</v>
      </c>
      <c r="E2550">
        <v>3488.669922</v>
      </c>
      <c r="G2550" s="6">
        <f t="shared" si="202"/>
        <v>44118</v>
      </c>
      <c r="H2550" s="4">
        <f t="shared" si="203"/>
        <v>-1.5660092012330429E-2</v>
      </c>
      <c r="I2550" s="4">
        <f t="shared" si="204"/>
        <v>-2.3208080562739486E-2</v>
      </c>
      <c r="J2550" s="4">
        <f t="shared" si="205"/>
        <v>-1.0738065120491913E-2</v>
      </c>
      <c r="K2550" s="4">
        <f t="shared" si="206"/>
        <v>-6.6231418195618064E-3</v>
      </c>
    </row>
    <row r="2551" spans="1:11" x14ac:dyDescent="0.2">
      <c r="A2551" s="6">
        <v>44119</v>
      </c>
      <c r="B2551">
        <v>45.377307889999997</v>
      </c>
      <c r="C2551">
        <v>166.93249510000001</v>
      </c>
      <c r="D2551">
        <v>13.93266964</v>
      </c>
      <c r="E2551">
        <v>3483.3400879999999</v>
      </c>
      <c r="G2551" s="6">
        <f t="shared" si="202"/>
        <v>44119</v>
      </c>
      <c r="H2551" s="4">
        <f t="shared" si="203"/>
        <v>4.0987327795711792E-3</v>
      </c>
      <c r="I2551" s="4">
        <f t="shared" si="204"/>
        <v>-7.4501427994971836E-3</v>
      </c>
      <c r="J2551" s="4">
        <f t="shared" si="205"/>
        <v>-8.8860265544943307E-3</v>
      </c>
      <c r="K2551" s="4">
        <f t="shared" si="206"/>
        <v>-1.5277553105237374E-3</v>
      </c>
    </row>
    <row r="2552" spans="1:11" x14ac:dyDescent="0.2">
      <c r="A2552" s="6">
        <v>44120</v>
      </c>
      <c r="B2552">
        <v>45.433822630000002</v>
      </c>
      <c r="C2552">
        <v>163.63549800000001</v>
      </c>
      <c r="D2552">
        <v>13.77459526</v>
      </c>
      <c r="E2552">
        <v>3483.8100589999999</v>
      </c>
      <c r="G2552" s="6">
        <f t="shared" si="202"/>
        <v>44120</v>
      </c>
      <c r="H2552" s="4">
        <f t="shared" si="203"/>
        <v>1.245440565513567E-3</v>
      </c>
      <c r="I2552" s="4">
        <f t="shared" si="204"/>
        <v>-1.9750481163208766E-2</v>
      </c>
      <c r="J2552" s="4">
        <f t="shared" si="205"/>
        <v>-1.1345591626329532E-2</v>
      </c>
      <c r="K2552" s="4">
        <f t="shared" si="206"/>
        <v>1.3491964267831058E-4</v>
      </c>
    </row>
    <row r="2553" spans="1:11" x14ac:dyDescent="0.2">
      <c r="A2553" s="6">
        <v>44123</v>
      </c>
      <c r="B2553">
        <v>44.881252289999999</v>
      </c>
      <c r="C2553">
        <v>160.36050420000001</v>
      </c>
      <c r="D2553">
        <v>13.461684229999999</v>
      </c>
      <c r="E2553">
        <v>3426.919922</v>
      </c>
      <c r="G2553" s="6">
        <f t="shared" si="202"/>
        <v>44123</v>
      </c>
      <c r="H2553" s="4">
        <f t="shared" si="203"/>
        <v>-1.2162092203862662E-2</v>
      </c>
      <c r="I2553" s="4">
        <f t="shared" si="204"/>
        <v>-2.0013956873831895E-2</v>
      </c>
      <c r="J2553" s="4">
        <f t="shared" si="205"/>
        <v>-2.2716531708823484E-2</v>
      </c>
      <c r="K2553" s="4">
        <f t="shared" si="206"/>
        <v>-1.6329861857144357E-2</v>
      </c>
    </row>
    <row r="2554" spans="1:11" x14ac:dyDescent="0.2">
      <c r="A2554" s="6">
        <v>44124</v>
      </c>
      <c r="B2554">
        <v>45.179515840000001</v>
      </c>
      <c r="C2554">
        <v>160.8504944</v>
      </c>
      <c r="D2554">
        <v>13.6090374</v>
      </c>
      <c r="E2554">
        <v>3443.1201169999999</v>
      </c>
      <c r="G2554" s="6">
        <f t="shared" si="202"/>
        <v>44124</v>
      </c>
      <c r="H2554" s="4">
        <f t="shared" si="203"/>
        <v>6.6456155918461768E-3</v>
      </c>
      <c r="I2554" s="4">
        <f t="shared" si="204"/>
        <v>3.0555541244050577E-3</v>
      </c>
      <c r="J2554" s="4">
        <f t="shared" si="205"/>
        <v>1.0946116955530494E-2</v>
      </c>
      <c r="K2554" s="4">
        <f t="shared" si="206"/>
        <v>4.7273339817479609E-3</v>
      </c>
    </row>
    <row r="2555" spans="1:11" x14ac:dyDescent="0.2">
      <c r="A2555" s="6">
        <v>44125</v>
      </c>
      <c r="B2555">
        <v>45.336494450000004</v>
      </c>
      <c r="C2555">
        <v>159.246994</v>
      </c>
      <c r="D2555">
        <v>13.488610270000001</v>
      </c>
      <c r="E2555">
        <v>3435.5600589999999</v>
      </c>
      <c r="G2555" s="6">
        <f t="shared" si="202"/>
        <v>44125</v>
      </c>
      <c r="H2555" s="4">
        <f t="shared" si="203"/>
        <v>3.4745527277435517E-3</v>
      </c>
      <c r="I2555" s="4">
        <f t="shared" si="204"/>
        <v>-9.9688869840365291E-3</v>
      </c>
      <c r="J2555" s="4">
        <f t="shared" si="205"/>
        <v>-8.849055701764752E-3</v>
      </c>
      <c r="K2555" s="4">
        <f t="shared" si="206"/>
        <v>-2.195699755774716E-3</v>
      </c>
    </row>
    <row r="2556" spans="1:11" x14ac:dyDescent="0.2">
      <c r="A2556" s="6">
        <v>44126</v>
      </c>
      <c r="B2556">
        <v>45.069629669999998</v>
      </c>
      <c r="C2556">
        <v>158.82000729999999</v>
      </c>
      <c r="D2556">
        <v>13.32529736</v>
      </c>
      <c r="E2556">
        <v>3453.48999</v>
      </c>
      <c r="G2556" s="6">
        <f t="shared" si="202"/>
        <v>44126</v>
      </c>
      <c r="H2556" s="4">
        <f t="shared" si="203"/>
        <v>-5.8863126326258453E-3</v>
      </c>
      <c r="I2556" s="4">
        <f t="shared" si="204"/>
        <v>-2.6812857767350984E-3</v>
      </c>
      <c r="J2556" s="4">
        <f t="shared" si="205"/>
        <v>-1.2107467465586441E-2</v>
      </c>
      <c r="K2556" s="4">
        <f t="shared" si="206"/>
        <v>5.2189252093060023E-3</v>
      </c>
    </row>
    <row r="2557" spans="1:11" x14ac:dyDescent="0.2">
      <c r="A2557" s="6">
        <v>44127</v>
      </c>
      <c r="B2557">
        <v>45.16381836</v>
      </c>
      <c r="C2557">
        <v>160.22000120000001</v>
      </c>
      <c r="D2557">
        <v>13.55393505</v>
      </c>
      <c r="E2557">
        <v>3465.389893</v>
      </c>
      <c r="G2557" s="6">
        <f t="shared" si="202"/>
        <v>44127</v>
      </c>
      <c r="H2557" s="4">
        <f t="shared" si="203"/>
        <v>2.0898483233533494E-3</v>
      </c>
      <c r="I2557" s="4">
        <f t="shared" si="204"/>
        <v>8.8149718905095042E-3</v>
      </c>
      <c r="J2557" s="4">
        <f t="shared" si="205"/>
        <v>1.7158167943503111E-2</v>
      </c>
      <c r="K2557" s="4">
        <f t="shared" si="206"/>
        <v>3.4457615439620337E-3</v>
      </c>
    </row>
    <row r="2558" spans="1:11" x14ac:dyDescent="0.2">
      <c r="A2558" s="6">
        <v>44130</v>
      </c>
      <c r="B2558">
        <v>44.633209229999999</v>
      </c>
      <c r="C2558">
        <v>160.35200499999999</v>
      </c>
      <c r="D2558">
        <v>13.106134409999999</v>
      </c>
      <c r="E2558">
        <v>3400.969971</v>
      </c>
      <c r="G2558" s="6">
        <f t="shared" si="202"/>
        <v>44130</v>
      </c>
      <c r="H2558" s="4">
        <f t="shared" si="203"/>
        <v>-1.1748544504597169E-2</v>
      </c>
      <c r="I2558" s="4">
        <f t="shared" si="204"/>
        <v>8.2389089384160563E-4</v>
      </c>
      <c r="J2558" s="4">
        <f t="shared" si="205"/>
        <v>-3.3038423037153319E-2</v>
      </c>
      <c r="K2558" s="4">
        <f t="shared" si="206"/>
        <v>-1.8589516328343492E-2</v>
      </c>
    </row>
    <row r="2559" spans="1:11" x14ac:dyDescent="0.2">
      <c r="A2559" s="6">
        <v>44131</v>
      </c>
      <c r="B2559">
        <v>44.856136319999997</v>
      </c>
      <c r="C2559">
        <v>164.31649780000001</v>
      </c>
      <c r="D2559">
        <v>13.36095428</v>
      </c>
      <c r="E2559">
        <v>3390.679932</v>
      </c>
      <c r="G2559" s="6">
        <f t="shared" si="202"/>
        <v>44131</v>
      </c>
      <c r="H2559" s="4">
        <f t="shared" si="203"/>
        <v>4.994646225218391E-3</v>
      </c>
      <c r="I2559" s="4">
        <f t="shared" si="204"/>
        <v>2.4723687115730364E-2</v>
      </c>
      <c r="J2559" s="4">
        <f t="shared" si="205"/>
        <v>1.9442793887843202E-2</v>
      </c>
      <c r="K2559" s="4">
        <f t="shared" si="206"/>
        <v>-3.0256188933577288E-3</v>
      </c>
    </row>
    <row r="2560" spans="1:11" x14ac:dyDescent="0.2">
      <c r="A2560" s="6">
        <v>44132</v>
      </c>
      <c r="B2560">
        <v>43.967605589999998</v>
      </c>
      <c r="C2560">
        <v>158.13900760000001</v>
      </c>
      <c r="D2560">
        <v>12.593259809999999</v>
      </c>
      <c r="E2560">
        <v>3271.030029</v>
      </c>
      <c r="G2560" s="6">
        <f t="shared" si="202"/>
        <v>44132</v>
      </c>
      <c r="H2560" s="4">
        <f t="shared" si="203"/>
        <v>-1.9808454380941143E-2</v>
      </c>
      <c r="I2560" s="4">
        <f t="shared" si="204"/>
        <v>-3.7595069775154366E-2</v>
      </c>
      <c r="J2560" s="4">
        <f t="shared" si="205"/>
        <v>-5.7458056805804736E-2</v>
      </c>
      <c r="K2560" s="4">
        <f t="shared" si="206"/>
        <v>-3.5287878950409857E-2</v>
      </c>
    </row>
    <row r="2561" spans="1:11" x14ac:dyDescent="0.2">
      <c r="A2561" s="6">
        <v>44133</v>
      </c>
      <c r="B2561">
        <v>43.929927829999997</v>
      </c>
      <c r="C2561">
        <v>160.55050660000001</v>
      </c>
      <c r="D2561">
        <v>12.989198679999999</v>
      </c>
      <c r="E2561">
        <v>3310.110107</v>
      </c>
      <c r="G2561" s="6">
        <f t="shared" si="202"/>
        <v>44133</v>
      </c>
      <c r="H2561" s="4">
        <f t="shared" si="203"/>
        <v>-8.5694364053723326E-4</v>
      </c>
      <c r="I2561" s="4">
        <f t="shared" si="204"/>
        <v>1.5249235698377994E-2</v>
      </c>
      <c r="J2561" s="4">
        <f t="shared" si="205"/>
        <v>3.1440538508194171E-2</v>
      </c>
      <c r="K2561" s="4">
        <f t="shared" si="206"/>
        <v>1.1947330857108529E-2</v>
      </c>
    </row>
    <row r="2562" spans="1:11" x14ac:dyDescent="0.2">
      <c r="A2562" s="6">
        <v>44134</v>
      </c>
      <c r="B2562">
        <v>43.562595369999997</v>
      </c>
      <c r="C2562">
        <v>151.80749510000001</v>
      </c>
      <c r="D2562">
        <v>12.500507349999999</v>
      </c>
      <c r="E2562">
        <v>3269.959961</v>
      </c>
      <c r="G2562" s="6">
        <f t="shared" ref="G2562:G2625" si="207">A2562</f>
        <v>44134</v>
      </c>
      <c r="H2562" s="4">
        <f t="shared" si="203"/>
        <v>-8.3617815495053982E-3</v>
      </c>
      <c r="I2562" s="4">
        <f t="shared" si="204"/>
        <v>-5.4456455386855729E-2</v>
      </c>
      <c r="J2562" s="4">
        <f t="shared" si="205"/>
        <v>-3.7622900537541137E-2</v>
      </c>
      <c r="K2562" s="4">
        <f t="shared" si="206"/>
        <v>-1.212954998538962E-2</v>
      </c>
    </row>
    <row r="2563" spans="1:11" x14ac:dyDescent="0.2">
      <c r="A2563" s="6">
        <v>44137</v>
      </c>
      <c r="B2563">
        <v>44.080638890000003</v>
      </c>
      <c r="C2563">
        <v>150.22399899999999</v>
      </c>
      <c r="D2563">
        <v>12.54713345</v>
      </c>
      <c r="E2563">
        <v>3310.23999</v>
      </c>
      <c r="G2563" s="6">
        <f t="shared" si="207"/>
        <v>44137</v>
      </c>
      <c r="H2563" s="4">
        <f t="shared" si="203"/>
        <v>1.1891934252309611E-2</v>
      </c>
      <c r="I2563" s="4">
        <f t="shared" si="204"/>
        <v>-1.0430948083010816E-2</v>
      </c>
      <c r="J2563" s="4">
        <f t="shared" si="205"/>
        <v>3.7299366093330732E-3</v>
      </c>
      <c r="K2563" s="4">
        <f t="shared" si="206"/>
        <v>1.2318202510247733E-2</v>
      </c>
    </row>
    <row r="2564" spans="1:11" x14ac:dyDescent="0.2">
      <c r="A2564" s="6">
        <v>44138</v>
      </c>
      <c r="B2564">
        <v>44.827877039999997</v>
      </c>
      <c r="C2564">
        <v>152.42050169999999</v>
      </c>
      <c r="D2564">
        <v>12.98470974</v>
      </c>
      <c r="E2564">
        <v>3369.1599120000001</v>
      </c>
      <c r="G2564" s="6">
        <f t="shared" si="207"/>
        <v>44138</v>
      </c>
      <c r="H2564" s="4">
        <f t="shared" si="203"/>
        <v>1.6951617962359222E-2</v>
      </c>
      <c r="I2564" s="4">
        <f t="shared" si="204"/>
        <v>1.4621516632638665E-2</v>
      </c>
      <c r="J2564" s="4">
        <f t="shared" si="205"/>
        <v>3.4874602373819341E-2</v>
      </c>
      <c r="K2564" s="4">
        <f t="shared" si="206"/>
        <v>1.7799290135456225E-2</v>
      </c>
    </row>
    <row r="2565" spans="1:11" x14ac:dyDescent="0.2">
      <c r="A2565" s="6">
        <v>44139</v>
      </c>
      <c r="B2565">
        <v>44.570423130000002</v>
      </c>
      <c r="C2565">
        <v>162.05799870000001</v>
      </c>
      <c r="D2565">
        <v>13.75738907</v>
      </c>
      <c r="E2565">
        <v>3443.4399410000001</v>
      </c>
      <c r="G2565" s="6">
        <f t="shared" si="207"/>
        <v>44139</v>
      </c>
      <c r="H2565" s="4">
        <f t="shared" ref="H2565:H2628" si="208">B2565/B2564-1</f>
        <v>-5.7431653470957356E-3</v>
      </c>
      <c r="I2565" s="4">
        <f t="shared" si="204"/>
        <v>6.3229663283545179E-2</v>
      </c>
      <c r="J2565" s="4">
        <f t="shared" si="205"/>
        <v>5.9506861953157575E-2</v>
      </c>
      <c r="K2565" s="4">
        <f t="shared" si="206"/>
        <v>2.2047047614283777E-2</v>
      </c>
    </row>
    <row r="2566" spans="1:11" x14ac:dyDescent="0.2">
      <c r="A2566" s="6">
        <v>44140</v>
      </c>
      <c r="B2566">
        <v>45.044506069999997</v>
      </c>
      <c r="C2566">
        <v>166.1000061</v>
      </c>
      <c r="D2566">
        <v>14.12216091</v>
      </c>
      <c r="E2566">
        <v>3510.4499510000001</v>
      </c>
      <c r="G2566" s="6">
        <f t="shared" si="207"/>
        <v>44140</v>
      </c>
      <c r="H2566" s="4">
        <f t="shared" si="208"/>
        <v>1.0636716160787207E-2</v>
      </c>
      <c r="I2566" s="4">
        <f t="shared" si="204"/>
        <v>2.4941733406707689E-2</v>
      </c>
      <c r="J2566" s="4">
        <f t="shared" si="205"/>
        <v>2.651461248525977E-2</v>
      </c>
      <c r="K2566" s="4">
        <f t="shared" si="206"/>
        <v>1.9460194209323101E-2</v>
      </c>
    </row>
    <row r="2567" spans="1:11" x14ac:dyDescent="0.2">
      <c r="A2567" s="6">
        <v>44141</v>
      </c>
      <c r="B2567">
        <v>45.766632080000001</v>
      </c>
      <c r="C2567">
        <v>165.5684967</v>
      </c>
      <c r="D2567">
        <v>14.52308846</v>
      </c>
      <c r="E2567">
        <v>3509.4399410000001</v>
      </c>
      <c r="G2567" s="6">
        <f t="shared" si="207"/>
        <v>44141</v>
      </c>
      <c r="H2567" s="4">
        <f t="shared" si="208"/>
        <v>1.6031389241516036E-2</v>
      </c>
      <c r="I2567" s="4">
        <f t="shared" si="204"/>
        <v>-3.1999360655050602E-3</v>
      </c>
      <c r="J2567" s="4">
        <f t="shared" si="205"/>
        <v>2.8389957638572216E-2</v>
      </c>
      <c r="K2567" s="4">
        <f t="shared" si="206"/>
        <v>-2.877152541975736E-4</v>
      </c>
    </row>
    <row r="2568" spans="1:11" x14ac:dyDescent="0.2">
      <c r="A2568" s="6">
        <v>44144</v>
      </c>
      <c r="B2568">
        <v>45.066490170000002</v>
      </c>
      <c r="C2568">
        <v>157.18699649999999</v>
      </c>
      <c r="D2568">
        <v>13.594326969999999</v>
      </c>
      <c r="E2568">
        <v>3550.5</v>
      </c>
      <c r="G2568" s="6">
        <f t="shared" si="207"/>
        <v>44144</v>
      </c>
      <c r="H2568" s="4">
        <f t="shared" si="208"/>
        <v>-1.5298086797738364E-2</v>
      </c>
      <c r="I2568" s="4">
        <f t="shared" si="204"/>
        <v>-5.0622554212029658E-2</v>
      </c>
      <c r="J2568" s="4">
        <f t="shared" si="205"/>
        <v>-6.3950687387054672E-2</v>
      </c>
      <c r="K2568" s="4">
        <f t="shared" si="206"/>
        <v>1.1699889352800863E-2</v>
      </c>
    </row>
    <row r="2569" spans="1:11" x14ac:dyDescent="0.2">
      <c r="A2569" s="6">
        <v>44145</v>
      </c>
      <c r="B2569">
        <v>45.700695039999999</v>
      </c>
      <c r="C2569">
        <v>151.75100710000001</v>
      </c>
      <c r="D2569">
        <v>12.735876080000001</v>
      </c>
      <c r="E2569">
        <v>3545.530029</v>
      </c>
      <c r="G2569" s="6">
        <f t="shared" si="207"/>
        <v>44145</v>
      </c>
      <c r="H2569" s="4">
        <f t="shared" si="208"/>
        <v>1.4072648382593034E-2</v>
      </c>
      <c r="I2569" s="4">
        <f t="shared" si="204"/>
        <v>-3.4582945924537589E-2</v>
      </c>
      <c r="J2569" s="4">
        <f t="shared" si="205"/>
        <v>-6.3147730071112074E-2</v>
      </c>
      <c r="K2569" s="4">
        <f t="shared" si="206"/>
        <v>-1.3997946768060654E-3</v>
      </c>
    </row>
    <row r="2570" spans="1:11" x14ac:dyDescent="0.2">
      <c r="A2570" s="6">
        <v>44146</v>
      </c>
      <c r="B2570">
        <v>46.460483549999999</v>
      </c>
      <c r="C2570">
        <v>156.86950680000001</v>
      </c>
      <c r="D2570">
        <v>13.382145879999999</v>
      </c>
      <c r="E2570">
        <v>3572.6599120000001</v>
      </c>
      <c r="G2570" s="6">
        <f t="shared" si="207"/>
        <v>44146</v>
      </c>
      <c r="H2570" s="4">
        <f t="shared" si="208"/>
        <v>1.6625316296283721E-2</v>
      </c>
      <c r="I2570" s="4">
        <f t="shared" si="204"/>
        <v>3.3729592955037413E-2</v>
      </c>
      <c r="J2570" s="4">
        <f t="shared" si="205"/>
        <v>5.0744039588676459E-2</v>
      </c>
      <c r="K2570" s="4">
        <f t="shared" si="206"/>
        <v>7.6518553722846328E-3</v>
      </c>
    </row>
    <row r="2571" spans="1:11" x14ac:dyDescent="0.2">
      <c r="A2571" s="6">
        <v>44147</v>
      </c>
      <c r="B2571">
        <v>46.538982390000001</v>
      </c>
      <c r="C2571">
        <v>155.51400760000001</v>
      </c>
      <c r="D2571">
        <v>13.420790670000001</v>
      </c>
      <c r="E2571">
        <v>3537.01001</v>
      </c>
      <c r="G2571" s="6">
        <f t="shared" si="207"/>
        <v>44147</v>
      </c>
      <c r="H2571" s="4">
        <f t="shared" si="208"/>
        <v>1.6895829316008193E-3</v>
      </c>
      <c r="I2571" s="4">
        <f t="shared" si="204"/>
        <v>-8.6409349251552747E-3</v>
      </c>
      <c r="J2571" s="4">
        <f t="shared" si="205"/>
        <v>2.8877872313255448E-3</v>
      </c>
      <c r="K2571" s="4">
        <f t="shared" si="206"/>
        <v>-9.9785322079657401E-3</v>
      </c>
    </row>
    <row r="2572" spans="1:11" x14ac:dyDescent="0.2">
      <c r="A2572" s="6">
        <v>44148</v>
      </c>
      <c r="B2572">
        <v>47.264236449999999</v>
      </c>
      <c r="C2572">
        <v>156.440506</v>
      </c>
      <c r="D2572">
        <v>13.26146698</v>
      </c>
      <c r="E2572">
        <v>3585.1499020000001</v>
      </c>
      <c r="G2572" s="6">
        <f t="shared" si="207"/>
        <v>44148</v>
      </c>
      <c r="H2572" s="4">
        <f t="shared" si="208"/>
        <v>1.5583797125650944E-2</v>
      </c>
      <c r="I2572" s="4">
        <f t="shared" si="204"/>
        <v>5.9576523960660488E-3</v>
      </c>
      <c r="J2572" s="4">
        <f t="shared" si="205"/>
        <v>-1.187140861649405E-2</v>
      </c>
      <c r="K2572" s="4">
        <f t="shared" si="206"/>
        <v>1.3610335244711447E-2</v>
      </c>
    </row>
    <row r="2573" spans="1:11" x14ac:dyDescent="0.2">
      <c r="A2573" s="6">
        <v>44151</v>
      </c>
      <c r="B2573">
        <v>47.860767359999997</v>
      </c>
      <c r="C2573">
        <v>156.5529938</v>
      </c>
      <c r="D2573">
        <v>13.479135510000001</v>
      </c>
      <c r="E2573">
        <v>3626.9099120000001</v>
      </c>
      <c r="G2573" s="6">
        <f t="shared" si="207"/>
        <v>44151</v>
      </c>
      <c r="H2573" s="4">
        <f t="shared" si="208"/>
        <v>1.2621190032997998E-2</v>
      </c>
      <c r="I2573" s="4">
        <f t="shared" si="204"/>
        <v>7.1904523244126217E-4</v>
      </c>
      <c r="J2573" s="4">
        <f t="shared" si="205"/>
        <v>1.6413608715255545E-2</v>
      </c>
      <c r="K2573" s="4">
        <f t="shared" si="206"/>
        <v>1.1648051306502927E-2</v>
      </c>
    </row>
    <row r="2574" spans="1:11" x14ac:dyDescent="0.2">
      <c r="A2574" s="6">
        <v>44152</v>
      </c>
      <c r="B2574">
        <v>46.896903989999998</v>
      </c>
      <c r="C2574">
        <v>156.78300479999999</v>
      </c>
      <c r="D2574">
        <v>13.38638306</v>
      </c>
      <c r="E2574">
        <v>3609.530029</v>
      </c>
      <c r="G2574" s="6">
        <f t="shared" si="207"/>
        <v>44152</v>
      </c>
      <c r="H2574" s="4">
        <f t="shared" si="208"/>
        <v>-2.0138903389283147E-2</v>
      </c>
      <c r="I2574" s="4">
        <f t="shared" si="204"/>
        <v>1.469221344267746E-3</v>
      </c>
      <c r="J2574" s="4">
        <f t="shared" si="205"/>
        <v>-6.8811868484583982E-3</v>
      </c>
      <c r="K2574" s="4">
        <f t="shared" si="206"/>
        <v>-4.7919257499330348E-3</v>
      </c>
    </row>
    <row r="2575" spans="1:11" x14ac:dyDescent="0.2">
      <c r="A2575" s="6">
        <v>44153</v>
      </c>
      <c r="B2575">
        <v>46.80898285</v>
      </c>
      <c r="C2575">
        <v>155.27299500000001</v>
      </c>
      <c r="D2575">
        <v>13.392867089999999</v>
      </c>
      <c r="E2575">
        <v>3567.790039</v>
      </c>
      <c r="G2575" s="6">
        <f t="shared" si="207"/>
        <v>44153</v>
      </c>
      <c r="H2575" s="4">
        <f t="shared" si="208"/>
        <v>-1.8747749322374219E-3</v>
      </c>
      <c r="I2575" s="4">
        <f t="shared" si="204"/>
        <v>-9.631208445878503E-3</v>
      </c>
      <c r="J2575" s="4">
        <f t="shared" si="205"/>
        <v>4.8437505268883463E-4</v>
      </c>
      <c r="K2575" s="4">
        <f t="shared" si="206"/>
        <v>-1.1563829546962889E-2</v>
      </c>
    </row>
    <row r="2576" spans="1:11" x14ac:dyDescent="0.2">
      <c r="A2576" s="6">
        <v>44154</v>
      </c>
      <c r="B2576">
        <v>47.760303499999999</v>
      </c>
      <c r="C2576">
        <v>155.85099790000001</v>
      </c>
      <c r="D2576">
        <v>13.404335980000001</v>
      </c>
      <c r="E2576">
        <v>3581.8701169999999</v>
      </c>
      <c r="G2576" s="6">
        <f t="shared" si="207"/>
        <v>44154</v>
      </c>
      <c r="H2576" s="4">
        <f t="shared" si="208"/>
        <v>2.0323463405486075E-2</v>
      </c>
      <c r="I2576" s="4">
        <f t="shared" si="204"/>
        <v>3.7224946939420356E-3</v>
      </c>
      <c r="J2576" s="4">
        <f t="shared" si="205"/>
        <v>8.5634315064364586E-4</v>
      </c>
      <c r="K2576" s="4">
        <f t="shared" si="206"/>
        <v>3.9464424324551217E-3</v>
      </c>
    </row>
    <row r="2577" spans="1:11" x14ac:dyDescent="0.2">
      <c r="A2577" s="6">
        <v>44155</v>
      </c>
      <c r="B2577">
        <v>47.170055390000002</v>
      </c>
      <c r="C2577">
        <v>154.97000120000001</v>
      </c>
      <c r="D2577">
        <v>13.0527792</v>
      </c>
      <c r="E2577">
        <v>3557.540039</v>
      </c>
      <c r="G2577" s="6">
        <f t="shared" si="207"/>
        <v>44155</v>
      </c>
      <c r="H2577" s="4">
        <f t="shared" si="208"/>
        <v>-1.2358550234087162E-2</v>
      </c>
      <c r="I2577" s="4">
        <f t="shared" si="204"/>
        <v>-5.6528139817576539E-3</v>
      </c>
      <c r="J2577" s="4">
        <f t="shared" si="205"/>
        <v>-2.622709401827461E-2</v>
      </c>
      <c r="K2577" s="4">
        <f t="shared" si="206"/>
        <v>-6.7925628806377869E-3</v>
      </c>
    </row>
    <row r="2578" spans="1:11" x14ac:dyDescent="0.2">
      <c r="A2578" s="6">
        <v>44158</v>
      </c>
      <c r="B2578">
        <v>47.386692050000001</v>
      </c>
      <c r="C2578">
        <v>154.91949460000001</v>
      </c>
      <c r="D2578">
        <v>13.104886049999999</v>
      </c>
      <c r="E2578">
        <v>3577.5900879999999</v>
      </c>
      <c r="G2578" s="6">
        <f t="shared" si="207"/>
        <v>44158</v>
      </c>
      <c r="H2578" s="4">
        <f t="shared" si="208"/>
        <v>4.59267342827685E-3</v>
      </c>
      <c r="I2578" s="4">
        <f t="shared" si="204"/>
        <v>-3.2591210949806104E-4</v>
      </c>
      <c r="J2578" s="4">
        <f t="shared" si="205"/>
        <v>3.992011908084736E-3</v>
      </c>
      <c r="K2578" s="4">
        <f t="shared" si="206"/>
        <v>5.6359306656281749E-3</v>
      </c>
    </row>
    <row r="2579" spans="1:11" x14ac:dyDescent="0.2">
      <c r="A2579" s="6">
        <v>44159</v>
      </c>
      <c r="B2579">
        <v>47.521698000000001</v>
      </c>
      <c r="C2579">
        <v>155.9029999</v>
      </c>
      <c r="D2579">
        <v>12.92312622</v>
      </c>
      <c r="E2579">
        <v>3635.4099120000001</v>
      </c>
      <c r="G2579" s="6">
        <f t="shared" si="207"/>
        <v>44159</v>
      </c>
      <c r="H2579" s="4">
        <f t="shared" si="208"/>
        <v>2.8490266815321963E-3</v>
      </c>
      <c r="I2579" s="4">
        <f t="shared" si="204"/>
        <v>6.3484928255117534E-3</v>
      </c>
      <c r="J2579" s="4">
        <f t="shared" si="205"/>
        <v>-1.3869623078485271E-2</v>
      </c>
      <c r="K2579" s="4">
        <f t="shared" si="206"/>
        <v>1.6161668211777558E-2</v>
      </c>
    </row>
    <row r="2580" spans="1:11" x14ac:dyDescent="0.2">
      <c r="A2580" s="6">
        <v>44160</v>
      </c>
      <c r="B2580">
        <v>47.669258120000002</v>
      </c>
      <c r="C2580">
        <v>159.2534943</v>
      </c>
      <c r="D2580">
        <v>13.199385639999999</v>
      </c>
      <c r="E2580">
        <v>3629.6499020000001</v>
      </c>
      <c r="G2580" s="6">
        <f t="shared" si="207"/>
        <v>44160</v>
      </c>
      <c r="H2580" s="4">
        <f t="shared" si="208"/>
        <v>3.1051104276620389E-3</v>
      </c>
      <c r="I2580" s="4">
        <f t="shared" ref="I2580:I2643" si="209">C2580/C2579-1</f>
        <v>2.1490891144808622E-2</v>
      </c>
      <c r="J2580" s="4">
        <f t="shared" ref="J2580:J2643" si="210">D2580/D2579-1</f>
        <v>2.1377135477672171E-2</v>
      </c>
      <c r="K2580" s="4">
        <f t="shared" ref="K2580:K2643" si="211">E2580/E2579-1</f>
        <v>-1.5844183020425895E-3</v>
      </c>
    </row>
    <row r="2581" spans="1:11" x14ac:dyDescent="0.2">
      <c r="A2581" s="6">
        <v>44162</v>
      </c>
      <c r="B2581">
        <v>47.597042080000001</v>
      </c>
      <c r="C2581">
        <v>159.76699830000001</v>
      </c>
      <c r="D2581">
        <v>13.22581291</v>
      </c>
      <c r="E2581">
        <v>3638.3500979999999</v>
      </c>
      <c r="G2581" s="6">
        <f t="shared" si="207"/>
        <v>44162</v>
      </c>
      <c r="H2581" s="4">
        <f t="shared" si="208"/>
        <v>-1.5149394567502972E-3</v>
      </c>
      <c r="I2581" s="4">
        <f t="shared" si="209"/>
        <v>3.2244441621649411E-3</v>
      </c>
      <c r="J2581" s="4">
        <f t="shared" si="210"/>
        <v>2.0021590944290235E-3</v>
      </c>
      <c r="K2581" s="4">
        <f t="shared" si="211"/>
        <v>2.3969793877931522E-3</v>
      </c>
    </row>
    <row r="2582" spans="1:11" x14ac:dyDescent="0.2">
      <c r="A2582" s="6">
        <v>44165</v>
      </c>
      <c r="B2582">
        <v>47.970661159999999</v>
      </c>
      <c r="C2582">
        <v>158.40199279999999</v>
      </c>
      <c r="D2582">
        <v>13.36568737</v>
      </c>
      <c r="E2582">
        <v>3621.6298830000001</v>
      </c>
      <c r="G2582" s="6">
        <f t="shared" si="207"/>
        <v>44165</v>
      </c>
      <c r="H2582" s="4">
        <f t="shared" si="208"/>
        <v>7.8496281212607766E-3</v>
      </c>
      <c r="I2582" s="4">
        <f t="shared" si="209"/>
        <v>-8.5437262671538283E-3</v>
      </c>
      <c r="J2582" s="4">
        <f t="shared" si="210"/>
        <v>1.0575868640500863E-2</v>
      </c>
      <c r="K2582" s="4">
        <f t="shared" si="211"/>
        <v>-4.5955486826819714E-3</v>
      </c>
    </row>
    <row r="2583" spans="1:11" x14ac:dyDescent="0.2">
      <c r="A2583" s="6">
        <v>44166</v>
      </c>
      <c r="B2583">
        <v>47.923564910000003</v>
      </c>
      <c r="C2583">
        <v>161.00399780000001</v>
      </c>
      <c r="D2583">
        <v>13.35422039</v>
      </c>
      <c r="E2583">
        <v>3662.4499510000001</v>
      </c>
      <c r="G2583" s="6">
        <f t="shared" si="207"/>
        <v>44166</v>
      </c>
      <c r="H2583" s="4">
        <f t="shared" si="208"/>
        <v>-9.8177195938398132E-4</v>
      </c>
      <c r="I2583" s="4">
        <f t="shared" si="209"/>
        <v>1.6426592582615696E-2</v>
      </c>
      <c r="J2583" s="4">
        <f t="shared" si="210"/>
        <v>-8.5794165930730415E-4</v>
      </c>
      <c r="K2583" s="4">
        <f t="shared" si="211"/>
        <v>1.1271187094962443E-2</v>
      </c>
    </row>
    <row r="2584" spans="1:11" x14ac:dyDescent="0.2">
      <c r="A2584" s="6">
        <v>44167</v>
      </c>
      <c r="B2584">
        <v>47.257968900000002</v>
      </c>
      <c r="C2584">
        <v>160.17649840000001</v>
      </c>
      <c r="D2584">
        <v>13.50830936</v>
      </c>
      <c r="E2584">
        <v>3669.01001</v>
      </c>
      <c r="G2584" s="6">
        <f t="shared" si="207"/>
        <v>44167</v>
      </c>
      <c r="H2584" s="4">
        <f t="shared" si="208"/>
        <v>-1.3888699875520216E-2</v>
      </c>
      <c r="I2584" s="4">
        <f t="shared" si="209"/>
        <v>-5.1396202038903605E-3</v>
      </c>
      <c r="J2584" s="4">
        <f t="shared" si="210"/>
        <v>1.1538597199982181E-2</v>
      </c>
      <c r="K2584" s="4">
        <f t="shared" si="211"/>
        <v>1.7911668658321389E-3</v>
      </c>
    </row>
    <row r="2585" spans="1:11" x14ac:dyDescent="0.2">
      <c r="A2585" s="6">
        <v>44168</v>
      </c>
      <c r="B2585">
        <v>46.874919890000001</v>
      </c>
      <c r="C2585">
        <v>159.33650209999999</v>
      </c>
      <c r="D2585">
        <v>13.36415195</v>
      </c>
      <c r="E2585">
        <v>3666.719971</v>
      </c>
      <c r="G2585" s="6">
        <f t="shared" si="207"/>
        <v>44168</v>
      </c>
      <c r="H2585" s="4">
        <f t="shared" si="208"/>
        <v>-8.1054903313882987E-3</v>
      </c>
      <c r="I2585" s="4">
        <f t="shared" si="209"/>
        <v>-5.2441919282212313E-3</v>
      </c>
      <c r="J2585" s="4">
        <f t="shared" si="210"/>
        <v>-1.0671758112593355E-2</v>
      </c>
      <c r="K2585" s="4">
        <f t="shared" si="211"/>
        <v>-6.2415719601705E-4</v>
      </c>
    </row>
    <row r="2586" spans="1:11" x14ac:dyDescent="0.2">
      <c r="A2586" s="6">
        <v>44169</v>
      </c>
      <c r="B2586">
        <v>46.752475740000001</v>
      </c>
      <c r="C2586">
        <v>158.12899780000001</v>
      </c>
      <c r="D2586">
        <v>13.526015279999999</v>
      </c>
      <c r="E2586">
        <v>3699.1201169999999</v>
      </c>
      <c r="G2586" s="6">
        <f t="shared" si="207"/>
        <v>44169</v>
      </c>
      <c r="H2586" s="4">
        <f t="shared" si="208"/>
        <v>-2.6121463308595994E-3</v>
      </c>
      <c r="I2586" s="4">
        <f t="shared" si="209"/>
        <v>-7.5783281551025095E-3</v>
      </c>
      <c r="J2586" s="4">
        <f t="shared" si="210"/>
        <v>1.2111754685638632E-2</v>
      </c>
      <c r="K2586" s="4">
        <f t="shared" si="211"/>
        <v>8.8362749967960674E-3</v>
      </c>
    </row>
    <row r="2587" spans="1:11" x14ac:dyDescent="0.2">
      <c r="A2587" s="6">
        <v>44172</v>
      </c>
      <c r="B2587">
        <v>46.50130463</v>
      </c>
      <c r="C2587">
        <v>157.8999939</v>
      </c>
      <c r="D2587">
        <v>13.574398990000001</v>
      </c>
      <c r="E2587">
        <v>3691.959961</v>
      </c>
      <c r="G2587" s="6">
        <f t="shared" si="207"/>
        <v>44172</v>
      </c>
      <c r="H2587" s="4">
        <f t="shared" si="208"/>
        <v>-5.3723595600971841E-3</v>
      </c>
      <c r="I2587" s="4">
        <f t="shared" si="209"/>
        <v>-1.4482093935083151E-3</v>
      </c>
      <c r="J2587" s="4">
        <f t="shared" si="210"/>
        <v>3.5770852685301779E-3</v>
      </c>
      <c r="K2587" s="4">
        <f t="shared" si="211"/>
        <v>-1.9356376039518786E-3</v>
      </c>
    </row>
    <row r="2588" spans="1:11" x14ac:dyDescent="0.2">
      <c r="A2588" s="6">
        <v>44173</v>
      </c>
      <c r="B2588">
        <v>46.92201996</v>
      </c>
      <c r="C2588">
        <v>158.86450199999999</v>
      </c>
      <c r="D2588">
        <v>13.3182621</v>
      </c>
      <c r="E2588">
        <v>3702.25</v>
      </c>
      <c r="G2588" s="6">
        <f t="shared" si="207"/>
        <v>44173</v>
      </c>
      <c r="H2588" s="4">
        <f t="shared" si="208"/>
        <v>9.0473876668091258E-3</v>
      </c>
      <c r="I2588" s="4">
        <f t="shared" si="209"/>
        <v>6.1083479243881911E-3</v>
      </c>
      <c r="J2588" s="4">
        <f t="shared" si="210"/>
        <v>-1.8869114587591773E-2</v>
      </c>
      <c r="K2588" s="4">
        <f t="shared" si="211"/>
        <v>2.7871480483805389E-3</v>
      </c>
    </row>
    <row r="2589" spans="1:11" x14ac:dyDescent="0.2">
      <c r="A2589" s="6">
        <v>44174</v>
      </c>
      <c r="B2589">
        <v>46.551540369999998</v>
      </c>
      <c r="C2589">
        <v>155.21000670000001</v>
      </c>
      <c r="D2589">
        <v>12.9000082</v>
      </c>
      <c r="E2589">
        <v>3672.820068</v>
      </c>
      <c r="G2589" s="6">
        <f t="shared" si="207"/>
        <v>44174</v>
      </c>
      <c r="H2589" s="4">
        <f t="shared" si="208"/>
        <v>-7.8956445250188967E-3</v>
      </c>
      <c r="I2589" s="4">
        <f t="shared" si="209"/>
        <v>-2.3003850791034397E-2</v>
      </c>
      <c r="J2589" s="4">
        <f t="shared" si="210"/>
        <v>-3.1404540386692048E-2</v>
      </c>
      <c r="K2589" s="4">
        <f t="shared" si="211"/>
        <v>-7.9492017016679073E-3</v>
      </c>
    </row>
    <row r="2590" spans="1:11" x14ac:dyDescent="0.2">
      <c r="A2590" s="6">
        <v>44175</v>
      </c>
      <c r="B2590">
        <v>46.334117890000002</v>
      </c>
      <c r="C2590">
        <v>155.07449339999999</v>
      </c>
      <c r="D2590">
        <v>12.94140625</v>
      </c>
      <c r="E2590">
        <v>3668.1000979999999</v>
      </c>
      <c r="G2590" s="6">
        <f t="shared" si="207"/>
        <v>44175</v>
      </c>
      <c r="H2590" s="4">
        <f t="shared" si="208"/>
        <v>-4.670575415375855E-3</v>
      </c>
      <c r="I2590" s="4">
        <f t="shared" si="209"/>
        <v>-8.7309641228183743E-4</v>
      </c>
      <c r="J2590" s="4">
        <f t="shared" si="210"/>
        <v>3.209149122866517E-3</v>
      </c>
      <c r="K2590" s="4">
        <f t="shared" si="211"/>
        <v>-1.2851078769481328E-3</v>
      </c>
    </row>
    <row r="2591" spans="1:11" x14ac:dyDescent="0.2">
      <c r="A2591" s="6">
        <v>44176</v>
      </c>
      <c r="B2591">
        <v>46.321506499999998</v>
      </c>
      <c r="C2591">
        <v>155.82099909999999</v>
      </c>
      <c r="D2591">
        <v>12.982312200000001</v>
      </c>
      <c r="E2591">
        <v>3663.459961</v>
      </c>
      <c r="G2591" s="6">
        <f t="shared" si="207"/>
        <v>44176</v>
      </c>
      <c r="H2591" s="4">
        <f t="shared" si="208"/>
        <v>-2.7218366452863574E-4</v>
      </c>
      <c r="I2591" s="4">
        <f t="shared" si="209"/>
        <v>4.8138522566343322E-3</v>
      </c>
      <c r="J2591" s="4">
        <f t="shared" si="210"/>
        <v>3.1608581949895687E-3</v>
      </c>
      <c r="K2591" s="4">
        <f t="shared" si="211"/>
        <v>-1.2649973763065869E-3</v>
      </c>
    </row>
    <row r="2592" spans="1:11" x14ac:dyDescent="0.2">
      <c r="A2592" s="6">
        <v>44179</v>
      </c>
      <c r="B2592">
        <v>45.896110530000001</v>
      </c>
      <c r="C2592">
        <v>157.84849550000001</v>
      </c>
      <c r="D2592">
        <v>13.27710819</v>
      </c>
      <c r="E2592">
        <v>3647.48999</v>
      </c>
      <c r="G2592" s="6">
        <f t="shared" si="207"/>
        <v>44179</v>
      </c>
      <c r="H2592" s="4">
        <f t="shared" si="208"/>
        <v>-9.1835521368459627E-3</v>
      </c>
      <c r="I2592" s="4">
        <f t="shared" si="209"/>
        <v>1.301170196385959E-2</v>
      </c>
      <c r="J2592" s="4">
        <f t="shared" si="210"/>
        <v>2.2707510454108348E-2</v>
      </c>
      <c r="K2592" s="4">
        <f t="shared" si="211"/>
        <v>-4.359259052920228E-3</v>
      </c>
    </row>
    <row r="2593" spans="1:11" x14ac:dyDescent="0.2">
      <c r="A2593" s="6">
        <v>44180</v>
      </c>
      <c r="B2593">
        <v>45.87405777</v>
      </c>
      <c r="C2593">
        <v>158.2559967</v>
      </c>
      <c r="D2593">
        <v>13.328735350000001</v>
      </c>
      <c r="E2593">
        <v>3694.6201169999999</v>
      </c>
      <c r="G2593" s="6">
        <f t="shared" si="207"/>
        <v>44180</v>
      </c>
      <c r="H2593" s="4">
        <f t="shared" si="208"/>
        <v>-4.8049300355390567E-4</v>
      </c>
      <c r="I2593" s="4">
        <f t="shared" si="209"/>
        <v>2.5815969845590647E-3</v>
      </c>
      <c r="J2593" s="4">
        <f t="shared" si="210"/>
        <v>3.8884340822713526E-3</v>
      </c>
      <c r="K2593" s="4">
        <f t="shared" si="211"/>
        <v>1.2921249168390325E-2</v>
      </c>
    </row>
    <row r="2594" spans="1:11" x14ac:dyDescent="0.2">
      <c r="A2594" s="6">
        <v>44181</v>
      </c>
      <c r="B2594">
        <v>45.826782229999999</v>
      </c>
      <c r="C2594">
        <v>162.04800420000001</v>
      </c>
      <c r="D2594">
        <v>13.211017610000001</v>
      </c>
      <c r="E2594">
        <v>3701.169922</v>
      </c>
      <c r="G2594" s="6">
        <f t="shared" si="207"/>
        <v>44181</v>
      </c>
      <c r="H2594" s="4">
        <f t="shared" si="208"/>
        <v>-1.0305506488444971E-3</v>
      </c>
      <c r="I2594" s="4">
        <f t="shared" si="209"/>
        <v>2.3961224718633378E-2</v>
      </c>
      <c r="J2594" s="4">
        <f t="shared" si="210"/>
        <v>-8.8318761614544217E-3</v>
      </c>
      <c r="K2594" s="4">
        <f t="shared" si="211"/>
        <v>1.7727952516315426E-3</v>
      </c>
    </row>
    <row r="2595" spans="1:11" x14ac:dyDescent="0.2">
      <c r="A2595" s="6">
        <v>44182</v>
      </c>
      <c r="B2595">
        <v>46.03790283</v>
      </c>
      <c r="C2595">
        <v>161.80400090000001</v>
      </c>
      <c r="D2595">
        <v>13.309531209999999</v>
      </c>
      <c r="E2595">
        <v>3722.4799800000001</v>
      </c>
      <c r="G2595" s="6">
        <f t="shared" si="207"/>
        <v>44182</v>
      </c>
      <c r="H2595" s="4">
        <f t="shared" si="208"/>
        <v>4.6069261188885768E-3</v>
      </c>
      <c r="I2595" s="4">
        <f t="shared" si="209"/>
        <v>-1.5057470235724235E-3</v>
      </c>
      <c r="J2595" s="4">
        <f t="shared" si="210"/>
        <v>7.4569274607150238E-3</v>
      </c>
      <c r="K2595" s="4">
        <f t="shared" si="211"/>
        <v>5.7576545927631173E-3</v>
      </c>
    </row>
    <row r="2596" spans="1:11" x14ac:dyDescent="0.2">
      <c r="A2596" s="6">
        <v>44183</v>
      </c>
      <c r="B2596">
        <v>45.990642549999997</v>
      </c>
      <c r="C2596">
        <v>160.08250430000001</v>
      </c>
      <c r="D2596">
        <v>13.24044514</v>
      </c>
      <c r="E2596">
        <v>3709.4099120000001</v>
      </c>
      <c r="G2596" s="6">
        <f t="shared" si="207"/>
        <v>44183</v>
      </c>
      <c r="H2596" s="4">
        <f t="shared" si="208"/>
        <v>-1.0265515389464852E-3</v>
      </c>
      <c r="I2596" s="4">
        <f t="shared" si="209"/>
        <v>-1.0639394516974487E-2</v>
      </c>
      <c r="J2596" s="4">
        <f t="shared" si="210"/>
        <v>-5.1907215145257091E-3</v>
      </c>
      <c r="K2596" s="4">
        <f t="shared" si="211"/>
        <v>-3.5111184130531825E-3</v>
      </c>
    </row>
    <row r="2597" spans="1:11" x14ac:dyDescent="0.2">
      <c r="A2597" s="6">
        <v>44186</v>
      </c>
      <c r="B2597">
        <v>45.996944429999999</v>
      </c>
      <c r="C2597">
        <v>160.3090057</v>
      </c>
      <c r="D2597">
        <v>13.30055237</v>
      </c>
      <c r="E2597">
        <v>3694.919922</v>
      </c>
      <c r="G2597" s="6">
        <f t="shared" si="207"/>
        <v>44186</v>
      </c>
      <c r="H2597" s="4">
        <f t="shared" si="208"/>
        <v>1.3702526537118231E-4</v>
      </c>
      <c r="I2597" s="4">
        <f t="shared" si="209"/>
        <v>1.414904152021057E-3</v>
      </c>
      <c r="J2597" s="4">
        <f t="shared" si="210"/>
        <v>4.539668369488048E-3</v>
      </c>
      <c r="K2597" s="4">
        <f t="shared" si="211"/>
        <v>-3.9062789887751581E-3</v>
      </c>
    </row>
    <row r="2598" spans="1:11" x14ac:dyDescent="0.2">
      <c r="A2598" s="6">
        <v>44187</v>
      </c>
      <c r="B2598">
        <v>45.43919373</v>
      </c>
      <c r="C2598">
        <v>160.32600400000001</v>
      </c>
      <c r="D2598">
        <v>13.24668026</v>
      </c>
      <c r="E2598">
        <v>3687.26001</v>
      </c>
      <c r="G2598" s="6">
        <f t="shared" si="207"/>
        <v>44187</v>
      </c>
      <c r="H2598" s="4">
        <f t="shared" si="208"/>
        <v>-1.2125820680302102E-2</v>
      </c>
      <c r="I2598" s="4">
        <f t="shared" si="209"/>
        <v>1.06034591917048E-4</v>
      </c>
      <c r="J2598" s="4">
        <f t="shared" si="210"/>
        <v>-4.0503663683556512E-3</v>
      </c>
      <c r="K2598" s="4">
        <f t="shared" si="211"/>
        <v>-2.0730928306164076E-3</v>
      </c>
    </row>
    <row r="2599" spans="1:11" x14ac:dyDescent="0.2">
      <c r="A2599" s="6">
        <v>44188</v>
      </c>
      <c r="B2599">
        <v>45.130390169999998</v>
      </c>
      <c r="C2599">
        <v>159.26350400000001</v>
      </c>
      <c r="D2599">
        <v>12.978320119999999</v>
      </c>
      <c r="E2599">
        <v>3690.01001</v>
      </c>
      <c r="G2599" s="6">
        <f t="shared" si="207"/>
        <v>44188</v>
      </c>
      <c r="H2599" s="4">
        <f t="shared" si="208"/>
        <v>-6.7959735781165653E-3</v>
      </c>
      <c r="I2599" s="4">
        <f t="shared" si="209"/>
        <v>-6.6271220730980129E-3</v>
      </c>
      <c r="J2599" s="4">
        <f t="shared" si="210"/>
        <v>-2.0258671209144152E-2</v>
      </c>
      <c r="K2599" s="4">
        <f t="shared" si="211"/>
        <v>7.4581125077743948E-4</v>
      </c>
    </row>
    <row r="2600" spans="1:11" x14ac:dyDescent="0.2">
      <c r="A2600" s="6">
        <v>44189</v>
      </c>
      <c r="B2600">
        <v>45.218612669999999</v>
      </c>
      <c r="C2600">
        <v>158.6345062</v>
      </c>
      <c r="D2600">
        <v>12.96285629</v>
      </c>
      <c r="E2600">
        <v>3703.0600589999999</v>
      </c>
      <c r="G2600" s="6">
        <f t="shared" si="207"/>
        <v>44189</v>
      </c>
      <c r="H2600" s="4">
        <f t="shared" si="208"/>
        <v>1.9548357474348244E-3</v>
      </c>
      <c r="I2600" s="4">
        <f t="shared" si="209"/>
        <v>-3.9494158058961393E-3</v>
      </c>
      <c r="J2600" s="4">
        <f t="shared" si="210"/>
        <v>-1.1915124497637875E-3</v>
      </c>
      <c r="K2600" s="4">
        <f t="shared" si="211"/>
        <v>3.5365890511500631E-3</v>
      </c>
    </row>
    <row r="2601" spans="1:11" x14ac:dyDescent="0.2">
      <c r="A2601" s="6">
        <v>44193</v>
      </c>
      <c r="B2601">
        <v>45.76061249</v>
      </c>
      <c r="C2601">
        <v>164.19799800000001</v>
      </c>
      <c r="D2601">
        <v>12.86932945</v>
      </c>
      <c r="E2601">
        <v>3735.360107</v>
      </c>
      <c r="G2601" s="6">
        <f t="shared" si="207"/>
        <v>44193</v>
      </c>
      <c r="H2601" s="4">
        <f t="shared" si="208"/>
        <v>1.1986210721577129E-2</v>
      </c>
      <c r="I2601" s="4">
        <f t="shared" si="209"/>
        <v>3.5071132588175846E-2</v>
      </c>
      <c r="J2601" s="4">
        <f t="shared" si="210"/>
        <v>-7.2149870296833729E-3</v>
      </c>
      <c r="K2601" s="4">
        <f t="shared" si="211"/>
        <v>8.7225287965548848E-3</v>
      </c>
    </row>
    <row r="2602" spans="1:11" x14ac:dyDescent="0.2">
      <c r="A2602" s="6">
        <v>44194</v>
      </c>
      <c r="B2602">
        <v>45.470703129999997</v>
      </c>
      <c r="C2602">
        <v>166.1000061</v>
      </c>
      <c r="D2602">
        <v>12.912477490000001</v>
      </c>
      <c r="E2602">
        <v>3727.040039</v>
      </c>
      <c r="G2602" s="6">
        <f t="shared" si="207"/>
        <v>44194</v>
      </c>
      <c r="H2602" s="4">
        <f t="shared" si="208"/>
        <v>-6.3353470206142237E-3</v>
      </c>
      <c r="I2602" s="4">
        <f t="shared" si="209"/>
        <v>1.1583625398404518E-2</v>
      </c>
      <c r="J2602" s="4">
        <f t="shared" si="210"/>
        <v>3.352780746474826E-3</v>
      </c>
      <c r="K2602" s="4">
        <f t="shared" si="211"/>
        <v>-2.2273804296427668E-3</v>
      </c>
    </row>
    <row r="2603" spans="1:11" x14ac:dyDescent="0.2">
      <c r="A2603" s="6">
        <v>44195</v>
      </c>
      <c r="B2603">
        <v>45.432891849999997</v>
      </c>
      <c r="C2603">
        <v>164.29249569999999</v>
      </c>
      <c r="D2603">
        <v>13.11449528</v>
      </c>
      <c r="E2603">
        <v>3732.040039</v>
      </c>
      <c r="G2603" s="6">
        <f t="shared" si="207"/>
        <v>44195</v>
      </c>
      <c r="H2603" s="4">
        <f t="shared" si="208"/>
        <v>-8.3155256895628415E-4</v>
      </c>
      <c r="I2603" s="4">
        <f t="shared" si="209"/>
        <v>-1.0882061009147792E-2</v>
      </c>
      <c r="J2603" s="4">
        <f t="shared" si="210"/>
        <v>1.5645161058863488E-2</v>
      </c>
      <c r="K2603" s="4">
        <f t="shared" si="211"/>
        <v>1.3415471654931732E-3</v>
      </c>
    </row>
    <row r="2604" spans="1:11" x14ac:dyDescent="0.2">
      <c r="A2604" s="6">
        <v>44196</v>
      </c>
      <c r="B2604">
        <v>45.423439029999997</v>
      </c>
      <c r="C2604">
        <v>162.84649659999999</v>
      </c>
      <c r="D2604">
        <v>13.023962969999999</v>
      </c>
      <c r="E2604">
        <v>3756.070068</v>
      </c>
      <c r="G2604" s="6">
        <f t="shared" si="207"/>
        <v>44196</v>
      </c>
      <c r="H2604" s="4">
        <f t="shared" si="208"/>
        <v>-2.0806115602789443E-4</v>
      </c>
      <c r="I2604" s="4">
        <f t="shared" si="209"/>
        <v>-8.8013703476780281E-3</v>
      </c>
      <c r="J2604" s="4">
        <f t="shared" si="210"/>
        <v>-6.9032248719526068E-3</v>
      </c>
      <c r="K2604" s="4">
        <f t="shared" si="211"/>
        <v>6.4388454434800568E-3</v>
      </c>
    </row>
    <row r="2605" spans="1:11" x14ac:dyDescent="0.2">
      <c r="A2605" s="6">
        <v>44200</v>
      </c>
      <c r="B2605">
        <v>46.173408510000002</v>
      </c>
      <c r="C2605">
        <v>159.3314972</v>
      </c>
      <c r="D2605">
        <v>13.08232117</v>
      </c>
      <c r="E2605">
        <v>3700.6499020000001</v>
      </c>
      <c r="G2605" s="6">
        <f t="shared" si="207"/>
        <v>44200</v>
      </c>
      <c r="H2605" s="4">
        <f t="shared" si="208"/>
        <v>1.65106274649236E-2</v>
      </c>
      <c r="I2605" s="4">
        <f t="shared" si="209"/>
        <v>-2.1584740681489079E-2</v>
      </c>
      <c r="J2605" s="4">
        <f t="shared" si="210"/>
        <v>4.4808327645300405E-3</v>
      </c>
      <c r="K2605" s="4">
        <f t="shared" si="211"/>
        <v>-1.4754827518302815E-2</v>
      </c>
    </row>
    <row r="2606" spans="1:11" x14ac:dyDescent="0.2">
      <c r="A2606" s="6">
        <v>44201</v>
      </c>
      <c r="B2606">
        <v>45.9276123</v>
      </c>
      <c r="C2606">
        <v>160.92550660000001</v>
      </c>
      <c r="D2606">
        <v>13.37287998</v>
      </c>
      <c r="E2606">
        <v>3726.860107</v>
      </c>
      <c r="G2606" s="6">
        <f t="shared" si="207"/>
        <v>44201</v>
      </c>
      <c r="H2606" s="4">
        <f t="shared" si="208"/>
        <v>-5.3233282517310965E-3</v>
      </c>
      <c r="I2606" s="4">
        <f t="shared" si="209"/>
        <v>1.0004358384953393E-2</v>
      </c>
      <c r="J2606" s="4">
        <f t="shared" si="210"/>
        <v>2.2210034918443977E-2</v>
      </c>
      <c r="K2606" s="4">
        <f t="shared" si="211"/>
        <v>7.0825951370958595E-3</v>
      </c>
    </row>
    <row r="2607" spans="1:11" x14ac:dyDescent="0.2">
      <c r="A2607" s="6">
        <v>44202</v>
      </c>
      <c r="B2607">
        <v>46.214366910000003</v>
      </c>
      <c r="C2607">
        <v>156.91900630000001</v>
      </c>
      <c r="D2607">
        <v>12.584508899999999</v>
      </c>
      <c r="E2607">
        <v>3748.139893</v>
      </c>
      <c r="G2607" s="6">
        <f t="shared" si="207"/>
        <v>44202</v>
      </c>
      <c r="H2607" s="4">
        <f t="shared" si="208"/>
        <v>6.243621116789555E-3</v>
      </c>
      <c r="I2607" s="4">
        <f t="shared" si="209"/>
        <v>-2.4896614493553515E-2</v>
      </c>
      <c r="J2607" s="4">
        <f t="shared" si="210"/>
        <v>-5.8952976559952686E-2</v>
      </c>
      <c r="K2607" s="4">
        <f t="shared" si="211"/>
        <v>5.7098429747957091E-3</v>
      </c>
    </row>
    <row r="2608" spans="1:11" x14ac:dyDescent="0.2">
      <c r="A2608" s="6">
        <v>44203</v>
      </c>
      <c r="B2608">
        <v>46.211215969999998</v>
      </c>
      <c r="C2608">
        <v>158.10800169999999</v>
      </c>
      <c r="D2608">
        <v>13.312273980000001</v>
      </c>
      <c r="E2608">
        <v>3803.790039</v>
      </c>
      <c r="G2608" s="6">
        <f t="shared" si="207"/>
        <v>44203</v>
      </c>
      <c r="H2608" s="4">
        <f t="shared" si="208"/>
        <v>-6.8180962126795919E-5</v>
      </c>
      <c r="I2608" s="4">
        <f t="shared" si="209"/>
        <v>7.5771280231462512E-3</v>
      </c>
      <c r="J2608" s="4">
        <f t="shared" si="210"/>
        <v>5.783023285080291E-2</v>
      </c>
      <c r="K2608" s="4">
        <f t="shared" si="211"/>
        <v>1.4847403669199233E-2</v>
      </c>
    </row>
    <row r="2609" spans="1:11" x14ac:dyDescent="0.2">
      <c r="A2609" s="6">
        <v>44204</v>
      </c>
      <c r="B2609">
        <v>46.204921720000002</v>
      </c>
      <c r="C2609">
        <v>159.1349945</v>
      </c>
      <c r="D2609">
        <v>13.24518299</v>
      </c>
      <c r="E2609">
        <v>3824.679932</v>
      </c>
      <c r="G2609" s="6">
        <f t="shared" si="207"/>
        <v>44204</v>
      </c>
      <c r="H2609" s="4">
        <f t="shared" si="208"/>
        <v>-1.3620611074338651E-4</v>
      </c>
      <c r="I2609" s="4">
        <f t="shared" si="209"/>
        <v>6.4955143886307187E-3</v>
      </c>
      <c r="J2609" s="4">
        <f t="shared" si="210"/>
        <v>-5.0397843449433433E-3</v>
      </c>
      <c r="K2609" s="4">
        <f t="shared" si="211"/>
        <v>5.4918627962683431E-3</v>
      </c>
    </row>
    <row r="2610" spans="1:11" x14ac:dyDescent="0.2">
      <c r="A2610" s="6">
        <v>44207</v>
      </c>
      <c r="B2610">
        <v>46.412895200000001</v>
      </c>
      <c r="C2610">
        <v>155.71049500000001</v>
      </c>
      <c r="D2610">
        <v>13.589115140000001</v>
      </c>
      <c r="E2610">
        <v>3799.610107</v>
      </c>
      <c r="G2610" s="6">
        <f t="shared" si="207"/>
        <v>44207</v>
      </c>
      <c r="H2610" s="4">
        <f t="shared" si="208"/>
        <v>4.5011109695263229E-3</v>
      </c>
      <c r="I2610" s="4">
        <f t="shared" si="209"/>
        <v>-2.1519462207289619E-2</v>
      </c>
      <c r="J2610" s="4">
        <f t="shared" si="210"/>
        <v>2.5966583493762796E-2</v>
      </c>
      <c r="K2610" s="4">
        <f t="shared" si="211"/>
        <v>-6.554751102242018E-3</v>
      </c>
    </row>
    <row r="2611" spans="1:11" x14ac:dyDescent="0.2">
      <c r="A2611" s="6">
        <v>44208</v>
      </c>
      <c r="B2611">
        <v>46.942276</v>
      </c>
      <c r="C2611">
        <v>156.04150390000001</v>
      </c>
      <c r="D2611">
        <v>13.452689169999999</v>
      </c>
      <c r="E2611">
        <v>3801.1899410000001</v>
      </c>
      <c r="G2611" s="6">
        <f t="shared" si="207"/>
        <v>44208</v>
      </c>
      <c r="H2611" s="4">
        <f t="shared" si="208"/>
        <v>1.1405899108832163E-2</v>
      </c>
      <c r="I2611" s="4">
        <f t="shared" si="209"/>
        <v>2.125796979837391E-3</v>
      </c>
      <c r="J2611" s="4">
        <f t="shared" si="210"/>
        <v>-1.0039356396239985E-2</v>
      </c>
      <c r="K2611" s="4">
        <f t="shared" si="211"/>
        <v>4.1578845079115467E-4</v>
      </c>
    </row>
    <row r="2612" spans="1:11" x14ac:dyDescent="0.2">
      <c r="A2612" s="6">
        <v>44209</v>
      </c>
      <c r="B2612">
        <v>46.463317869999997</v>
      </c>
      <c r="C2612">
        <v>158.29449460000001</v>
      </c>
      <c r="D2612">
        <v>13.499577520000001</v>
      </c>
      <c r="E2612">
        <v>3809.8400879999999</v>
      </c>
      <c r="G2612" s="6">
        <f t="shared" si="207"/>
        <v>44209</v>
      </c>
      <c r="H2612" s="4">
        <f t="shared" si="208"/>
        <v>-1.0203129690601331E-2</v>
      </c>
      <c r="I2612" s="4">
        <f t="shared" si="209"/>
        <v>1.4438406729557318E-2</v>
      </c>
      <c r="J2612" s="4">
        <f t="shared" si="210"/>
        <v>3.4854258065044608E-3</v>
      </c>
      <c r="K2612" s="4">
        <f t="shared" si="211"/>
        <v>2.2756418737981399E-3</v>
      </c>
    </row>
    <row r="2613" spans="1:11" x14ac:dyDescent="0.2">
      <c r="A2613" s="6">
        <v>44210</v>
      </c>
      <c r="B2613">
        <v>46.312053679999998</v>
      </c>
      <c r="C2613">
        <v>156.37350459999999</v>
      </c>
      <c r="D2613">
        <v>13.168867110000001</v>
      </c>
      <c r="E2613">
        <v>3795.540039</v>
      </c>
      <c r="G2613" s="6">
        <f t="shared" si="207"/>
        <v>44210</v>
      </c>
      <c r="H2613" s="4">
        <f t="shared" si="208"/>
        <v>-3.2555615253999637E-3</v>
      </c>
      <c r="I2613" s="4">
        <f t="shared" si="209"/>
        <v>-1.2135545237086376E-2</v>
      </c>
      <c r="J2613" s="4">
        <f t="shared" si="210"/>
        <v>-2.4497834062587764E-2</v>
      </c>
      <c r="K2613" s="4">
        <f t="shared" si="211"/>
        <v>-3.7534512393423425E-3</v>
      </c>
    </row>
    <row r="2614" spans="1:11" x14ac:dyDescent="0.2">
      <c r="A2614" s="6">
        <v>44211</v>
      </c>
      <c r="B2614">
        <v>45.577842709999999</v>
      </c>
      <c r="C2614">
        <v>155.2124939</v>
      </c>
      <c r="D2614">
        <v>12.82892609</v>
      </c>
      <c r="E2614">
        <v>3768.25</v>
      </c>
      <c r="G2614" s="6">
        <f t="shared" si="207"/>
        <v>44211</v>
      </c>
      <c r="H2614" s="4">
        <f t="shared" si="208"/>
        <v>-1.5853561042080688E-2</v>
      </c>
      <c r="I2614" s="4">
        <f t="shared" si="209"/>
        <v>-7.4245998576921712E-3</v>
      </c>
      <c r="J2614" s="4">
        <f t="shared" si="210"/>
        <v>-2.5813991223425869E-2</v>
      </c>
      <c r="K2614" s="4">
        <f t="shared" si="211"/>
        <v>-7.1900279590226823E-3</v>
      </c>
    </row>
    <row r="2615" spans="1:11" x14ac:dyDescent="0.2">
      <c r="A2615" s="6">
        <v>44215</v>
      </c>
      <c r="B2615">
        <v>45.183948520000001</v>
      </c>
      <c r="C2615">
        <v>156.0379944</v>
      </c>
      <c r="D2615">
        <v>12.99428558</v>
      </c>
      <c r="E2615">
        <v>3798.9099120000001</v>
      </c>
      <c r="G2615" s="6">
        <f t="shared" si="207"/>
        <v>44215</v>
      </c>
      <c r="H2615" s="4">
        <f t="shared" si="208"/>
        <v>-8.6422297892913003E-3</v>
      </c>
      <c r="I2615" s="4">
        <f t="shared" si="209"/>
        <v>5.3185183696091709E-3</v>
      </c>
      <c r="J2615" s="4">
        <f t="shared" si="210"/>
        <v>1.288958162514442E-2</v>
      </c>
      <c r="K2615" s="4">
        <f t="shared" si="211"/>
        <v>8.1363794864990346E-3</v>
      </c>
    </row>
    <row r="2616" spans="1:11" x14ac:dyDescent="0.2">
      <c r="A2616" s="6">
        <v>44216</v>
      </c>
      <c r="B2616">
        <v>45.85199738</v>
      </c>
      <c r="C2616">
        <v>163.16900630000001</v>
      </c>
      <c r="D2616">
        <v>13.333971979999999</v>
      </c>
      <c r="E2616">
        <v>3851.8500979999999</v>
      </c>
      <c r="G2616" s="6">
        <f t="shared" si="207"/>
        <v>44216</v>
      </c>
      <c r="H2616" s="4">
        <f t="shared" si="208"/>
        <v>1.4785092535777311E-2</v>
      </c>
      <c r="I2616" s="4">
        <f t="shared" si="209"/>
        <v>4.5700484214888037E-2</v>
      </c>
      <c r="J2616" s="4">
        <f t="shared" si="210"/>
        <v>2.6141213990465539E-2</v>
      </c>
      <c r="K2616" s="4">
        <f t="shared" si="211"/>
        <v>1.3935625541624974E-2</v>
      </c>
    </row>
    <row r="2617" spans="1:11" x14ac:dyDescent="0.2">
      <c r="A2617" s="6">
        <v>44217</v>
      </c>
      <c r="B2617">
        <v>45.644012449999998</v>
      </c>
      <c r="C2617">
        <v>165.34950259999999</v>
      </c>
      <c r="D2617">
        <v>13.83452797</v>
      </c>
      <c r="E2617">
        <v>3853.070068</v>
      </c>
      <c r="G2617" s="6">
        <f t="shared" si="207"/>
        <v>44217</v>
      </c>
      <c r="H2617" s="4">
        <f t="shared" si="208"/>
        <v>-4.5360058859883479E-3</v>
      </c>
      <c r="I2617" s="4">
        <f t="shared" si="209"/>
        <v>1.3363422070432618E-2</v>
      </c>
      <c r="J2617" s="4">
        <f t="shared" si="210"/>
        <v>3.7539901145045018E-2</v>
      </c>
      <c r="K2617" s="4">
        <f t="shared" si="211"/>
        <v>3.1672312498187694E-4</v>
      </c>
    </row>
    <row r="2618" spans="1:11" x14ac:dyDescent="0.2">
      <c r="A2618" s="6">
        <v>44218</v>
      </c>
      <c r="B2618">
        <v>46.110385890000003</v>
      </c>
      <c r="C2618">
        <v>164.61149599999999</v>
      </c>
      <c r="D2618">
        <v>13.67989826</v>
      </c>
      <c r="E2618">
        <v>3841.469971</v>
      </c>
      <c r="G2618" s="6">
        <f t="shared" si="207"/>
        <v>44218</v>
      </c>
      <c r="H2618" s="4">
        <f t="shared" si="208"/>
        <v>1.0217625816987264E-2</v>
      </c>
      <c r="I2618" s="4">
        <f t="shared" si="209"/>
        <v>-4.4633130937522525E-3</v>
      </c>
      <c r="J2618" s="4">
        <f t="shared" si="210"/>
        <v>-1.1177086080227161E-2</v>
      </c>
      <c r="K2618" s="4">
        <f t="shared" si="211"/>
        <v>-3.0106114851996546E-3</v>
      </c>
    </row>
    <row r="2619" spans="1:11" x14ac:dyDescent="0.2">
      <c r="A2619" s="6">
        <v>44221</v>
      </c>
      <c r="B2619">
        <v>46.069416050000001</v>
      </c>
      <c r="C2619">
        <v>164.6999969</v>
      </c>
      <c r="D2619">
        <v>13.62079144</v>
      </c>
      <c r="E2619">
        <v>3855.360107</v>
      </c>
      <c r="G2619" s="6">
        <f t="shared" si="207"/>
        <v>44221</v>
      </c>
      <c r="H2619" s="4">
        <f t="shared" si="208"/>
        <v>-8.885165285265062E-4</v>
      </c>
      <c r="I2619" s="4">
        <f t="shared" si="209"/>
        <v>5.3763498996461934E-4</v>
      </c>
      <c r="J2619" s="4">
        <f t="shared" si="210"/>
        <v>-4.320706110280681E-3</v>
      </c>
      <c r="K2619" s="4">
        <f t="shared" si="211"/>
        <v>3.6158387557001515E-3</v>
      </c>
    </row>
    <row r="2620" spans="1:11" x14ac:dyDescent="0.2">
      <c r="A2620" s="6">
        <v>44222</v>
      </c>
      <c r="B2620">
        <v>46.482223509999997</v>
      </c>
      <c r="C2620">
        <v>166.3065033</v>
      </c>
      <c r="D2620">
        <v>13.403307910000001</v>
      </c>
      <c r="E2620">
        <v>3849.6201169999999</v>
      </c>
      <c r="G2620" s="6">
        <f t="shared" si="207"/>
        <v>44222</v>
      </c>
      <c r="H2620" s="4">
        <f t="shared" si="208"/>
        <v>8.9605533430674456E-3</v>
      </c>
      <c r="I2620" s="4">
        <f t="shared" si="209"/>
        <v>9.7541374027798611E-3</v>
      </c>
      <c r="J2620" s="4">
        <f t="shared" si="210"/>
        <v>-1.5967025921953315E-2</v>
      </c>
      <c r="K2620" s="4">
        <f t="shared" si="211"/>
        <v>-1.4888336862691753E-3</v>
      </c>
    </row>
    <row r="2621" spans="1:11" x14ac:dyDescent="0.2">
      <c r="A2621" s="6">
        <v>44223</v>
      </c>
      <c r="B2621">
        <v>45.325748439999998</v>
      </c>
      <c r="C2621">
        <v>161.62899780000001</v>
      </c>
      <c r="D2621">
        <v>12.88703823</v>
      </c>
      <c r="E2621">
        <v>3750.7700199999999</v>
      </c>
      <c r="G2621" s="6">
        <f t="shared" si="207"/>
        <v>44223</v>
      </c>
      <c r="H2621" s="4">
        <f t="shared" si="208"/>
        <v>-2.487994296897611E-2</v>
      </c>
      <c r="I2621" s="4">
        <f t="shared" si="209"/>
        <v>-2.8125812323540056E-2</v>
      </c>
      <c r="J2621" s="4">
        <f t="shared" si="210"/>
        <v>-3.8518079526832283E-2</v>
      </c>
      <c r="K2621" s="4">
        <f t="shared" si="211"/>
        <v>-2.5677883530241363E-2</v>
      </c>
    </row>
    <row r="2622" spans="1:11" x14ac:dyDescent="0.2">
      <c r="A2622" s="6">
        <v>44224</v>
      </c>
      <c r="B2622">
        <v>45.297393800000002</v>
      </c>
      <c r="C2622">
        <v>161.8809967</v>
      </c>
      <c r="D2622">
        <v>13.019968990000001</v>
      </c>
      <c r="E2622">
        <v>3787.3798830000001</v>
      </c>
      <c r="G2622" s="6">
        <f t="shared" si="207"/>
        <v>44224</v>
      </c>
      <c r="H2622" s="4">
        <f t="shared" si="208"/>
        <v>-6.2557466728940803E-4</v>
      </c>
      <c r="I2622" s="4">
        <f t="shared" si="209"/>
        <v>1.55911936242914E-3</v>
      </c>
      <c r="J2622" s="4">
        <f t="shared" si="210"/>
        <v>1.0315074544479108E-2</v>
      </c>
      <c r="K2622" s="4">
        <f t="shared" si="211"/>
        <v>9.7606258994253903E-3</v>
      </c>
    </row>
    <row r="2623" spans="1:11" x14ac:dyDescent="0.2">
      <c r="A2623" s="6">
        <v>44225</v>
      </c>
      <c r="B2623">
        <v>44.270130160000001</v>
      </c>
      <c r="C2623">
        <v>160.3099976</v>
      </c>
      <c r="D2623">
        <v>12.95886421</v>
      </c>
      <c r="E2623">
        <v>3714.23999</v>
      </c>
      <c r="G2623" s="6">
        <f t="shared" si="207"/>
        <v>44225</v>
      </c>
      <c r="H2623" s="4">
        <f t="shared" si="208"/>
        <v>-2.2678206268017198E-2</v>
      </c>
      <c r="I2623" s="4">
        <f t="shared" si="209"/>
        <v>-9.7046542338220521E-3</v>
      </c>
      <c r="J2623" s="4">
        <f t="shared" si="210"/>
        <v>-4.6931586432297223E-3</v>
      </c>
      <c r="K2623" s="4">
        <f t="shared" si="211"/>
        <v>-1.9311475283558144E-2</v>
      </c>
    </row>
    <row r="2624" spans="1:11" x14ac:dyDescent="0.2">
      <c r="A2624" s="6">
        <v>44228</v>
      </c>
      <c r="B2624">
        <v>43.88568497</v>
      </c>
      <c r="C2624">
        <v>167.1439972</v>
      </c>
      <c r="D2624">
        <v>13.205528259999999</v>
      </c>
      <c r="E2624">
        <v>3773.860107</v>
      </c>
      <c r="G2624" s="6">
        <f t="shared" si="207"/>
        <v>44228</v>
      </c>
      <c r="H2624" s="4">
        <f t="shared" si="208"/>
        <v>-8.684076342458158E-3</v>
      </c>
      <c r="I2624" s="4">
        <f t="shared" si="209"/>
        <v>4.262990270296152E-2</v>
      </c>
      <c r="J2624" s="4">
        <f t="shared" si="210"/>
        <v>1.9034388045339412E-2</v>
      </c>
      <c r="K2624" s="4">
        <f t="shared" si="211"/>
        <v>1.6051767564970953E-2</v>
      </c>
    </row>
    <row r="2625" spans="1:11" x14ac:dyDescent="0.2">
      <c r="A2625" s="6">
        <v>44229</v>
      </c>
      <c r="B2625">
        <v>44.35836029</v>
      </c>
      <c r="C2625">
        <v>169</v>
      </c>
      <c r="D2625">
        <v>13.524519919999999</v>
      </c>
      <c r="E2625">
        <v>3826.3100589999999</v>
      </c>
      <c r="G2625" s="6">
        <f t="shared" si="207"/>
        <v>44229</v>
      </c>
      <c r="H2625" s="4">
        <f t="shared" si="208"/>
        <v>1.0770603679152391E-2</v>
      </c>
      <c r="I2625" s="4">
        <f t="shared" si="209"/>
        <v>1.1104214516176381E-2</v>
      </c>
      <c r="J2625" s="4">
        <f t="shared" si="210"/>
        <v>2.4155918166957058E-2</v>
      </c>
      <c r="K2625" s="4">
        <f t="shared" si="211"/>
        <v>1.389822370540772E-2</v>
      </c>
    </row>
    <row r="2626" spans="1:11" x14ac:dyDescent="0.2">
      <c r="A2626" s="6">
        <v>44230</v>
      </c>
      <c r="B2626">
        <v>44.493854519999999</v>
      </c>
      <c r="C2626">
        <v>165.62649540000001</v>
      </c>
      <c r="D2626">
        <v>13.498332980000001</v>
      </c>
      <c r="E2626">
        <v>3830.169922</v>
      </c>
      <c r="G2626" s="6">
        <f t="shared" ref="G2626:G2689" si="212">A2626</f>
        <v>44230</v>
      </c>
      <c r="H2626" s="4">
        <f t="shared" si="208"/>
        <v>3.0545364867904379E-3</v>
      </c>
      <c r="I2626" s="4">
        <f t="shared" si="209"/>
        <v>-1.9961565680473359E-2</v>
      </c>
      <c r="J2626" s="4">
        <f t="shared" si="210"/>
        <v>-1.9362565292445622E-3</v>
      </c>
      <c r="K2626" s="4">
        <f t="shared" si="211"/>
        <v>1.0087690073419253E-3</v>
      </c>
    </row>
    <row r="2627" spans="1:11" x14ac:dyDescent="0.2">
      <c r="A2627" s="6">
        <v>44231</v>
      </c>
      <c r="B2627">
        <v>44.912952420000003</v>
      </c>
      <c r="C2627">
        <v>166.5500031</v>
      </c>
      <c r="D2627">
        <v>13.631764410000001</v>
      </c>
      <c r="E2627">
        <v>3871.73999</v>
      </c>
      <c r="G2627" s="6">
        <f t="shared" si="212"/>
        <v>44231</v>
      </c>
      <c r="H2627" s="4">
        <f t="shared" si="208"/>
        <v>9.4192311392491401E-3</v>
      </c>
      <c r="I2627" s="4">
        <f t="shared" si="209"/>
        <v>5.5758452038101591E-3</v>
      </c>
      <c r="J2627" s="4">
        <f t="shared" si="210"/>
        <v>9.8850302624553521E-3</v>
      </c>
      <c r="K2627" s="4">
        <f t="shared" si="211"/>
        <v>1.0853322136239241E-2</v>
      </c>
    </row>
    <row r="2628" spans="1:11" x14ac:dyDescent="0.2">
      <c r="A2628" s="6">
        <v>44232</v>
      </c>
      <c r="B2628">
        <v>45.489612579999999</v>
      </c>
      <c r="C2628">
        <v>167.60749820000001</v>
      </c>
      <c r="D2628">
        <v>13.55868626</v>
      </c>
      <c r="E2628">
        <v>3886.830078</v>
      </c>
      <c r="G2628" s="6">
        <f t="shared" si="212"/>
        <v>44232</v>
      </c>
      <c r="H2628" s="4">
        <f t="shared" si="208"/>
        <v>1.2839506844426696E-2</v>
      </c>
      <c r="I2628" s="4">
        <f t="shared" si="209"/>
        <v>6.3494150724516807E-3</v>
      </c>
      <c r="J2628" s="4">
        <f t="shared" si="210"/>
        <v>-5.3608724301597022E-3</v>
      </c>
      <c r="K2628" s="4">
        <f t="shared" si="211"/>
        <v>3.8974951931107782E-3</v>
      </c>
    </row>
    <row r="2629" spans="1:11" x14ac:dyDescent="0.2">
      <c r="A2629" s="6">
        <v>44235</v>
      </c>
      <c r="B2629">
        <v>45.70073318</v>
      </c>
      <c r="C2629">
        <v>166.1470032</v>
      </c>
      <c r="D2629">
        <v>14.404421810000001</v>
      </c>
      <c r="E2629">
        <v>3915.5900879999999</v>
      </c>
      <c r="G2629" s="6">
        <f t="shared" si="212"/>
        <v>44235</v>
      </c>
      <c r="H2629" s="4">
        <f t="shared" ref="H2629:H2692" si="213">B2629/B2628-1</f>
        <v>4.6410727202548241E-3</v>
      </c>
      <c r="I2629" s="4">
        <f t="shared" si="209"/>
        <v>-8.7137808014845497E-3</v>
      </c>
      <c r="J2629" s="4">
        <f t="shared" si="210"/>
        <v>6.237592151498017E-2</v>
      </c>
      <c r="K2629" s="4">
        <f t="shared" si="211"/>
        <v>7.3993484209113891E-3</v>
      </c>
    </row>
    <row r="2630" spans="1:11" x14ac:dyDescent="0.2">
      <c r="A2630" s="6">
        <v>44236</v>
      </c>
      <c r="B2630">
        <v>45.952831269999997</v>
      </c>
      <c r="C2630">
        <v>165.25</v>
      </c>
      <c r="D2630">
        <v>14.22934055</v>
      </c>
      <c r="E2630">
        <v>3911.2299800000001</v>
      </c>
      <c r="G2630" s="6">
        <f t="shared" si="212"/>
        <v>44236</v>
      </c>
      <c r="H2630" s="4">
        <f t="shared" si="213"/>
        <v>5.5162810847491084E-3</v>
      </c>
      <c r="I2630" s="4">
        <f t="shared" si="209"/>
        <v>-5.3988527191202174E-3</v>
      </c>
      <c r="J2630" s="4">
        <f t="shared" si="210"/>
        <v>-1.2154688491450183E-2</v>
      </c>
      <c r="K2630" s="4">
        <f t="shared" si="211"/>
        <v>-1.1135251397642598E-3</v>
      </c>
    </row>
    <row r="2631" spans="1:11" x14ac:dyDescent="0.2">
      <c r="A2631" s="6">
        <v>44237</v>
      </c>
      <c r="B2631">
        <v>45.417133329999999</v>
      </c>
      <c r="C2631">
        <v>164.3289948</v>
      </c>
      <c r="D2631">
        <v>14.72914886</v>
      </c>
      <c r="E2631">
        <v>3909.8798830000001</v>
      </c>
      <c r="G2631" s="6">
        <f t="shared" si="212"/>
        <v>44237</v>
      </c>
      <c r="H2631" s="4">
        <f t="shared" si="213"/>
        <v>-1.1657561138125661E-2</v>
      </c>
      <c r="I2631" s="4">
        <f t="shared" si="209"/>
        <v>-5.5734051437216214E-3</v>
      </c>
      <c r="J2631" s="4">
        <f t="shared" si="210"/>
        <v>3.5125191377895604E-2</v>
      </c>
      <c r="K2631" s="4">
        <f t="shared" si="211"/>
        <v>-3.4518476461464775E-4</v>
      </c>
    </row>
    <row r="2632" spans="1:11" x14ac:dyDescent="0.2">
      <c r="A2632" s="6">
        <v>44238</v>
      </c>
      <c r="B2632">
        <v>45.38247681</v>
      </c>
      <c r="C2632">
        <v>163.10650630000001</v>
      </c>
      <c r="D2632">
        <v>15.21448994</v>
      </c>
      <c r="E2632">
        <v>3916.3798830000001</v>
      </c>
      <c r="G2632" s="6">
        <f t="shared" si="212"/>
        <v>44238</v>
      </c>
      <c r="H2632" s="4">
        <f t="shared" si="213"/>
        <v>-7.63071498770862E-4</v>
      </c>
      <c r="I2632" s="4">
        <f t="shared" si="209"/>
        <v>-7.4392744961888635E-3</v>
      </c>
      <c r="J2632" s="4">
        <f t="shared" si="210"/>
        <v>3.2951060825927359E-2</v>
      </c>
      <c r="K2632" s="4">
        <f t="shared" si="211"/>
        <v>1.6624551634596418E-3</v>
      </c>
    </row>
    <row r="2633" spans="1:11" x14ac:dyDescent="0.2">
      <c r="A2633" s="6">
        <v>44239</v>
      </c>
      <c r="B2633">
        <v>45.524276729999997</v>
      </c>
      <c r="C2633">
        <v>163.88549800000001</v>
      </c>
      <c r="D2633">
        <v>14.925681109999999</v>
      </c>
      <c r="E2633">
        <v>3934.830078</v>
      </c>
      <c r="G2633" s="6">
        <f t="shared" si="212"/>
        <v>44239</v>
      </c>
      <c r="H2633" s="4">
        <f t="shared" si="213"/>
        <v>3.1245522493992262E-3</v>
      </c>
      <c r="I2633" s="4">
        <f t="shared" si="209"/>
        <v>4.7759695040443528E-3</v>
      </c>
      <c r="J2633" s="4">
        <f t="shared" si="210"/>
        <v>-1.8982485192664988E-2</v>
      </c>
      <c r="K2633" s="4">
        <f t="shared" si="211"/>
        <v>4.7110330333601791E-3</v>
      </c>
    </row>
    <row r="2634" spans="1:11" x14ac:dyDescent="0.2">
      <c r="A2634" s="6">
        <v>44243</v>
      </c>
      <c r="B2634">
        <v>45.899257660000004</v>
      </c>
      <c r="C2634">
        <v>163.4474945</v>
      </c>
      <c r="D2634">
        <v>15.293801309999999</v>
      </c>
      <c r="E2634">
        <v>3932.5900879999999</v>
      </c>
      <c r="G2634" s="6">
        <f t="shared" si="212"/>
        <v>44243</v>
      </c>
      <c r="H2634" s="4">
        <f t="shared" si="213"/>
        <v>8.236944262156598E-3</v>
      </c>
      <c r="I2634" s="4">
        <f t="shared" si="209"/>
        <v>-2.6726190257542193E-3</v>
      </c>
      <c r="J2634" s="4">
        <f t="shared" si="210"/>
        <v>2.4663544483297661E-2</v>
      </c>
      <c r="K2634" s="4">
        <f t="shared" si="211"/>
        <v>-5.6927235880499527E-4</v>
      </c>
    </row>
    <row r="2635" spans="1:11" x14ac:dyDescent="0.2">
      <c r="A2635" s="6">
        <v>44244</v>
      </c>
      <c r="B2635">
        <v>46.384529110000003</v>
      </c>
      <c r="C2635">
        <v>165.43200680000001</v>
      </c>
      <c r="D2635">
        <v>14.87056065</v>
      </c>
      <c r="E2635">
        <v>3931.330078</v>
      </c>
      <c r="G2635" s="6">
        <f t="shared" si="212"/>
        <v>44244</v>
      </c>
      <c r="H2635" s="4">
        <f t="shared" si="213"/>
        <v>1.0572533734524825E-2</v>
      </c>
      <c r="I2635" s="4">
        <f t="shared" si="209"/>
        <v>1.2141588992053975E-2</v>
      </c>
      <c r="J2635" s="4">
        <f t="shared" si="210"/>
        <v>-2.7674000166541979E-2</v>
      </c>
      <c r="K2635" s="4">
        <f t="shared" si="211"/>
        <v>-3.2040206881589484E-4</v>
      </c>
    </row>
    <row r="2636" spans="1:11" x14ac:dyDescent="0.2">
      <c r="A2636" s="6">
        <v>44245</v>
      </c>
      <c r="B2636">
        <v>43.378360749999999</v>
      </c>
      <c r="C2636">
        <v>166.41149899999999</v>
      </c>
      <c r="D2636">
        <v>14.793744090000001</v>
      </c>
      <c r="E2636">
        <v>3913.969971</v>
      </c>
      <c r="G2636" s="6">
        <f t="shared" si="212"/>
        <v>44245</v>
      </c>
      <c r="H2636" s="4">
        <f t="shared" si="213"/>
        <v>-6.4809720346000188E-2</v>
      </c>
      <c r="I2636" s="4">
        <f t="shared" si="209"/>
        <v>5.9208143511439992E-3</v>
      </c>
      <c r="J2636" s="4">
        <f t="shared" si="210"/>
        <v>-5.1656801520795215E-3</v>
      </c>
      <c r="K2636" s="4">
        <f t="shared" si="211"/>
        <v>-4.4158355201839861E-3</v>
      </c>
    </row>
    <row r="2637" spans="1:11" x14ac:dyDescent="0.2">
      <c r="A2637" s="6">
        <v>44246</v>
      </c>
      <c r="B2637">
        <v>43.59264374</v>
      </c>
      <c r="C2637">
        <v>162.49499510000001</v>
      </c>
      <c r="D2637">
        <v>14.89101219</v>
      </c>
      <c r="E2637">
        <v>3906.709961</v>
      </c>
      <c r="G2637" s="6">
        <f t="shared" si="212"/>
        <v>44246</v>
      </c>
      <c r="H2637" s="4">
        <f t="shared" si="213"/>
        <v>4.9398590978337875E-3</v>
      </c>
      <c r="I2637" s="4">
        <f t="shared" si="209"/>
        <v>-2.3535055711504493E-2</v>
      </c>
      <c r="J2637" s="4">
        <f t="shared" si="210"/>
        <v>6.5749481272796562E-3</v>
      </c>
      <c r="K2637" s="4">
        <f t="shared" si="211"/>
        <v>-1.8548967043160447E-3</v>
      </c>
    </row>
    <row r="2638" spans="1:11" x14ac:dyDescent="0.2">
      <c r="A2638" s="6">
        <v>44249</v>
      </c>
      <c r="B2638">
        <v>43.387817380000001</v>
      </c>
      <c r="C2638">
        <v>159.03700259999999</v>
      </c>
      <c r="D2638">
        <v>14.32161808</v>
      </c>
      <c r="E2638">
        <v>3876.5</v>
      </c>
      <c r="G2638" s="6">
        <f t="shared" si="212"/>
        <v>44249</v>
      </c>
      <c r="H2638" s="4">
        <f t="shared" si="213"/>
        <v>-4.6986450563000215E-3</v>
      </c>
      <c r="I2638" s="4">
        <f t="shared" si="209"/>
        <v>-2.128060927582387E-2</v>
      </c>
      <c r="J2638" s="4">
        <f t="shared" si="210"/>
        <v>-3.8237434953036553E-2</v>
      </c>
      <c r="K2638" s="4">
        <f t="shared" si="211"/>
        <v>-7.7328394740282524E-3</v>
      </c>
    </row>
    <row r="2639" spans="1:11" x14ac:dyDescent="0.2">
      <c r="A2639" s="6">
        <v>44250</v>
      </c>
      <c r="B2639">
        <v>42.688266749999997</v>
      </c>
      <c r="C2639">
        <v>159.7250061</v>
      </c>
      <c r="D2639">
        <v>14.1083765</v>
      </c>
      <c r="E2639">
        <v>3881.3701169999999</v>
      </c>
      <c r="G2639" s="6">
        <f t="shared" si="212"/>
        <v>44250</v>
      </c>
      <c r="H2639" s="4">
        <f t="shared" si="213"/>
        <v>-1.612320398311784E-2</v>
      </c>
      <c r="I2639" s="4">
        <f t="shared" si="209"/>
        <v>4.3260592739566839E-3</v>
      </c>
      <c r="J2639" s="4">
        <f t="shared" si="210"/>
        <v>-1.4889489358593466E-2</v>
      </c>
      <c r="K2639" s="4">
        <f t="shared" si="211"/>
        <v>1.2563180704243671E-3</v>
      </c>
    </row>
    <row r="2640" spans="1:11" x14ac:dyDescent="0.2">
      <c r="A2640" s="6">
        <v>44251</v>
      </c>
      <c r="B2640">
        <v>41.976108549999999</v>
      </c>
      <c r="C2640">
        <v>157.97650150000001</v>
      </c>
      <c r="D2640">
        <v>14.46452904</v>
      </c>
      <c r="E2640">
        <v>3925.429932</v>
      </c>
      <c r="G2640" s="6">
        <f t="shared" si="212"/>
        <v>44251</v>
      </c>
      <c r="H2640" s="4">
        <f t="shared" si="213"/>
        <v>-1.6682762131587259E-2</v>
      </c>
      <c r="I2640" s="4">
        <f t="shared" si="209"/>
        <v>-1.0946968434643822E-2</v>
      </c>
      <c r="J2640" s="4">
        <f t="shared" si="210"/>
        <v>2.524404845589423E-2</v>
      </c>
      <c r="K2640" s="4">
        <f t="shared" si="211"/>
        <v>1.1351613907424785E-2</v>
      </c>
    </row>
    <row r="2641" spans="1:11" x14ac:dyDescent="0.2">
      <c r="A2641" s="6">
        <v>44252</v>
      </c>
      <c r="B2641">
        <v>41.579078670000001</v>
      </c>
      <c r="C2641">
        <v>152.85800169999999</v>
      </c>
      <c r="D2641">
        <v>13.27586174</v>
      </c>
      <c r="E2641">
        <v>3829.3400879999999</v>
      </c>
      <c r="G2641" s="6">
        <f t="shared" si="212"/>
        <v>44252</v>
      </c>
      <c r="H2641" s="4">
        <f t="shared" si="213"/>
        <v>-9.458472776891047E-3</v>
      </c>
      <c r="I2641" s="4">
        <f t="shared" si="209"/>
        <v>-3.2400387091747418E-2</v>
      </c>
      <c r="J2641" s="4">
        <f t="shared" si="210"/>
        <v>-8.2178085211960683E-2</v>
      </c>
      <c r="K2641" s="4">
        <f t="shared" si="211"/>
        <v>-2.4478807586572393E-2</v>
      </c>
    </row>
    <row r="2642" spans="1:11" x14ac:dyDescent="0.2">
      <c r="A2642" s="6">
        <v>44253</v>
      </c>
      <c r="B2642">
        <v>40.939399719999997</v>
      </c>
      <c r="C2642">
        <v>154.6464996</v>
      </c>
      <c r="D2642">
        <v>13.6818943</v>
      </c>
      <c r="E2642">
        <v>3811.1499020000001</v>
      </c>
      <c r="G2642" s="6">
        <f t="shared" si="212"/>
        <v>44253</v>
      </c>
      <c r="H2642" s="4">
        <f t="shared" si="213"/>
        <v>-1.5384635024670357E-2</v>
      </c>
      <c r="I2642" s="4">
        <f t="shared" si="209"/>
        <v>1.1700387811624857E-2</v>
      </c>
      <c r="J2642" s="4">
        <f t="shared" si="210"/>
        <v>3.0584271511101102E-2</v>
      </c>
      <c r="K2642" s="4">
        <f t="shared" si="211"/>
        <v>-4.7502142880968545E-3</v>
      </c>
    </row>
    <row r="2643" spans="1:11" x14ac:dyDescent="0.2">
      <c r="A2643" s="6">
        <v>44256</v>
      </c>
      <c r="B2643">
        <v>41.396305079999998</v>
      </c>
      <c r="C2643">
        <v>157.30700680000001</v>
      </c>
      <c r="D2643">
        <v>13.808841709999999</v>
      </c>
      <c r="E2643">
        <v>3901.820068</v>
      </c>
      <c r="G2643" s="6">
        <f t="shared" si="212"/>
        <v>44256</v>
      </c>
      <c r="H2643" s="4">
        <f t="shared" si="213"/>
        <v>1.1160529053306778E-2</v>
      </c>
      <c r="I2643" s="4">
        <f t="shared" si="209"/>
        <v>1.7203798384583857E-2</v>
      </c>
      <c r="J2643" s="4">
        <f t="shared" si="210"/>
        <v>9.2784966187029472E-3</v>
      </c>
      <c r="K2643" s="4">
        <f t="shared" si="211"/>
        <v>2.3790763504846213E-2</v>
      </c>
    </row>
    <row r="2644" spans="1:11" x14ac:dyDescent="0.2">
      <c r="A2644" s="6">
        <v>44257</v>
      </c>
      <c r="B2644">
        <v>40.999263759999998</v>
      </c>
      <c r="C2644">
        <v>154.72650150000001</v>
      </c>
      <c r="D2644">
        <v>13.37437725</v>
      </c>
      <c r="E2644">
        <v>3870.290039</v>
      </c>
      <c r="G2644" s="6">
        <f t="shared" si="212"/>
        <v>44257</v>
      </c>
      <c r="H2644" s="4">
        <f t="shared" si="213"/>
        <v>-9.5912260582846631E-3</v>
      </c>
      <c r="I2644" s="4">
        <f t="shared" ref="I2644:I2707" si="214">C2644/C2643-1</f>
        <v>-1.6404261656830399E-2</v>
      </c>
      <c r="J2644" s="4">
        <f t="shared" ref="J2644:J2707" si="215">D2644/D2643-1</f>
        <v>-3.1462773571035441E-2</v>
      </c>
      <c r="K2644" s="4">
        <f t="shared" ref="K2644:K2707" si="216">E2644/E2643-1</f>
        <v>-8.0808516155286281E-3</v>
      </c>
    </row>
    <row r="2645" spans="1:11" x14ac:dyDescent="0.2">
      <c r="A2645" s="6">
        <v>44258</v>
      </c>
      <c r="B2645">
        <v>40.205181119999999</v>
      </c>
      <c r="C2645">
        <v>150.25</v>
      </c>
      <c r="D2645">
        <v>12.77430725</v>
      </c>
      <c r="E2645">
        <v>3819.719971</v>
      </c>
      <c r="G2645" s="6">
        <f t="shared" si="212"/>
        <v>44258</v>
      </c>
      <c r="H2645" s="4">
        <f t="shared" si="213"/>
        <v>-1.9368217064783644E-2</v>
      </c>
      <c r="I2645" s="4">
        <f t="shared" si="214"/>
        <v>-2.8931705018871767E-2</v>
      </c>
      <c r="J2645" s="4">
        <f t="shared" si="215"/>
        <v>-4.4867135776359257E-2</v>
      </c>
      <c r="K2645" s="4">
        <f t="shared" si="216"/>
        <v>-1.3066221779354348E-2</v>
      </c>
    </row>
    <row r="2646" spans="1:11" x14ac:dyDescent="0.2">
      <c r="A2646" s="6">
        <v>44259</v>
      </c>
      <c r="B2646">
        <v>40.186271669999996</v>
      </c>
      <c r="C2646">
        <v>148.8784943</v>
      </c>
      <c r="D2646">
        <v>12.340839389999999</v>
      </c>
      <c r="E2646">
        <v>3768.469971</v>
      </c>
      <c r="G2646" s="6">
        <f t="shared" si="212"/>
        <v>44259</v>
      </c>
      <c r="H2646" s="4">
        <f t="shared" si="213"/>
        <v>-4.7032371135358186E-4</v>
      </c>
      <c r="I2646" s="4">
        <f t="shared" si="214"/>
        <v>-9.1281577371048472E-3</v>
      </c>
      <c r="J2646" s="4">
        <f t="shared" si="215"/>
        <v>-3.3932788018700588E-2</v>
      </c>
      <c r="K2646" s="4">
        <f t="shared" si="216"/>
        <v>-1.341721392905737E-2</v>
      </c>
    </row>
    <row r="2647" spans="1:11" x14ac:dyDescent="0.2">
      <c r="A2647" s="6">
        <v>44260</v>
      </c>
      <c r="B2647">
        <v>40.687297819999998</v>
      </c>
      <c r="C2647">
        <v>150.02299500000001</v>
      </c>
      <c r="D2647">
        <v>12.431871409999999</v>
      </c>
      <c r="E2647">
        <v>3841.9399410000001</v>
      </c>
      <c r="G2647" s="6">
        <f t="shared" si="212"/>
        <v>44260</v>
      </c>
      <c r="H2647" s="4">
        <f t="shared" si="213"/>
        <v>1.2467594757590517E-2</v>
      </c>
      <c r="I2647" s="4">
        <f t="shared" si="214"/>
        <v>7.6874816969452198E-3</v>
      </c>
      <c r="J2647" s="4">
        <f t="shared" si="215"/>
        <v>7.3764852716391438E-3</v>
      </c>
      <c r="K2647" s="4">
        <f t="shared" si="216"/>
        <v>1.9495968009665132E-2</v>
      </c>
    </row>
    <row r="2648" spans="1:11" x14ac:dyDescent="0.2">
      <c r="A2648" s="6">
        <v>44263</v>
      </c>
      <c r="B2648">
        <v>40.296566009999999</v>
      </c>
      <c r="C2648">
        <v>147.5975037</v>
      </c>
      <c r="D2648">
        <v>11.565687179999999</v>
      </c>
      <c r="E2648">
        <v>3821.3500979999999</v>
      </c>
      <c r="G2648" s="6">
        <f t="shared" si="212"/>
        <v>44263</v>
      </c>
      <c r="H2648" s="4">
        <f t="shared" si="213"/>
        <v>-9.6032872895268628E-3</v>
      </c>
      <c r="I2648" s="4">
        <f t="shared" si="214"/>
        <v>-1.6167463527841264E-2</v>
      </c>
      <c r="J2648" s="4">
        <f t="shared" si="215"/>
        <v>-6.9674484350220611E-2</v>
      </c>
      <c r="K2648" s="4">
        <f t="shared" si="216"/>
        <v>-5.3592308355140394E-3</v>
      </c>
    </row>
    <row r="2649" spans="1:11" x14ac:dyDescent="0.2">
      <c r="A2649" s="6">
        <v>44264</v>
      </c>
      <c r="B2649">
        <v>40.614826200000003</v>
      </c>
      <c r="C2649">
        <v>153.14250179999999</v>
      </c>
      <c r="D2649">
        <v>12.49479485</v>
      </c>
      <c r="E2649">
        <v>3875.4399410000001</v>
      </c>
      <c r="G2649" s="6">
        <f t="shared" si="212"/>
        <v>44264</v>
      </c>
      <c r="H2649" s="4">
        <f t="shared" si="213"/>
        <v>7.8979481755598879E-3</v>
      </c>
      <c r="I2649" s="4">
        <f t="shared" si="214"/>
        <v>3.7568373183807457E-2</v>
      </c>
      <c r="J2649" s="4">
        <f t="shared" si="215"/>
        <v>8.0333114283659857E-2</v>
      </c>
      <c r="K2649" s="4">
        <f t="shared" si="216"/>
        <v>1.4154642106283255E-2</v>
      </c>
    </row>
    <row r="2650" spans="1:11" x14ac:dyDescent="0.2">
      <c r="A2650" s="6">
        <v>44265</v>
      </c>
      <c r="B2650">
        <v>41.651542659999997</v>
      </c>
      <c r="C2650">
        <v>152.88200380000001</v>
      </c>
      <c r="D2650">
        <v>12.442900659999999</v>
      </c>
      <c r="E2650">
        <v>3898.8100589999999</v>
      </c>
      <c r="G2650" s="6">
        <f t="shared" si="212"/>
        <v>44265</v>
      </c>
      <c r="H2650" s="4">
        <f t="shared" si="213"/>
        <v>2.552556681874929E-2</v>
      </c>
      <c r="I2650" s="4">
        <f t="shared" si="214"/>
        <v>-1.7010170066320551E-3</v>
      </c>
      <c r="J2650" s="4">
        <f t="shared" si="215"/>
        <v>-4.1532646692474806E-3</v>
      </c>
      <c r="K2650" s="4">
        <f t="shared" si="216"/>
        <v>6.0303135529871099E-3</v>
      </c>
    </row>
    <row r="2651" spans="1:11" x14ac:dyDescent="0.2">
      <c r="A2651" s="6">
        <v>44266</v>
      </c>
      <c r="B2651">
        <v>41.635784149999999</v>
      </c>
      <c r="C2651">
        <v>155.67950440000001</v>
      </c>
      <c r="D2651">
        <v>12.967082019999999</v>
      </c>
      <c r="E2651">
        <v>3939.3400879999999</v>
      </c>
      <c r="G2651" s="6">
        <f t="shared" si="212"/>
        <v>44266</v>
      </c>
      <c r="H2651" s="4">
        <f t="shared" si="213"/>
        <v>-3.7834156896976445E-4</v>
      </c>
      <c r="I2651" s="4">
        <f t="shared" si="214"/>
        <v>1.8298429707002573E-2</v>
      </c>
      <c r="J2651" s="4">
        <f t="shared" si="215"/>
        <v>4.212694244880355E-2</v>
      </c>
      <c r="K2651" s="4">
        <f t="shared" si="216"/>
        <v>1.0395486927207598E-2</v>
      </c>
    </row>
    <row r="2652" spans="1:11" x14ac:dyDescent="0.2">
      <c r="A2652" s="6">
        <v>44267</v>
      </c>
      <c r="B2652">
        <v>42.262870790000001</v>
      </c>
      <c r="C2652">
        <v>154.47450259999999</v>
      </c>
      <c r="D2652">
        <v>12.829861640000001</v>
      </c>
      <c r="E2652">
        <v>3943.3400879999999</v>
      </c>
      <c r="G2652" s="6">
        <f t="shared" si="212"/>
        <v>44267</v>
      </c>
      <c r="H2652" s="4">
        <f t="shared" si="213"/>
        <v>1.5061242457709234E-2</v>
      </c>
      <c r="I2652" s="4">
        <f t="shared" si="214"/>
        <v>-7.7402725852975252E-3</v>
      </c>
      <c r="J2652" s="4">
        <f t="shared" si="215"/>
        <v>-1.0582209612644888E-2</v>
      </c>
      <c r="K2652" s="4">
        <f t="shared" si="216"/>
        <v>1.01539849585075E-3</v>
      </c>
    </row>
    <row r="2653" spans="1:11" x14ac:dyDescent="0.2">
      <c r="A2653" s="6">
        <v>44270</v>
      </c>
      <c r="B2653">
        <v>42.045433039999999</v>
      </c>
      <c r="C2653">
        <v>154.0839996</v>
      </c>
      <c r="D2653">
        <v>13.164430619999999</v>
      </c>
      <c r="E2653">
        <v>3968.9399410000001</v>
      </c>
      <c r="G2653" s="6">
        <f t="shared" si="212"/>
        <v>44270</v>
      </c>
      <c r="H2653" s="4">
        <f t="shared" si="213"/>
        <v>-5.1448883129693312E-3</v>
      </c>
      <c r="I2653" s="4">
        <f t="shared" si="214"/>
        <v>-2.5279446991401944E-3</v>
      </c>
      <c r="J2653" s="4">
        <f t="shared" si="215"/>
        <v>2.6077364619186749E-2</v>
      </c>
      <c r="K2653" s="4">
        <f t="shared" si="216"/>
        <v>6.4919211705587454E-3</v>
      </c>
    </row>
    <row r="2654" spans="1:11" x14ac:dyDescent="0.2">
      <c r="A2654" s="6">
        <v>44271</v>
      </c>
      <c r="B2654">
        <v>42.032825469999999</v>
      </c>
      <c r="C2654">
        <v>154.59300229999999</v>
      </c>
      <c r="D2654">
        <v>13.26422691</v>
      </c>
      <c r="E2654">
        <v>3962.709961</v>
      </c>
      <c r="G2654" s="6">
        <f t="shared" si="212"/>
        <v>44271</v>
      </c>
      <c r="H2654" s="4">
        <f t="shared" si="213"/>
        <v>-2.9985587228953392E-4</v>
      </c>
      <c r="I2654" s="4">
        <f t="shared" si="214"/>
        <v>3.3034104859774871E-3</v>
      </c>
      <c r="J2654" s="4">
        <f t="shared" si="215"/>
        <v>7.5807524746558386E-3</v>
      </c>
      <c r="K2654" s="4">
        <f t="shared" si="216"/>
        <v>-1.5696836164345029E-3</v>
      </c>
    </row>
    <row r="2655" spans="1:11" x14ac:dyDescent="0.2">
      <c r="A2655" s="6">
        <v>44272</v>
      </c>
      <c r="B2655">
        <v>41.683052060000001</v>
      </c>
      <c r="C2655">
        <v>156.78649899999999</v>
      </c>
      <c r="D2655">
        <v>13.31412697</v>
      </c>
      <c r="E2655">
        <v>3974.1201169999999</v>
      </c>
      <c r="G2655" s="6">
        <f t="shared" si="212"/>
        <v>44272</v>
      </c>
      <c r="H2655" s="4">
        <f t="shared" si="213"/>
        <v>-8.3214346427803454E-3</v>
      </c>
      <c r="I2655" s="4">
        <f t="shared" si="214"/>
        <v>1.4188848572481483E-2</v>
      </c>
      <c r="J2655" s="4">
        <f t="shared" si="215"/>
        <v>3.7620028923344151E-3</v>
      </c>
      <c r="K2655" s="4">
        <f t="shared" si="216"/>
        <v>2.8793820673973514E-3</v>
      </c>
    </row>
    <row r="2656" spans="1:11" x14ac:dyDescent="0.2">
      <c r="A2656" s="6">
        <v>44273</v>
      </c>
      <c r="B2656">
        <v>41.138797760000003</v>
      </c>
      <c r="C2656">
        <v>151.3995056</v>
      </c>
      <c r="D2656">
        <v>12.69663334</v>
      </c>
      <c r="E2656">
        <v>3915.459961</v>
      </c>
      <c r="G2656" s="6">
        <f t="shared" si="212"/>
        <v>44273</v>
      </c>
      <c r="H2656" s="4">
        <f t="shared" si="213"/>
        <v>-1.3056968554427839E-2</v>
      </c>
      <c r="I2656" s="4">
        <f t="shared" si="214"/>
        <v>-3.435878366032008E-2</v>
      </c>
      <c r="J2656" s="4">
        <f t="shared" si="215"/>
        <v>-4.6378829899351603E-2</v>
      </c>
      <c r="K2656" s="4">
        <f t="shared" si="216"/>
        <v>-1.4760539257248628E-2</v>
      </c>
    </row>
    <row r="2657" spans="1:11" x14ac:dyDescent="0.2">
      <c r="A2657" s="6">
        <v>44274</v>
      </c>
      <c r="B2657">
        <v>41.686218259999997</v>
      </c>
      <c r="C2657">
        <v>153.74800110000001</v>
      </c>
      <c r="D2657">
        <v>12.81963253</v>
      </c>
      <c r="E2657">
        <v>3913.1000979999999</v>
      </c>
      <c r="G2657" s="6">
        <f t="shared" si="212"/>
        <v>44274</v>
      </c>
      <c r="H2657" s="4">
        <f t="shared" si="213"/>
        <v>1.3306672285213539E-2</v>
      </c>
      <c r="I2657" s="4">
        <f t="shared" si="214"/>
        <v>1.5511909967558024E-2</v>
      </c>
      <c r="J2657" s="4">
        <f t="shared" si="215"/>
        <v>9.6875436744714438E-3</v>
      </c>
      <c r="K2657" s="4">
        <f t="shared" si="216"/>
        <v>-6.0270390286343289E-4</v>
      </c>
    </row>
    <row r="2658" spans="1:11" x14ac:dyDescent="0.2">
      <c r="A2658" s="6">
        <v>44277</v>
      </c>
      <c r="B2658">
        <v>41.885570530000003</v>
      </c>
      <c r="C2658">
        <v>155.5435028</v>
      </c>
      <c r="D2658">
        <v>13.15943813</v>
      </c>
      <c r="E2658">
        <v>3940.5900879999999</v>
      </c>
      <c r="G2658" s="6">
        <f t="shared" si="212"/>
        <v>44277</v>
      </c>
      <c r="H2658" s="4">
        <f t="shared" si="213"/>
        <v>4.782210483969429E-3</v>
      </c>
      <c r="I2658" s="4">
        <f t="shared" si="214"/>
        <v>1.1678211665543392E-2</v>
      </c>
      <c r="J2658" s="4">
        <f t="shared" si="215"/>
        <v>2.65066568175647E-2</v>
      </c>
      <c r="K2658" s="4">
        <f t="shared" si="216"/>
        <v>7.0251180167995031E-3</v>
      </c>
    </row>
    <row r="2659" spans="1:11" x14ac:dyDescent="0.2">
      <c r="A2659" s="6">
        <v>44278</v>
      </c>
      <c r="B2659">
        <v>42.382362370000003</v>
      </c>
      <c r="C2659">
        <v>156.875</v>
      </c>
      <c r="D2659">
        <v>13.0441761</v>
      </c>
      <c r="E2659">
        <v>3910.5200199999999</v>
      </c>
      <c r="G2659" s="6">
        <f t="shared" si="212"/>
        <v>44278</v>
      </c>
      <c r="H2659" s="4">
        <f t="shared" si="213"/>
        <v>1.1860691730202877E-2</v>
      </c>
      <c r="I2659" s="4">
        <f t="shared" si="214"/>
        <v>8.5602881253874497E-3</v>
      </c>
      <c r="J2659" s="4">
        <f t="shared" si="215"/>
        <v>-8.7588868811376841E-3</v>
      </c>
      <c r="K2659" s="4">
        <f t="shared" si="216"/>
        <v>-7.6308540925305035E-3</v>
      </c>
    </row>
    <row r="2660" spans="1:11" x14ac:dyDescent="0.2">
      <c r="A2660" s="6">
        <v>44279</v>
      </c>
      <c r="B2660">
        <v>42.119720460000003</v>
      </c>
      <c r="C2660">
        <v>154.3535004</v>
      </c>
      <c r="D2660">
        <v>12.61729336</v>
      </c>
      <c r="E2660">
        <v>3889.139893</v>
      </c>
      <c r="G2660" s="6">
        <f t="shared" si="212"/>
        <v>44279</v>
      </c>
      <c r="H2660" s="4">
        <f t="shared" si="213"/>
        <v>-6.1969624936695222E-3</v>
      </c>
      <c r="I2660" s="4">
        <f t="shared" si="214"/>
        <v>-1.6073304223107598E-2</v>
      </c>
      <c r="J2660" s="4">
        <f t="shared" si="215"/>
        <v>-3.2725925863573702E-2</v>
      </c>
      <c r="K2660" s="4">
        <f t="shared" si="216"/>
        <v>-5.4673360296464413E-3</v>
      </c>
    </row>
    <row r="2661" spans="1:11" x14ac:dyDescent="0.2">
      <c r="A2661" s="6">
        <v>44280</v>
      </c>
      <c r="B2661">
        <v>42.40451813</v>
      </c>
      <c r="C2661">
        <v>152.31300350000001</v>
      </c>
      <c r="D2661">
        <v>12.50976372</v>
      </c>
      <c r="E2661">
        <v>3909.5200199999999</v>
      </c>
      <c r="G2661" s="6">
        <f t="shared" si="212"/>
        <v>44280</v>
      </c>
      <c r="H2661" s="4">
        <f t="shared" si="213"/>
        <v>6.7616229853770804E-3</v>
      </c>
      <c r="I2661" s="4">
        <f t="shared" si="214"/>
        <v>-1.3219634765082366E-2</v>
      </c>
      <c r="J2661" s="4">
        <f t="shared" si="215"/>
        <v>-8.5224015113174456E-3</v>
      </c>
      <c r="K2661" s="4">
        <f t="shared" si="216"/>
        <v>5.2402658584438377E-3</v>
      </c>
    </row>
    <row r="2662" spans="1:11" x14ac:dyDescent="0.2">
      <c r="A2662" s="6">
        <v>44281</v>
      </c>
      <c r="B2662">
        <v>42.758903500000002</v>
      </c>
      <c r="C2662">
        <v>152.60150150000001</v>
      </c>
      <c r="D2662">
        <v>12.813144680000001</v>
      </c>
      <c r="E2662">
        <v>3974.540039</v>
      </c>
      <c r="G2662" s="6">
        <f t="shared" si="212"/>
        <v>44281</v>
      </c>
      <c r="H2662" s="4">
        <f t="shared" si="213"/>
        <v>8.3572549725376977E-3</v>
      </c>
      <c r="I2662" s="4">
        <f t="shared" si="214"/>
        <v>1.894112737393483E-3</v>
      </c>
      <c r="J2662" s="4">
        <f t="shared" si="215"/>
        <v>2.4251533985008011E-2</v>
      </c>
      <c r="K2662" s="4">
        <f t="shared" si="216"/>
        <v>1.6631202466639294E-2</v>
      </c>
    </row>
    <row r="2663" spans="1:11" x14ac:dyDescent="0.2">
      <c r="A2663" s="6">
        <v>44284</v>
      </c>
      <c r="B2663">
        <v>43.246212010000001</v>
      </c>
      <c r="C2663">
        <v>153.78649899999999</v>
      </c>
      <c r="D2663">
        <v>12.921923639999999</v>
      </c>
      <c r="E2663">
        <v>3971.0900879999999</v>
      </c>
      <c r="G2663" s="6">
        <f t="shared" si="212"/>
        <v>44284</v>
      </c>
      <c r="H2663" s="4">
        <f t="shared" si="213"/>
        <v>1.1396655903489261E-2</v>
      </c>
      <c r="I2663" s="4">
        <f t="shared" si="214"/>
        <v>7.7653069488308191E-3</v>
      </c>
      <c r="J2663" s="4">
        <f t="shared" si="215"/>
        <v>8.4896380019645612E-3</v>
      </c>
      <c r="K2663" s="4">
        <f t="shared" si="216"/>
        <v>-8.6801264200320194E-4</v>
      </c>
    </row>
    <row r="2664" spans="1:11" x14ac:dyDescent="0.2">
      <c r="A2664" s="6">
        <v>44285</v>
      </c>
      <c r="B2664">
        <v>42.951934809999997</v>
      </c>
      <c r="C2664">
        <v>152.76449579999999</v>
      </c>
      <c r="D2664">
        <v>12.845580099999999</v>
      </c>
      <c r="E2664">
        <v>3958.5500489999999</v>
      </c>
      <c r="G2664" s="6">
        <f t="shared" si="212"/>
        <v>44285</v>
      </c>
      <c r="H2664" s="4">
        <f t="shared" si="213"/>
        <v>-6.8046930892341484E-3</v>
      </c>
      <c r="I2664" s="4">
        <f t="shared" si="214"/>
        <v>-6.6455976736943256E-3</v>
      </c>
      <c r="J2664" s="4">
        <f t="shared" si="215"/>
        <v>-5.9080630815429025E-3</v>
      </c>
      <c r="K2664" s="4">
        <f t="shared" si="216"/>
        <v>-3.1578329179421383E-3</v>
      </c>
    </row>
    <row r="2665" spans="1:11" x14ac:dyDescent="0.2">
      <c r="A2665" s="6">
        <v>44286</v>
      </c>
      <c r="B2665">
        <v>42.980407710000001</v>
      </c>
      <c r="C2665">
        <v>154.7039948</v>
      </c>
      <c r="D2665">
        <v>13.32111168</v>
      </c>
      <c r="E2665">
        <v>3972.889893</v>
      </c>
      <c r="G2665" s="6">
        <f t="shared" si="212"/>
        <v>44286</v>
      </c>
      <c r="H2665" s="4">
        <f t="shared" si="213"/>
        <v>6.6290145312319915E-4</v>
      </c>
      <c r="I2665" s="4">
        <f t="shared" si="214"/>
        <v>1.2696006292844508E-2</v>
      </c>
      <c r="J2665" s="4">
        <f t="shared" si="215"/>
        <v>3.7019081761827222E-2</v>
      </c>
      <c r="K2665" s="4">
        <f t="shared" si="216"/>
        <v>3.6224991025748388E-3</v>
      </c>
    </row>
    <row r="2666" spans="1:11" x14ac:dyDescent="0.2">
      <c r="A2666" s="6">
        <v>44287</v>
      </c>
      <c r="B2666">
        <v>42.913963320000001</v>
      </c>
      <c r="C2666">
        <v>158.0500031</v>
      </c>
      <c r="D2666">
        <v>13.783668520000001</v>
      </c>
      <c r="E2666">
        <v>4019.8701169999999</v>
      </c>
      <c r="G2666" s="6">
        <f t="shared" si="212"/>
        <v>44287</v>
      </c>
      <c r="H2666" s="4">
        <f t="shared" si="213"/>
        <v>-1.5459227480650872E-3</v>
      </c>
      <c r="I2666" s="4">
        <f t="shared" si="214"/>
        <v>2.1628454419200249E-2</v>
      </c>
      <c r="J2666" s="4">
        <f t="shared" si="215"/>
        <v>3.4723591477314297E-2</v>
      </c>
      <c r="K2666" s="4">
        <f t="shared" si="216"/>
        <v>1.1825201620305759E-2</v>
      </c>
    </row>
    <row r="2667" spans="1:11" x14ac:dyDescent="0.2">
      <c r="A2667" s="6">
        <v>44291</v>
      </c>
      <c r="B2667">
        <v>44.11955261</v>
      </c>
      <c r="C2667">
        <v>161.33650209999999</v>
      </c>
      <c r="D2667">
        <v>13.95906353</v>
      </c>
      <c r="E2667">
        <v>4077.9099120000001</v>
      </c>
      <c r="G2667" s="6">
        <f t="shared" si="212"/>
        <v>44291</v>
      </c>
      <c r="H2667" s="4">
        <f t="shared" si="213"/>
        <v>2.8093170537761392E-2</v>
      </c>
      <c r="I2667" s="4">
        <f t="shared" si="214"/>
        <v>2.0794045780059722E-2</v>
      </c>
      <c r="J2667" s="4">
        <f t="shared" si="215"/>
        <v>1.2724842428233352E-2</v>
      </c>
      <c r="K2667" s="4">
        <f t="shared" si="216"/>
        <v>1.4438226437851975E-2</v>
      </c>
    </row>
    <row r="2668" spans="1:11" x14ac:dyDescent="0.2">
      <c r="A2668" s="6">
        <v>44292</v>
      </c>
      <c r="B2668">
        <v>44.331558229999999</v>
      </c>
      <c r="C2668">
        <v>161.1909943</v>
      </c>
      <c r="D2668">
        <v>13.83331776</v>
      </c>
      <c r="E2668">
        <v>4073.9399410000001</v>
      </c>
      <c r="G2668" s="6">
        <f t="shared" si="212"/>
        <v>44292</v>
      </c>
      <c r="H2668" s="4">
        <f t="shared" si="213"/>
        <v>4.8052531691344935E-3</v>
      </c>
      <c r="I2668" s="4">
        <f t="shared" si="214"/>
        <v>-9.0189013711106103E-4</v>
      </c>
      <c r="J2668" s="4">
        <f t="shared" si="215"/>
        <v>-9.0081809377652311E-3</v>
      </c>
      <c r="K2668" s="4">
        <f t="shared" si="216"/>
        <v>-9.7353082477802388E-4</v>
      </c>
    </row>
    <row r="2669" spans="1:11" x14ac:dyDescent="0.2">
      <c r="A2669" s="6">
        <v>44293</v>
      </c>
      <c r="B2669">
        <v>44.236633300000001</v>
      </c>
      <c r="C2669">
        <v>163.96949770000001</v>
      </c>
      <c r="D2669">
        <v>14.11474419</v>
      </c>
      <c r="E2669">
        <v>4079.9499510000001</v>
      </c>
      <c r="G2669" s="6">
        <f t="shared" si="212"/>
        <v>44293</v>
      </c>
      <c r="H2669" s="4">
        <f t="shared" si="213"/>
        <v>-2.1412495700582346E-3</v>
      </c>
      <c r="I2669" s="4">
        <f t="shared" si="214"/>
        <v>1.7237336440947937E-2</v>
      </c>
      <c r="J2669" s="4">
        <f t="shared" si="215"/>
        <v>2.0344102180155588E-2</v>
      </c>
      <c r="K2669" s="4">
        <f t="shared" si="216"/>
        <v>1.4752328426630434E-3</v>
      </c>
    </row>
    <row r="2670" spans="1:11" x14ac:dyDescent="0.2">
      <c r="A2670" s="6">
        <v>44294</v>
      </c>
      <c r="B2670">
        <v>44.208145139999999</v>
      </c>
      <c r="C2670">
        <v>164.9649963</v>
      </c>
      <c r="D2670">
        <v>14.28789139</v>
      </c>
      <c r="E2670">
        <v>4097.169922</v>
      </c>
      <c r="G2670" s="6">
        <f t="shared" si="212"/>
        <v>44294</v>
      </c>
      <c r="H2670" s="4">
        <f t="shared" si="213"/>
        <v>-6.4399475897736203E-4</v>
      </c>
      <c r="I2670" s="4">
        <f t="shared" si="214"/>
        <v>6.0712426028246558E-3</v>
      </c>
      <c r="J2670" s="4">
        <f t="shared" si="215"/>
        <v>1.2267115696129371E-2</v>
      </c>
      <c r="K2670" s="4">
        <f t="shared" si="216"/>
        <v>4.2206329015823663E-3</v>
      </c>
    </row>
    <row r="2671" spans="1:11" x14ac:dyDescent="0.2">
      <c r="A2671" s="6">
        <v>44295</v>
      </c>
      <c r="B2671">
        <v>44.230304719999999</v>
      </c>
      <c r="C2671">
        <v>168.61000060000001</v>
      </c>
      <c r="D2671">
        <v>14.37072277</v>
      </c>
      <c r="E2671">
        <v>4128.7998049999997</v>
      </c>
      <c r="G2671" s="6">
        <f t="shared" si="212"/>
        <v>44295</v>
      </c>
      <c r="H2671" s="4">
        <f t="shared" si="213"/>
        <v>5.0125559282854226E-4</v>
      </c>
      <c r="I2671" s="4">
        <f t="shared" si="214"/>
        <v>2.2095622597240627E-2</v>
      </c>
      <c r="J2671" s="4">
        <f t="shared" si="215"/>
        <v>5.7973131051354265E-3</v>
      </c>
      <c r="K2671" s="4">
        <f t="shared" si="216"/>
        <v>7.7199343942659926E-3</v>
      </c>
    </row>
    <row r="2672" spans="1:11" x14ac:dyDescent="0.2">
      <c r="A2672" s="6">
        <v>44298</v>
      </c>
      <c r="B2672">
        <v>44.236633300000001</v>
      </c>
      <c r="C2672">
        <v>168.96949770000001</v>
      </c>
      <c r="D2672">
        <v>15.178077699999999</v>
      </c>
      <c r="E2672">
        <v>4127.9902339999999</v>
      </c>
      <c r="G2672" s="6">
        <f t="shared" si="212"/>
        <v>44298</v>
      </c>
      <c r="H2672" s="4">
        <f t="shared" si="213"/>
        <v>1.4308244177985152E-4</v>
      </c>
      <c r="I2672" s="4">
        <f t="shared" si="214"/>
        <v>2.1321220492303006E-3</v>
      </c>
      <c r="J2672" s="4">
        <f t="shared" si="215"/>
        <v>5.6180537536039354E-2</v>
      </c>
      <c r="K2672" s="4">
        <f t="shared" si="216"/>
        <v>-1.9607901526719207E-4</v>
      </c>
    </row>
    <row r="2673" spans="1:11" x14ac:dyDescent="0.2">
      <c r="A2673" s="6">
        <v>44299</v>
      </c>
      <c r="B2673">
        <v>44.100566860000001</v>
      </c>
      <c r="C2673">
        <v>170</v>
      </c>
      <c r="D2673">
        <v>15.647621150000001</v>
      </c>
      <c r="E2673">
        <v>4141.5898440000001</v>
      </c>
      <c r="G2673" s="6">
        <f t="shared" si="212"/>
        <v>44299</v>
      </c>
      <c r="H2673" s="4">
        <f t="shared" si="213"/>
        <v>-3.0758769338805614E-3</v>
      </c>
      <c r="I2673" s="4">
        <f t="shared" si="214"/>
        <v>6.0987474900919825E-3</v>
      </c>
      <c r="J2673" s="4">
        <f t="shared" si="215"/>
        <v>3.0935633568406562E-2</v>
      </c>
      <c r="K2673" s="4">
        <f t="shared" si="216"/>
        <v>3.2944869607460792E-3</v>
      </c>
    </row>
    <row r="2674" spans="1:11" x14ac:dyDescent="0.2">
      <c r="A2674" s="6">
        <v>44300</v>
      </c>
      <c r="B2674">
        <v>44.084743500000002</v>
      </c>
      <c r="C2674">
        <v>166.6499939</v>
      </c>
      <c r="D2674">
        <v>15.245941159999999</v>
      </c>
      <c r="E2674">
        <v>4124.6601559999999</v>
      </c>
      <c r="G2674" s="6">
        <f t="shared" si="212"/>
        <v>44300</v>
      </c>
      <c r="H2674" s="4">
        <f t="shared" si="213"/>
        <v>-3.5880173718016994E-4</v>
      </c>
      <c r="I2674" s="4">
        <f t="shared" si="214"/>
        <v>-1.9705918235294106E-2</v>
      </c>
      <c r="J2674" s="4">
        <f t="shared" si="215"/>
        <v>-2.5670355011119472E-2</v>
      </c>
      <c r="K2674" s="4">
        <f t="shared" si="216"/>
        <v>-4.0877268483083817E-3</v>
      </c>
    </row>
    <row r="2675" spans="1:11" x14ac:dyDescent="0.2">
      <c r="A2675" s="6">
        <v>44301</v>
      </c>
      <c r="B2675">
        <v>44.350536349999999</v>
      </c>
      <c r="C2675">
        <v>168.95449830000001</v>
      </c>
      <c r="D2675">
        <v>16.104442599999999</v>
      </c>
      <c r="E2675">
        <v>4170.419922</v>
      </c>
      <c r="G2675" s="6">
        <f t="shared" si="212"/>
        <v>44301</v>
      </c>
      <c r="H2675" s="4">
        <f t="shared" si="213"/>
        <v>6.0291345462857304E-3</v>
      </c>
      <c r="I2675" s="4">
        <f t="shared" si="214"/>
        <v>1.382840974709465E-2</v>
      </c>
      <c r="J2675" s="4">
        <f t="shared" si="215"/>
        <v>5.6310163537322655E-2</v>
      </c>
      <c r="K2675" s="4">
        <f t="shared" si="216"/>
        <v>1.1094190616755428E-2</v>
      </c>
    </row>
    <row r="2676" spans="1:11" x14ac:dyDescent="0.2">
      <c r="A2676" s="6">
        <v>44302</v>
      </c>
      <c r="B2676">
        <v>44.492931370000001</v>
      </c>
      <c r="C2676">
        <v>169.9720001</v>
      </c>
      <c r="D2676">
        <v>15.880146979999999</v>
      </c>
      <c r="E2676">
        <v>4185.4702150000003</v>
      </c>
      <c r="G2676" s="6">
        <f t="shared" si="212"/>
        <v>44302</v>
      </c>
      <c r="H2676" s="4">
        <f t="shared" si="213"/>
        <v>3.2106718817619395E-3</v>
      </c>
      <c r="I2676" s="4">
        <f t="shared" si="214"/>
        <v>6.0223421704539426E-3</v>
      </c>
      <c r="J2676" s="4">
        <f t="shared" si="215"/>
        <v>-1.3927561826945767E-2</v>
      </c>
      <c r="K2676" s="4">
        <f t="shared" si="216"/>
        <v>3.6088195628949382E-3</v>
      </c>
    </row>
    <row r="2677" spans="1:11" x14ac:dyDescent="0.2">
      <c r="A2677" s="6">
        <v>44305</v>
      </c>
      <c r="B2677">
        <v>44.208145139999999</v>
      </c>
      <c r="C2677">
        <v>168.6004944</v>
      </c>
      <c r="D2677">
        <v>15.33051777</v>
      </c>
      <c r="E2677">
        <v>4163.2597660000001</v>
      </c>
      <c r="G2677" s="6">
        <f t="shared" si="212"/>
        <v>44305</v>
      </c>
      <c r="H2677" s="4">
        <f t="shared" si="213"/>
        <v>-6.4007072861020919E-3</v>
      </c>
      <c r="I2677" s="4">
        <f t="shared" si="214"/>
        <v>-8.069009596834209E-3</v>
      </c>
      <c r="J2677" s="4">
        <f t="shared" si="215"/>
        <v>-3.4611090860318883E-2</v>
      </c>
      <c r="K2677" s="4">
        <f t="shared" si="216"/>
        <v>-5.3065600420239001E-3</v>
      </c>
    </row>
    <row r="2678" spans="1:11" x14ac:dyDescent="0.2">
      <c r="A2678" s="6">
        <v>44306</v>
      </c>
      <c r="B2678">
        <v>44.549896240000002</v>
      </c>
      <c r="C2678">
        <v>166.7344971</v>
      </c>
      <c r="D2678">
        <v>15.140404699999999</v>
      </c>
      <c r="E2678">
        <v>4134.9399409999996</v>
      </c>
      <c r="G2678" s="6">
        <f t="shared" si="212"/>
        <v>44306</v>
      </c>
      <c r="H2678" s="4">
        <f t="shared" si="213"/>
        <v>7.7305007689811855E-3</v>
      </c>
      <c r="I2678" s="4">
        <f t="shared" si="214"/>
        <v>-1.1067567189767424E-2</v>
      </c>
      <c r="J2678" s="4">
        <f t="shared" si="215"/>
        <v>-1.2400955587555496E-2</v>
      </c>
      <c r="K2678" s="4">
        <f t="shared" si="216"/>
        <v>-6.8023199588167493E-3</v>
      </c>
    </row>
    <row r="2679" spans="1:11" x14ac:dyDescent="0.2">
      <c r="A2679" s="6">
        <v>44307</v>
      </c>
      <c r="B2679">
        <v>44.679626460000001</v>
      </c>
      <c r="C2679">
        <v>168.10099790000001</v>
      </c>
      <c r="D2679">
        <v>15.32927132</v>
      </c>
      <c r="E2679">
        <v>4173.419922</v>
      </c>
      <c r="G2679" s="6">
        <f t="shared" si="212"/>
        <v>44307</v>
      </c>
      <c r="H2679" s="4">
        <f t="shared" si="213"/>
        <v>2.9120206992427899E-3</v>
      </c>
      <c r="I2679" s="4">
        <f t="shared" si="214"/>
        <v>8.1956693051974394E-3</v>
      </c>
      <c r="J2679" s="4">
        <f t="shared" si="215"/>
        <v>1.2474344229385093E-2</v>
      </c>
      <c r="K2679" s="4">
        <f t="shared" si="216"/>
        <v>9.3060556015462925E-3</v>
      </c>
    </row>
    <row r="2680" spans="1:11" x14ac:dyDescent="0.2">
      <c r="A2680" s="6">
        <v>44308</v>
      </c>
      <c r="B2680">
        <v>44.195491789999998</v>
      </c>
      <c r="C2680">
        <v>165.45199579999999</v>
      </c>
      <c r="D2680">
        <v>14.820057869999999</v>
      </c>
      <c r="E2680">
        <v>4134.9799800000001</v>
      </c>
      <c r="G2680" s="6">
        <f t="shared" si="212"/>
        <v>44308</v>
      </c>
      <c r="H2680" s="4">
        <f t="shared" si="213"/>
        <v>-1.0835691977716722E-2</v>
      </c>
      <c r="I2680" s="4">
        <f t="shared" si="214"/>
        <v>-1.5758396042216627E-2</v>
      </c>
      <c r="J2680" s="4">
        <f t="shared" si="215"/>
        <v>-3.3218372835219667E-2</v>
      </c>
      <c r="K2680" s="4">
        <f t="shared" si="216"/>
        <v>-9.2106576185553291E-3</v>
      </c>
    </row>
    <row r="2681" spans="1:11" x14ac:dyDescent="0.2">
      <c r="A2681" s="6">
        <v>44309</v>
      </c>
      <c r="B2681">
        <v>44.26828003</v>
      </c>
      <c r="C2681">
        <v>167.04400630000001</v>
      </c>
      <c r="D2681">
        <v>15.23421478</v>
      </c>
      <c r="E2681">
        <v>4180.169922</v>
      </c>
      <c r="G2681" s="6">
        <f t="shared" si="212"/>
        <v>44309</v>
      </c>
      <c r="H2681" s="4">
        <f t="shared" si="213"/>
        <v>1.6469607430971145E-3</v>
      </c>
      <c r="I2681" s="4">
        <f t="shared" si="214"/>
        <v>9.6221897614607865E-3</v>
      </c>
      <c r="J2681" s="4">
        <f t="shared" si="215"/>
        <v>2.7945701267359624E-2</v>
      </c>
      <c r="K2681" s="4">
        <f t="shared" si="216"/>
        <v>1.0928696685007955E-2</v>
      </c>
    </row>
    <row r="2682" spans="1:11" x14ac:dyDescent="0.2">
      <c r="A2682" s="6">
        <v>44312</v>
      </c>
      <c r="B2682">
        <v>43.638580320000003</v>
      </c>
      <c r="C2682">
        <v>170.4499969</v>
      </c>
      <c r="D2682">
        <v>15.446530340000001</v>
      </c>
      <c r="E2682">
        <v>4187.6201170000004</v>
      </c>
      <c r="G2682" s="6">
        <f t="shared" si="212"/>
        <v>44312</v>
      </c>
      <c r="H2682" s="4">
        <f t="shared" si="213"/>
        <v>-1.4224625613944331E-2</v>
      </c>
      <c r="I2682" s="4">
        <f t="shared" si="214"/>
        <v>2.0389780366516508E-2</v>
      </c>
      <c r="J2682" s="4">
        <f t="shared" si="215"/>
        <v>1.3936757690900858E-2</v>
      </c>
      <c r="K2682" s="4">
        <f t="shared" si="216"/>
        <v>1.7822708499934947E-3</v>
      </c>
    </row>
    <row r="2683" spans="1:11" x14ac:dyDescent="0.2">
      <c r="A2683" s="6">
        <v>44313</v>
      </c>
      <c r="B2683">
        <v>43.787296300000001</v>
      </c>
      <c r="C2683">
        <v>170.8715057</v>
      </c>
      <c r="D2683">
        <v>15.350478170000001</v>
      </c>
      <c r="E2683">
        <v>4186.7202150000003</v>
      </c>
      <c r="G2683" s="6">
        <f t="shared" si="212"/>
        <v>44313</v>
      </c>
      <c r="H2683" s="4">
        <f t="shared" si="213"/>
        <v>3.4079014236823024E-3</v>
      </c>
      <c r="I2683" s="4">
        <f t="shared" si="214"/>
        <v>2.4729176161104593E-3</v>
      </c>
      <c r="J2683" s="4">
        <f t="shared" si="215"/>
        <v>-6.218365411892246E-3</v>
      </c>
      <c r="K2683" s="4">
        <f t="shared" si="216"/>
        <v>-2.1489580593681001E-4</v>
      </c>
    </row>
    <row r="2684" spans="1:11" x14ac:dyDescent="0.2">
      <c r="A2684" s="6">
        <v>44314</v>
      </c>
      <c r="B2684">
        <v>43.632251740000001</v>
      </c>
      <c r="C2684">
        <v>172.9250031</v>
      </c>
      <c r="D2684">
        <v>15.24569035</v>
      </c>
      <c r="E2684">
        <v>4183.1801759999998</v>
      </c>
      <c r="G2684" s="6">
        <f t="shared" si="212"/>
        <v>44314</v>
      </c>
      <c r="H2684" s="4">
        <f t="shared" si="213"/>
        <v>-3.5408571229824659E-3</v>
      </c>
      <c r="I2684" s="4">
        <f t="shared" si="214"/>
        <v>1.2017787234843702E-2</v>
      </c>
      <c r="J2684" s="4">
        <f t="shared" si="215"/>
        <v>-6.8263554294217821E-3</v>
      </c>
      <c r="K2684" s="4">
        <f t="shared" si="216"/>
        <v>-8.4553990193025896E-4</v>
      </c>
    </row>
    <row r="2685" spans="1:11" x14ac:dyDescent="0.2">
      <c r="A2685" s="6">
        <v>44315</v>
      </c>
      <c r="B2685">
        <v>44.182834630000002</v>
      </c>
      <c r="C2685">
        <v>173.565506</v>
      </c>
      <c r="D2685">
        <v>15.293590549999999</v>
      </c>
      <c r="E2685">
        <v>4211.4702150000003</v>
      </c>
      <c r="G2685" s="6">
        <f t="shared" si="212"/>
        <v>44315</v>
      </c>
      <c r="H2685" s="4">
        <f t="shared" si="213"/>
        <v>1.2618713635978773E-2</v>
      </c>
      <c r="I2685" s="4">
        <f t="shared" si="214"/>
        <v>3.7039345873517426E-3</v>
      </c>
      <c r="J2685" s="4">
        <f t="shared" si="215"/>
        <v>3.1418846179043225E-3</v>
      </c>
      <c r="K2685" s="4">
        <f t="shared" si="216"/>
        <v>6.7628067187512908E-3</v>
      </c>
    </row>
    <row r="2686" spans="1:11" x14ac:dyDescent="0.2">
      <c r="A2686" s="6">
        <v>44316</v>
      </c>
      <c r="B2686">
        <v>44.271442409999999</v>
      </c>
      <c r="C2686">
        <v>173.37100219999999</v>
      </c>
      <c r="D2686">
        <v>14.97898197</v>
      </c>
      <c r="E2686">
        <v>4181.169922</v>
      </c>
      <c r="G2686" s="6">
        <f t="shared" si="212"/>
        <v>44316</v>
      </c>
      <c r="H2686" s="4">
        <f t="shared" si="213"/>
        <v>2.005479746648664E-3</v>
      </c>
      <c r="I2686" s="4">
        <f t="shared" si="214"/>
        <v>-1.1206362628297661E-3</v>
      </c>
      <c r="J2686" s="4">
        <f t="shared" si="215"/>
        <v>-2.0571269969039352E-2</v>
      </c>
      <c r="K2686" s="4">
        <f t="shared" si="216"/>
        <v>-7.1947067064797032E-3</v>
      </c>
    </row>
    <row r="2687" spans="1:11" x14ac:dyDescent="0.2">
      <c r="A2687" s="6">
        <v>44319</v>
      </c>
      <c r="B2687">
        <v>44.970741269999998</v>
      </c>
      <c r="C2687">
        <v>169.32449339999999</v>
      </c>
      <c r="D2687">
        <v>14.80658436</v>
      </c>
      <c r="E2687">
        <v>4192.6601559999999</v>
      </c>
      <c r="G2687" s="6">
        <f t="shared" si="212"/>
        <v>44319</v>
      </c>
      <c r="H2687" s="4">
        <f t="shared" si="213"/>
        <v>1.5795709873732022E-2</v>
      </c>
      <c r="I2687" s="4">
        <f t="shared" si="214"/>
        <v>-2.3340170782031766E-2</v>
      </c>
      <c r="J2687" s="4">
        <f t="shared" si="215"/>
        <v>-1.1509300855377047E-2</v>
      </c>
      <c r="K2687" s="4">
        <f t="shared" si="216"/>
        <v>2.7480906574837149E-3</v>
      </c>
    </row>
    <row r="2688" spans="1:11" x14ac:dyDescent="0.2">
      <c r="A2688" s="6">
        <v>44320</v>
      </c>
      <c r="B2688">
        <v>44.527748109999997</v>
      </c>
      <c r="C2688">
        <v>165.5935059</v>
      </c>
      <c r="D2688">
        <v>14.322070119999999</v>
      </c>
      <c r="E2688">
        <v>4164.6601559999999</v>
      </c>
      <c r="G2688" s="6">
        <f t="shared" si="212"/>
        <v>44320</v>
      </c>
      <c r="H2688" s="4">
        <f t="shared" si="213"/>
        <v>-9.8506973087304495E-3</v>
      </c>
      <c r="I2688" s="4">
        <f t="shared" si="214"/>
        <v>-2.2034541046499267E-2</v>
      </c>
      <c r="J2688" s="4">
        <f t="shared" si="215"/>
        <v>-3.2722890588386955E-2</v>
      </c>
      <c r="K2688" s="4">
        <f t="shared" si="216"/>
        <v>-6.678337608625351E-3</v>
      </c>
    </row>
    <row r="2689" spans="1:11" x14ac:dyDescent="0.2">
      <c r="A2689" s="6">
        <v>44321</v>
      </c>
      <c r="B2689">
        <v>44.489765169999998</v>
      </c>
      <c r="C2689">
        <v>163.52699279999999</v>
      </c>
      <c r="D2689">
        <v>14.4291029</v>
      </c>
      <c r="E2689">
        <v>4167.5898440000001</v>
      </c>
      <c r="G2689" s="6">
        <f t="shared" si="212"/>
        <v>44321</v>
      </c>
      <c r="H2689" s="4">
        <f t="shared" si="213"/>
        <v>-8.5301731195042141E-4</v>
      </c>
      <c r="I2689" s="4">
        <f t="shared" si="214"/>
        <v>-1.2479433228788306E-2</v>
      </c>
      <c r="J2689" s="4">
        <f t="shared" si="215"/>
        <v>7.4732757976470054E-3</v>
      </c>
      <c r="K2689" s="4">
        <f t="shared" si="216"/>
        <v>7.034638818679273E-4</v>
      </c>
    </row>
    <row r="2690" spans="1:11" x14ac:dyDescent="0.2">
      <c r="A2690" s="6">
        <v>44322</v>
      </c>
      <c r="B2690">
        <v>44.807449339999998</v>
      </c>
      <c r="C2690">
        <v>165.3184967</v>
      </c>
      <c r="D2690">
        <v>14.49347401</v>
      </c>
      <c r="E2690">
        <v>4201.6201170000004</v>
      </c>
      <c r="G2690" s="6">
        <f t="shared" ref="G2690:G2753" si="217">A2690</f>
        <v>44322</v>
      </c>
      <c r="H2690" s="4">
        <f t="shared" si="213"/>
        <v>7.1406124259387749E-3</v>
      </c>
      <c r="I2690" s="4">
        <f t="shared" si="214"/>
        <v>1.0955401731083558E-2</v>
      </c>
      <c r="J2690" s="4">
        <f t="shared" si="215"/>
        <v>4.461199732659793E-3</v>
      </c>
      <c r="K2690" s="4">
        <f t="shared" si="216"/>
        <v>8.1654563605852992E-3</v>
      </c>
    </row>
    <row r="2691" spans="1:11" x14ac:dyDescent="0.2">
      <c r="A2691" s="6">
        <v>44323</v>
      </c>
      <c r="B2691">
        <v>44.537418369999997</v>
      </c>
      <c r="C2691">
        <v>164.58050539999999</v>
      </c>
      <c r="D2691">
        <v>14.782135009999999</v>
      </c>
      <c r="E2691">
        <v>4232.6000979999999</v>
      </c>
      <c r="G2691" s="6">
        <f t="shared" si="217"/>
        <v>44323</v>
      </c>
      <c r="H2691" s="4">
        <f t="shared" si="213"/>
        <v>-6.0264749272157525E-3</v>
      </c>
      <c r="I2691" s="4">
        <f t="shared" si="214"/>
        <v>-4.4640576507251062E-3</v>
      </c>
      <c r="J2691" s="4">
        <f t="shared" si="215"/>
        <v>1.9916619010792891E-2</v>
      </c>
      <c r="K2691" s="4">
        <f t="shared" si="216"/>
        <v>7.3733417437364945E-3</v>
      </c>
    </row>
    <row r="2692" spans="1:11" x14ac:dyDescent="0.2">
      <c r="A2692" s="6">
        <v>44326</v>
      </c>
      <c r="B2692">
        <v>44.734378810000003</v>
      </c>
      <c r="C2692">
        <v>159.5245056</v>
      </c>
      <c r="D2692">
        <v>14.23674488</v>
      </c>
      <c r="E2692">
        <v>4188.4301759999998</v>
      </c>
      <c r="G2692" s="6">
        <f t="shared" si="217"/>
        <v>44326</v>
      </c>
      <c r="H2692" s="4">
        <f t="shared" si="213"/>
        <v>4.4223587088889627E-3</v>
      </c>
      <c r="I2692" s="4">
        <f t="shared" si="214"/>
        <v>-3.0720526636564771E-2</v>
      </c>
      <c r="J2692" s="4">
        <f t="shared" si="215"/>
        <v>-3.6895220455708699E-2</v>
      </c>
      <c r="K2692" s="4">
        <f t="shared" si="216"/>
        <v>-1.0435647350873323E-2</v>
      </c>
    </row>
    <row r="2693" spans="1:11" x14ac:dyDescent="0.2">
      <c r="A2693" s="6">
        <v>44327</v>
      </c>
      <c r="B2693">
        <v>44.330936430000001</v>
      </c>
      <c r="C2693">
        <v>161.19549559999999</v>
      </c>
      <c r="D2693">
        <v>14.27716255</v>
      </c>
      <c r="E2693">
        <v>4152.1000979999999</v>
      </c>
      <c r="G2693" s="6">
        <f t="shared" si="217"/>
        <v>44327</v>
      </c>
      <c r="H2693" s="4">
        <f t="shared" ref="H2693:H2756" si="218">B2693/B2692-1</f>
        <v>-9.0186203705552304E-3</v>
      </c>
      <c r="I2693" s="4">
        <f t="shared" si="214"/>
        <v>1.0474816980094115E-2</v>
      </c>
      <c r="J2693" s="4">
        <f t="shared" si="215"/>
        <v>2.8389684819583039E-3</v>
      </c>
      <c r="K2693" s="4">
        <f t="shared" si="216"/>
        <v>-8.6739127724210219E-3</v>
      </c>
    </row>
    <row r="2694" spans="1:11" x14ac:dyDescent="0.2">
      <c r="A2694" s="6">
        <v>44328</v>
      </c>
      <c r="B2694">
        <v>43.184143069999998</v>
      </c>
      <c r="C2694">
        <v>157.5970001</v>
      </c>
      <c r="D2694">
        <v>13.730526920000001</v>
      </c>
      <c r="E2694">
        <v>4063.040039</v>
      </c>
      <c r="G2694" s="6">
        <f t="shared" si="217"/>
        <v>44328</v>
      </c>
      <c r="H2694" s="4">
        <f t="shared" si="218"/>
        <v>-2.5868918014191444E-2</v>
      </c>
      <c r="I2694" s="4">
        <f t="shared" si="214"/>
        <v>-2.2323796869172519E-2</v>
      </c>
      <c r="J2694" s="4">
        <f t="shared" si="215"/>
        <v>-3.8287413769061529E-2</v>
      </c>
      <c r="K2694" s="4">
        <f t="shared" si="216"/>
        <v>-2.1449400760569004E-2</v>
      </c>
    </row>
    <row r="2695" spans="1:11" x14ac:dyDescent="0.2">
      <c r="A2695" s="6">
        <v>44329</v>
      </c>
      <c r="B2695">
        <v>43.914794919999999</v>
      </c>
      <c r="C2695">
        <v>158.07350159999999</v>
      </c>
      <c r="D2695">
        <v>13.637465479999999</v>
      </c>
      <c r="E2695">
        <v>4112.5</v>
      </c>
      <c r="G2695" s="6">
        <f t="shared" si="217"/>
        <v>44329</v>
      </c>
      <c r="H2695" s="4">
        <f t="shared" si="218"/>
        <v>1.6919447696707612E-2</v>
      </c>
      <c r="I2695" s="4">
        <f t="shared" si="214"/>
        <v>3.0235442279842317E-3</v>
      </c>
      <c r="J2695" s="4">
        <f t="shared" si="215"/>
        <v>-6.7777034735970743E-3</v>
      </c>
      <c r="K2695" s="4">
        <f t="shared" si="216"/>
        <v>1.2173141422493483E-2</v>
      </c>
    </row>
    <row r="2696" spans="1:11" x14ac:dyDescent="0.2">
      <c r="A2696" s="6">
        <v>44330</v>
      </c>
      <c r="B2696">
        <v>44.321403500000002</v>
      </c>
      <c r="C2696">
        <v>161.14500430000001</v>
      </c>
      <c r="D2696">
        <v>14.21404171</v>
      </c>
      <c r="E2696">
        <v>4173.8500979999999</v>
      </c>
      <c r="G2696" s="6">
        <f t="shared" si="217"/>
        <v>44330</v>
      </c>
      <c r="H2696" s="4">
        <f t="shared" si="218"/>
        <v>9.2590340166844864E-3</v>
      </c>
      <c r="I2696" s="4">
        <f t="shared" si="214"/>
        <v>1.943085127431643E-2</v>
      </c>
      <c r="J2696" s="4">
        <f t="shared" si="215"/>
        <v>4.2278840657421046E-2</v>
      </c>
      <c r="K2696" s="4">
        <f t="shared" si="216"/>
        <v>1.4917956960486256E-2</v>
      </c>
    </row>
    <row r="2697" spans="1:11" x14ac:dyDescent="0.2">
      <c r="A2697" s="6">
        <v>44333</v>
      </c>
      <c r="B2697">
        <v>44.121269230000003</v>
      </c>
      <c r="C2697">
        <v>163.51950070000001</v>
      </c>
      <c r="D2697">
        <v>14.13669777</v>
      </c>
      <c r="E2697">
        <v>4163.2900390000004</v>
      </c>
      <c r="G2697" s="6">
        <f t="shared" si="217"/>
        <v>44333</v>
      </c>
      <c r="H2697" s="4">
        <f t="shared" si="218"/>
        <v>-4.515521941898748E-3</v>
      </c>
      <c r="I2697" s="4">
        <f t="shared" si="214"/>
        <v>1.4735153660609068E-2</v>
      </c>
      <c r="J2697" s="4">
        <f t="shared" si="215"/>
        <v>-5.4413756184200635E-3</v>
      </c>
      <c r="K2697" s="4">
        <f t="shared" si="216"/>
        <v>-2.5300522903445311E-3</v>
      </c>
    </row>
    <row r="2698" spans="1:11" x14ac:dyDescent="0.2">
      <c r="A2698" s="6">
        <v>44334</v>
      </c>
      <c r="B2698">
        <v>45.080638890000003</v>
      </c>
      <c r="C2698">
        <v>161.61399840000001</v>
      </c>
      <c r="D2698">
        <v>13.9872551</v>
      </c>
      <c r="E2698">
        <v>4127.830078</v>
      </c>
      <c r="G2698" s="6">
        <f t="shared" si="217"/>
        <v>44334</v>
      </c>
      <c r="H2698" s="4">
        <f t="shared" si="218"/>
        <v>2.1743927061547152E-2</v>
      </c>
      <c r="I2698" s="4">
        <f t="shared" si="214"/>
        <v>-1.1653058453841014E-2</v>
      </c>
      <c r="J2698" s="4">
        <f t="shared" si="215"/>
        <v>-1.0571257335439177E-2</v>
      </c>
      <c r="K2698" s="4">
        <f t="shared" si="216"/>
        <v>-8.5172929745047643E-3</v>
      </c>
    </row>
    <row r="2699" spans="1:11" x14ac:dyDescent="0.2">
      <c r="A2699" s="6">
        <v>44335</v>
      </c>
      <c r="B2699">
        <v>45.08381653</v>
      </c>
      <c r="C2699">
        <v>161.5899963</v>
      </c>
      <c r="D2699">
        <v>14.03715229</v>
      </c>
      <c r="E2699">
        <v>4115.6801759999998</v>
      </c>
      <c r="G2699" s="6">
        <f t="shared" si="217"/>
        <v>44335</v>
      </c>
      <c r="H2699" s="4">
        <f t="shared" si="218"/>
        <v>7.0487909626715251E-5</v>
      </c>
      <c r="I2699" s="4">
        <f t="shared" si="214"/>
        <v>-1.4851498160828314E-4</v>
      </c>
      <c r="J2699" s="4">
        <f t="shared" si="215"/>
        <v>3.5673325211607043E-3</v>
      </c>
      <c r="K2699" s="4">
        <f t="shared" si="216"/>
        <v>-2.9434113736307443E-3</v>
      </c>
    </row>
    <row r="2700" spans="1:11" x14ac:dyDescent="0.2">
      <c r="A2700" s="6">
        <v>44336</v>
      </c>
      <c r="B2700">
        <v>45.242645260000003</v>
      </c>
      <c r="C2700">
        <v>162.3840027</v>
      </c>
      <c r="D2700">
        <v>14.582789419999999</v>
      </c>
      <c r="E2700">
        <v>4159.1201170000004</v>
      </c>
      <c r="G2700" s="6">
        <f t="shared" si="217"/>
        <v>44336</v>
      </c>
      <c r="H2700" s="4">
        <f t="shared" si="218"/>
        <v>3.5229654945985178E-3</v>
      </c>
      <c r="I2700" s="4">
        <f t="shared" si="214"/>
        <v>4.9137101193188482E-3</v>
      </c>
      <c r="J2700" s="4">
        <f t="shared" si="215"/>
        <v>3.8870927573301906E-2</v>
      </c>
      <c r="K2700" s="4">
        <f t="shared" si="216"/>
        <v>1.0554741656874755E-2</v>
      </c>
    </row>
    <row r="2701" spans="1:11" x14ac:dyDescent="0.2">
      <c r="A2701" s="6">
        <v>44337</v>
      </c>
      <c r="B2701">
        <v>45.029811860000002</v>
      </c>
      <c r="C2701">
        <v>160.15400700000001</v>
      </c>
      <c r="D2701">
        <v>14.961269379999999</v>
      </c>
      <c r="E2701">
        <v>4155.8598629999997</v>
      </c>
      <c r="G2701" s="6">
        <f t="shared" si="217"/>
        <v>44337</v>
      </c>
      <c r="H2701" s="4">
        <f t="shared" si="218"/>
        <v>-4.7042651634733312E-3</v>
      </c>
      <c r="I2701" s="4">
        <f t="shared" si="214"/>
        <v>-1.3732853377926957E-2</v>
      </c>
      <c r="J2701" s="4">
        <f t="shared" si="215"/>
        <v>2.5953879542477853E-2</v>
      </c>
      <c r="K2701" s="4">
        <f t="shared" si="216"/>
        <v>-7.8388070271750987E-4</v>
      </c>
    </row>
    <row r="2702" spans="1:11" x14ac:dyDescent="0.2">
      <c r="A2702" s="6">
        <v>44340</v>
      </c>
      <c r="B2702">
        <v>45.032997129999998</v>
      </c>
      <c r="C2702">
        <v>162.24949649999999</v>
      </c>
      <c r="D2702">
        <v>15.580258369999999</v>
      </c>
      <c r="E2702">
        <v>4197.0498049999997</v>
      </c>
      <c r="G2702" s="6">
        <f t="shared" si="217"/>
        <v>44340</v>
      </c>
      <c r="H2702" s="4">
        <f t="shared" si="218"/>
        <v>7.0736915577240822E-5</v>
      </c>
      <c r="I2702" s="4">
        <f t="shared" si="214"/>
        <v>1.3084215245391828E-2</v>
      </c>
      <c r="J2702" s="4">
        <f t="shared" si="215"/>
        <v>4.137275884006586E-2</v>
      </c>
      <c r="K2702" s="4">
        <f t="shared" si="216"/>
        <v>9.911292333679933E-3</v>
      </c>
    </row>
    <row r="2703" spans="1:11" x14ac:dyDescent="0.2">
      <c r="A2703" s="6">
        <v>44341</v>
      </c>
      <c r="B2703">
        <v>45.217231750000003</v>
      </c>
      <c r="C2703">
        <v>162.95249939999999</v>
      </c>
      <c r="D2703">
        <v>15.61593914</v>
      </c>
      <c r="E2703">
        <v>4188.1298829999996</v>
      </c>
      <c r="G2703" s="6">
        <f t="shared" si="217"/>
        <v>44341</v>
      </c>
      <c r="H2703" s="4">
        <f t="shared" si="218"/>
        <v>4.0911027855454751E-3</v>
      </c>
      <c r="I2703" s="4">
        <f t="shared" si="214"/>
        <v>4.3328510421603017E-3</v>
      </c>
      <c r="J2703" s="4">
        <f t="shared" si="215"/>
        <v>2.2901269768866861E-3</v>
      </c>
      <c r="K2703" s="4">
        <f t="shared" si="216"/>
        <v>-2.1252838099213855E-3</v>
      </c>
    </row>
    <row r="2704" spans="1:11" x14ac:dyDescent="0.2">
      <c r="A2704" s="6">
        <v>44342</v>
      </c>
      <c r="B2704">
        <v>45.163227079999999</v>
      </c>
      <c r="C2704">
        <v>163.25799559999999</v>
      </c>
      <c r="D2704">
        <v>15.668078420000001</v>
      </c>
      <c r="E2704">
        <v>4195.9902339999999</v>
      </c>
      <c r="G2704" s="6">
        <f t="shared" si="217"/>
        <v>44342</v>
      </c>
      <c r="H2704" s="4">
        <f t="shared" si="218"/>
        <v>-1.1943382624258758E-3</v>
      </c>
      <c r="I2704" s="4">
        <f t="shared" si="214"/>
        <v>1.8747561474961039E-3</v>
      </c>
      <c r="J2704" s="4">
        <f t="shared" si="215"/>
        <v>3.3388501026139217E-3</v>
      </c>
      <c r="K2704" s="4">
        <f t="shared" si="216"/>
        <v>1.8768164358766715E-3</v>
      </c>
    </row>
    <row r="2705" spans="1:11" x14ac:dyDescent="0.2">
      <c r="A2705" s="6">
        <v>44343</v>
      </c>
      <c r="B2705">
        <v>45.01075745</v>
      </c>
      <c r="C2705">
        <v>161.50549319999999</v>
      </c>
      <c r="D2705">
        <v>15.456508639999999</v>
      </c>
      <c r="E2705">
        <v>4200.8798829999996</v>
      </c>
      <c r="G2705" s="6">
        <f t="shared" si="217"/>
        <v>44343</v>
      </c>
      <c r="H2705" s="4">
        <f t="shared" si="218"/>
        <v>-3.375968456149514E-3</v>
      </c>
      <c r="I2705" s="4">
        <f t="shared" si="214"/>
        <v>-1.0734557860760607E-2</v>
      </c>
      <c r="J2705" s="4">
        <f t="shared" si="215"/>
        <v>-1.3503237239988364E-2</v>
      </c>
      <c r="K2705" s="4">
        <f t="shared" si="216"/>
        <v>1.165314675992013E-3</v>
      </c>
    </row>
    <row r="2706" spans="1:11" x14ac:dyDescent="0.2">
      <c r="A2706" s="6">
        <v>44344</v>
      </c>
      <c r="B2706">
        <v>45.118759160000003</v>
      </c>
      <c r="C2706">
        <v>161.15350340000001</v>
      </c>
      <c r="D2706">
        <v>16.21146774</v>
      </c>
      <c r="E2706">
        <v>4204.1098629999997</v>
      </c>
      <c r="G2706" s="6">
        <f t="shared" si="217"/>
        <v>44344</v>
      </c>
      <c r="H2706" s="4">
        <f t="shared" si="218"/>
        <v>2.3994643973717089E-3</v>
      </c>
      <c r="I2706" s="4">
        <f t="shared" si="214"/>
        <v>-2.1794292752884692E-3</v>
      </c>
      <c r="J2706" s="4">
        <f t="shared" si="215"/>
        <v>4.8844090058361322E-2</v>
      </c>
      <c r="K2706" s="4">
        <f t="shared" si="216"/>
        <v>7.6888177952216807E-4</v>
      </c>
    </row>
    <row r="2707" spans="1:11" x14ac:dyDescent="0.2">
      <c r="A2707" s="6">
        <v>44348</v>
      </c>
      <c r="B2707">
        <v>45.001224520000001</v>
      </c>
      <c r="C2707">
        <v>160.93249510000001</v>
      </c>
      <c r="D2707">
        <v>16.23143005</v>
      </c>
      <c r="E2707">
        <v>4202.0400390000004</v>
      </c>
      <c r="G2707" s="6">
        <f t="shared" si="217"/>
        <v>44348</v>
      </c>
      <c r="H2707" s="4">
        <f t="shared" si="218"/>
        <v>-2.6050060371386463E-3</v>
      </c>
      <c r="I2707" s="4">
        <f t="shared" si="214"/>
        <v>-1.3714148022673234E-3</v>
      </c>
      <c r="J2707" s="4">
        <f t="shared" si="215"/>
        <v>1.2313696896639748E-3</v>
      </c>
      <c r="K2707" s="4">
        <f t="shared" si="216"/>
        <v>-4.923334706867788E-4</v>
      </c>
    </row>
    <row r="2708" spans="1:11" x14ac:dyDescent="0.2">
      <c r="A2708" s="6">
        <v>44349</v>
      </c>
      <c r="B2708">
        <v>44.902748109999997</v>
      </c>
      <c r="C2708">
        <v>161.69949339999999</v>
      </c>
      <c r="D2708">
        <v>16.744138719999999</v>
      </c>
      <c r="E2708">
        <v>4208.1201170000004</v>
      </c>
      <c r="G2708" s="6">
        <f t="shared" si="217"/>
        <v>44349</v>
      </c>
      <c r="H2708" s="4">
        <f t="shared" si="218"/>
        <v>-2.1883051194804271E-3</v>
      </c>
      <c r="I2708" s="4">
        <f t="shared" ref="I2708:I2771" si="219">C2708/C2707-1</f>
        <v>4.765962893469089E-3</v>
      </c>
      <c r="J2708" s="4">
        <f t="shared" ref="J2708:J2771" si="220">D2708/D2707-1</f>
        <v>3.1587399780587999E-2</v>
      </c>
      <c r="K2708" s="4">
        <f t="shared" ref="K2708:K2771" si="221">E2708/E2707-1</f>
        <v>1.4469348087047251E-3</v>
      </c>
    </row>
    <row r="2709" spans="1:11" x14ac:dyDescent="0.2">
      <c r="A2709" s="6">
        <v>44350</v>
      </c>
      <c r="B2709">
        <v>44.982166290000002</v>
      </c>
      <c r="C2709">
        <v>159.3504944</v>
      </c>
      <c r="D2709">
        <v>16.935249330000001</v>
      </c>
      <c r="E2709">
        <v>4192.8500979999999</v>
      </c>
      <c r="G2709" s="6">
        <f t="shared" si="217"/>
        <v>44350</v>
      </c>
      <c r="H2709" s="4">
        <f t="shared" si="218"/>
        <v>1.7686708128743511E-3</v>
      </c>
      <c r="I2709" s="4">
        <f t="shared" si="219"/>
        <v>-1.4526940997825033E-2</v>
      </c>
      <c r="J2709" s="4">
        <f t="shared" si="220"/>
        <v>1.1413582579301584E-2</v>
      </c>
      <c r="K2709" s="4">
        <f t="shared" si="221"/>
        <v>-3.6287032155551957E-3</v>
      </c>
    </row>
    <row r="2710" spans="1:11" x14ac:dyDescent="0.2">
      <c r="A2710" s="6">
        <v>44351</v>
      </c>
      <c r="B2710">
        <v>45.061573029999998</v>
      </c>
      <c r="C2710">
        <v>160.31100459999999</v>
      </c>
      <c r="D2710">
        <v>17.54251099</v>
      </c>
      <c r="E2710">
        <v>4229.8901370000003</v>
      </c>
      <c r="G2710" s="6">
        <f t="shared" si="217"/>
        <v>44351</v>
      </c>
      <c r="H2710" s="4">
        <f t="shared" si="218"/>
        <v>1.7652938163996712E-3</v>
      </c>
      <c r="I2710" s="4">
        <f t="shared" si="219"/>
        <v>6.0276574830633312E-3</v>
      </c>
      <c r="J2710" s="4">
        <f t="shared" si="220"/>
        <v>3.5857851760367154E-2</v>
      </c>
      <c r="K2710" s="4">
        <f t="shared" si="221"/>
        <v>8.8340956948755878E-3</v>
      </c>
    </row>
    <row r="2711" spans="1:11" x14ac:dyDescent="0.2">
      <c r="A2711" s="6">
        <v>44354</v>
      </c>
      <c r="B2711">
        <v>44.759792330000003</v>
      </c>
      <c r="C2711">
        <v>159.90049740000001</v>
      </c>
      <c r="D2711">
        <v>17.58317757</v>
      </c>
      <c r="E2711">
        <v>4226.5200199999999</v>
      </c>
      <c r="G2711" s="6">
        <f t="shared" si="217"/>
        <v>44354</v>
      </c>
      <c r="H2711" s="4">
        <f t="shared" si="218"/>
        <v>-6.6970742410408235E-3</v>
      </c>
      <c r="I2711" s="4">
        <f t="shared" si="219"/>
        <v>-2.5606925801772151E-3</v>
      </c>
      <c r="J2711" s="4">
        <f t="shared" si="220"/>
        <v>2.3181732662549415E-3</v>
      </c>
      <c r="K2711" s="4">
        <f t="shared" si="221"/>
        <v>-7.9673866007090588E-4</v>
      </c>
    </row>
    <row r="2712" spans="1:11" x14ac:dyDescent="0.2">
      <c r="A2712" s="6">
        <v>44355</v>
      </c>
      <c r="B2712">
        <v>44.419895169999997</v>
      </c>
      <c r="C2712">
        <v>163.20550539999999</v>
      </c>
      <c r="D2712">
        <v>17.421504970000001</v>
      </c>
      <c r="E2712">
        <v>4227.2597660000001</v>
      </c>
      <c r="G2712" s="6">
        <f t="shared" si="217"/>
        <v>44355</v>
      </c>
      <c r="H2712" s="4">
        <f t="shared" si="218"/>
        <v>-7.5938055631279422E-3</v>
      </c>
      <c r="I2712" s="4">
        <f t="shared" si="219"/>
        <v>2.0669153965996223E-2</v>
      </c>
      <c r="J2712" s="4">
        <f t="shared" si="220"/>
        <v>-9.1947316892164732E-3</v>
      </c>
      <c r="K2712" s="4">
        <f t="shared" si="221"/>
        <v>1.7502484230513815E-4</v>
      </c>
    </row>
    <row r="2713" spans="1:11" x14ac:dyDescent="0.2">
      <c r="A2713" s="6">
        <v>44356</v>
      </c>
      <c r="B2713">
        <v>44.181636810000001</v>
      </c>
      <c r="C2713">
        <v>164.05749510000001</v>
      </c>
      <c r="D2713">
        <v>17.32692909</v>
      </c>
      <c r="E2713">
        <v>4219.5498049999997</v>
      </c>
      <c r="G2713" s="6">
        <f t="shared" si="217"/>
        <v>44356</v>
      </c>
      <c r="H2713" s="4">
        <f t="shared" si="218"/>
        <v>-5.3637758281093184E-3</v>
      </c>
      <c r="I2713" s="4">
        <f t="shared" si="219"/>
        <v>5.2203490189370871E-3</v>
      </c>
      <c r="J2713" s="4">
        <f t="shared" si="220"/>
        <v>-5.4286859925627429E-3</v>
      </c>
      <c r="K2713" s="4">
        <f t="shared" si="221"/>
        <v>-1.8238673341089973E-3</v>
      </c>
    </row>
    <row r="2714" spans="1:11" x14ac:dyDescent="0.2">
      <c r="A2714" s="6">
        <v>44357</v>
      </c>
      <c r="B2714">
        <v>44.435760500000001</v>
      </c>
      <c r="C2714">
        <v>167.48249820000001</v>
      </c>
      <c r="D2714">
        <v>17.393558500000001</v>
      </c>
      <c r="E2714">
        <v>4239.1801759999998</v>
      </c>
      <c r="G2714" s="6">
        <f t="shared" si="217"/>
        <v>44357</v>
      </c>
      <c r="H2714" s="4">
        <f t="shared" si="218"/>
        <v>5.7517943731428822E-3</v>
      </c>
      <c r="I2714" s="4">
        <f t="shared" si="219"/>
        <v>2.0876846241693059E-2</v>
      </c>
      <c r="J2714" s="4">
        <f t="shared" si="220"/>
        <v>3.8454252137762879E-3</v>
      </c>
      <c r="K2714" s="4">
        <f t="shared" si="221"/>
        <v>4.6522429896997952E-3</v>
      </c>
    </row>
    <row r="2715" spans="1:11" x14ac:dyDescent="0.2">
      <c r="A2715" s="6">
        <v>44358</v>
      </c>
      <c r="B2715">
        <v>44.71214294</v>
      </c>
      <c r="C2715">
        <v>167.34150700000001</v>
      </c>
      <c r="D2715">
        <v>17.793083190000001</v>
      </c>
      <c r="E2715">
        <v>4247.4399409999996</v>
      </c>
      <c r="G2715" s="6">
        <f t="shared" si="217"/>
        <v>44358</v>
      </c>
      <c r="H2715" s="4">
        <f t="shared" si="218"/>
        <v>6.2198201828906896E-3</v>
      </c>
      <c r="I2715" s="4">
        <f t="shared" si="219"/>
        <v>-8.4182646852826171E-4</v>
      </c>
      <c r="J2715" s="4">
        <f t="shared" si="220"/>
        <v>2.296969248702041E-2</v>
      </c>
      <c r="K2715" s="4">
        <f t="shared" si="221"/>
        <v>1.9484345220244226E-3</v>
      </c>
    </row>
    <row r="2716" spans="1:11" x14ac:dyDescent="0.2">
      <c r="A2716" s="6">
        <v>44361</v>
      </c>
      <c r="B2716">
        <v>44.651779169999998</v>
      </c>
      <c r="C2716">
        <v>169.1934967</v>
      </c>
      <c r="D2716">
        <v>17.986234660000001</v>
      </c>
      <c r="E2716">
        <v>4255.1499020000001</v>
      </c>
      <c r="G2716" s="6">
        <f t="shared" si="217"/>
        <v>44361</v>
      </c>
      <c r="H2716" s="4">
        <f t="shared" si="218"/>
        <v>-1.3500531629854207E-3</v>
      </c>
      <c r="I2716" s="4">
        <f t="shared" si="219"/>
        <v>1.1067126938207883E-2</v>
      </c>
      <c r="J2716" s="4">
        <f t="shared" si="220"/>
        <v>1.0855424433048988E-2</v>
      </c>
      <c r="K2716" s="4">
        <f t="shared" si="221"/>
        <v>1.8152018879837861E-3</v>
      </c>
    </row>
    <row r="2717" spans="1:11" x14ac:dyDescent="0.2">
      <c r="A2717" s="6">
        <v>44362</v>
      </c>
      <c r="B2717">
        <v>44.4738884</v>
      </c>
      <c r="C2717">
        <v>169.1564941</v>
      </c>
      <c r="D2717">
        <v>17.756401060000002</v>
      </c>
      <c r="E2717">
        <v>4246.5898440000001</v>
      </c>
      <c r="G2717" s="6">
        <f t="shared" si="217"/>
        <v>44362</v>
      </c>
      <c r="H2717" s="4">
        <f t="shared" si="218"/>
        <v>-3.9839570406080549E-3</v>
      </c>
      <c r="I2717" s="4">
        <f t="shared" si="219"/>
        <v>-2.1869989521883237E-4</v>
      </c>
      <c r="J2717" s="4">
        <f t="shared" si="220"/>
        <v>-1.2778305428825076E-2</v>
      </c>
      <c r="K2717" s="4">
        <f t="shared" si="221"/>
        <v>-2.0116936411515018E-3</v>
      </c>
    </row>
    <row r="2718" spans="1:11" x14ac:dyDescent="0.2">
      <c r="A2718" s="6">
        <v>44363</v>
      </c>
      <c r="B2718">
        <v>43.568523409999997</v>
      </c>
      <c r="C2718">
        <v>170.7624969</v>
      </c>
      <c r="D2718">
        <v>17.778112409999999</v>
      </c>
      <c r="E2718">
        <v>4223.7001950000003</v>
      </c>
      <c r="G2718" s="6">
        <f t="shared" si="217"/>
        <v>44363</v>
      </c>
      <c r="H2718" s="4">
        <f t="shared" si="218"/>
        <v>-2.0357225836812654E-2</v>
      </c>
      <c r="I2718" s="4">
        <f t="shared" si="219"/>
        <v>9.4941835283639531E-3</v>
      </c>
      <c r="J2718" s="4">
        <f t="shared" si="220"/>
        <v>1.2227337018708706E-3</v>
      </c>
      <c r="K2718" s="4">
        <f t="shared" si="221"/>
        <v>-5.3901247449975598E-3</v>
      </c>
    </row>
    <row r="2719" spans="1:11" x14ac:dyDescent="0.2">
      <c r="A2719" s="6">
        <v>44364</v>
      </c>
      <c r="B2719">
        <v>43.74959183</v>
      </c>
      <c r="C2719">
        <v>174.4620056</v>
      </c>
      <c r="D2719">
        <v>18.623584749999999</v>
      </c>
      <c r="E2719">
        <v>4221.8598629999997</v>
      </c>
      <c r="G2719" s="6">
        <f t="shared" si="217"/>
        <v>44364</v>
      </c>
      <c r="H2719" s="4">
        <f t="shared" si="218"/>
        <v>4.155945756895818E-3</v>
      </c>
      <c r="I2719" s="4">
        <f t="shared" si="219"/>
        <v>2.166464397722212E-2</v>
      </c>
      <c r="J2719" s="4">
        <f t="shared" si="220"/>
        <v>4.7556923958048003E-2</v>
      </c>
      <c r="K2719" s="4">
        <f t="shared" si="221"/>
        <v>-4.3571558468546989E-4</v>
      </c>
    </row>
    <row r="2720" spans="1:11" x14ac:dyDescent="0.2">
      <c r="A2720" s="6">
        <v>44365</v>
      </c>
      <c r="B2720">
        <v>42.939540860000001</v>
      </c>
      <c r="C2720">
        <v>174.34500120000001</v>
      </c>
      <c r="D2720">
        <v>18.605117799999999</v>
      </c>
      <c r="E2720">
        <v>4166.4501950000003</v>
      </c>
      <c r="G2720" s="6">
        <f t="shared" si="217"/>
        <v>44365</v>
      </c>
      <c r="H2720" s="4">
        <f t="shared" si="218"/>
        <v>-1.8515623486218047E-2</v>
      </c>
      <c r="I2720" s="4">
        <f t="shared" si="219"/>
        <v>-6.7065834533763802E-4</v>
      </c>
      <c r="J2720" s="4">
        <f t="shared" si="220"/>
        <v>-9.9158944144739358E-4</v>
      </c>
      <c r="K2720" s="4">
        <f t="shared" si="221"/>
        <v>-1.3124468788176635E-2</v>
      </c>
    </row>
    <row r="2721" spans="1:11" x14ac:dyDescent="0.2">
      <c r="A2721" s="6">
        <v>44368</v>
      </c>
      <c r="B2721">
        <v>43.330265050000001</v>
      </c>
      <c r="C2721">
        <v>172.69799800000001</v>
      </c>
      <c r="D2721">
        <v>18.393999099999998</v>
      </c>
      <c r="E2721">
        <v>4224.7900390000004</v>
      </c>
      <c r="G2721" s="6">
        <f t="shared" si="217"/>
        <v>44368</v>
      </c>
      <c r="H2721" s="4">
        <f t="shared" si="218"/>
        <v>9.0994030717261865E-3</v>
      </c>
      <c r="I2721" s="4">
        <f t="shared" si="219"/>
        <v>-9.4468048333122834E-3</v>
      </c>
      <c r="J2721" s="4">
        <f t="shared" si="220"/>
        <v>-1.1347345513716633E-2</v>
      </c>
      <c r="K2721" s="4">
        <f t="shared" si="221"/>
        <v>1.4002290023774178E-2</v>
      </c>
    </row>
    <row r="2722" spans="1:11" x14ac:dyDescent="0.2">
      <c r="A2722" s="6">
        <v>44369</v>
      </c>
      <c r="B2722">
        <v>43.530403139999997</v>
      </c>
      <c r="C2722">
        <v>175.2720032</v>
      </c>
      <c r="D2722">
        <v>18.85266876</v>
      </c>
      <c r="E2722">
        <v>4246.4399409999996</v>
      </c>
      <c r="G2722" s="6">
        <f t="shared" si="217"/>
        <v>44369</v>
      </c>
      <c r="H2722" s="4">
        <f t="shared" si="218"/>
        <v>4.6188983558963503E-3</v>
      </c>
      <c r="I2722" s="4">
        <f t="shared" si="219"/>
        <v>1.4904661488895687E-2</v>
      </c>
      <c r="J2722" s="4">
        <f t="shared" si="220"/>
        <v>2.4935831382094653E-2</v>
      </c>
      <c r="K2722" s="4">
        <f t="shared" si="221"/>
        <v>5.1244918209292223E-3</v>
      </c>
    </row>
    <row r="2723" spans="1:11" x14ac:dyDescent="0.2">
      <c r="A2723" s="6">
        <v>44370</v>
      </c>
      <c r="B2723">
        <v>43.190494540000003</v>
      </c>
      <c r="C2723">
        <v>175.1909943</v>
      </c>
      <c r="D2723">
        <v>19.022859570000001</v>
      </c>
      <c r="E2723">
        <v>4241.8398440000001</v>
      </c>
      <c r="G2723" s="6">
        <f t="shared" si="217"/>
        <v>44370</v>
      </c>
      <c r="H2723" s="4">
        <f t="shared" si="218"/>
        <v>-7.8085332430025689E-3</v>
      </c>
      <c r="I2723" s="4">
        <f t="shared" si="219"/>
        <v>-4.6218961682975568E-4</v>
      </c>
      <c r="J2723" s="4">
        <f t="shared" si="220"/>
        <v>9.0274120956868042E-3</v>
      </c>
      <c r="K2723" s="4">
        <f t="shared" si="221"/>
        <v>-1.0832831887211958E-3</v>
      </c>
    </row>
    <row r="2724" spans="1:11" x14ac:dyDescent="0.2">
      <c r="A2724" s="6">
        <v>44371</v>
      </c>
      <c r="B2724">
        <v>43.49227905</v>
      </c>
      <c r="C2724">
        <v>172.4539948</v>
      </c>
      <c r="D2724">
        <v>19.17084122</v>
      </c>
      <c r="E2724">
        <v>4266.4902339999999</v>
      </c>
      <c r="G2724" s="6">
        <f t="shared" si="217"/>
        <v>44371</v>
      </c>
      <c r="H2724" s="4">
        <f t="shared" si="218"/>
        <v>6.9872899862377658E-3</v>
      </c>
      <c r="I2724" s="4">
        <f t="shared" si="219"/>
        <v>-1.5622946321733333E-2</v>
      </c>
      <c r="J2724" s="4">
        <f t="shared" si="220"/>
        <v>7.7791485268268179E-3</v>
      </c>
      <c r="K2724" s="4">
        <f t="shared" si="221"/>
        <v>5.8112495772011385E-3</v>
      </c>
    </row>
    <row r="2725" spans="1:11" x14ac:dyDescent="0.2">
      <c r="A2725" s="6">
        <v>44372</v>
      </c>
      <c r="B2725">
        <v>44.006908420000002</v>
      </c>
      <c r="C2725">
        <v>170.07299800000001</v>
      </c>
      <c r="D2725">
        <v>18.99666023</v>
      </c>
      <c r="E2725">
        <v>4280.7001950000003</v>
      </c>
      <c r="G2725" s="6">
        <f t="shared" si="217"/>
        <v>44372</v>
      </c>
      <c r="H2725" s="4">
        <f t="shared" si="218"/>
        <v>1.183266044550968E-2</v>
      </c>
      <c r="I2725" s="4">
        <f t="shared" si="219"/>
        <v>-1.380656216610876E-2</v>
      </c>
      <c r="J2725" s="4">
        <f t="shared" si="220"/>
        <v>-9.0857249299152176E-3</v>
      </c>
      <c r="K2725" s="4">
        <f t="shared" si="221"/>
        <v>3.330597334258556E-3</v>
      </c>
    </row>
    <row r="2726" spans="1:11" x14ac:dyDescent="0.2">
      <c r="A2726" s="6">
        <v>44375</v>
      </c>
      <c r="B2726">
        <v>43.870307920000002</v>
      </c>
      <c r="C2726">
        <v>172.19450380000001</v>
      </c>
      <c r="D2726">
        <v>19.948940279999999</v>
      </c>
      <c r="E2726">
        <v>4290.6098629999997</v>
      </c>
      <c r="G2726" s="6">
        <f t="shared" si="217"/>
        <v>44375</v>
      </c>
      <c r="H2726" s="4">
        <f t="shared" si="218"/>
        <v>-3.1040694496484722E-3</v>
      </c>
      <c r="I2726" s="4">
        <f t="shared" si="219"/>
        <v>1.2474089508317965E-2</v>
      </c>
      <c r="J2726" s="4">
        <f t="shared" si="220"/>
        <v>5.0128814142610834E-2</v>
      </c>
      <c r="K2726" s="4">
        <f t="shared" si="221"/>
        <v>2.3149642695310391E-3</v>
      </c>
    </row>
    <row r="2727" spans="1:11" x14ac:dyDescent="0.2">
      <c r="A2727" s="6">
        <v>44376</v>
      </c>
      <c r="B2727">
        <v>43.616176609999997</v>
      </c>
      <c r="C2727">
        <v>172.40699770000001</v>
      </c>
      <c r="D2727">
        <v>19.990610119999999</v>
      </c>
      <c r="E2727">
        <v>4291.7998049999997</v>
      </c>
      <c r="G2727" s="6">
        <f t="shared" si="217"/>
        <v>44376</v>
      </c>
      <c r="H2727" s="4">
        <f t="shared" si="218"/>
        <v>-5.7927861017850191E-3</v>
      </c>
      <c r="I2727" s="4">
        <f t="shared" si="219"/>
        <v>1.2340341608509942E-3</v>
      </c>
      <c r="J2727" s="4">
        <f t="shared" si="220"/>
        <v>2.0888247403185733E-3</v>
      </c>
      <c r="K2727" s="4">
        <f t="shared" si="221"/>
        <v>2.7733633166260319E-4</v>
      </c>
    </row>
    <row r="2728" spans="1:11" x14ac:dyDescent="0.2">
      <c r="A2728" s="6">
        <v>44377</v>
      </c>
      <c r="B2728">
        <v>44.797912599999997</v>
      </c>
      <c r="C2728">
        <v>172.00799559999999</v>
      </c>
      <c r="D2728">
        <v>19.966409680000002</v>
      </c>
      <c r="E2728">
        <v>4297.5</v>
      </c>
      <c r="G2728" s="6">
        <f t="shared" si="217"/>
        <v>44377</v>
      </c>
      <c r="H2728" s="4">
        <f t="shared" si="218"/>
        <v>2.7093983972200419E-2</v>
      </c>
      <c r="I2728" s="4">
        <f t="shared" si="219"/>
        <v>-2.31430339442662E-3</v>
      </c>
      <c r="J2728" s="4">
        <f t="shared" si="220"/>
        <v>-1.210590364912667E-3</v>
      </c>
      <c r="K2728" s="4">
        <f t="shared" si="221"/>
        <v>1.3281595738365848E-3</v>
      </c>
    </row>
    <row r="2729" spans="1:11" x14ac:dyDescent="0.2">
      <c r="A2729" s="6">
        <v>44378</v>
      </c>
      <c r="B2729">
        <v>44.25786591</v>
      </c>
      <c r="C2729">
        <v>171.64849849999999</v>
      </c>
      <c r="D2729">
        <v>20.175533290000001</v>
      </c>
      <c r="E2729">
        <v>4319.9399409999996</v>
      </c>
      <c r="G2729" s="6">
        <f t="shared" si="217"/>
        <v>44378</v>
      </c>
      <c r="H2729" s="4">
        <f t="shared" si="218"/>
        <v>-1.2055175311896038E-2</v>
      </c>
      <c r="I2729" s="4">
        <f t="shared" si="219"/>
        <v>-2.090002262662205E-3</v>
      </c>
      <c r="J2729" s="4">
        <f t="shared" si="220"/>
        <v>1.0473771366590556E-2</v>
      </c>
      <c r="K2729" s="4">
        <f t="shared" si="221"/>
        <v>5.2216267597440247E-3</v>
      </c>
    </row>
    <row r="2730" spans="1:11" x14ac:dyDescent="0.2">
      <c r="A2730" s="6">
        <v>44379</v>
      </c>
      <c r="B2730">
        <v>44.508834839999999</v>
      </c>
      <c r="C2730">
        <v>175.54899599999999</v>
      </c>
      <c r="D2730">
        <v>20.450031280000001</v>
      </c>
      <c r="E2730">
        <v>4352.3398440000001</v>
      </c>
      <c r="G2730" s="6">
        <f t="shared" si="217"/>
        <v>44379</v>
      </c>
      <c r="H2730" s="4">
        <f t="shared" si="218"/>
        <v>5.6706062264808565E-3</v>
      </c>
      <c r="I2730" s="4">
        <f t="shared" si="219"/>
        <v>2.2723749605068733E-2</v>
      </c>
      <c r="J2730" s="4">
        <f t="shared" si="220"/>
        <v>1.3605488690405787E-2</v>
      </c>
      <c r="K2730" s="4">
        <f t="shared" si="221"/>
        <v>7.5000818165311678E-3</v>
      </c>
    </row>
    <row r="2731" spans="1:11" x14ac:dyDescent="0.2">
      <c r="A2731" s="6">
        <v>44383</v>
      </c>
      <c r="B2731">
        <v>44.454833979999997</v>
      </c>
      <c r="C2731">
        <v>183.78700259999999</v>
      </c>
      <c r="D2731">
        <v>20.661151889999999</v>
      </c>
      <c r="E2731">
        <v>4343.5400390000004</v>
      </c>
      <c r="G2731" s="6">
        <f t="shared" si="217"/>
        <v>44383</v>
      </c>
      <c r="H2731" s="4">
        <f t="shared" si="218"/>
        <v>-1.2132615961331084E-3</v>
      </c>
      <c r="I2731" s="4">
        <f t="shared" si="219"/>
        <v>4.6927107461212758E-2</v>
      </c>
      <c r="J2731" s="4">
        <f t="shared" si="220"/>
        <v>1.0323730419252275E-2</v>
      </c>
      <c r="K2731" s="4">
        <f t="shared" si="221"/>
        <v>-2.0218561315084038E-3</v>
      </c>
    </row>
    <row r="2732" spans="1:11" x14ac:dyDescent="0.2">
      <c r="A2732" s="6">
        <v>44384</v>
      </c>
      <c r="B2732">
        <v>44.381763460000002</v>
      </c>
      <c r="C2732">
        <v>184.8289948</v>
      </c>
      <c r="D2732">
        <v>20.334991460000001</v>
      </c>
      <c r="E2732">
        <v>4358.1298829999996</v>
      </c>
      <c r="G2732" s="6">
        <f t="shared" si="217"/>
        <v>44384</v>
      </c>
      <c r="H2732" s="4">
        <f t="shared" si="218"/>
        <v>-1.6437024606338335E-3</v>
      </c>
      <c r="I2732" s="4">
        <f t="shared" si="219"/>
        <v>5.6695641435964284E-3</v>
      </c>
      <c r="J2732" s="4">
        <f t="shared" si="220"/>
        <v>-1.5786168735241746E-2</v>
      </c>
      <c r="K2732" s="4">
        <f t="shared" si="221"/>
        <v>3.3589753677873979E-3</v>
      </c>
    </row>
    <row r="2733" spans="1:11" x14ac:dyDescent="0.2">
      <c r="A2733" s="6">
        <v>44385</v>
      </c>
      <c r="B2733">
        <v>44.343643190000002</v>
      </c>
      <c r="C2733">
        <v>186.57049559999999</v>
      </c>
      <c r="D2733">
        <v>19.86683464</v>
      </c>
      <c r="E2733">
        <v>4320.8198240000002</v>
      </c>
      <c r="G2733" s="6">
        <f t="shared" si="217"/>
        <v>44385</v>
      </c>
      <c r="H2733" s="4">
        <f t="shared" si="218"/>
        <v>-8.5891742526988946E-4</v>
      </c>
      <c r="I2733" s="4">
        <f t="shared" si="219"/>
        <v>9.4222272965582832E-3</v>
      </c>
      <c r="J2733" s="4">
        <f t="shared" si="220"/>
        <v>-2.3022228503065234E-2</v>
      </c>
      <c r="K2733" s="4">
        <f t="shared" si="221"/>
        <v>-8.5610250271651589E-3</v>
      </c>
    </row>
    <row r="2734" spans="1:11" x14ac:dyDescent="0.2">
      <c r="A2734" s="6">
        <v>44386</v>
      </c>
      <c r="B2734">
        <v>44.569187159999998</v>
      </c>
      <c r="C2734">
        <v>185.96699520000001</v>
      </c>
      <c r="D2734">
        <v>20.01407051</v>
      </c>
      <c r="E2734">
        <v>4369.5498049999997</v>
      </c>
      <c r="G2734" s="6">
        <f t="shared" si="217"/>
        <v>44386</v>
      </c>
      <c r="H2734" s="4">
        <f t="shared" si="218"/>
        <v>5.0862751405789108E-3</v>
      </c>
      <c r="I2734" s="4">
        <f t="shared" si="219"/>
        <v>-3.234704383772713E-3</v>
      </c>
      <c r="J2734" s="4">
        <f t="shared" si="220"/>
        <v>7.4111388486395313E-3</v>
      </c>
      <c r="K2734" s="4">
        <f t="shared" si="221"/>
        <v>1.1277947932317955E-2</v>
      </c>
    </row>
    <row r="2735" spans="1:11" x14ac:dyDescent="0.2">
      <c r="A2735" s="6">
        <v>44389</v>
      </c>
      <c r="B2735">
        <v>44.489765169999998</v>
      </c>
      <c r="C2735">
        <v>185.9275055</v>
      </c>
      <c r="D2735">
        <v>20.475486759999999</v>
      </c>
      <c r="E2735">
        <v>4384.6298829999996</v>
      </c>
      <c r="G2735" s="6">
        <f t="shared" si="217"/>
        <v>44389</v>
      </c>
      <c r="H2735" s="4">
        <f t="shared" si="218"/>
        <v>-1.7819932348077661E-3</v>
      </c>
      <c r="I2735" s="4">
        <f t="shared" si="219"/>
        <v>-2.1234789516033636E-4</v>
      </c>
      <c r="J2735" s="4">
        <f t="shared" si="220"/>
        <v>2.305459300592827E-2</v>
      </c>
      <c r="K2735" s="4">
        <f t="shared" si="221"/>
        <v>3.4511743023832864E-3</v>
      </c>
    </row>
    <row r="2736" spans="1:11" x14ac:dyDescent="0.2">
      <c r="A2736" s="6">
        <v>44390</v>
      </c>
      <c r="B2736">
        <v>44.658142089999998</v>
      </c>
      <c r="C2736">
        <v>183.86799619999999</v>
      </c>
      <c r="D2736">
        <v>20.213460919999999</v>
      </c>
      <c r="E2736">
        <v>4369.2099609999996</v>
      </c>
      <c r="G2736" s="6">
        <f t="shared" si="217"/>
        <v>44390</v>
      </c>
      <c r="H2736" s="4">
        <f t="shared" si="218"/>
        <v>3.7846214597134775E-3</v>
      </c>
      <c r="I2736" s="4">
        <f t="shared" si="219"/>
        <v>-1.1076947945176441E-2</v>
      </c>
      <c r="J2736" s="4">
        <f t="shared" si="220"/>
        <v>-1.2797050593780335E-2</v>
      </c>
      <c r="K2736" s="4">
        <f t="shared" si="221"/>
        <v>-3.5168126869239424E-3</v>
      </c>
    </row>
    <row r="2737" spans="1:11" x14ac:dyDescent="0.2">
      <c r="A2737" s="6">
        <v>44391</v>
      </c>
      <c r="B2737">
        <v>44.966274259999999</v>
      </c>
      <c r="C2737">
        <v>184.0839996</v>
      </c>
      <c r="D2737">
        <v>19.80569839</v>
      </c>
      <c r="E2737">
        <v>4374.2998049999997</v>
      </c>
      <c r="G2737" s="6">
        <f t="shared" si="217"/>
        <v>44391</v>
      </c>
      <c r="H2737" s="4">
        <f t="shared" si="218"/>
        <v>6.8997982356502341E-3</v>
      </c>
      <c r="I2737" s="4">
        <f t="shared" si="219"/>
        <v>1.1747743188816884E-3</v>
      </c>
      <c r="J2737" s="4">
        <f t="shared" si="220"/>
        <v>-2.0172821052952039E-2</v>
      </c>
      <c r="K2737" s="4">
        <f t="shared" si="221"/>
        <v>1.1649346324467125E-3</v>
      </c>
    </row>
    <row r="2738" spans="1:11" x14ac:dyDescent="0.2">
      <c r="A2738" s="6">
        <v>44392</v>
      </c>
      <c r="B2738">
        <v>45.001224520000001</v>
      </c>
      <c r="C2738">
        <v>181.5599976</v>
      </c>
      <c r="D2738">
        <v>18.932027819999998</v>
      </c>
      <c r="E2738">
        <v>4360.0297849999997</v>
      </c>
      <c r="G2738" s="6">
        <f t="shared" si="217"/>
        <v>44392</v>
      </c>
      <c r="H2738" s="4">
        <f t="shared" si="218"/>
        <v>7.7725496664271532E-4</v>
      </c>
      <c r="I2738" s="4">
        <f t="shared" si="219"/>
        <v>-1.3711142768977447E-2</v>
      </c>
      <c r="J2738" s="4">
        <f t="shared" si="220"/>
        <v>-4.411208091713259E-2</v>
      </c>
      <c r="K2738" s="4">
        <f t="shared" si="221"/>
        <v>-3.2622409610993941E-3</v>
      </c>
    </row>
    <row r="2739" spans="1:11" x14ac:dyDescent="0.2">
      <c r="A2739" s="6">
        <v>44393</v>
      </c>
      <c r="B2739">
        <v>44.969455719999999</v>
      </c>
      <c r="C2739">
        <v>178.6815033</v>
      </c>
      <c r="D2739">
        <v>18.12822723</v>
      </c>
      <c r="E2739">
        <v>4327.1601559999999</v>
      </c>
      <c r="G2739" s="6">
        <f t="shared" si="217"/>
        <v>44393</v>
      </c>
      <c r="H2739" s="4">
        <f t="shared" si="218"/>
        <v>-7.059541232234956E-4</v>
      </c>
      <c r="I2739" s="4">
        <f t="shared" si="219"/>
        <v>-1.5854231868529189E-2</v>
      </c>
      <c r="J2739" s="4">
        <f t="shared" si="220"/>
        <v>-4.2457184071473586E-2</v>
      </c>
      <c r="K2739" s="4">
        <f t="shared" si="221"/>
        <v>-7.5388542328500563E-3</v>
      </c>
    </row>
    <row r="2740" spans="1:11" x14ac:dyDescent="0.2">
      <c r="A2740" s="6">
        <v>44396</v>
      </c>
      <c r="B2740">
        <v>44.864620209999998</v>
      </c>
      <c r="C2740">
        <v>177.47950739999999</v>
      </c>
      <c r="D2740">
        <v>18.745864869999998</v>
      </c>
      <c r="E2740">
        <v>4258.4902339999999</v>
      </c>
      <c r="G2740" s="6">
        <f t="shared" si="217"/>
        <v>44396</v>
      </c>
      <c r="H2740" s="4">
        <f t="shared" si="218"/>
        <v>-2.3312603704335189E-3</v>
      </c>
      <c r="I2740" s="4">
        <f t="shared" si="219"/>
        <v>-6.7270303741618909E-3</v>
      </c>
      <c r="J2740" s="4">
        <f t="shared" si="220"/>
        <v>3.4070493058355078E-2</v>
      </c>
      <c r="K2740" s="4">
        <f t="shared" si="221"/>
        <v>-1.5869512457213575E-2</v>
      </c>
    </row>
    <row r="2741" spans="1:11" x14ac:dyDescent="0.2">
      <c r="A2741" s="6">
        <v>44397</v>
      </c>
      <c r="B2741">
        <v>45.067935939999998</v>
      </c>
      <c r="C2741">
        <v>178.6595001</v>
      </c>
      <c r="D2741">
        <v>18.578416820000001</v>
      </c>
      <c r="E2741">
        <v>4323.0600590000004</v>
      </c>
      <c r="G2741" s="6">
        <f t="shared" si="217"/>
        <v>44397</v>
      </c>
      <c r="H2741" s="4">
        <f t="shared" si="218"/>
        <v>4.5317608629769079E-3</v>
      </c>
      <c r="I2741" s="4">
        <f t="shared" si="219"/>
        <v>6.6486137880727991E-3</v>
      </c>
      <c r="J2741" s="4">
        <f t="shared" si="220"/>
        <v>-8.9325326497990964E-3</v>
      </c>
      <c r="K2741" s="4">
        <f t="shared" si="221"/>
        <v>1.5162609622647816E-2</v>
      </c>
    </row>
    <row r="2742" spans="1:11" x14ac:dyDescent="0.2">
      <c r="A2742" s="6">
        <v>44398</v>
      </c>
      <c r="B2742">
        <v>44.845565800000003</v>
      </c>
      <c r="C2742">
        <v>179.2599945</v>
      </c>
      <c r="D2742">
        <v>19.374975200000002</v>
      </c>
      <c r="E2742">
        <v>4358.6899409999996</v>
      </c>
      <c r="G2742" s="6">
        <f t="shared" si="217"/>
        <v>44398</v>
      </c>
      <c r="H2742" s="4">
        <f t="shared" si="218"/>
        <v>-4.9341097026507352E-3</v>
      </c>
      <c r="I2742" s="4">
        <f t="shared" si="219"/>
        <v>3.3611109382030158E-3</v>
      </c>
      <c r="J2742" s="4">
        <f t="shared" si="220"/>
        <v>4.2875471452577862E-2</v>
      </c>
      <c r="K2742" s="4">
        <f t="shared" si="221"/>
        <v>8.2418198021152467E-3</v>
      </c>
    </row>
    <row r="2743" spans="1:11" x14ac:dyDescent="0.2">
      <c r="A2743" s="6">
        <v>44399</v>
      </c>
      <c r="B2743">
        <v>44.877330780000001</v>
      </c>
      <c r="C2743">
        <v>181.90150449999999</v>
      </c>
      <c r="D2743">
        <v>19.558645250000001</v>
      </c>
      <c r="E2743">
        <v>4367.4799800000001</v>
      </c>
      <c r="G2743" s="6">
        <f t="shared" si="217"/>
        <v>44399</v>
      </c>
      <c r="H2743" s="4">
        <f t="shared" si="218"/>
        <v>7.0831930500458995E-4</v>
      </c>
      <c r="I2743" s="4">
        <f t="shared" si="219"/>
        <v>1.473563584205051E-2</v>
      </c>
      <c r="J2743" s="4">
        <f t="shared" si="220"/>
        <v>9.4797566502176078E-3</v>
      </c>
      <c r="K2743" s="4">
        <f t="shared" si="221"/>
        <v>2.0166699441768188E-3</v>
      </c>
    </row>
    <row r="2744" spans="1:11" x14ac:dyDescent="0.2">
      <c r="A2744" s="6">
        <v>44400</v>
      </c>
      <c r="B2744">
        <v>45.245819089999998</v>
      </c>
      <c r="C2744">
        <v>182.83200070000001</v>
      </c>
      <c r="D2744">
        <v>19.52270699</v>
      </c>
      <c r="E2744">
        <v>4411.7900390000004</v>
      </c>
      <c r="G2744" s="6">
        <f t="shared" si="217"/>
        <v>44400</v>
      </c>
      <c r="H2744" s="4">
        <f t="shared" si="218"/>
        <v>8.2110121880112352E-3</v>
      </c>
      <c r="I2744" s="4">
        <f t="shared" si="219"/>
        <v>5.1153848482876629E-3</v>
      </c>
      <c r="J2744" s="4">
        <f t="shared" si="220"/>
        <v>-1.8374616207122996E-3</v>
      </c>
      <c r="K2744" s="4">
        <f t="shared" si="221"/>
        <v>1.0145452114928899E-2</v>
      </c>
    </row>
    <row r="2745" spans="1:11" x14ac:dyDescent="0.2">
      <c r="A2745" s="6">
        <v>44403</v>
      </c>
      <c r="B2745">
        <v>45.309360499999997</v>
      </c>
      <c r="C2745">
        <v>184.9909973</v>
      </c>
      <c r="D2745">
        <v>19.259187699999998</v>
      </c>
      <c r="E2745">
        <v>4422.2998049999997</v>
      </c>
      <c r="G2745" s="6">
        <f t="shared" si="217"/>
        <v>44403</v>
      </c>
      <c r="H2745" s="4">
        <f t="shared" si="218"/>
        <v>1.4043598121984413E-3</v>
      </c>
      <c r="I2745" s="4">
        <f t="shared" si="219"/>
        <v>1.1808636298536124E-2</v>
      </c>
      <c r="J2745" s="4">
        <f t="shared" si="220"/>
        <v>-1.3498091741835916E-2</v>
      </c>
      <c r="K2745" s="4">
        <f t="shared" si="221"/>
        <v>2.3821999476614231E-3</v>
      </c>
    </row>
    <row r="2746" spans="1:11" x14ac:dyDescent="0.2">
      <c r="A2746" s="6">
        <v>44404</v>
      </c>
      <c r="B2746">
        <v>45.312534329999998</v>
      </c>
      <c r="C2746">
        <v>181.31950380000001</v>
      </c>
      <c r="D2746">
        <v>19.17333794</v>
      </c>
      <c r="E2746">
        <v>4401.4599609999996</v>
      </c>
      <c r="G2746" s="6">
        <f t="shared" si="217"/>
        <v>44404</v>
      </c>
      <c r="H2746" s="4">
        <f t="shared" si="218"/>
        <v>7.0047998139477485E-5</v>
      </c>
      <c r="I2746" s="4">
        <f t="shared" si="219"/>
        <v>-1.9846876624195597E-2</v>
      </c>
      <c r="J2746" s="4">
        <f t="shared" si="220"/>
        <v>-4.4576002548643023E-3</v>
      </c>
      <c r="K2746" s="4">
        <f t="shared" si="221"/>
        <v>-4.7124448632899218E-3</v>
      </c>
    </row>
    <row r="2747" spans="1:11" x14ac:dyDescent="0.2">
      <c r="A2747" s="6">
        <v>44405</v>
      </c>
      <c r="B2747">
        <v>45.12828064</v>
      </c>
      <c r="C2747">
        <v>181.5160065</v>
      </c>
      <c r="D2747">
        <v>19.467809679999998</v>
      </c>
      <c r="E2747">
        <v>4400.6401370000003</v>
      </c>
      <c r="G2747" s="6">
        <f t="shared" si="217"/>
        <v>44405</v>
      </c>
      <c r="H2747" s="4">
        <f t="shared" si="218"/>
        <v>-4.0662852503046132E-3</v>
      </c>
      <c r="I2747" s="4">
        <f t="shared" si="219"/>
        <v>1.0837372476859564E-3</v>
      </c>
      <c r="J2747" s="4">
        <f t="shared" si="220"/>
        <v>1.5358397213959485E-2</v>
      </c>
      <c r="K2747" s="4">
        <f t="shared" si="221"/>
        <v>-1.8626183295167298E-4</v>
      </c>
    </row>
    <row r="2748" spans="1:11" x14ac:dyDescent="0.2">
      <c r="A2748" s="6">
        <v>44406</v>
      </c>
      <c r="B2748">
        <v>45.185478209999999</v>
      </c>
      <c r="C2748">
        <v>179.99600219999999</v>
      </c>
      <c r="D2748">
        <v>19.626522059999999</v>
      </c>
      <c r="E2748">
        <v>4419.1499020000001</v>
      </c>
      <c r="G2748" s="6">
        <f t="shared" si="217"/>
        <v>44406</v>
      </c>
      <c r="H2748" s="4">
        <f t="shared" si="218"/>
        <v>1.2674440326294611E-3</v>
      </c>
      <c r="I2748" s="4">
        <f t="shared" si="219"/>
        <v>-8.3739408403082916E-3</v>
      </c>
      <c r="J2748" s="4">
        <f t="shared" si="220"/>
        <v>8.1525545302125746E-3</v>
      </c>
      <c r="K2748" s="4">
        <f t="shared" si="221"/>
        <v>4.2061528377137503E-3</v>
      </c>
    </row>
    <row r="2749" spans="1:11" x14ac:dyDescent="0.2">
      <c r="A2749" s="6">
        <v>44407</v>
      </c>
      <c r="B2749">
        <v>45.283946989999997</v>
      </c>
      <c r="C2749">
        <v>166.37950129999999</v>
      </c>
      <c r="D2749">
        <v>19.463813779999999</v>
      </c>
      <c r="E2749">
        <v>4395.2597660000001</v>
      </c>
      <c r="G2749" s="6">
        <f t="shared" si="217"/>
        <v>44407</v>
      </c>
      <c r="H2749" s="4">
        <f t="shared" si="218"/>
        <v>2.179212966218147E-3</v>
      </c>
      <c r="I2749" s="4">
        <f t="shared" si="219"/>
        <v>-7.5648907384455288E-2</v>
      </c>
      <c r="J2749" s="4">
        <f t="shared" si="220"/>
        <v>-8.2902248040985782E-3</v>
      </c>
      <c r="K2749" s="4">
        <f t="shared" si="221"/>
        <v>-5.4060478892530295E-3</v>
      </c>
    </row>
    <row r="2750" spans="1:11" x14ac:dyDescent="0.2">
      <c r="A2750" s="6">
        <v>44410</v>
      </c>
      <c r="B2750">
        <v>45.17910767</v>
      </c>
      <c r="C2750">
        <v>166.57400509999999</v>
      </c>
      <c r="D2750">
        <v>19.7143631</v>
      </c>
      <c r="E2750">
        <v>4387.1601559999999</v>
      </c>
      <c r="G2750" s="6">
        <f t="shared" si="217"/>
        <v>44410</v>
      </c>
      <c r="H2750" s="4">
        <f t="shared" si="218"/>
        <v>-2.3151541985318991E-3</v>
      </c>
      <c r="I2750" s="4">
        <f t="shared" si="219"/>
        <v>1.1690370417043461E-3</v>
      </c>
      <c r="J2750" s="4">
        <f t="shared" si="220"/>
        <v>1.2872570752678003E-2</v>
      </c>
      <c r="K2750" s="4">
        <f t="shared" si="221"/>
        <v>-1.8428057569328526E-3</v>
      </c>
    </row>
    <row r="2751" spans="1:11" x14ac:dyDescent="0.2">
      <c r="A2751" s="6">
        <v>44411</v>
      </c>
      <c r="B2751">
        <v>45.687389369999998</v>
      </c>
      <c r="C2751">
        <v>168.31199649999999</v>
      </c>
      <c r="D2751">
        <v>19.779243470000001</v>
      </c>
      <c r="E2751">
        <v>4423.1499020000001</v>
      </c>
      <c r="G2751" s="6">
        <f t="shared" si="217"/>
        <v>44411</v>
      </c>
      <c r="H2751" s="4">
        <f t="shared" si="218"/>
        <v>1.1250370496748596E-2</v>
      </c>
      <c r="I2751" s="4">
        <f t="shared" si="219"/>
        <v>1.0433749245307711E-2</v>
      </c>
      <c r="J2751" s="4">
        <f t="shared" si="220"/>
        <v>3.2910203424223461E-3</v>
      </c>
      <c r="K2751" s="4">
        <f t="shared" si="221"/>
        <v>8.2034265265606976E-3</v>
      </c>
    </row>
    <row r="2752" spans="1:11" x14ac:dyDescent="0.2">
      <c r="A2752" s="6">
        <v>44412</v>
      </c>
      <c r="B2752">
        <v>45.376064300000003</v>
      </c>
      <c r="C2752">
        <v>167.73599239999999</v>
      </c>
      <c r="D2752">
        <v>20.237413409999998</v>
      </c>
      <c r="E2752">
        <v>4402.6601559999999</v>
      </c>
      <c r="G2752" s="6">
        <f t="shared" si="217"/>
        <v>44412</v>
      </c>
      <c r="H2752" s="4">
        <f t="shared" si="218"/>
        <v>-6.8142451186852249E-3</v>
      </c>
      <c r="I2752" s="4">
        <f t="shared" si="219"/>
        <v>-3.4222403154727798E-3</v>
      </c>
      <c r="J2752" s="4">
        <f t="shared" si="220"/>
        <v>2.3164179190924283E-2</v>
      </c>
      <c r="K2752" s="4">
        <f t="shared" si="221"/>
        <v>-4.6323878805769603E-3</v>
      </c>
    </row>
    <row r="2753" spans="1:11" x14ac:dyDescent="0.2">
      <c r="A2753" s="6">
        <v>44413</v>
      </c>
      <c r="B2753">
        <v>46.217891690000002</v>
      </c>
      <c r="C2753">
        <v>168.7994995</v>
      </c>
      <c r="D2753">
        <v>20.599761959999999</v>
      </c>
      <c r="E2753">
        <v>4429.1000979999999</v>
      </c>
      <c r="G2753" s="6">
        <f t="shared" si="217"/>
        <v>44413</v>
      </c>
      <c r="H2753" s="4">
        <f t="shared" si="218"/>
        <v>1.8552234597393191E-2</v>
      </c>
      <c r="I2753" s="4">
        <f t="shared" si="219"/>
        <v>6.3403631193468257E-3</v>
      </c>
      <c r="J2753" s="4">
        <f t="shared" si="220"/>
        <v>1.7904884515575148E-2</v>
      </c>
      <c r="K2753" s="4">
        <f t="shared" si="221"/>
        <v>6.0054469486969797E-3</v>
      </c>
    </row>
    <row r="2754" spans="1:11" x14ac:dyDescent="0.2">
      <c r="A2754" s="6">
        <v>44414</v>
      </c>
      <c r="B2754">
        <v>46.135303499999999</v>
      </c>
      <c r="C2754">
        <v>167.246994</v>
      </c>
      <c r="D2754">
        <v>20.329250340000002</v>
      </c>
      <c r="E2754">
        <v>4436.5200199999999</v>
      </c>
      <c r="G2754" s="6">
        <f t="shared" ref="G2754:G2817" si="222">A2754</f>
        <v>44414</v>
      </c>
      <c r="H2754" s="4">
        <f t="shared" si="218"/>
        <v>-1.7869311424664192E-3</v>
      </c>
      <c r="I2754" s="4">
        <f t="shared" si="219"/>
        <v>-9.1973347349882939E-3</v>
      </c>
      <c r="J2754" s="4">
        <f t="shared" si="220"/>
        <v>-1.3131783781058615E-2</v>
      </c>
      <c r="K2754" s="4">
        <f t="shared" si="221"/>
        <v>1.6752662698571452E-3</v>
      </c>
    </row>
    <row r="2755" spans="1:11" x14ac:dyDescent="0.2">
      <c r="A2755" s="6">
        <v>44417</v>
      </c>
      <c r="B2755">
        <v>46.246494290000001</v>
      </c>
      <c r="C2755">
        <v>167.0935059</v>
      </c>
      <c r="D2755">
        <v>20.258380890000002</v>
      </c>
      <c r="E2755">
        <v>4432.3500979999999</v>
      </c>
      <c r="G2755" s="6">
        <f t="shared" si="222"/>
        <v>44417</v>
      </c>
      <c r="H2755" s="4">
        <f t="shared" si="218"/>
        <v>2.4101020599116563E-3</v>
      </c>
      <c r="I2755" s="4">
        <f t="shared" si="219"/>
        <v>-9.1773308643150475E-4</v>
      </c>
      <c r="J2755" s="4">
        <f t="shared" si="220"/>
        <v>-3.4860828025987667E-3</v>
      </c>
      <c r="K2755" s="4">
        <f t="shared" si="221"/>
        <v>-9.3990830227341782E-4</v>
      </c>
    </row>
    <row r="2756" spans="1:11" x14ac:dyDescent="0.2">
      <c r="A2756" s="6">
        <v>44418</v>
      </c>
      <c r="B2756">
        <v>47.231269840000003</v>
      </c>
      <c r="C2756">
        <v>166.03399659999999</v>
      </c>
      <c r="D2756">
        <v>19.90002441</v>
      </c>
      <c r="E2756">
        <v>4436.75</v>
      </c>
      <c r="G2756" s="6">
        <f t="shared" si="222"/>
        <v>44418</v>
      </c>
      <c r="H2756" s="4">
        <f t="shared" si="218"/>
        <v>2.1294058395534332E-2</v>
      </c>
      <c r="I2756" s="4">
        <f t="shared" si="219"/>
        <v>-6.3408167438541163E-3</v>
      </c>
      <c r="J2756" s="4">
        <f t="shared" si="220"/>
        <v>-1.7689295208033862E-2</v>
      </c>
      <c r="K2756" s="4">
        <f t="shared" si="221"/>
        <v>9.9267925653823141E-4</v>
      </c>
    </row>
    <row r="2757" spans="1:11" x14ac:dyDescent="0.2">
      <c r="A2757" s="6">
        <v>44419</v>
      </c>
      <c r="B2757">
        <v>47.653770450000003</v>
      </c>
      <c r="C2757">
        <v>164.60549929999999</v>
      </c>
      <c r="D2757">
        <v>19.663452150000001</v>
      </c>
      <c r="E2757">
        <v>4442.4101559999999</v>
      </c>
      <c r="G2757" s="6">
        <f t="shared" si="222"/>
        <v>44419</v>
      </c>
      <c r="H2757" s="4">
        <f t="shared" ref="H2757:H2820" si="223">B2757/B2756-1</f>
        <v>8.945357840923096E-3</v>
      </c>
      <c r="I2757" s="4">
        <f t="shared" si="219"/>
        <v>-8.6036434058830435E-3</v>
      </c>
      <c r="J2757" s="4">
        <f t="shared" si="220"/>
        <v>-1.1888038684069069E-2</v>
      </c>
      <c r="K2757" s="4">
        <f t="shared" si="221"/>
        <v>1.2757437313348774E-3</v>
      </c>
    </row>
    <row r="2758" spans="1:11" x14ac:dyDescent="0.2">
      <c r="A2758" s="6">
        <v>44420</v>
      </c>
      <c r="B2758">
        <v>47.526241300000002</v>
      </c>
      <c r="C2758">
        <v>165.1750031</v>
      </c>
      <c r="D2758">
        <v>19.8690815</v>
      </c>
      <c r="E2758">
        <v>4460.830078</v>
      </c>
      <c r="G2758" s="6">
        <f t="shared" si="222"/>
        <v>44420</v>
      </c>
      <c r="H2758" s="4">
        <f t="shared" si="223"/>
        <v>-2.6761607485772387E-3</v>
      </c>
      <c r="I2758" s="4">
        <f t="shared" si="219"/>
        <v>3.4598102883673931E-3</v>
      </c>
      <c r="J2758" s="4">
        <f t="shared" si="220"/>
        <v>1.0457438929409868E-2</v>
      </c>
      <c r="K2758" s="4">
        <f t="shared" si="221"/>
        <v>4.1463803100489915E-3</v>
      </c>
    </row>
    <row r="2759" spans="1:11" x14ac:dyDescent="0.2">
      <c r="A2759" s="6">
        <v>44421</v>
      </c>
      <c r="B2759">
        <v>47.676086429999998</v>
      </c>
      <c r="C2759">
        <v>164.69850159999999</v>
      </c>
      <c r="D2759">
        <v>20.151571270000002</v>
      </c>
      <c r="E2759">
        <v>4468</v>
      </c>
      <c r="G2759" s="6">
        <f t="shared" si="222"/>
        <v>44421</v>
      </c>
      <c r="H2759" s="4">
        <f t="shared" si="223"/>
        <v>3.1528925053030399E-3</v>
      </c>
      <c r="I2759" s="4">
        <f t="shared" si="219"/>
        <v>-2.8848281583595536E-3</v>
      </c>
      <c r="J2759" s="4">
        <f t="shared" si="220"/>
        <v>1.4217555552328953E-2</v>
      </c>
      <c r="K2759" s="4">
        <f t="shared" si="221"/>
        <v>1.6073066838750982E-3</v>
      </c>
    </row>
    <row r="2760" spans="1:11" x14ac:dyDescent="0.2">
      <c r="A2760" s="6">
        <v>44424</v>
      </c>
      <c r="B2760">
        <v>48.065078739999997</v>
      </c>
      <c r="C2760">
        <v>164.94949339999999</v>
      </c>
      <c r="D2760">
        <v>19.914001460000001</v>
      </c>
      <c r="E2760">
        <v>4479.7099609999996</v>
      </c>
      <c r="G2760" s="6">
        <f t="shared" si="222"/>
        <v>44424</v>
      </c>
      <c r="H2760" s="4">
        <f t="shared" si="223"/>
        <v>8.1590654587626599E-3</v>
      </c>
      <c r="I2760" s="4">
        <f t="shared" si="219"/>
        <v>1.523947076395249E-3</v>
      </c>
      <c r="J2760" s="4">
        <f t="shared" si="220"/>
        <v>-1.1789145710621285E-2</v>
      </c>
      <c r="K2760" s="4">
        <f t="shared" si="221"/>
        <v>2.6208507162039929E-3</v>
      </c>
    </row>
    <row r="2761" spans="1:11" x14ac:dyDescent="0.2">
      <c r="A2761" s="6">
        <v>44425</v>
      </c>
      <c r="B2761">
        <v>48.049133300000001</v>
      </c>
      <c r="C2761">
        <v>162.09800720000001</v>
      </c>
      <c r="D2761">
        <v>19.42288971</v>
      </c>
      <c r="E2761">
        <v>4448.080078</v>
      </c>
      <c r="G2761" s="6">
        <f t="shared" si="222"/>
        <v>44425</v>
      </c>
      <c r="H2761" s="4">
        <f t="shared" si="223"/>
        <v>-3.3174688189419044E-4</v>
      </c>
      <c r="I2761" s="4">
        <f t="shared" si="219"/>
        <v>-1.728702611462507E-2</v>
      </c>
      <c r="J2761" s="4">
        <f t="shared" si="220"/>
        <v>-2.466163071176164E-2</v>
      </c>
      <c r="K2761" s="4">
        <f t="shared" si="221"/>
        <v>-7.0606988567043505E-3</v>
      </c>
    </row>
    <row r="2762" spans="1:11" x14ac:dyDescent="0.2">
      <c r="A2762" s="6">
        <v>44426</v>
      </c>
      <c r="B2762">
        <v>47.53899002</v>
      </c>
      <c r="C2762">
        <v>160.06100459999999</v>
      </c>
      <c r="D2762">
        <v>19.005643840000001</v>
      </c>
      <c r="E2762">
        <v>4400.2700199999999</v>
      </c>
      <c r="G2762" s="6">
        <f t="shared" si="222"/>
        <v>44426</v>
      </c>
      <c r="H2762" s="4">
        <f t="shared" si="223"/>
        <v>-1.0617117208230664E-2</v>
      </c>
      <c r="I2762" s="4">
        <f t="shared" si="219"/>
        <v>-1.2566487615648048E-2</v>
      </c>
      <c r="J2762" s="4">
        <f t="shared" si="220"/>
        <v>-2.1482172644226916E-2</v>
      </c>
      <c r="K2762" s="4">
        <f t="shared" si="221"/>
        <v>-1.074847061240336E-2</v>
      </c>
    </row>
    <row r="2763" spans="1:11" x14ac:dyDescent="0.2">
      <c r="A2763" s="6">
        <v>44427</v>
      </c>
      <c r="B2763">
        <v>47.86101532</v>
      </c>
      <c r="C2763">
        <v>159.3874969</v>
      </c>
      <c r="D2763">
        <v>19.762277600000001</v>
      </c>
      <c r="E2763">
        <v>4405.7998049999997</v>
      </c>
      <c r="G2763" s="6">
        <f t="shared" si="222"/>
        <v>44427</v>
      </c>
      <c r="H2763" s="4">
        <f t="shared" si="223"/>
        <v>6.7739196786578137E-3</v>
      </c>
      <c r="I2763" s="4">
        <f t="shared" si="219"/>
        <v>-4.2078187731179328E-3</v>
      </c>
      <c r="J2763" s="4">
        <f t="shared" si="220"/>
        <v>3.9811003845476645E-2</v>
      </c>
      <c r="K2763" s="4">
        <f t="shared" si="221"/>
        <v>1.2566921972665401E-3</v>
      </c>
    </row>
    <row r="2764" spans="1:11" x14ac:dyDescent="0.2">
      <c r="A2764" s="6">
        <v>44428</v>
      </c>
      <c r="B2764">
        <v>48.28826523</v>
      </c>
      <c r="C2764">
        <v>159.9974976</v>
      </c>
      <c r="D2764">
        <v>20.778438569999999</v>
      </c>
      <c r="E2764">
        <v>4441.669922</v>
      </c>
      <c r="G2764" s="6">
        <f t="shared" si="222"/>
        <v>44428</v>
      </c>
      <c r="H2764" s="4">
        <f t="shared" si="223"/>
        <v>8.9268877215284981E-3</v>
      </c>
      <c r="I2764" s="4">
        <f t="shared" si="219"/>
        <v>3.8271552779496343E-3</v>
      </c>
      <c r="J2764" s="4">
        <f t="shared" si="220"/>
        <v>5.1419223561559368E-2</v>
      </c>
      <c r="K2764" s="4">
        <f t="shared" si="221"/>
        <v>8.1415676126028735E-3</v>
      </c>
    </row>
    <row r="2765" spans="1:11" x14ac:dyDescent="0.2">
      <c r="A2765" s="6">
        <v>44431</v>
      </c>
      <c r="B2765">
        <v>47.969425200000003</v>
      </c>
      <c r="C2765">
        <v>163.2935028</v>
      </c>
      <c r="D2765">
        <v>21.918378830000002</v>
      </c>
      <c r="E2765">
        <v>4479.5297849999997</v>
      </c>
      <c r="G2765" s="6">
        <f t="shared" si="222"/>
        <v>44431</v>
      </c>
      <c r="H2765" s="4">
        <f t="shared" si="223"/>
        <v>-6.6028470577963461E-3</v>
      </c>
      <c r="I2765" s="4">
        <f t="shared" si="219"/>
        <v>2.060035468954724E-2</v>
      </c>
      <c r="J2765" s="4">
        <f t="shared" si="220"/>
        <v>5.4861690216023051E-2</v>
      </c>
      <c r="K2765" s="4">
        <f t="shared" si="221"/>
        <v>8.523790300687617E-3</v>
      </c>
    </row>
    <row r="2766" spans="1:11" x14ac:dyDescent="0.2">
      <c r="A2766" s="6">
        <v>44432</v>
      </c>
      <c r="B2766">
        <v>47.475219729999999</v>
      </c>
      <c r="C2766">
        <v>165.28900150000001</v>
      </c>
      <c r="D2766">
        <v>21.75367546</v>
      </c>
      <c r="E2766">
        <v>4486.2299800000001</v>
      </c>
      <c r="G2766" s="6">
        <f t="shared" si="222"/>
        <v>44432</v>
      </c>
      <c r="H2766" s="4">
        <f t="shared" si="223"/>
        <v>-1.0302509732803777E-2</v>
      </c>
      <c r="I2766" s="4">
        <f t="shared" si="219"/>
        <v>1.222031903157883E-2</v>
      </c>
      <c r="J2766" s="4">
        <f t="shared" si="220"/>
        <v>-7.5143956255819822E-3</v>
      </c>
      <c r="K2766" s="4">
        <f t="shared" si="221"/>
        <v>1.4957362316099232E-3</v>
      </c>
    </row>
    <row r="2767" spans="1:11" x14ac:dyDescent="0.2">
      <c r="A2767" s="6">
        <v>44433</v>
      </c>
      <c r="B2767">
        <v>47.494346620000002</v>
      </c>
      <c r="C2767">
        <v>164.9589996</v>
      </c>
      <c r="D2767">
        <v>22.172916409999999</v>
      </c>
      <c r="E2767">
        <v>4496.1899409999996</v>
      </c>
      <c r="G2767" s="6">
        <f t="shared" si="222"/>
        <v>44433</v>
      </c>
      <c r="H2767" s="4">
        <f t="shared" si="223"/>
        <v>4.0288154765333317E-4</v>
      </c>
      <c r="I2767" s="4">
        <f t="shared" si="219"/>
        <v>-1.9965145714793131E-3</v>
      </c>
      <c r="J2767" s="4">
        <f t="shared" si="220"/>
        <v>1.927218923399332E-2</v>
      </c>
      <c r="K2767" s="4">
        <f t="shared" si="221"/>
        <v>2.2201182383430051E-3</v>
      </c>
    </row>
    <row r="2768" spans="1:11" x14ac:dyDescent="0.2">
      <c r="A2768" s="6">
        <v>44434</v>
      </c>
      <c r="B2768">
        <v>46.98102188</v>
      </c>
      <c r="C2768">
        <v>165.8000031</v>
      </c>
      <c r="D2768">
        <v>22.02817726</v>
      </c>
      <c r="E2768">
        <v>4470</v>
      </c>
      <c r="G2768" s="6">
        <f t="shared" si="222"/>
        <v>44434</v>
      </c>
      <c r="H2768" s="4">
        <f t="shared" si="223"/>
        <v>-1.0808122998450465E-2</v>
      </c>
      <c r="I2768" s="4">
        <f t="shared" si="219"/>
        <v>5.0982577612577185E-3</v>
      </c>
      <c r="J2768" s="4">
        <f t="shared" si="220"/>
        <v>-6.5277452601915087E-3</v>
      </c>
      <c r="K2768" s="4">
        <f t="shared" si="221"/>
        <v>-5.8249187297845229E-3</v>
      </c>
    </row>
    <row r="2769" spans="1:11" x14ac:dyDescent="0.2">
      <c r="A2769" s="6">
        <v>44435</v>
      </c>
      <c r="B2769">
        <v>46.716381069999997</v>
      </c>
      <c r="C2769">
        <v>167.48150630000001</v>
      </c>
      <c r="D2769">
        <v>22.595153809999999</v>
      </c>
      <c r="E2769">
        <v>4509.3701170000004</v>
      </c>
      <c r="G2769" s="6">
        <f t="shared" si="222"/>
        <v>44435</v>
      </c>
      <c r="H2769" s="4">
        <f t="shared" si="223"/>
        <v>-5.6329300515419733E-3</v>
      </c>
      <c r="I2769" s="4">
        <f t="shared" si="219"/>
        <v>1.0141756143308589E-2</v>
      </c>
      <c r="J2769" s="4">
        <f t="shared" si="220"/>
        <v>2.5738695640040499E-2</v>
      </c>
      <c r="K2769" s="4">
        <f t="shared" si="221"/>
        <v>8.8076324384789295E-3</v>
      </c>
    </row>
    <row r="2770" spans="1:11" x14ac:dyDescent="0.2">
      <c r="A2770" s="6">
        <v>44438</v>
      </c>
      <c r="B2770">
        <v>47.09261703</v>
      </c>
      <c r="C2770">
        <v>171.0785065</v>
      </c>
      <c r="D2770">
        <v>22.647062300000002</v>
      </c>
      <c r="E2770">
        <v>4528.7900390000004</v>
      </c>
      <c r="G2770" s="6">
        <f t="shared" si="222"/>
        <v>44438</v>
      </c>
      <c r="H2770" s="4">
        <f t="shared" si="223"/>
        <v>8.0536195523417398E-3</v>
      </c>
      <c r="I2770" s="4">
        <f t="shared" si="219"/>
        <v>2.1476999338403857E-2</v>
      </c>
      <c r="J2770" s="4">
        <f t="shared" si="220"/>
        <v>2.2973284641696345E-3</v>
      </c>
      <c r="K2770" s="4">
        <f t="shared" si="221"/>
        <v>4.3065708726788277E-3</v>
      </c>
    </row>
    <row r="2771" spans="1:11" x14ac:dyDescent="0.2">
      <c r="A2771" s="6">
        <v>44439</v>
      </c>
      <c r="B2771">
        <v>47.220149990000003</v>
      </c>
      <c r="C2771">
        <v>173.53950499999999</v>
      </c>
      <c r="D2771">
        <v>22.34854889</v>
      </c>
      <c r="E2771">
        <v>4522.6801759999998</v>
      </c>
      <c r="G2771" s="6">
        <f t="shared" si="222"/>
        <v>44439</v>
      </c>
      <c r="H2771" s="4">
        <f t="shared" si="223"/>
        <v>2.7081306591807408E-3</v>
      </c>
      <c r="I2771" s="4">
        <f t="shared" si="219"/>
        <v>1.438519981468267E-2</v>
      </c>
      <c r="J2771" s="4">
        <f t="shared" si="220"/>
        <v>-1.3181109587003803E-2</v>
      </c>
      <c r="K2771" s="4">
        <f t="shared" si="221"/>
        <v>-1.3491159774211559E-3</v>
      </c>
    </row>
    <row r="2772" spans="1:11" x14ac:dyDescent="0.2">
      <c r="A2772" s="6">
        <v>44440</v>
      </c>
      <c r="B2772">
        <v>47.118118289999998</v>
      </c>
      <c r="C2772">
        <v>173.9499969</v>
      </c>
      <c r="D2772">
        <v>22.404458999999999</v>
      </c>
      <c r="E2772">
        <v>4524.0898440000001</v>
      </c>
      <c r="G2772" s="6">
        <f t="shared" si="222"/>
        <v>44440</v>
      </c>
      <c r="H2772" s="4">
        <f t="shared" si="223"/>
        <v>-2.1607661140765622E-3</v>
      </c>
      <c r="I2772" s="4">
        <f t="shared" ref="I2772:I2835" si="224">C2772/C2771-1</f>
        <v>2.3654089597640038E-3</v>
      </c>
      <c r="J2772" s="4">
        <f t="shared" ref="J2772:J2835" si="225">D2772/D2771-1</f>
        <v>2.5017333463210889E-3</v>
      </c>
      <c r="K2772" s="4">
        <f t="shared" ref="K2772:K2835" si="226">E2772/E2771-1</f>
        <v>3.1168863265662594E-4</v>
      </c>
    </row>
    <row r="2773" spans="1:11" x14ac:dyDescent="0.2">
      <c r="A2773" s="6">
        <v>44441</v>
      </c>
      <c r="B2773">
        <v>47.366813659999998</v>
      </c>
      <c r="C2773">
        <v>173.1560059</v>
      </c>
      <c r="D2773">
        <v>22.359531400000002</v>
      </c>
      <c r="E2773">
        <v>4536.9501950000003</v>
      </c>
      <c r="G2773" s="6">
        <f t="shared" si="222"/>
        <v>44441</v>
      </c>
      <c r="H2773" s="4">
        <f t="shared" si="223"/>
        <v>5.2781261014998027E-3</v>
      </c>
      <c r="I2773" s="4">
        <f t="shared" si="224"/>
        <v>-4.5644783797061939E-3</v>
      </c>
      <c r="J2773" s="4">
        <f t="shared" si="225"/>
        <v>-2.0052972490877119E-3</v>
      </c>
      <c r="K2773" s="4">
        <f t="shared" si="226"/>
        <v>2.8426382860313737E-3</v>
      </c>
    </row>
    <row r="2774" spans="1:11" x14ac:dyDescent="0.2">
      <c r="A2774" s="6">
        <v>44442</v>
      </c>
      <c r="B2774">
        <v>47.586818700000002</v>
      </c>
      <c r="C2774">
        <v>173.9024963</v>
      </c>
      <c r="D2774">
        <v>22.805801389999999</v>
      </c>
      <c r="E2774">
        <v>4535.4301759999998</v>
      </c>
      <c r="G2774" s="6">
        <f t="shared" si="222"/>
        <v>44442</v>
      </c>
      <c r="H2774" s="4">
        <f t="shared" si="223"/>
        <v>4.6447084572587283E-3</v>
      </c>
      <c r="I2774" s="4">
        <f t="shared" si="224"/>
        <v>4.3110858102786143E-3</v>
      </c>
      <c r="J2774" s="4">
        <f t="shared" si="225"/>
        <v>1.9958825702402594E-2</v>
      </c>
      <c r="K2774" s="4">
        <f t="shared" si="226"/>
        <v>-3.3503100864440416E-4</v>
      </c>
    </row>
    <row r="2775" spans="1:11" x14ac:dyDescent="0.2">
      <c r="A2775" s="6">
        <v>44446</v>
      </c>
      <c r="B2775">
        <v>46.955513000000003</v>
      </c>
      <c r="C2775">
        <v>175.46449279999999</v>
      </c>
      <c r="D2775">
        <v>22.625097270000001</v>
      </c>
      <c r="E2775">
        <v>4520.0297849999997</v>
      </c>
      <c r="G2775" s="6">
        <f t="shared" si="222"/>
        <v>44446</v>
      </c>
      <c r="H2775" s="4">
        <f t="shared" si="223"/>
        <v>-1.3266398495346277E-2</v>
      </c>
      <c r="I2775" s="4">
        <f t="shared" si="224"/>
        <v>8.9820246013339045E-3</v>
      </c>
      <c r="J2775" s="4">
        <f t="shared" si="225"/>
        <v>-7.9236031617478941E-3</v>
      </c>
      <c r="K2775" s="4">
        <f t="shared" si="226"/>
        <v>-3.3955744885003636E-3</v>
      </c>
    </row>
    <row r="2776" spans="1:11" x14ac:dyDescent="0.2">
      <c r="A2776" s="6">
        <v>44447</v>
      </c>
      <c r="B2776">
        <v>47.016090390000002</v>
      </c>
      <c r="C2776">
        <v>176.2749939</v>
      </c>
      <c r="D2776">
        <v>22.302623749999999</v>
      </c>
      <c r="E2776">
        <v>4514.0698240000002</v>
      </c>
      <c r="G2776" s="6">
        <f t="shared" si="222"/>
        <v>44447</v>
      </c>
      <c r="H2776" s="4">
        <f t="shared" si="223"/>
        <v>1.2901017607878096E-3</v>
      </c>
      <c r="I2776" s="4">
        <f t="shared" si="224"/>
        <v>4.6191744384651567E-3</v>
      </c>
      <c r="J2776" s="4">
        <f t="shared" si="225"/>
        <v>-1.4252911983171468E-2</v>
      </c>
      <c r="K2776" s="4">
        <f t="shared" si="226"/>
        <v>-1.3185667536479428E-3</v>
      </c>
    </row>
    <row r="2777" spans="1:11" x14ac:dyDescent="0.2">
      <c r="A2777" s="6">
        <v>44448</v>
      </c>
      <c r="B2777">
        <v>46.684505459999997</v>
      </c>
      <c r="C2777">
        <v>174.20799260000001</v>
      </c>
      <c r="D2777">
        <v>22.140884400000001</v>
      </c>
      <c r="E2777">
        <v>4493.2797849999997</v>
      </c>
      <c r="G2777" s="6">
        <f t="shared" si="222"/>
        <v>44448</v>
      </c>
      <c r="H2777" s="4">
        <f t="shared" si="223"/>
        <v>-7.0525840674862117E-3</v>
      </c>
      <c r="I2777" s="4">
        <f t="shared" si="224"/>
        <v>-1.1726004093198794E-2</v>
      </c>
      <c r="J2777" s="4">
        <f t="shared" si="225"/>
        <v>-7.252032398205932E-3</v>
      </c>
      <c r="K2777" s="4">
        <f t="shared" si="226"/>
        <v>-4.6056086437710198E-3</v>
      </c>
    </row>
    <row r="2778" spans="1:11" x14ac:dyDescent="0.2">
      <c r="A2778" s="6">
        <v>44449</v>
      </c>
      <c r="B2778">
        <v>46.515518190000002</v>
      </c>
      <c r="C2778">
        <v>173.45750430000001</v>
      </c>
      <c r="D2778">
        <v>22.441398620000001</v>
      </c>
      <c r="E2778">
        <v>4458.580078</v>
      </c>
      <c r="G2778" s="6">
        <f t="shared" si="222"/>
        <v>44449</v>
      </c>
      <c r="H2778" s="4">
        <f t="shared" si="223"/>
        <v>-3.6197720921513632E-3</v>
      </c>
      <c r="I2778" s="4">
        <f t="shared" si="224"/>
        <v>-4.3080015376975034E-3</v>
      </c>
      <c r="J2778" s="4">
        <f t="shared" si="225"/>
        <v>1.3572819159834548E-2</v>
      </c>
      <c r="K2778" s="4">
        <f t="shared" si="226"/>
        <v>-7.7225787532391177E-3</v>
      </c>
    </row>
    <row r="2779" spans="1:11" x14ac:dyDescent="0.2">
      <c r="A2779" s="6">
        <v>44452</v>
      </c>
      <c r="B2779">
        <v>46.250877379999999</v>
      </c>
      <c r="C2779">
        <v>172.8585052</v>
      </c>
      <c r="D2779">
        <v>22.115928650000001</v>
      </c>
      <c r="E2779">
        <v>4468.7299800000001</v>
      </c>
      <c r="G2779" s="6">
        <f t="shared" si="222"/>
        <v>44452</v>
      </c>
      <c r="H2779" s="4">
        <f t="shared" si="223"/>
        <v>-5.6893015556450655E-3</v>
      </c>
      <c r="I2779" s="4">
        <f t="shared" si="224"/>
        <v>-3.4532902016394251E-3</v>
      </c>
      <c r="J2779" s="4">
        <f t="shared" si="225"/>
        <v>-1.4503105421866946E-2</v>
      </c>
      <c r="K2779" s="4">
        <f t="shared" si="226"/>
        <v>2.2764875414220676E-3</v>
      </c>
    </row>
    <row r="2780" spans="1:11" x14ac:dyDescent="0.2">
      <c r="A2780" s="6">
        <v>44453</v>
      </c>
      <c r="B2780">
        <v>46.008564</v>
      </c>
      <c r="C2780">
        <v>172.5</v>
      </c>
      <c r="D2780">
        <v>22.205781940000001</v>
      </c>
      <c r="E2780">
        <v>4443.0498049999997</v>
      </c>
      <c r="G2780" s="6">
        <f t="shared" si="222"/>
        <v>44453</v>
      </c>
      <c r="H2780" s="4">
        <f t="shared" si="223"/>
        <v>-5.2391088283393339E-3</v>
      </c>
      <c r="I2780" s="4">
        <f t="shared" si="224"/>
        <v>-2.0739806790831539E-3</v>
      </c>
      <c r="J2780" s="4">
        <f t="shared" si="225"/>
        <v>4.0628314289665735E-3</v>
      </c>
      <c r="K2780" s="4">
        <f t="shared" si="226"/>
        <v>-5.7466383323524495E-3</v>
      </c>
    </row>
    <row r="2781" spans="1:11" x14ac:dyDescent="0.2">
      <c r="A2781" s="6">
        <v>44454</v>
      </c>
      <c r="B2781">
        <v>46.088264469999999</v>
      </c>
      <c r="C2781">
        <v>173.78950499999999</v>
      </c>
      <c r="D2781">
        <v>22.30461884</v>
      </c>
      <c r="E2781">
        <v>4480.7001950000003</v>
      </c>
      <c r="G2781" s="6">
        <f t="shared" si="222"/>
        <v>44454</v>
      </c>
      <c r="H2781" s="4">
        <f t="shared" si="223"/>
        <v>1.7322964046433409E-3</v>
      </c>
      <c r="I2781" s="4">
        <f t="shared" si="224"/>
        <v>7.4753913043477116E-3</v>
      </c>
      <c r="J2781" s="4">
        <f t="shared" si="225"/>
        <v>4.4509533718315453E-3</v>
      </c>
      <c r="K2781" s="4">
        <f t="shared" si="226"/>
        <v>8.4739968383047426E-3</v>
      </c>
    </row>
    <row r="2782" spans="1:11" x14ac:dyDescent="0.2">
      <c r="A2782" s="6">
        <v>44455</v>
      </c>
      <c r="B2782">
        <v>46.24131775</v>
      </c>
      <c r="C2782">
        <v>174.41200259999999</v>
      </c>
      <c r="D2782">
        <v>22.205781940000001</v>
      </c>
      <c r="E2782">
        <v>4473.75</v>
      </c>
      <c r="G2782" s="6">
        <f t="shared" si="222"/>
        <v>44455</v>
      </c>
      <c r="H2782" s="4">
        <f t="shared" si="223"/>
        <v>3.3208731498151067E-3</v>
      </c>
      <c r="I2782" s="4">
        <f t="shared" si="224"/>
        <v>3.5819055932060362E-3</v>
      </c>
      <c r="J2782" s="4">
        <f t="shared" si="225"/>
        <v>-4.4312301729518833E-3</v>
      </c>
      <c r="K2782" s="4">
        <f t="shared" si="226"/>
        <v>-1.5511403792997092E-3</v>
      </c>
    </row>
    <row r="2783" spans="1:11" x14ac:dyDescent="0.2">
      <c r="A2783" s="6">
        <v>44456</v>
      </c>
      <c r="B2783">
        <v>46.145656590000002</v>
      </c>
      <c r="C2783">
        <v>173.12600710000001</v>
      </c>
      <c r="D2783">
        <v>21.864337920000001</v>
      </c>
      <c r="E2783">
        <v>4432.9902339999999</v>
      </c>
      <c r="G2783" s="6">
        <f t="shared" si="222"/>
        <v>44456</v>
      </c>
      <c r="H2783" s="4">
        <f t="shared" si="223"/>
        <v>-2.0687377578031407E-3</v>
      </c>
      <c r="I2783" s="4">
        <f t="shared" si="224"/>
        <v>-7.3733199598040589E-3</v>
      </c>
      <c r="J2783" s="4">
        <f t="shared" si="225"/>
        <v>-1.5376356523836066E-2</v>
      </c>
      <c r="K2783" s="4">
        <f t="shared" si="226"/>
        <v>-9.1108725342274877E-3</v>
      </c>
    </row>
    <row r="2784" spans="1:11" x14ac:dyDescent="0.2">
      <c r="A2784" s="6">
        <v>44459</v>
      </c>
      <c r="B2784">
        <v>45.511173249999999</v>
      </c>
      <c r="C2784">
        <v>167.78649899999999</v>
      </c>
      <c r="D2784">
        <v>21.078619</v>
      </c>
      <c r="E2784">
        <v>4357.7299800000001</v>
      </c>
      <c r="G2784" s="6">
        <f t="shared" si="222"/>
        <v>44459</v>
      </c>
      <c r="H2784" s="4">
        <f t="shared" si="223"/>
        <v>-1.3749578766151904E-2</v>
      </c>
      <c r="I2784" s="4">
        <f t="shared" si="224"/>
        <v>-3.0841744631214474E-2</v>
      </c>
      <c r="J2784" s="4">
        <f t="shared" si="225"/>
        <v>-3.5936094789372874E-2</v>
      </c>
      <c r="K2784" s="4">
        <f t="shared" si="226"/>
        <v>-1.6977311030999198E-2</v>
      </c>
    </row>
    <row r="2785" spans="1:11" x14ac:dyDescent="0.2">
      <c r="A2785" s="6">
        <v>44460</v>
      </c>
      <c r="B2785">
        <v>45.600444789999997</v>
      </c>
      <c r="C2785">
        <v>167.1815033</v>
      </c>
      <c r="D2785">
        <v>21.211402889999999</v>
      </c>
      <c r="E2785">
        <v>4354.1899409999996</v>
      </c>
      <c r="G2785" s="6">
        <f t="shared" si="222"/>
        <v>44460</v>
      </c>
      <c r="H2785" s="4">
        <f t="shared" si="223"/>
        <v>1.9615301831401588E-3</v>
      </c>
      <c r="I2785" s="4">
        <f t="shared" si="224"/>
        <v>-3.6057472061562512E-3</v>
      </c>
      <c r="J2785" s="4">
        <f t="shared" si="225"/>
        <v>6.299458707422767E-3</v>
      </c>
      <c r="K2785" s="4">
        <f t="shared" si="226"/>
        <v>-8.1235850230454432E-4</v>
      </c>
    </row>
    <row r="2786" spans="1:11" x14ac:dyDescent="0.2">
      <c r="A2786" s="6">
        <v>44461</v>
      </c>
      <c r="B2786">
        <v>45.495224</v>
      </c>
      <c r="C2786">
        <v>169.0025024</v>
      </c>
      <c r="D2786">
        <v>21.905269619999999</v>
      </c>
      <c r="E2786">
        <v>4395.6401370000003</v>
      </c>
      <c r="G2786" s="6">
        <f t="shared" si="222"/>
        <v>44461</v>
      </c>
      <c r="H2786" s="4">
        <f t="shared" si="223"/>
        <v>-2.3074509576509472E-3</v>
      </c>
      <c r="I2786" s="4">
        <f t="shared" si="224"/>
        <v>1.0892347921601653E-2</v>
      </c>
      <c r="J2786" s="4">
        <f t="shared" si="225"/>
        <v>3.2711967878707338E-2</v>
      </c>
      <c r="K2786" s="4">
        <f t="shared" si="226"/>
        <v>9.5196113540423344E-3</v>
      </c>
    </row>
    <row r="2787" spans="1:11" x14ac:dyDescent="0.2">
      <c r="A2787" s="6">
        <v>44462</v>
      </c>
      <c r="B2787">
        <v>45.520732879999997</v>
      </c>
      <c r="C2787">
        <v>170.8000031</v>
      </c>
      <c r="D2787">
        <v>22.445390700000001</v>
      </c>
      <c r="E2787">
        <v>4448.9799800000001</v>
      </c>
      <c r="G2787" s="6">
        <f t="shared" si="222"/>
        <v>44462</v>
      </c>
      <c r="H2787" s="4">
        <f t="shared" si="223"/>
        <v>5.6069357961607835E-4</v>
      </c>
      <c r="I2787" s="4">
        <f t="shared" si="224"/>
        <v>1.0635941329114829E-2</v>
      </c>
      <c r="J2787" s="4">
        <f t="shared" si="225"/>
        <v>2.465712996779823E-2</v>
      </c>
      <c r="K2787" s="4">
        <f t="shared" si="226"/>
        <v>1.2134715613094649E-2</v>
      </c>
    </row>
    <row r="2788" spans="1:11" x14ac:dyDescent="0.2">
      <c r="A2788" s="6">
        <v>44463</v>
      </c>
      <c r="B2788">
        <v>45.648273469999999</v>
      </c>
      <c r="C2788">
        <v>171.27600100000001</v>
      </c>
      <c r="D2788">
        <v>22.045042039999998</v>
      </c>
      <c r="E2788">
        <v>4455.4799800000001</v>
      </c>
      <c r="G2788" s="6">
        <f t="shared" si="222"/>
        <v>44463</v>
      </c>
      <c r="H2788" s="4">
        <f t="shared" si="223"/>
        <v>2.8018131943574609E-3</v>
      </c>
      <c r="I2788" s="4">
        <f t="shared" si="224"/>
        <v>2.7868729002382686E-3</v>
      </c>
      <c r="J2788" s="4">
        <f t="shared" si="225"/>
        <v>-1.7836564546858225E-2</v>
      </c>
      <c r="K2788" s="4">
        <f t="shared" si="226"/>
        <v>1.4610090468423209E-3</v>
      </c>
    </row>
    <row r="2789" spans="1:11" x14ac:dyDescent="0.2">
      <c r="A2789" s="6">
        <v>44466</v>
      </c>
      <c r="B2789">
        <v>45.35493469</v>
      </c>
      <c r="C2789">
        <v>170.28999329999999</v>
      </c>
      <c r="D2789">
        <v>21.624725340000001</v>
      </c>
      <c r="E2789">
        <v>4443.1098629999997</v>
      </c>
      <c r="G2789" s="6">
        <f t="shared" si="222"/>
        <v>44466</v>
      </c>
      <c r="H2789" s="4">
        <f t="shared" si="223"/>
        <v>-6.4260651652636724E-3</v>
      </c>
      <c r="I2789" s="4">
        <f t="shared" si="224"/>
        <v>-5.7568351330202772E-3</v>
      </c>
      <c r="J2789" s="4">
        <f t="shared" si="225"/>
        <v>-1.9066268925110097E-2</v>
      </c>
      <c r="K2789" s="4">
        <f t="shared" si="226"/>
        <v>-2.7763825795488195E-3</v>
      </c>
    </row>
    <row r="2790" spans="1:11" x14ac:dyDescent="0.2">
      <c r="A2790" s="6">
        <v>44467</v>
      </c>
      <c r="B2790">
        <v>44.79696655</v>
      </c>
      <c r="C2790">
        <v>165.79800420000001</v>
      </c>
      <c r="D2790">
        <v>20.66529465</v>
      </c>
      <c r="E2790">
        <v>4352.6298829999996</v>
      </c>
      <c r="G2790" s="6">
        <f t="shared" si="222"/>
        <v>44467</v>
      </c>
      <c r="H2790" s="4">
        <f t="shared" si="223"/>
        <v>-1.2302258702690194E-2</v>
      </c>
      <c r="I2790" s="4">
        <f t="shared" si="224"/>
        <v>-2.6378467771071223E-2</v>
      </c>
      <c r="J2790" s="4">
        <f t="shared" si="225"/>
        <v>-4.436730062070704E-2</v>
      </c>
      <c r="K2790" s="4">
        <f t="shared" si="226"/>
        <v>-2.0364110451886908E-2</v>
      </c>
    </row>
    <row r="2791" spans="1:11" x14ac:dyDescent="0.2">
      <c r="A2791" s="6">
        <v>44468</v>
      </c>
      <c r="B2791">
        <v>44.777835850000002</v>
      </c>
      <c r="C2791">
        <v>165.0559998</v>
      </c>
      <c r="D2791">
        <v>20.48359108</v>
      </c>
      <c r="E2791">
        <v>4359.4599609999996</v>
      </c>
      <c r="G2791" s="6">
        <f t="shared" si="222"/>
        <v>44468</v>
      </c>
      <c r="H2791" s="4">
        <f t="shared" si="223"/>
        <v>-4.2705346976223968E-4</v>
      </c>
      <c r="I2791" s="4">
        <f t="shared" si="224"/>
        <v>-4.4753518209118548E-3</v>
      </c>
      <c r="J2791" s="4">
        <f t="shared" si="225"/>
        <v>-8.7926919541889692E-3</v>
      </c>
      <c r="K2791" s="4">
        <f t="shared" si="226"/>
        <v>1.5691841906144699E-3</v>
      </c>
    </row>
    <row r="2792" spans="1:11" x14ac:dyDescent="0.2">
      <c r="A2792" s="6">
        <v>44469</v>
      </c>
      <c r="B2792">
        <v>44.43986511</v>
      </c>
      <c r="C2792">
        <v>164.25199889999999</v>
      </c>
      <c r="D2792">
        <v>20.682264329999999</v>
      </c>
      <c r="E2792">
        <v>4307.5400390000004</v>
      </c>
      <c r="G2792" s="6">
        <f t="shared" si="222"/>
        <v>44469</v>
      </c>
      <c r="H2792" s="4">
        <f t="shared" si="223"/>
        <v>-7.5477238590128115E-3</v>
      </c>
      <c r="I2792" s="4">
        <f t="shared" si="224"/>
        <v>-4.8710795183102285E-3</v>
      </c>
      <c r="J2792" s="4">
        <f t="shared" si="225"/>
        <v>9.6991415823557414E-3</v>
      </c>
      <c r="K2792" s="4">
        <f t="shared" si="226"/>
        <v>-1.1909714153697459E-2</v>
      </c>
    </row>
    <row r="2793" spans="1:11" x14ac:dyDescent="0.2">
      <c r="A2793" s="6">
        <v>44470</v>
      </c>
      <c r="B2793">
        <v>43.696975709999997</v>
      </c>
      <c r="C2793">
        <v>164.1629944</v>
      </c>
      <c r="D2793">
        <v>20.70822334</v>
      </c>
      <c r="E2793">
        <v>4357.0400390000004</v>
      </c>
      <c r="G2793" s="6">
        <f t="shared" si="222"/>
        <v>44470</v>
      </c>
      <c r="H2793" s="4">
        <f t="shared" si="223"/>
        <v>-1.6716733909096337E-2</v>
      </c>
      <c r="I2793" s="4">
        <f t="shared" si="224"/>
        <v>-5.4187772810099233E-4</v>
      </c>
      <c r="J2793" s="4">
        <f t="shared" si="225"/>
        <v>1.2551338473296703E-3</v>
      </c>
      <c r="K2793" s="4">
        <f t="shared" si="226"/>
        <v>1.1491477630348745E-2</v>
      </c>
    </row>
    <row r="2794" spans="1:11" x14ac:dyDescent="0.2">
      <c r="A2794" s="6">
        <v>44473</v>
      </c>
      <c r="B2794">
        <v>43.276100159999999</v>
      </c>
      <c r="C2794">
        <v>159.48899840000001</v>
      </c>
      <c r="D2794">
        <v>19.69987106</v>
      </c>
      <c r="E2794">
        <v>4300.4599609999996</v>
      </c>
      <c r="G2794" s="6">
        <f t="shared" si="222"/>
        <v>44473</v>
      </c>
      <c r="H2794" s="4">
        <f t="shared" si="223"/>
        <v>-9.631686018574559E-3</v>
      </c>
      <c r="I2794" s="4">
        <f t="shared" si="224"/>
        <v>-2.8471678511244214E-2</v>
      </c>
      <c r="J2794" s="4">
        <f t="shared" si="225"/>
        <v>-4.869332648408653E-2</v>
      </c>
      <c r="K2794" s="4">
        <f t="shared" si="226"/>
        <v>-1.2985898108245686E-2</v>
      </c>
    </row>
    <row r="2795" spans="1:11" x14ac:dyDescent="0.2">
      <c r="A2795" s="6">
        <v>44474</v>
      </c>
      <c r="B2795">
        <v>43.55987167</v>
      </c>
      <c r="C2795">
        <v>161.0500031</v>
      </c>
      <c r="D2795">
        <v>20.417697910000001</v>
      </c>
      <c r="E2795">
        <v>4345.7202150000003</v>
      </c>
      <c r="G2795" s="6">
        <f t="shared" si="222"/>
        <v>44474</v>
      </c>
      <c r="H2795" s="4">
        <f t="shared" si="223"/>
        <v>6.5572338762236448E-3</v>
      </c>
      <c r="I2795" s="4">
        <f t="shared" si="224"/>
        <v>9.7875384237160468E-3</v>
      </c>
      <c r="J2795" s="4">
        <f t="shared" si="225"/>
        <v>3.6438149661676134E-2</v>
      </c>
      <c r="K2795" s="4">
        <f t="shared" si="226"/>
        <v>1.0524514682256569E-2</v>
      </c>
    </row>
    <row r="2796" spans="1:11" x14ac:dyDescent="0.2">
      <c r="A2796" s="6">
        <v>44475</v>
      </c>
      <c r="B2796">
        <v>43.878711699999997</v>
      </c>
      <c r="C2796">
        <v>163.1004944</v>
      </c>
      <c r="D2796">
        <v>20.66629601</v>
      </c>
      <c r="E2796">
        <v>4363.5498049999997</v>
      </c>
      <c r="G2796" s="6">
        <f t="shared" si="222"/>
        <v>44475</v>
      </c>
      <c r="H2796" s="4">
        <f t="shared" si="223"/>
        <v>7.3195814812188065E-3</v>
      </c>
      <c r="I2796" s="4">
        <f t="shared" si="224"/>
        <v>1.2732016519905409E-2</v>
      </c>
      <c r="J2796" s="4">
        <f t="shared" si="225"/>
        <v>1.2175618480389172E-2</v>
      </c>
      <c r="K2796" s="4">
        <f t="shared" si="226"/>
        <v>4.1027928899926014E-3</v>
      </c>
    </row>
    <row r="2797" spans="1:11" x14ac:dyDescent="0.2">
      <c r="A2797" s="6">
        <v>44476</v>
      </c>
      <c r="B2797">
        <v>44.395225519999997</v>
      </c>
      <c r="C2797">
        <v>165.1215057</v>
      </c>
      <c r="D2797">
        <v>21.040683749999999</v>
      </c>
      <c r="E2797">
        <v>4399.7597660000001</v>
      </c>
      <c r="G2797" s="6">
        <f t="shared" si="222"/>
        <v>44476</v>
      </c>
      <c r="H2797" s="4">
        <f t="shared" si="223"/>
        <v>1.177139893102197E-2</v>
      </c>
      <c r="I2797" s="4">
        <f t="shared" si="224"/>
        <v>1.2391202782276789E-2</v>
      </c>
      <c r="J2797" s="4">
        <f t="shared" si="225"/>
        <v>1.8115860714413401E-2</v>
      </c>
      <c r="K2797" s="4">
        <f t="shared" si="226"/>
        <v>8.2982806701343836E-3</v>
      </c>
    </row>
    <row r="2798" spans="1:11" x14ac:dyDescent="0.2">
      <c r="A2798" s="6">
        <v>44477</v>
      </c>
      <c r="B2798">
        <v>44.529144289999998</v>
      </c>
      <c r="C2798">
        <v>164.4309998</v>
      </c>
      <c r="D2798">
        <v>20.797077179999999</v>
      </c>
      <c r="E2798">
        <v>4391.3398440000001</v>
      </c>
      <c r="G2798" s="6">
        <f t="shared" si="222"/>
        <v>44477</v>
      </c>
      <c r="H2798" s="4">
        <f t="shared" si="223"/>
        <v>3.016512889199463E-3</v>
      </c>
      <c r="I2798" s="4">
        <f t="shared" si="224"/>
        <v>-4.1818047689956561E-3</v>
      </c>
      <c r="J2798" s="4">
        <f t="shared" si="225"/>
        <v>-1.1577882776741988E-2</v>
      </c>
      <c r="K2798" s="4">
        <f t="shared" si="226"/>
        <v>-1.9137231230365037E-3</v>
      </c>
    </row>
    <row r="2799" spans="1:11" x14ac:dyDescent="0.2">
      <c r="A2799" s="6">
        <v>44480</v>
      </c>
      <c r="B2799">
        <v>44.487689969999998</v>
      </c>
      <c r="C2799">
        <v>162.3150024</v>
      </c>
      <c r="D2799">
        <v>20.66129875</v>
      </c>
      <c r="E2799">
        <v>4361.1899409999996</v>
      </c>
      <c r="G2799" s="6">
        <f t="shared" si="222"/>
        <v>44480</v>
      </c>
      <c r="H2799" s="4">
        <f t="shared" si="223"/>
        <v>-9.3094804899063188E-4</v>
      </c>
      <c r="I2799" s="4">
        <f t="shared" si="224"/>
        <v>-1.2868603867723927E-2</v>
      </c>
      <c r="J2799" s="4">
        <f t="shared" si="225"/>
        <v>-6.5287265525260096E-3</v>
      </c>
      <c r="K2799" s="4">
        <f t="shared" si="226"/>
        <v>-6.8657639971078099E-3</v>
      </c>
    </row>
    <row r="2800" spans="1:11" x14ac:dyDescent="0.2">
      <c r="A2800" s="6">
        <v>44481</v>
      </c>
      <c r="B2800">
        <v>44.43986511</v>
      </c>
      <c r="C2800">
        <v>162.36650090000001</v>
      </c>
      <c r="D2800">
        <v>20.637338639999999</v>
      </c>
      <c r="E2800">
        <v>4350.6499020000001</v>
      </c>
      <c r="G2800" s="6">
        <f t="shared" si="222"/>
        <v>44481</v>
      </c>
      <c r="H2800" s="4">
        <f t="shared" si="223"/>
        <v>-1.0750133358744529E-3</v>
      </c>
      <c r="I2800" s="4">
        <f t="shared" si="224"/>
        <v>3.1727504690604036E-4</v>
      </c>
      <c r="J2800" s="4">
        <f t="shared" si="225"/>
        <v>-1.1596613693029001E-3</v>
      </c>
      <c r="K2800" s="4">
        <f t="shared" si="226"/>
        <v>-2.4167805444361701E-3</v>
      </c>
    </row>
    <row r="2801" spans="1:11" x14ac:dyDescent="0.2">
      <c r="A2801" s="6">
        <v>44482</v>
      </c>
      <c r="B2801">
        <v>44.11783981</v>
      </c>
      <c r="C2801">
        <v>164.21400449999999</v>
      </c>
      <c r="D2801">
        <v>20.904903409999999</v>
      </c>
      <c r="E2801">
        <v>4363.7998049999997</v>
      </c>
      <c r="G2801" s="6">
        <f t="shared" si="222"/>
        <v>44482</v>
      </c>
      <c r="H2801" s="4">
        <f t="shared" si="223"/>
        <v>-7.2463158743372169E-3</v>
      </c>
      <c r="I2801" s="4">
        <f t="shared" si="224"/>
        <v>1.137860081826747E-2</v>
      </c>
      <c r="J2801" s="4">
        <f t="shared" si="225"/>
        <v>1.2965081140908108E-2</v>
      </c>
      <c r="K2801" s="4">
        <f t="shared" si="226"/>
        <v>3.022514634872131E-3</v>
      </c>
    </row>
    <row r="2802" spans="1:11" x14ac:dyDescent="0.2">
      <c r="A2802" s="6">
        <v>44483</v>
      </c>
      <c r="B2802">
        <v>44.596099850000002</v>
      </c>
      <c r="C2802">
        <v>164.99299619999999</v>
      </c>
      <c r="D2802">
        <v>21.710592269999999</v>
      </c>
      <c r="E2802">
        <v>4438.2597660000001</v>
      </c>
      <c r="G2802" s="6">
        <f t="shared" si="222"/>
        <v>44483</v>
      </c>
      <c r="H2802" s="4">
        <f t="shared" si="223"/>
        <v>1.0840513544174035E-2</v>
      </c>
      <c r="I2802" s="4">
        <f t="shared" si="224"/>
        <v>4.7437592327883582E-3</v>
      </c>
      <c r="J2802" s="4">
        <f t="shared" si="225"/>
        <v>3.8540664082408194E-2</v>
      </c>
      <c r="K2802" s="4">
        <f t="shared" si="226"/>
        <v>1.706310195868399E-2</v>
      </c>
    </row>
    <row r="2803" spans="1:11" x14ac:dyDescent="0.2">
      <c r="A2803" s="6">
        <v>44484</v>
      </c>
      <c r="B2803">
        <v>44.812904359999997</v>
      </c>
      <c r="C2803">
        <v>170.45100400000001</v>
      </c>
      <c r="D2803">
        <v>21.826396939999999</v>
      </c>
      <c r="E2803">
        <v>4471.3701170000004</v>
      </c>
      <c r="G2803" s="6">
        <f t="shared" si="222"/>
        <v>44484</v>
      </c>
      <c r="H2803" s="4">
        <f t="shared" si="223"/>
        <v>4.861512794374967E-3</v>
      </c>
      <c r="I2803" s="4">
        <f t="shared" si="224"/>
        <v>3.3080239317455407E-2</v>
      </c>
      <c r="J2803" s="4">
        <f t="shared" si="225"/>
        <v>5.3340170806863707E-3</v>
      </c>
      <c r="K2803" s="4">
        <f t="shared" si="226"/>
        <v>7.4602102503433798E-3</v>
      </c>
    </row>
    <row r="2804" spans="1:11" x14ac:dyDescent="0.2">
      <c r="A2804" s="6">
        <v>44487</v>
      </c>
      <c r="B2804">
        <v>45.173194889999998</v>
      </c>
      <c r="C2804">
        <v>172.3370056</v>
      </c>
      <c r="D2804">
        <v>22.185813899999999</v>
      </c>
      <c r="E2804">
        <v>4486.4599609999996</v>
      </c>
      <c r="G2804" s="6">
        <f t="shared" si="222"/>
        <v>44487</v>
      </c>
      <c r="H2804" s="4">
        <f t="shared" si="223"/>
        <v>8.0398834921664442E-3</v>
      </c>
      <c r="I2804" s="4">
        <f t="shared" si="224"/>
        <v>1.1064772607616735E-2</v>
      </c>
      <c r="J2804" s="4">
        <f t="shared" si="225"/>
        <v>1.646707704382111E-2</v>
      </c>
      <c r="K2804" s="4">
        <f t="shared" si="226"/>
        <v>3.3747696131500859E-3</v>
      </c>
    </row>
    <row r="2805" spans="1:11" x14ac:dyDescent="0.2">
      <c r="A2805" s="6">
        <v>44488</v>
      </c>
      <c r="B2805">
        <v>46.132907869999997</v>
      </c>
      <c r="C2805">
        <v>172.20750430000001</v>
      </c>
      <c r="D2805">
        <v>22.25370216</v>
      </c>
      <c r="E2805">
        <v>4519.6298829999996</v>
      </c>
      <c r="G2805" s="6">
        <f t="shared" si="222"/>
        <v>44488</v>
      </c>
      <c r="H2805" s="4">
        <f t="shared" si="223"/>
        <v>2.1245187158822176E-2</v>
      </c>
      <c r="I2805" s="4">
        <f t="shared" si="224"/>
        <v>-7.5144220795253514E-4</v>
      </c>
      <c r="J2805" s="4">
        <f t="shared" si="225"/>
        <v>3.0599851015606916E-3</v>
      </c>
      <c r="K2805" s="4">
        <f t="shared" si="226"/>
        <v>7.3933395791649925E-3</v>
      </c>
    </row>
    <row r="2806" spans="1:11" x14ac:dyDescent="0.2">
      <c r="A2806" s="6">
        <v>44489</v>
      </c>
      <c r="B2806">
        <v>46.55059052</v>
      </c>
      <c r="C2806">
        <v>170.753006</v>
      </c>
      <c r="D2806">
        <v>22.067007060000002</v>
      </c>
      <c r="E2806">
        <v>4536.1899409999996</v>
      </c>
      <c r="G2806" s="6">
        <f t="shared" si="222"/>
        <v>44489</v>
      </c>
      <c r="H2806" s="4">
        <f t="shared" si="223"/>
        <v>9.0538981669443519E-3</v>
      </c>
      <c r="I2806" s="4">
        <f t="shared" si="224"/>
        <v>-8.4461958026298412E-3</v>
      </c>
      <c r="J2806" s="4">
        <f t="shared" si="225"/>
        <v>-8.3893951063824801E-3</v>
      </c>
      <c r="K2806" s="4">
        <f t="shared" si="226"/>
        <v>3.6640296724934629E-3</v>
      </c>
    </row>
    <row r="2807" spans="1:11" x14ac:dyDescent="0.2">
      <c r="A2807" s="6">
        <v>44490</v>
      </c>
      <c r="B2807">
        <v>46.808853149999997</v>
      </c>
      <c r="C2807">
        <v>171.75050350000001</v>
      </c>
      <c r="D2807">
        <v>22.65504456</v>
      </c>
      <c r="E2807">
        <v>4549.7797849999997</v>
      </c>
      <c r="G2807" s="6">
        <f t="shared" si="222"/>
        <v>44490</v>
      </c>
      <c r="H2807" s="4">
        <f t="shared" si="223"/>
        <v>5.5479990074247532E-3</v>
      </c>
      <c r="I2807" s="4">
        <f t="shared" si="224"/>
        <v>5.8417566013451161E-3</v>
      </c>
      <c r="J2807" s="4">
        <f t="shared" si="225"/>
        <v>2.6647814014883364E-2</v>
      </c>
      <c r="K2807" s="4">
        <f t="shared" si="226"/>
        <v>2.9958719050031668E-3</v>
      </c>
    </row>
    <row r="2808" spans="1:11" x14ac:dyDescent="0.2">
      <c r="A2808" s="6">
        <v>44491</v>
      </c>
      <c r="B2808">
        <v>47.296665189999999</v>
      </c>
      <c r="C2808">
        <v>166.7774963</v>
      </c>
      <c r="D2808">
        <v>22.688991550000001</v>
      </c>
      <c r="E2808">
        <v>4544.8999020000001</v>
      </c>
      <c r="G2808" s="6">
        <f t="shared" si="222"/>
        <v>44491</v>
      </c>
      <c r="H2808" s="4">
        <f t="shared" si="223"/>
        <v>1.0421362780173249E-2</v>
      </c>
      <c r="I2808" s="4">
        <f t="shared" si="224"/>
        <v>-2.8954833311449435E-2</v>
      </c>
      <c r="J2808" s="4">
        <f t="shared" si="225"/>
        <v>1.4984296283371279E-3</v>
      </c>
      <c r="K2808" s="4">
        <f t="shared" si="226"/>
        <v>-1.0725536686606585E-3</v>
      </c>
    </row>
    <row r="2809" spans="1:11" x14ac:dyDescent="0.2">
      <c r="A2809" s="6">
        <v>44494</v>
      </c>
      <c r="B2809">
        <v>47.845066070000001</v>
      </c>
      <c r="C2809">
        <v>166.01849369999999</v>
      </c>
      <c r="D2809">
        <v>23.12827682</v>
      </c>
      <c r="E2809">
        <v>4566.4799800000001</v>
      </c>
      <c r="G2809" s="6">
        <f t="shared" si="222"/>
        <v>44494</v>
      </c>
      <c r="H2809" s="4">
        <f t="shared" si="223"/>
        <v>1.1594916423747215E-2</v>
      </c>
      <c r="I2809" s="4">
        <f t="shared" si="224"/>
        <v>-4.550989293152008E-3</v>
      </c>
      <c r="J2809" s="4">
        <f t="shared" si="225"/>
        <v>1.9361163277439752E-2</v>
      </c>
      <c r="K2809" s="4">
        <f t="shared" si="226"/>
        <v>4.7481965423492589E-3</v>
      </c>
    </row>
    <row r="2810" spans="1:11" x14ac:dyDescent="0.2">
      <c r="A2810" s="6">
        <v>44495</v>
      </c>
      <c r="B2810">
        <v>47.427391049999997</v>
      </c>
      <c r="C2810">
        <v>168.8034973</v>
      </c>
      <c r="D2810">
        <v>24.676750179999999</v>
      </c>
      <c r="E2810">
        <v>4574.7900390000004</v>
      </c>
      <c r="G2810" s="6">
        <f t="shared" si="222"/>
        <v>44495</v>
      </c>
      <c r="H2810" s="4">
        <f t="shared" si="223"/>
        <v>-8.7297406881813311E-3</v>
      </c>
      <c r="I2810" s="4">
        <f t="shared" si="224"/>
        <v>1.6775261225008942E-2</v>
      </c>
      <c r="J2810" s="4">
        <f t="shared" si="225"/>
        <v>6.6951523109623379E-2</v>
      </c>
      <c r="K2810" s="4">
        <f t="shared" si="226"/>
        <v>1.8197953426701829E-3</v>
      </c>
    </row>
    <row r="2811" spans="1:11" x14ac:dyDescent="0.2">
      <c r="A2811" s="6">
        <v>44496</v>
      </c>
      <c r="B2811">
        <v>47.038406369999997</v>
      </c>
      <c r="C2811">
        <v>169.62449649999999</v>
      </c>
      <c r="D2811">
        <v>24.411182400000001</v>
      </c>
      <c r="E2811">
        <v>4551.6801759999998</v>
      </c>
      <c r="G2811" s="6">
        <f t="shared" si="222"/>
        <v>44496</v>
      </c>
      <c r="H2811" s="4">
        <f t="shared" si="223"/>
        <v>-8.2016883363859039E-3</v>
      </c>
      <c r="I2811" s="4">
        <f t="shared" si="224"/>
        <v>4.8636385687015338E-3</v>
      </c>
      <c r="J2811" s="4">
        <f t="shared" si="225"/>
        <v>-1.0761861998150546E-2</v>
      </c>
      <c r="K2811" s="4">
        <f t="shared" si="226"/>
        <v>-5.0515680070537528E-3</v>
      </c>
    </row>
    <row r="2812" spans="1:11" x14ac:dyDescent="0.2">
      <c r="A2812" s="6">
        <v>44497</v>
      </c>
      <c r="B2812">
        <v>47.331745150000003</v>
      </c>
      <c r="C2812">
        <v>172.3285065</v>
      </c>
      <c r="D2812">
        <v>24.900384899999999</v>
      </c>
      <c r="E2812">
        <v>4596.419922</v>
      </c>
      <c r="G2812" s="6">
        <f t="shared" si="222"/>
        <v>44497</v>
      </c>
      <c r="H2812" s="4">
        <f t="shared" si="223"/>
        <v>6.2361547220080027E-3</v>
      </c>
      <c r="I2812" s="4">
        <f t="shared" si="224"/>
        <v>1.5941152697835692E-2</v>
      </c>
      <c r="J2812" s="4">
        <f t="shared" si="225"/>
        <v>2.0040098508296689E-2</v>
      </c>
      <c r="K2812" s="4">
        <f t="shared" si="226"/>
        <v>9.8292815553919777E-3</v>
      </c>
    </row>
    <row r="2813" spans="1:11" x14ac:dyDescent="0.2">
      <c r="A2813" s="6">
        <v>44498</v>
      </c>
      <c r="B2813">
        <v>47.641017910000002</v>
      </c>
      <c r="C2813">
        <v>168.6215057</v>
      </c>
      <c r="D2813">
        <v>25.525369640000001</v>
      </c>
      <c r="E2813">
        <v>4605.3798829999996</v>
      </c>
      <c r="G2813" s="6">
        <f t="shared" si="222"/>
        <v>44498</v>
      </c>
      <c r="H2813" s="4">
        <f t="shared" si="223"/>
        <v>6.5341507907616947E-3</v>
      </c>
      <c r="I2813" s="4">
        <f t="shared" si="224"/>
        <v>-2.1511245442146332E-2</v>
      </c>
      <c r="J2813" s="4">
        <f t="shared" si="225"/>
        <v>2.5099400772716551E-2</v>
      </c>
      <c r="K2813" s="4">
        <f t="shared" si="226"/>
        <v>1.9493347326935417E-3</v>
      </c>
    </row>
    <row r="2814" spans="1:11" x14ac:dyDescent="0.2">
      <c r="A2814" s="6">
        <v>44501</v>
      </c>
      <c r="B2814">
        <v>47.758987429999998</v>
      </c>
      <c r="C2814">
        <v>165.90550229999999</v>
      </c>
      <c r="D2814">
        <v>25.78494263</v>
      </c>
      <c r="E2814">
        <v>4613.669922</v>
      </c>
      <c r="G2814" s="6">
        <f t="shared" si="222"/>
        <v>44501</v>
      </c>
      <c r="H2814" s="4">
        <f t="shared" si="223"/>
        <v>2.476217452424212E-3</v>
      </c>
      <c r="I2814" s="4">
        <f t="shared" si="224"/>
        <v>-1.6107099677025394E-2</v>
      </c>
      <c r="J2814" s="4">
        <f t="shared" si="225"/>
        <v>1.0169215712090285E-2</v>
      </c>
      <c r="K2814" s="4">
        <f t="shared" si="226"/>
        <v>1.8000771294897078E-3</v>
      </c>
    </row>
    <row r="2815" spans="1:11" x14ac:dyDescent="0.2">
      <c r="A2815" s="6">
        <v>44502</v>
      </c>
      <c r="B2815">
        <v>47.736667629999999</v>
      </c>
      <c r="C2815">
        <v>165.6374969</v>
      </c>
      <c r="D2815">
        <v>26.358005519999999</v>
      </c>
      <c r="E2815">
        <v>4630.6499020000001</v>
      </c>
      <c r="G2815" s="6">
        <f t="shared" si="222"/>
        <v>44502</v>
      </c>
      <c r="H2815" s="4">
        <f t="shared" si="223"/>
        <v>-4.6734240403889515E-4</v>
      </c>
      <c r="I2815" s="4">
        <f t="shared" si="224"/>
        <v>-1.6154099549716694E-3</v>
      </c>
      <c r="J2815" s="4">
        <f t="shared" si="225"/>
        <v>2.2224710685734061E-2</v>
      </c>
      <c r="K2815" s="4">
        <f t="shared" si="226"/>
        <v>3.6803629837132146E-3</v>
      </c>
    </row>
    <row r="2816" spans="1:11" x14ac:dyDescent="0.2">
      <c r="A2816" s="6">
        <v>44503</v>
      </c>
      <c r="B2816">
        <v>47.883335109999997</v>
      </c>
      <c r="C2816">
        <v>169.1999969</v>
      </c>
      <c r="D2816">
        <v>26.554685589999998</v>
      </c>
      <c r="E2816">
        <v>4660.5698240000002</v>
      </c>
      <c r="G2816" s="6">
        <f t="shared" si="222"/>
        <v>44503</v>
      </c>
      <c r="H2816" s="4">
        <f t="shared" si="223"/>
        <v>3.0724281203873272E-3</v>
      </c>
      <c r="I2816" s="4">
        <f t="shared" si="224"/>
        <v>2.1507811133796517E-2</v>
      </c>
      <c r="J2816" s="4">
        <f t="shared" si="225"/>
        <v>7.4618722517059144E-3</v>
      </c>
      <c r="K2816" s="4">
        <f t="shared" si="226"/>
        <v>6.461279222831573E-3</v>
      </c>
    </row>
    <row r="2817" spans="1:11" x14ac:dyDescent="0.2">
      <c r="A2817" s="6">
        <v>44504</v>
      </c>
      <c r="B2817">
        <v>48.234066009999999</v>
      </c>
      <c r="C2817">
        <v>173.8500061</v>
      </c>
      <c r="D2817">
        <v>29.752471920000001</v>
      </c>
      <c r="E2817">
        <v>4680.0600590000004</v>
      </c>
      <c r="G2817" s="6">
        <f t="shared" si="222"/>
        <v>44504</v>
      </c>
      <c r="H2817" s="4">
        <f t="shared" si="223"/>
        <v>7.3246965608031456E-3</v>
      </c>
      <c r="I2817" s="4">
        <f t="shared" si="224"/>
        <v>2.7482324380586398E-2</v>
      </c>
      <c r="J2817" s="4">
        <f t="shared" si="225"/>
        <v>0.12042267716414723</v>
      </c>
      <c r="K2817" s="4">
        <f t="shared" si="226"/>
        <v>4.1819424954505635E-3</v>
      </c>
    </row>
    <row r="2818" spans="1:11" x14ac:dyDescent="0.2">
      <c r="A2818" s="6">
        <v>44505</v>
      </c>
      <c r="B2818">
        <v>47.899276729999997</v>
      </c>
      <c r="C2818">
        <v>175.94949339999999</v>
      </c>
      <c r="D2818">
        <v>29.703552250000001</v>
      </c>
      <c r="E2818">
        <v>4697.5297849999997</v>
      </c>
      <c r="G2818" s="6">
        <f t="shared" ref="G2818:G2881" si="227">A2818</f>
        <v>44505</v>
      </c>
      <c r="H2818" s="4">
        <f t="shared" si="223"/>
        <v>-6.9409300872663726E-3</v>
      </c>
      <c r="I2818" s="4">
        <f t="shared" si="224"/>
        <v>1.207642925702479E-2</v>
      </c>
      <c r="J2818" s="4">
        <f t="shared" si="225"/>
        <v>-1.6442220374676131E-3</v>
      </c>
      <c r="K2818" s="4">
        <f t="shared" si="226"/>
        <v>3.7327995324343277E-3</v>
      </c>
    </row>
    <row r="2819" spans="1:11" x14ac:dyDescent="0.2">
      <c r="A2819" s="6">
        <v>44508</v>
      </c>
      <c r="B2819">
        <v>47.593189240000001</v>
      </c>
      <c r="C2819">
        <v>174.44900509999999</v>
      </c>
      <c r="D2819">
        <v>30.753843310000001</v>
      </c>
      <c r="E2819">
        <v>4701.7001950000003</v>
      </c>
      <c r="G2819" s="6">
        <f t="shared" si="227"/>
        <v>44508</v>
      </c>
      <c r="H2819" s="4">
        <f t="shared" si="223"/>
        <v>-6.3902319804400864E-3</v>
      </c>
      <c r="I2819" s="4">
        <f t="shared" si="224"/>
        <v>-8.5279489642452466E-3</v>
      </c>
      <c r="J2819" s="4">
        <f t="shared" si="225"/>
        <v>3.5359106249657435E-2</v>
      </c>
      <c r="K2819" s="4">
        <f t="shared" si="226"/>
        <v>8.8778787807108905E-4</v>
      </c>
    </row>
    <row r="2820" spans="1:11" x14ac:dyDescent="0.2">
      <c r="A2820" s="6">
        <v>44509</v>
      </c>
      <c r="B2820">
        <v>47.758987429999998</v>
      </c>
      <c r="C2820">
        <v>178.81149289999999</v>
      </c>
      <c r="D2820">
        <v>30.607078550000001</v>
      </c>
      <c r="E2820">
        <v>4685.25</v>
      </c>
      <c r="G2820" s="6">
        <f t="shared" si="227"/>
        <v>44509</v>
      </c>
      <c r="H2820" s="4">
        <f t="shared" si="223"/>
        <v>3.4836537043969606E-3</v>
      </c>
      <c r="I2820" s="4">
        <f t="shared" si="224"/>
        <v>2.5007238060768877E-2</v>
      </c>
      <c r="J2820" s="4">
        <f t="shared" si="225"/>
        <v>-4.772241261705279E-3</v>
      </c>
      <c r="K2820" s="4">
        <f t="shared" si="226"/>
        <v>-3.4987758295380589E-3</v>
      </c>
    </row>
    <row r="2821" spans="1:11" x14ac:dyDescent="0.2">
      <c r="A2821" s="6">
        <v>44510</v>
      </c>
      <c r="B2821">
        <v>47.328556059999997</v>
      </c>
      <c r="C2821">
        <v>174.10249329999999</v>
      </c>
      <c r="D2821">
        <v>29.411027910000001</v>
      </c>
      <c r="E2821">
        <v>4646.7099609999996</v>
      </c>
      <c r="G2821" s="6">
        <f t="shared" si="227"/>
        <v>44510</v>
      </c>
      <c r="H2821" s="4">
        <f t="shared" ref="H2821:H2884" si="228">B2821/B2820-1</f>
        <v>-9.012573196424678E-3</v>
      </c>
      <c r="I2821" s="4">
        <f t="shared" si="224"/>
        <v>-2.633499404109052E-2</v>
      </c>
      <c r="J2821" s="4">
        <f t="shared" si="225"/>
        <v>-3.907758259404337E-2</v>
      </c>
      <c r="K2821" s="4">
        <f t="shared" si="226"/>
        <v>-8.2258233818900406E-3</v>
      </c>
    </row>
    <row r="2822" spans="1:11" x14ac:dyDescent="0.2">
      <c r="A2822" s="6">
        <v>44511</v>
      </c>
      <c r="B2822">
        <v>47.347682949999999</v>
      </c>
      <c r="C2822">
        <v>173.625</v>
      </c>
      <c r="D2822">
        <v>30.340513229999999</v>
      </c>
      <c r="E2822">
        <v>4649.2700199999999</v>
      </c>
      <c r="G2822" s="6">
        <f t="shared" si="227"/>
        <v>44511</v>
      </c>
      <c r="H2822" s="4">
        <f t="shared" si="228"/>
        <v>4.0413001351136124E-4</v>
      </c>
      <c r="I2822" s="4">
        <f t="shared" si="224"/>
        <v>-2.7425988620232156E-3</v>
      </c>
      <c r="J2822" s="4">
        <f t="shared" si="225"/>
        <v>3.1603292575978381E-2</v>
      </c>
      <c r="K2822" s="4">
        <f t="shared" si="226"/>
        <v>5.5094013215528648E-4</v>
      </c>
    </row>
    <row r="2823" spans="1:11" x14ac:dyDescent="0.2">
      <c r="A2823" s="6">
        <v>44512</v>
      </c>
      <c r="B2823">
        <v>47.111743930000003</v>
      </c>
      <c r="C2823">
        <v>176.25750729999999</v>
      </c>
      <c r="D2823">
        <v>30.340513229999999</v>
      </c>
      <c r="E2823">
        <v>4682.8500979999999</v>
      </c>
      <c r="G2823" s="6">
        <f t="shared" si="227"/>
        <v>44512</v>
      </c>
      <c r="H2823" s="4">
        <f t="shared" si="228"/>
        <v>-4.9831164969392772E-3</v>
      </c>
      <c r="I2823" s="4">
        <f t="shared" si="224"/>
        <v>1.5162029085673101E-2</v>
      </c>
      <c r="J2823" s="4">
        <f t="shared" si="225"/>
        <v>0</v>
      </c>
      <c r="K2823" s="4">
        <f t="shared" si="226"/>
        <v>7.2226559988013417E-3</v>
      </c>
    </row>
    <row r="2824" spans="1:11" x14ac:dyDescent="0.2">
      <c r="A2824" s="6">
        <v>44515</v>
      </c>
      <c r="B2824">
        <v>46.84073257</v>
      </c>
      <c r="C2824">
        <v>177.28399659999999</v>
      </c>
      <c r="D2824">
        <v>29.976106640000001</v>
      </c>
      <c r="E2824">
        <v>4682.7998049999997</v>
      </c>
      <c r="G2824" s="6">
        <f t="shared" si="227"/>
        <v>44515</v>
      </c>
      <c r="H2824" s="4">
        <f t="shared" si="228"/>
        <v>-5.752522352020728E-3</v>
      </c>
      <c r="I2824" s="4">
        <f t="shared" si="224"/>
        <v>5.8238047032679319E-3</v>
      </c>
      <c r="J2824" s="4">
        <f t="shared" si="225"/>
        <v>-1.2010561167425493E-2</v>
      </c>
      <c r="K2824" s="4">
        <f t="shared" si="226"/>
        <v>-1.0739827017269832E-5</v>
      </c>
    </row>
    <row r="2825" spans="1:11" x14ac:dyDescent="0.2">
      <c r="A2825" s="6">
        <v>44516</v>
      </c>
      <c r="B2825">
        <v>45.648273469999999</v>
      </c>
      <c r="C2825">
        <v>177.0350037</v>
      </c>
      <c r="D2825">
        <v>30.15381241</v>
      </c>
      <c r="E2825">
        <v>4700.8999020000001</v>
      </c>
      <c r="G2825" s="6">
        <f t="shared" si="227"/>
        <v>44516</v>
      </c>
      <c r="H2825" s="4">
        <f t="shared" si="228"/>
        <v>-2.5457738053476398E-2</v>
      </c>
      <c r="I2825" s="4">
        <f t="shared" si="224"/>
        <v>-1.4044860493628297E-3</v>
      </c>
      <c r="J2825" s="4">
        <f t="shared" si="225"/>
        <v>5.9282471914772206E-3</v>
      </c>
      <c r="K2825" s="4">
        <f t="shared" si="226"/>
        <v>3.8652297244641254E-3</v>
      </c>
    </row>
    <row r="2826" spans="1:11" x14ac:dyDescent="0.2">
      <c r="A2826" s="6">
        <v>44517</v>
      </c>
      <c r="B2826">
        <v>45.256088259999999</v>
      </c>
      <c r="C2826">
        <v>177.4499969</v>
      </c>
      <c r="D2826">
        <v>29.213350299999998</v>
      </c>
      <c r="E2826">
        <v>4688.669922</v>
      </c>
      <c r="G2826" s="6">
        <f t="shared" si="227"/>
        <v>44517</v>
      </c>
      <c r="H2826" s="4">
        <f t="shared" si="228"/>
        <v>-8.5914576869537962E-3</v>
      </c>
      <c r="I2826" s="4">
        <f t="shared" si="224"/>
        <v>2.3441307725970972E-3</v>
      </c>
      <c r="J2826" s="4">
        <f t="shared" si="225"/>
        <v>-3.1188829366336268E-2</v>
      </c>
      <c r="K2826" s="4">
        <f t="shared" si="226"/>
        <v>-2.6016252749386792E-3</v>
      </c>
    </row>
    <row r="2827" spans="1:11" x14ac:dyDescent="0.2">
      <c r="A2827" s="6">
        <v>44518</v>
      </c>
      <c r="B2827">
        <v>45.645080569999998</v>
      </c>
      <c r="C2827">
        <v>184.8029938</v>
      </c>
      <c r="D2827">
        <v>31.623416899999999</v>
      </c>
      <c r="E2827">
        <v>4704.5400390000004</v>
      </c>
      <c r="G2827" s="6">
        <f t="shared" si="227"/>
        <v>44518</v>
      </c>
      <c r="H2827" s="4">
        <f t="shared" si="228"/>
        <v>8.5953586568332518E-3</v>
      </c>
      <c r="I2827" s="4">
        <f t="shared" si="224"/>
        <v>4.1437007768130307E-2</v>
      </c>
      <c r="J2827" s="4">
        <f t="shared" si="225"/>
        <v>8.2498808772371479E-2</v>
      </c>
      <c r="K2827" s="4">
        <f t="shared" si="226"/>
        <v>3.384780175191171E-3</v>
      </c>
    </row>
    <row r="2828" spans="1:11" x14ac:dyDescent="0.2">
      <c r="A2828" s="6">
        <v>44519</v>
      </c>
      <c r="B2828">
        <v>45.399574280000003</v>
      </c>
      <c r="C2828">
        <v>183.8285065</v>
      </c>
      <c r="D2828">
        <v>32.931289669999998</v>
      </c>
      <c r="E2828">
        <v>4697.9599609999996</v>
      </c>
      <c r="G2828" s="6">
        <f t="shared" si="227"/>
        <v>44519</v>
      </c>
      <c r="H2828" s="4">
        <f t="shared" si="228"/>
        <v>-5.3785925434722825E-3</v>
      </c>
      <c r="I2828" s="4">
        <f t="shared" si="224"/>
        <v>-5.2731142497324246E-3</v>
      </c>
      <c r="J2828" s="4">
        <f t="shared" si="225"/>
        <v>4.1357731017358734E-2</v>
      </c>
      <c r="K2828" s="4">
        <f t="shared" si="226"/>
        <v>-1.3986655327519193E-3</v>
      </c>
    </row>
    <row r="2829" spans="1:11" x14ac:dyDescent="0.2">
      <c r="A2829" s="6">
        <v>44522</v>
      </c>
      <c r="B2829">
        <v>46.161598210000001</v>
      </c>
      <c r="C2829">
        <v>178.6284943</v>
      </c>
      <c r="D2829">
        <v>31.90396118</v>
      </c>
      <c r="E2829">
        <v>4682.9399409999996</v>
      </c>
      <c r="G2829" s="6">
        <f t="shared" si="227"/>
        <v>44522</v>
      </c>
      <c r="H2829" s="4">
        <f t="shared" si="228"/>
        <v>1.6784825454535079E-2</v>
      </c>
      <c r="I2829" s="4">
        <f t="shared" si="224"/>
        <v>-2.8287300479156063E-2</v>
      </c>
      <c r="J2829" s="4">
        <f t="shared" si="225"/>
        <v>-3.1196120780410341E-2</v>
      </c>
      <c r="K2829" s="4">
        <f t="shared" si="226"/>
        <v>-3.1971366560566983E-3</v>
      </c>
    </row>
    <row r="2830" spans="1:11" x14ac:dyDescent="0.2">
      <c r="A2830" s="6">
        <v>44523</v>
      </c>
      <c r="B2830">
        <v>46.490005490000001</v>
      </c>
      <c r="C2830">
        <v>179.00199889999999</v>
      </c>
      <c r="D2830">
        <v>31.694303510000001</v>
      </c>
      <c r="E2830">
        <v>4690.7001950000003</v>
      </c>
      <c r="G2830" s="6">
        <f t="shared" si="227"/>
        <v>44523</v>
      </c>
      <c r="H2830" s="4">
        <f t="shared" si="228"/>
        <v>7.1142961408310335E-3</v>
      </c>
      <c r="I2830" s="4">
        <f t="shared" si="224"/>
        <v>2.0909575567080729E-3</v>
      </c>
      <c r="J2830" s="4">
        <f t="shared" si="225"/>
        <v>-6.5715247337821969E-3</v>
      </c>
      <c r="K2830" s="4">
        <f t="shared" si="226"/>
        <v>1.6571329331085405E-3</v>
      </c>
    </row>
    <row r="2831" spans="1:11" x14ac:dyDescent="0.2">
      <c r="A2831" s="6">
        <v>44524</v>
      </c>
      <c r="B2831">
        <v>46.722755429999999</v>
      </c>
      <c r="C2831">
        <v>179.02049260000001</v>
      </c>
      <c r="D2831">
        <v>32.620800019999997</v>
      </c>
      <c r="E2831">
        <v>4701.4599609999996</v>
      </c>
      <c r="G2831" s="6">
        <f t="shared" si="227"/>
        <v>44524</v>
      </c>
      <c r="H2831" s="4">
        <f t="shared" si="228"/>
        <v>5.006451118833688E-3</v>
      </c>
      <c r="I2831" s="4">
        <f t="shared" si="224"/>
        <v>1.0331560604726064E-4</v>
      </c>
      <c r="J2831" s="4">
        <f t="shared" si="225"/>
        <v>2.9232272282231131E-2</v>
      </c>
      <c r="K2831" s="4">
        <f t="shared" si="226"/>
        <v>2.2938507158203336E-3</v>
      </c>
    </row>
    <row r="2832" spans="1:11" x14ac:dyDescent="0.2">
      <c r="A2832" s="6">
        <v>44526</v>
      </c>
      <c r="B2832">
        <v>46.199863430000001</v>
      </c>
      <c r="C2832">
        <v>175.2279968</v>
      </c>
      <c r="D2832">
        <v>31.4516983</v>
      </c>
      <c r="E2832">
        <v>4594.6201170000004</v>
      </c>
      <c r="G2832" s="6">
        <f t="shared" si="227"/>
        <v>44526</v>
      </c>
      <c r="H2832" s="4">
        <f t="shared" si="228"/>
        <v>-1.1191377631471155E-2</v>
      </c>
      <c r="I2832" s="4">
        <f t="shared" si="224"/>
        <v>-2.1184702069130701E-2</v>
      </c>
      <c r="J2832" s="4">
        <f t="shared" si="225"/>
        <v>-3.5839149232490097E-2</v>
      </c>
      <c r="K2832" s="4">
        <f t="shared" si="226"/>
        <v>-2.2724822690455171E-2</v>
      </c>
    </row>
    <row r="2833" spans="1:11" x14ac:dyDescent="0.2">
      <c r="A2833" s="6">
        <v>44529</v>
      </c>
      <c r="B2833">
        <v>45.476093290000001</v>
      </c>
      <c r="C2833">
        <v>178.0785065</v>
      </c>
      <c r="D2833">
        <v>33.321647640000002</v>
      </c>
      <c r="E2833">
        <v>4655.2700199999999</v>
      </c>
      <c r="G2833" s="6">
        <f t="shared" si="227"/>
        <v>44529</v>
      </c>
      <c r="H2833" s="4">
        <f t="shared" si="228"/>
        <v>-1.5666066656162769E-2</v>
      </c>
      <c r="I2833" s="4">
        <f t="shared" si="224"/>
        <v>1.6267433013307242E-2</v>
      </c>
      <c r="J2833" s="4">
        <f t="shared" si="225"/>
        <v>5.9454638098191293E-2</v>
      </c>
      <c r="K2833" s="4">
        <f t="shared" si="226"/>
        <v>1.3200199680403646E-2</v>
      </c>
    </row>
    <row r="2834" spans="1:11" x14ac:dyDescent="0.2">
      <c r="A2834" s="6">
        <v>44530</v>
      </c>
      <c r="B2834">
        <v>44.838417049999997</v>
      </c>
      <c r="C2834">
        <v>175.3535004</v>
      </c>
      <c r="D2834">
        <v>32.622798920000001</v>
      </c>
      <c r="E2834">
        <v>4567</v>
      </c>
      <c r="G2834" s="6">
        <f t="shared" si="227"/>
        <v>44530</v>
      </c>
      <c r="H2834" s="4">
        <f t="shared" si="228"/>
        <v>-1.4022230008491676E-2</v>
      </c>
      <c r="I2834" s="4">
        <f t="shared" si="224"/>
        <v>-1.5302274000147276E-2</v>
      </c>
      <c r="J2834" s="4">
        <f t="shared" si="225"/>
        <v>-2.0972814056201994E-2</v>
      </c>
      <c r="K2834" s="4">
        <f t="shared" si="226"/>
        <v>-1.8961310433288192E-2</v>
      </c>
    </row>
    <row r="2835" spans="1:11" x14ac:dyDescent="0.2">
      <c r="A2835" s="6">
        <v>44531</v>
      </c>
      <c r="B2835">
        <v>43.725669859999996</v>
      </c>
      <c r="C2835">
        <v>172.18600459999999</v>
      </c>
      <c r="D2835">
        <v>31.387653350000001</v>
      </c>
      <c r="E2835">
        <v>4513.0400390000004</v>
      </c>
      <c r="G2835" s="6">
        <f t="shared" si="227"/>
        <v>44531</v>
      </c>
      <c r="H2835" s="4">
        <f t="shared" si="228"/>
        <v>-2.4816825909780849E-2</v>
      </c>
      <c r="I2835" s="4">
        <f t="shared" si="224"/>
        <v>-1.8063487713530724E-2</v>
      </c>
      <c r="J2835" s="4">
        <f t="shared" si="225"/>
        <v>-3.7861422406731959E-2</v>
      </c>
      <c r="K2835" s="4">
        <f t="shared" si="226"/>
        <v>-1.1815187431574281E-2</v>
      </c>
    </row>
    <row r="2836" spans="1:11" x14ac:dyDescent="0.2">
      <c r="A2836" s="6">
        <v>44532</v>
      </c>
      <c r="B2836">
        <v>43.193199159999999</v>
      </c>
      <c r="C2836">
        <v>171.86799619999999</v>
      </c>
      <c r="D2836">
        <v>32.077610020000002</v>
      </c>
      <c r="E2836">
        <v>4577.1000979999999</v>
      </c>
      <c r="G2836" s="6">
        <f t="shared" si="227"/>
        <v>44532</v>
      </c>
      <c r="H2836" s="4">
        <f t="shared" si="228"/>
        <v>-1.2177530995062025E-2</v>
      </c>
      <c r="I2836" s="4">
        <f t="shared" ref="I2836:I2899" si="229">C2836/C2835-1</f>
        <v>-1.8468887801813549E-3</v>
      </c>
      <c r="J2836" s="4">
        <f t="shared" ref="J2836:J2899" si="230">D2836/D2835-1</f>
        <v>2.1981785713840241E-2</v>
      </c>
      <c r="K2836" s="4">
        <f t="shared" ref="K2836:K2899" si="231">E2836/E2835-1</f>
        <v>1.4194436221796503E-2</v>
      </c>
    </row>
    <row r="2837" spans="1:11" x14ac:dyDescent="0.2">
      <c r="A2837" s="6">
        <v>44533</v>
      </c>
      <c r="B2837">
        <v>43.843635560000003</v>
      </c>
      <c r="C2837">
        <v>169.48950199999999</v>
      </c>
      <c r="D2837">
        <v>30.646770480000001</v>
      </c>
      <c r="E2837">
        <v>4538.4301759999998</v>
      </c>
      <c r="G2837" s="6">
        <f t="shared" si="227"/>
        <v>44533</v>
      </c>
      <c r="H2837" s="4">
        <f t="shared" si="228"/>
        <v>1.5058768802713507E-2</v>
      </c>
      <c r="I2837" s="4">
        <f t="shared" si="229"/>
        <v>-1.3839075642868348E-2</v>
      </c>
      <c r="J2837" s="4">
        <f t="shared" si="230"/>
        <v>-4.4605553191397029E-2</v>
      </c>
      <c r="K2837" s="4">
        <f t="shared" si="231"/>
        <v>-8.4485637569728933E-3</v>
      </c>
    </row>
    <row r="2838" spans="1:11" x14ac:dyDescent="0.2">
      <c r="A2838" s="6">
        <v>44536</v>
      </c>
      <c r="B2838">
        <v>44.318706509999998</v>
      </c>
      <c r="C2838">
        <v>171.3684998</v>
      </c>
      <c r="D2838">
        <v>29.991760249999999</v>
      </c>
      <c r="E2838">
        <v>4591.669922</v>
      </c>
      <c r="G2838" s="6">
        <f t="shared" si="227"/>
        <v>44536</v>
      </c>
      <c r="H2838" s="4">
        <f t="shared" si="228"/>
        <v>1.0835573828038569E-2</v>
      </c>
      <c r="I2838" s="4">
        <f t="shared" si="229"/>
        <v>1.1086219369504047E-2</v>
      </c>
      <c r="J2838" s="4">
        <f t="shared" si="230"/>
        <v>-2.1372895732274966E-2</v>
      </c>
      <c r="K2838" s="4">
        <f t="shared" si="231"/>
        <v>1.1730872556229066E-2</v>
      </c>
    </row>
    <row r="2839" spans="1:11" x14ac:dyDescent="0.2">
      <c r="A2839" s="6">
        <v>44537</v>
      </c>
      <c r="B2839">
        <v>44.175231930000002</v>
      </c>
      <c r="C2839">
        <v>176.16450499999999</v>
      </c>
      <c r="D2839">
        <v>32.378150939999998</v>
      </c>
      <c r="E2839">
        <v>4686.75</v>
      </c>
      <c r="G2839" s="6">
        <f t="shared" si="227"/>
        <v>44537</v>
      </c>
      <c r="H2839" s="4">
        <f t="shared" si="228"/>
        <v>-3.2373368109834821E-3</v>
      </c>
      <c r="I2839" s="4">
        <f t="shared" si="229"/>
        <v>2.7986503970083731E-2</v>
      </c>
      <c r="J2839" s="4">
        <f t="shared" si="230"/>
        <v>7.9568210405389639E-2</v>
      </c>
      <c r="K2839" s="4">
        <f t="shared" si="231"/>
        <v>2.070708034661739E-2</v>
      </c>
    </row>
    <row r="2840" spans="1:11" x14ac:dyDescent="0.2">
      <c r="A2840" s="6">
        <v>44538</v>
      </c>
      <c r="B2840">
        <v>43.728851319999997</v>
      </c>
      <c r="C2840">
        <v>176.15800479999999</v>
      </c>
      <c r="D2840">
        <v>31.778064730000001</v>
      </c>
      <c r="E2840">
        <v>4701.2099609999996</v>
      </c>
      <c r="G2840" s="6">
        <f t="shared" si="227"/>
        <v>44538</v>
      </c>
      <c r="H2840" s="4">
        <f t="shared" si="228"/>
        <v>-1.0104771169223037E-2</v>
      </c>
      <c r="I2840" s="4">
        <f t="shared" si="229"/>
        <v>-3.6898466010515385E-5</v>
      </c>
      <c r="J2840" s="4">
        <f t="shared" si="230"/>
        <v>-1.8533677575103602E-2</v>
      </c>
      <c r="K2840" s="4">
        <f t="shared" si="231"/>
        <v>3.0852853256519985E-3</v>
      </c>
    </row>
    <row r="2841" spans="1:11" x14ac:dyDescent="0.2">
      <c r="A2841" s="6">
        <v>44539</v>
      </c>
      <c r="B2841">
        <v>44.337089540000001</v>
      </c>
      <c r="C2841">
        <v>174.1710052</v>
      </c>
      <c r="D2841">
        <v>30.444074629999999</v>
      </c>
      <c r="E2841">
        <v>4667.4501950000003</v>
      </c>
      <c r="G2841" s="6">
        <f t="shared" si="227"/>
        <v>44539</v>
      </c>
      <c r="H2841" s="4">
        <f t="shared" si="228"/>
        <v>1.3909311624698883E-2</v>
      </c>
      <c r="I2841" s="4">
        <f t="shared" si="229"/>
        <v>-1.1279644102781039E-2</v>
      </c>
      <c r="J2841" s="4">
        <f t="shared" si="230"/>
        <v>-4.1978330377703932E-2</v>
      </c>
      <c r="K2841" s="4">
        <f t="shared" si="231"/>
        <v>-7.1810802495658743E-3</v>
      </c>
    </row>
    <row r="2842" spans="1:11" x14ac:dyDescent="0.2">
      <c r="A2842" s="6">
        <v>44540</v>
      </c>
      <c r="B2842">
        <v>45.146999360000002</v>
      </c>
      <c r="C2842">
        <v>172.2120056</v>
      </c>
      <c r="D2842">
        <v>30.152513500000001</v>
      </c>
      <c r="E2842">
        <v>4712.0200199999999</v>
      </c>
      <c r="G2842" s="6">
        <f t="shared" si="227"/>
        <v>44540</v>
      </c>
      <c r="H2842" s="4">
        <f t="shared" si="228"/>
        <v>1.8267094849997223E-2</v>
      </c>
      <c r="I2842" s="4">
        <f t="shared" si="229"/>
        <v>-1.1247564413781053E-2</v>
      </c>
      <c r="J2842" s="4">
        <f t="shared" si="230"/>
        <v>-9.5769417708853055E-3</v>
      </c>
      <c r="K2842" s="4">
        <f t="shared" si="231"/>
        <v>9.5490735065035803E-3</v>
      </c>
    </row>
    <row r="2843" spans="1:11" x14ac:dyDescent="0.2">
      <c r="A2843" s="6">
        <v>44543</v>
      </c>
      <c r="B2843">
        <v>45.960117339999996</v>
      </c>
      <c r="C2843">
        <v>169.56750489999999</v>
      </c>
      <c r="D2843">
        <v>28.11858368</v>
      </c>
      <c r="E2843">
        <v>4668.9702150000003</v>
      </c>
      <c r="G2843" s="6">
        <f t="shared" si="227"/>
        <v>44543</v>
      </c>
      <c r="H2843" s="4">
        <f t="shared" si="228"/>
        <v>1.8010454549066024E-2</v>
      </c>
      <c r="I2843" s="4">
        <f t="shared" si="229"/>
        <v>-1.5356076312951328E-2</v>
      </c>
      <c r="J2843" s="4">
        <f t="shared" si="230"/>
        <v>-6.7454735407049937E-2</v>
      </c>
      <c r="K2843" s="4">
        <f t="shared" si="231"/>
        <v>-9.1361676769785571E-3</v>
      </c>
    </row>
    <row r="2844" spans="1:11" x14ac:dyDescent="0.2">
      <c r="A2844" s="6">
        <v>44544</v>
      </c>
      <c r="B2844">
        <v>46.398677829999997</v>
      </c>
      <c r="C2844">
        <v>169.09150700000001</v>
      </c>
      <c r="D2844">
        <v>28.294317249999999</v>
      </c>
      <c r="E2844">
        <v>4634.0898440000001</v>
      </c>
      <c r="G2844" s="6">
        <f t="shared" si="227"/>
        <v>44544</v>
      </c>
      <c r="H2844" s="4">
        <f t="shared" si="228"/>
        <v>9.5421969172893029E-3</v>
      </c>
      <c r="I2844" s="4">
        <f t="shared" si="229"/>
        <v>-2.8071292331670605E-3</v>
      </c>
      <c r="J2844" s="4">
        <f t="shared" si="230"/>
        <v>6.2497304985169588E-3</v>
      </c>
      <c r="K2844" s="4">
        <f t="shared" si="231"/>
        <v>-7.4706775571067308E-3</v>
      </c>
    </row>
    <row r="2845" spans="1:11" x14ac:dyDescent="0.2">
      <c r="A2845" s="6">
        <v>44545</v>
      </c>
      <c r="B2845">
        <v>46.664386749999998</v>
      </c>
      <c r="C2845">
        <v>173.3150024</v>
      </c>
      <c r="D2845">
        <v>30.413122179999998</v>
      </c>
      <c r="E2845">
        <v>4709.8500979999999</v>
      </c>
      <c r="G2845" s="6">
        <f t="shared" si="227"/>
        <v>44545</v>
      </c>
      <c r="H2845" s="4">
        <f t="shared" si="228"/>
        <v>5.7266485259241939E-3</v>
      </c>
      <c r="I2845" s="4">
        <f t="shared" si="229"/>
        <v>2.4977572646507795E-2</v>
      </c>
      <c r="J2845" s="4">
        <f t="shared" si="230"/>
        <v>7.4884469247972429E-2</v>
      </c>
      <c r="K2845" s="4">
        <f t="shared" si="231"/>
        <v>1.6348464650095318E-2</v>
      </c>
    </row>
    <row r="2846" spans="1:11" x14ac:dyDescent="0.2">
      <c r="A2846" s="6">
        <v>44546</v>
      </c>
      <c r="B2846">
        <v>45.886486050000002</v>
      </c>
      <c r="C2846">
        <v>168.87100219999999</v>
      </c>
      <c r="D2846">
        <v>28.344242099999999</v>
      </c>
      <c r="E2846">
        <v>4668.669922</v>
      </c>
      <c r="G2846" s="6">
        <f t="shared" si="227"/>
        <v>44546</v>
      </c>
      <c r="H2846" s="4">
        <f t="shared" si="228"/>
        <v>-1.6670115138714303E-2</v>
      </c>
      <c r="I2846" s="4">
        <f t="shared" si="229"/>
        <v>-2.5641174384566701E-2</v>
      </c>
      <c r="J2846" s="4">
        <f t="shared" si="230"/>
        <v>-6.802590236396433E-2</v>
      </c>
      <c r="K2846" s="4">
        <f t="shared" si="231"/>
        <v>-8.743415425787493E-3</v>
      </c>
    </row>
    <row r="2847" spans="1:11" x14ac:dyDescent="0.2">
      <c r="A2847" s="6">
        <v>44547</v>
      </c>
      <c r="B2847">
        <v>44.417118070000001</v>
      </c>
      <c r="C2847">
        <v>170.01750179999999</v>
      </c>
      <c r="D2847">
        <v>27.759128570000001</v>
      </c>
      <c r="E2847">
        <v>4620.6401370000003</v>
      </c>
      <c r="G2847" s="6">
        <f t="shared" si="227"/>
        <v>44547</v>
      </c>
      <c r="H2847" s="4">
        <f t="shared" si="228"/>
        <v>-3.2021802201173344E-2</v>
      </c>
      <c r="I2847" s="4">
        <f t="shared" si="229"/>
        <v>6.7892035048275901E-3</v>
      </c>
      <c r="J2847" s="4">
        <f t="shared" si="230"/>
        <v>-2.0643117848615833E-2</v>
      </c>
      <c r="K2847" s="4">
        <f t="shared" si="231"/>
        <v>-1.0287680603349281E-2</v>
      </c>
    </row>
    <row r="2848" spans="1:11" x14ac:dyDescent="0.2">
      <c r="A2848" s="6">
        <v>44550</v>
      </c>
      <c r="B2848">
        <v>44.561180110000002</v>
      </c>
      <c r="C2848">
        <v>167.0789948</v>
      </c>
      <c r="D2848">
        <v>27.677251819999999</v>
      </c>
      <c r="E2848">
        <v>4568.0200199999999</v>
      </c>
      <c r="G2848" s="6">
        <f t="shared" si="227"/>
        <v>44550</v>
      </c>
      <c r="H2848" s="4">
        <f t="shared" si="228"/>
        <v>3.2433900770636459E-3</v>
      </c>
      <c r="I2848" s="4">
        <f t="shared" si="229"/>
        <v>-1.7283555921535076E-2</v>
      </c>
      <c r="J2848" s="4">
        <f t="shared" si="230"/>
        <v>-2.9495432392099286E-3</v>
      </c>
      <c r="K2848" s="4">
        <f t="shared" si="231"/>
        <v>-1.1388057810138075E-2</v>
      </c>
    </row>
    <row r="2849" spans="1:11" x14ac:dyDescent="0.2">
      <c r="A2849" s="6">
        <v>44551</v>
      </c>
      <c r="B2849">
        <v>44.695625309999997</v>
      </c>
      <c r="C2849">
        <v>170.41700739999999</v>
      </c>
      <c r="D2849">
        <v>29.031208039999999</v>
      </c>
      <c r="E2849">
        <v>4649.2299800000001</v>
      </c>
      <c r="G2849" s="6">
        <f t="shared" si="227"/>
        <v>44551</v>
      </c>
      <c r="H2849" s="4">
        <f t="shared" si="228"/>
        <v>3.0170924483623462E-3</v>
      </c>
      <c r="I2849" s="4">
        <f t="shared" si="229"/>
        <v>1.9978649045594876E-2</v>
      </c>
      <c r="J2849" s="4">
        <f t="shared" si="230"/>
        <v>4.8919460241410695E-2</v>
      </c>
      <c r="K2849" s="4">
        <f t="shared" si="231"/>
        <v>1.7777934344517243E-2</v>
      </c>
    </row>
    <row r="2850" spans="1:11" x14ac:dyDescent="0.2">
      <c r="A2850" s="6">
        <v>44552</v>
      </c>
      <c r="B2850">
        <v>44.753246310000002</v>
      </c>
      <c r="C2850">
        <v>171.03700259999999</v>
      </c>
      <c r="D2850">
        <v>29.35571861</v>
      </c>
      <c r="E2850">
        <v>4696.5600590000004</v>
      </c>
      <c r="G2850" s="6">
        <f t="shared" si="227"/>
        <v>44552</v>
      </c>
      <c r="H2850" s="4">
        <f t="shared" si="228"/>
        <v>1.2891865725193075E-3</v>
      </c>
      <c r="I2850" s="4">
        <f t="shared" si="229"/>
        <v>3.6381063689538973E-3</v>
      </c>
      <c r="J2850" s="4">
        <f t="shared" si="230"/>
        <v>1.1177990580098607E-2</v>
      </c>
      <c r="K2850" s="4">
        <f t="shared" si="231"/>
        <v>1.0180197409808578E-2</v>
      </c>
    </row>
    <row r="2851" spans="1:11" x14ac:dyDescent="0.2">
      <c r="A2851" s="6">
        <v>44553</v>
      </c>
      <c r="B2851">
        <v>44.654010769999999</v>
      </c>
      <c r="C2851">
        <v>171.0684967</v>
      </c>
      <c r="D2851">
        <v>29.595355990000002</v>
      </c>
      <c r="E2851">
        <v>4725.7900390000004</v>
      </c>
      <c r="G2851" s="6">
        <f t="shared" si="227"/>
        <v>44553</v>
      </c>
      <c r="H2851" s="4">
        <f t="shared" si="228"/>
        <v>-2.2173931095994526E-3</v>
      </c>
      <c r="I2851" s="4">
        <f t="shared" si="229"/>
        <v>1.8413617826107398E-4</v>
      </c>
      <c r="J2851" s="4">
        <f t="shared" si="230"/>
        <v>8.1632264971489565E-3</v>
      </c>
      <c r="K2851" s="4">
        <f t="shared" si="231"/>
        <v>6.2236998213163197E-3</v>
      </c>
    </row>
    <row r="2852" spans="1:11" x14ac:dyDescent="0.2">
      <c r="A2852" s="6">
        <v>44557</v>
      </c>
      <c r="B2852">
        <v>45.060562130000001</v>
      </c>
      <c r="C2852">
        <v>169.66949460000001</v>
      </c>
      <c r="D2852">
        <v>30.898391719999999</v>
      </c>
      <c r="E2852">
        <v>4791.1899409999996</v>
      </c>
      <c r="G2852" s="6">
        <f t="shared" si="227"/>
        <v>44557</v>
      </c>
      <c r="H2852" s="4">
        <f t="shared" si="228"/>
        <v>9.1044757904061857E-3</v>
      </c>
      <c r="I2852" s="4">
        <f t="shared" si="229"/>
        <v>-8.1780229965625617E-3</v>
      </c>
      <c r="J2852" s="4">
        <f t="shared" si="230"/>
        <v>4.4028385076370746E-2</v>
      </c>
      <c r="K2852" s="4">
        <f t="shared" si="231"/>
        <v>1.3838935174919076E-2</v>
      </c>
    </row>
    <row r="2853" spans="1:11" x14ac:dyDescent="0.2">
      <c r="A2853" s="6">
        <v>44558</v>
      </c>
      <c r="B2853">
        <v>45.707214360000002</v>
      </c>
      <c r="C2853">
        <v>170.66099550000001</v>
      </c>
      <c r="D2853">
        <v>30.27633286</v>
      </c>
      <c r="E2853">
        <v>4786.3500979999999</v>
      </c>
      <c r="G2853" s="6">
        <f t="shared" si="227"/>
        <v>44558</v>
      </c>
      <c r="H2853" s="4">
        <f t="shared" si="228"/>
        <v>1.4350735974717921E-2</v>
      </c>
      <c r="I2853" s="4">
        <f t="shared" si="229"/>
        <v>5.8437192987312869E-3</v>
      </c>
      <c r="J2853" s="4">
        <f t="shared" si="230"/>
        <v>-2.0132402541759187E-2</v>
      </c>
      <c r="K2853" s="4">
        <f t="shared" si="231"/>
        <v>-1.0101546921743587E-3</v>
      </c>
    </row>
    <row r="2854" spans="1:11" x14ac:dyDescent="0.2">
      <c r="A2854" s="6">
        <v>44559</v>
      </c>
      <c r="B2854">
        <v>45.684814449999998</v>
      </c>
      <c r="C2854">
        <v>169.20100400000001</v>
      </c>
      <c r="D2854">
        <v>29.955814360000002</v>
      </c>
      <c r="E2854">
        <v>4793.0600590000004</v>
      </c>
      <c r="G2854" s="6">
        <f t="shared" si="227"/>
        <v>44559</v>
      </c>
      <c r="H2854" s="4">
        <f t="shared" si="228"/>
        <v>-4.900738387506598E-4</v>
      </c>
      <c r="I2854" s="4">
        <f t="shared" si="229"/>
        <v>-8.5549219710252533E-3</v>
      </c>
      <c r="J2854" s="4">
        <f t="shared" si="230"/>
        <v>-1.058643731663611E-2</v>
      </c>
      <c r="K2854" s="4">
        <f t="shared" si="231"/>
        <v>1.4018951523844247E-3</v>
      </c>
    </row>
    <row r="2855" spans="1:11" x14ac:dyDescent="0.2">
      <c r="A2855" s="6">
        <v>44560</v>
      </c>
      <c r="B2855">
        <v>45.832065579999998</v>
      </c>
      <c r="C2855">
        <v>168.64450070000001</v>
      </c>
      <c r="D2855">
        <v>29.541439059999998</v>
      </c>
      <c r="E2855">
        <v>4778.7299800000001</v>
      </c>
      <c r="G2855" s="6">
        <f t="shared" si="227"/>
        <v>44560</v>
      </c>
      <c r="H2855" s="4">
        <f t="shared" si="228"/>
        <v>3.2231964116031797E-3</v>
      </c>
      <c r="I2855" s="4">
        <f t="shared" si="229"/>
        <v>-3.2890070794142634E-3</v>
      </c>
      <c r="J2855" s="4">
        <f t="shared" si="230"/>
        <v>-1.3832883827498921E-2</v>
      </c>
      <c r="K2855" s="4">
        <f t="shared" si="231"/>
        <v>-2.9897557768115979E-3</v>
      </c>
    </row>
    <row r="2856" spans="1:11" x14ac:dyDescent="0.2">
      <c r="A2856" s="6">
        <v>44561</v>
      </c>
      <c r="B2856">
        <v>46.31865311</v>
      </c>
      <c r="C2856">
        <v>166.71699520000001</v>
      </c>
      <c r="D2856">
        <v>29.366699220000001</v>
      </c>
      <c r="E2856">
        <v>4766.1801759999998</v>
      </c>
      <c r="G2856" s="6">
        <f t="shared" si="227"/>
        <v>44561</v>
      </c>
      <c r="H2856" s="4">
        <f t="shared" si="228"/>
        <v>1.0616748860045711E-2</v>
      </c>
      <c r="I2856" s="4">
        <f t="shared" si="229"/>
        <v>-1.1429400259121536E-2</v>
      </c>
      <c r="J2856" s="4">
        <f t="shared" si="230"/>
        <v>-5.915075418130189E-3</v>
      </c>
      <c r="K2856" s="4">
        <f t="shared" si="231"/>
        <v>-2.6261797700485312E-3</v>
      </c>
    </row>
    <row r="2857" spans="1:11" x14ac:dyDescent="0.2">
      <c r="A2857" s="6">
        <v>44564</v>
      </c>
      <c r="B2857">
        <v>46.305843350000004</v>
      </c>
      <c r="C2857">
        <v>170.40449520000001</v>
      </c>
      <c r="D2857">
        <v>30.0756321</v>
      </c>
      <c r="E2857">
        <v>4796.5600590000004</v>
      </c>
      <c r="G2857" s="6">
        <f t="shared" si="227"/>
        <v>44564</v>
      </c>
      <c r="H2857" s="4">
        <f t="shared" si="228"/>
        <v>-2.7655726451225604E-4</v>
      </c>
      <c r="I2857" s="4">
        <f t="shared" si="229"/>
        <v>2.2118320904094713E-2</v>
      </c>
      <c r="J2857" s="4">
        <f t="shared" si="230"/>
        <v>2.4140706951402358E-2</v>
      </c>
      <c r="K2857" s="4">
        <f t="shared" si="231"/>
        <v>6.3740525700177741E-3</v>
      </c>
    </row>
    <row r="2858" spans="1:11" x14ac:dyDescent="0.2">
      <c r="A2858" s="6">
        <v>44565</v>
      </c>
      <c r="B2858">
        <v>45.457519529999999</v>
      </c>
      <c r="C2858">
        <v>167.5220032</v>
      </c>
      <c r="D2858">
        <v>29.245882030000001</v>
      </c>
      <c r="E2858">
        <v>4793.5400390000004</v>
      </c>
      <c r="G2858" s="6">
        <f t="shared" si="227"/>
        <v>44565</v>
      </c>
      <c r="H2858" s="4">
        <f t="shared" si="228"/>
        <v>-1.8320016624856605E-2</v>
      </c>
      <c r="I2858" s="4">
        <f t="shared" si="229"/>
        <v>-1.6915586625909751E-2</v>
      </c>
      <c r="J2858" s="4">
        <f t="shared" si="230"/>
        <v>-2.7588782414983748E-2</v>
      </c>
      <c r="K2858" s="4">
        <f t="shared" si="231"/>
        <v>-6.2962205473349186E-4</v>
      </c>
    </row>
    <row r="2859" spans="1:11" x14ac:dyDescent="0.2">
      <c r="A2859" s="6">
        <v>44566</v>
      </c>
      <c r="B2859">
        <v>46.072155000000002</v>
      </c>
      <c r="C2859">
        <v>164.35699460000001</v>
      </c>
      <c r="D2859">
        <v>27.562425609999998</v>
      </c>
      <c r="E2859">
        <v>4700.580078</v>
      </c>
      <c r="G2859" s="6">
        <f t="shared" si="227"/>
        <v>44566</v>
      </c>
      <c r="H2859" s="4">
        <f t="shared" si="228"/>
        <v>1.3521095659308147E-2</v>
      </c>
      <c r="I2859" s="4">
        <f t="shared" si="229"/>
        <v>-1.8893091889674807E-2</v>
      </c>
      <c r="J2859" s="4">
        <f t="shared" si="230"/>
        <v>-5.756216954828508E-2</v>
      </c>
      <c r="K2859" s="4">
        <f t="shared" si="231"/>
        <v>-1.9392757803978422E-2</v>
      </c>
    </row>
    <row r="2860" spans="1:11" x14ac:dyDescent="0.2">
      <c r="A2860" s="6">
        <v>44567</v>
      </c>
      <c r="B2860">
        <v>45.944110870000003</v>
      </c>
      <c r="C2860">
        <v>163.25399780000001</v>
      </c>
      <c r="D2860">
        <v>28.13555908</v>
      </c>
      <c r="E2860">
        <v>4696.0498049999997</v>
      </c>
      <c r="G2860" s="6">
        <f t="shared" si="227"/>
        <v>44567</v>
      </c>
      <c r="H2860" s="4">
        <f t="shared" si="228"/>
        <v>-2.7792086130983273E-3</v>
      </c>
      <c r="I2860" s="4">
        <f t="shared" si="229"/>
        <v>-6.7109818032654589E-3</v>
      </c>
      <c r="J2860" s="4">
        <f t="shared" si="230"/>
        <v>2.0794014217386581E-2</v>
      </c>
      <c r="K2860" s="4">
        <f t="shared" si="231"/>
        <v>-9.6376892315974683E-4</v>
      </c>
    </row>
    <row r="2861" spans="1:11" x14ac:dyDescent="0.2">
      <c r="A2861" s="6">
        <v>44568</v>
      </c>
      <c r="B2861">
        <v>46.382671360000003</v>
      </c>
      <c r="C2861">
        <v>162.55400090000001</v>
      </c>
      <c r="D2861">
        <v>27.20596123</v>
      </c>
      <c r="E2861">
        <v>4677.0297849999997</v>
      </c>
      <c r="G2861" s="6">
        <f t="shared" si="227"/>
        <v>44568</v>
      </c>
      <c r="H2861" s="4">
        <f t="shared" si="228"/>
        <v>9.5455213235253744E-3</v>
      </c>
      <c r="I2861" s="4">
        <f t="shared" si="229"/>
        <v>-4.2877779989042297E-3</v>
      </c>
      <c r="J2861" s="4">
        <f t="shared" si="230"/>
        <v>-3.3039963675745798E-2</v>
      </c>
      <c r="K2861" s="4">
        <f t="shared" si="231"/>
        <v>-4.0502168396401306E-3</v>
      </c>
    </row>
    <row r="2862" spans="1:11" x14ac:dyDescent="0.2">
      <c r="A2862" s="6">
        <v>44571</v>
      </c>
      <c r="B2862">
        <v>46.29304123</v>
      </c>
      <c r="C2862">
        <v>161.48599239999999</v>
      </c>
      <c r="D2862">
        <v>27.358730319999999</v>
      </c>
      <c r="E2862">
        <v>4670.2900390000004</v>
      </c>
      <c r="G2862" s="6">
        <f t="shared" si="227"/>
        <v>44571</v>
      </c>
      <c r="H2862" s="4">
        <f t="shared" si="228"/>
        <v>-1.9324055163691956E-3</v>
      </c>
      <c r="I2862" s="4">
        <f t="shared" si="229"/>
        <v>-6.5701766433730047E-3</v>
      </c>
      <c r="J2862" s="4">
        <f t="shared" si="230"/>
        <v>5.6152800008970605E-3</v>
      </c>
      <c r="K2862" s="4">
        <f t="shared" si="231"/>
        <v>-1.4410312334581787E-3</v>
      </c>
    </row>
    <row r="2863" spans="1:11" x14ac:dyDescent="0.2">
      <c r="A2863" s="6">
        <v>44572</v>
      </c>
      <c r="B2863">
        <v>46.161788940000001</v>
      </c>
      <c r="C2863">
        <v>165.3619995</v>
      </c>
      <c r="D2863">
        <v>27.775102619999998</v>
      </c>
      <c r="E2863">
        <v>4713.0698240000002</v>
      </c>
      <c r="G2863" s="6">
        <f t="shared" si="227"/>
        <v>44572</v>
      </c>
      <c r="H2863" s="4">
        <f t="shared" si="228"/>
        <v>-2.835248808733315E-3</v>
      </c>
      <c r="I2863" s="4">
        <f t="shared" si="229"/>
        <v>2.4002125771993565E-2</v>
      </c>
      <c r="J2863" s="4">
        <f t="shared" si="230"/>
        <v>1.5218992077845828E-2</v>
      </c>
      <c r="K2863" s="4">
        <f t="shared" si="231"/>
        <v>9.1599846353782599E-3</v>
      </c>
    </row>
    <row r="2864" spans="1:11" x14ac:dyDescent="0.2">
      <c r="A2864" s="6">
        <v>44573</v>
      </c>
      <c r="B2864">
        <v>45.918495180000001</v>
      </c>
      <c r="C2864">
        <v>165.20700070000001</v>
      </c>
      <c r="D2864">
        <v>27.956829070000001</v>
      </c>
      <c r="E2864">
        <v>4726.3500979999999</v>
      </c>
      <c r="G2864" s="6">
        <f t="shared" si="227"/>
        <v>44573</v>
      </c>
      <c r="H2864" s="4">
        <f t="shared" si="228"/>
        <v>-5.2704577874186365E-3</v>
      </c>
      <c r="I2864" s="4">
        <f t="shared" si="229"/>
        <v>-9.373302238038228E-4</v>
      </c>
      <c r="J2864" s="4">
        <f t="shared" si="230"/>
        <v>6.5427823070993707E-3</v>
      </c>
      <c r="K2864" s="4">
        <f t="shared" si="231"/>
        <v>2.8177545625089895E-3</v>
      </c>
    </row>
    <row r="2865" spans="1:11" x14ac:dyDescent="0.2">
      <c r="A2865" s="6">
        <v>44574</v>
      </c>
      <c r="B2865">
        <v>46.568344119999999</v>
      </c>
      <c r="C2865">
        <v>161.21400449999999</v>
      </c>
      <c r="D2865">
        <v>26.534976960000002</v>
      </c>
      <c r="E2865">
        <v>4659.0297849999997</v>
      </c>
      <c r="G2865" s="6">
        <f t="shared" si="227"/>
        <v>44574</v>
      </c>
      <c r="H2865" s="4">
        <f t="shared" si="228"/>
        <v>1.415222640577829E-2</v>
      </c>
      <c r="I2865" s="4">
        <f t="shared" si="229"/>
        <v>-2.4169654936420759E-2</v>
      </c>
      <c r="J2865" s="4">
        <f t="shared" si="230"/>
        <v>-5.0858847633967419E-2</v>
      </c>
      <c r="K2865" s="4">
        <f t="shared" si="231"/>
        <v>-1.4243615391184683E-2</v>
      </c>
    </row>
    <row r="2866" spans="1:11" x14ac:dyDescent="0.2">
      <c r="A2866" s="6">
        <v>44575</v>
      </c>
      <c r="B2866">
        <v>46.437095640000003</v>
      </c>
      <c r="C2866">
        <v>162.1380005</v>
      </c>
      <c r="D2866">
        <v>26.901416780000002</v>
      </c>
      <c r="E2866">
        <v>4662.8500979999999</v>
      </c>
      <c r="G2866" s="6">
        <f t="shared" si="227"/>
        <v>44575</v>
      </c>
      <c r="H2866" s="4">
        <f t="shared" si="228"/>
        <v>-2.8184055602619162E-3</v>
      </c>
      <c r="I2866" s="4">
        <f t="shared" si="229"/>
        <v>5.7314871798250788E-3</v>
      </c>
      <c r="J2866" s="4">
        <f t="shared" si="230"/>
        <v>1.3809690528557406E-2</v>
      </c>
      <c r="K2866" s="4">
        <f t="shared" si="231"/>
        <v>8.1998037709474225E-4</v>
      </c>
    </row>
    <row r="2867" spans="1:11" x14ac:dyDescent="0.2">
      <c r="A2867" s="6">
        <v>44579</v>
      </c>
      <c r="B2867">
        <v>45.62398529</v>
      </c>
      <c r="C2867">
        <v>158.91749569999999</v>
      </c>
      <c r="D2867">
        <v>25.863985060000001</v>
      </c>
      <c r="E2867">
        <v>4577.1098629999997</v>
      </c>
      <c r="G2867" s="6">
        <f t="shared" si="227"/>
        <v>44579</v>
      </c>
      <c r="H2867" s="4">
        <f t="shared" si="228"/>
        <v>-1.7509931204646723E-2</v>
      </c>
      <c r="I2867" s="4">
        <f t="shared" si="229"/>
        <v>-1.9862739086880632E-2</v>
      </c>
      <c r="J2867" s="4">
        <f t="shared" si="230"/>
        <v>-3.8564203829267618E-2</v>
      </c>
      <c r="K2867" s="4">
        <f t="shared" si="231"/>
        <v>-1.8387945826690011E-2</v>
      </c>
    </row>
    <row r="2868" spans="1:11" x14ac:dyDescent="0.2">
      <c r="A2868" s="6">
        <v>44580</v>
      </c>
      <c r="B2868">
        <v>46.078556059999997</v>
      </c>
      <c r="C2868">
        <v>156.29899599999999</v>
      </c>
      <c r="D2868">
        <v>25.029243470000001</v>
      </c>
      <c r="E2868">
        <v>4532.7597660000001</v>
      </c>
      <c r="G2868" s="6">
        <f t="shared" si="227"/>
        <v>44580</v>
      </c>
      <c r="H2868" s="4">
        <f t="shared" si="228"/>
        <v>9.9634165474717928E-3</v>
      </c>
      <c r="I2868" s="4">
        <f t="shared" si="229"/>
        <v>-1.6477101457369581E-2</v>
      </c>
      <c r="J2868" s="4">
        <f t="shared" si="230"/>
        <v>-3.2274283644362689E-2</v>
      </c>
      <c r="K2868" s="4">
        <f t="shared" si="231"/>
        <v>-9.6895417255575822E-3</v>
      </c>
    </row>
    <row r="2869" spans="1:11" x14ac:dyDescent="0.2">
      <c r="A2869" s="6">
        <v>44581</v>
      </c>
      <c r="B2869">
        <v>45.20782852</v>
      </c>
      <c r="C2869">
        <v>151.66749569999999</v>
      </c>
      <c r="D2869">
        <v>24.113624569999999</v>
      </c>
      <c r="E2869">
        <v>4482.7299800000001</v>
      </c>
      <c r="G2869" s="6">
        <f t="shared" si="227"/>
        <v>44581</v>
      </c>
      <c r="H2869" s="4">
        <f t="shared" si="228"/>
        <v>-1.8896589095938721E-2</v>
      </c>
      <c r="I2869" s="4">
        <f t="shared" si="229"/>
        <v>-2.9632309986175498E-2</v>
      </c>
      <c r="J2869" s="4">
        <f t="shared" si="230"/>
        <v>-3.658196465656105E-2</v>
      </c>
      <c r="K2869" s="4">
        <f t="shared" si="231"/>
        <v>-1.1037378679380039E-2</v>
      </c>
    </row>
    <row r="2870" spans="1:11" x14ac:dyDescent="0.2">
      <c r="A2870" s="6">
        <v>44582</v>
      </c>
      <c r="B2870">
        <v>44.878093720000003</v>
      </c>
      <c r="C2870">
        <v>142.64300539999999</v>
      </c>
      <c r="D2870">
        <v>23.3387928</v>
      </c>
      <c r="E2870">
        <v>4397.9399409999996</v>
      </c>
      <c r="G2870" s="6">
        <f t="shared" si="227"/>
        <v>44582</v>
      </c>
      <c r="H2870" s="4">
        <f t="shared" si="228"/>
        <v>-7.2937544402098542E-3</v>
      </c>
      <c r="I2870" s="4">
        <f t="shared" si="229"/>
        <v>-5.9501808600113892E-2</v>
      </c>
      <c r="J2870" s="4">
        <f t="shared" si="230"/>
        <v>-3.2132530211321897E-2</v>
      </c>
      <c r="K2870" s="4">
        <f t="shared" si="231"/>
        <v>-1.8914821855944175E-2</v>
      </c>
    </row>
    <row r="2871" spans="1:11" x14ac:dyDescent="0.2">
      <c r="A2871" s="6">
        <v>44585</v>
      </c>
      <c r="B2871">
        <v>44.88129807</v>
      </c>
      <c r="C2871">
        <v>144.54400630000001</v>
      </c>
      <c r="D2871">
        <v>23.336797709999999</v>
      </c>
      <c r="E2871">
        <v>4410.1298829999996</v>
      </c>
      <c r="G2871" s="6">
        <f t="shared" si="227"/>
        <v>44585</v>
      </c>
      <c r="H2871" s="4">
        <f t="shared" si="228"/>
        <v>7.1401205674836987E-5</v>
      </c>
      <c r="I2871" s="4">
        <f t="shared" si="229"/>
        <v>1.3326982943672627E-2</v>
      </c>
      <c r="J2871" s="4">
        <f t="shared" si="230"/>
        <v>-8.5483855874590731E-5</v>
      </c>
      <c r="K2871" s="4">
        <f t="shared" si="231"/>
        <v>2.771739078644142E-3</v>
      </c>
    </row>
    <row r="2872" spans="1:11" x14ac:dyDescent="0.2">
      <c r="A2872" s="6">
        <v>44586</v>
      </c>
      <c r="B2872">
        <v>43.904918670000001</v>
      </c>
      <c r="C2872">
        <v>139.98599239999999</v>
      </c>
      <c r="D2872">
        <v>22.29037666</v>
      </c>
      <c r="E2872">
        <v>4356.4501950000003</v>
      </c>
      <c r="G2872" s="6">
        <f t="shared" si="227"/>
        <v>44586</v>
      </c>
      <c r="H2872" s="4">
        <f t="shared" si="228"/>
        <v>-2.1754705010473829E-2</v>
      </c>
      <c r="I2872" s="4">
        <f t="shared" si="229"/>
        <v>-3.1533745443169003E-2</v>
      </c>
      <c r="J2872" s="4">
        <f t="shared" si="230"/>
        <v>-4.483995889254333E-2</v>
      </c>
      <c r="K2872" s="4">
        <f t="shared" si="231"/>
        <v>-1.2171906366504448E-2</v>
      </c>
    </row>
    <row r="2873" spans="1:11" x14ac:dyDescent="0.2">
      <c r="A2873" s="6">
        <v>44587</v>
      </c>
      <c r="B2873">
        <v>43.456748959999999</v>
      </c>
      <c r="C2873">
        <v>138.8724976</v>
      </c>
      <c r="D2873">
        <v>22.73770142</v>
      </c>
      <c r="E2873">
        <v>4349.9301759999998</v>
      </c>
      <c r="G2873" s="6">
        <f t="shared" si="227"/>
        <v>44587</v>
      </c>
      <c r="H2873" s="4">
        <f t="shared" si="228"/>
        <v>-1.0207733519985607E-2</v>
      </c>
      <c r="I2873" s="4">
        <f t="shared" si="229"/>
        <v>-7.9543301505357045E-3</v>
      </c>
      <c r="J2873" s="4">
        <f t="shared" si="230"/>
        <v>2.006806644962289E-2</v>
      </c>
      <c r="K2873" s="4">
        <f t="shared" si="231"/>
        <v>-1.4966357259136309E-3</v>
      </c>
    </row>
    <row r="2874" spans="1:11" x14ac:dyDescent="0.2">
      <c r="A2874" s="6">
        <v>44588</v>
      </c>
      <c r="B2874">
        <v>43.485557559999997</v>
      </c>
      <c r="C2874">
        <v>139.6374969</v>
      </c>
      <c r="D2874">
        <v>21.910949710000001</v>
      </c>
      <c r="E2874">
        <v>4326.5097660000001</v>
      </c>
      <c r="G2874" s="6">
        <f t="shared" si="227"/>
        <v>44588</v>
      </c>
      <c r="H2874" s="4">
        <f t="shared" si="228"/>
        <v>6.6292579839588583E-4</v>
      </c>
      <c r="I2874" s="4">
        <f t="shared" si="229"/>
        <v>5.5086450753083493E-3</v>
      </c>
      <c r="J2874" s="4">
        <f t="shared" si="230"/>
        <v>-3.6360390820894151E-2</v>
      </c>
      <c r="K2874" s="4">
        <f t="shared" si="231"/>
        <v>-5.3840887215196309E-3</v>
      </c>
    </row>
    <row r="2875" spans="1:11" x14ac:dyDescent="0.2">
      <c r="A2875" s="6">
        <v>44589</v>
      </c>
      <c r="B2875">
        <v>44.023372649999999</v>
      </c>
      <c r="C2875">
        <v>143.9779968</v>
      </c>
      <c r="D2875">
        <v>22.80559731</v>
      </c>
      <c r="E2875">
        <v>4431.8500979999999</v>
      </c>
      <c r="G2875" s="6">
        <f t="shared" si="227"/>
        <v>44589</v>
      </c>
      <c r="H2875" s="4">
        <f t="shared" si="228"/>
        <v>1.2367671479385889E-2</v>
      </c>
      <c r="I2875" s="4">
        <f t="shared" si="229"/>
        <v>3.1084056907066948E-2</v>
      </c>
      <c r="J2875" s="4">
        <f t="shared" si="230"/>
        <v>4.0831073588366129E-2</v>
      </c>
      <c r="K2875" s="4">
        <f t="shared" si="231"/>
        <v>2.434764687874269E-2</v>
      </c>
    </row>
    <row r="2876" spans="1:11" x14ac:dyDescent="0.2">
      <c r="A2876" s="6">
        <v>44592</v>
      </c>
      <c r="B2876">
        <v>44.756446840000002</v>
      </c>
      <c r="C2876">
        <v>149.57350159999999</v>
      </c>
      <c r="D2876">
        <v>24.449117659999999</v>
      </c>
      <c r="E2876">
        <v>4515.5498049999997</v>
      </c>
      <c r="G2876" s="6">
        <f t="shared" si="227"/>
        <v>44592</v>
      </c>
      <c r="H2876" s="4">
        <f t="shared" si="228"/>
        <v>1.6651931596158631E-2</v>
      </c>
      <c r="I2876" s="4">
        <f t="shared" si="229"/>
        <v>3.8863610581919117E-2</v>
      </c>
      <c r="J2876" s="4">
        <f t="shared" si="230"/>
        <v>7.2066533827611412E-2</v>
      </c>
      <c r="K2876" s="4">
        <f t="shared" si="231"/>
        <v>1.8885951724263439E-2</v>
      </c>
    </row>
    <row r="2877" spans="1:11" x14ac:dyDescent="0.2">
      <c r="A2877" s="6">
        <v>44593</v>
      </c>
      <c r="B2877">
        <v>45.108581540000003</v>
      </c>
      <c r="C2877">
        <v>151.1934967</v>
      </c>
      <c r="D2877">
        <v>24.600894929999999</v>
      </c>
      <c r="E2877">
        <v>4546.5400390000004</v>
      </c>
      <c r="G2877" s="6">
        <f t="shared" si="227"/>
        <v>44593</v>
      </c>
      <c r="H2877" s="4">
        <f t="shared" si="228"/>
        <v>7.8677983812889263E-3</v>
      </c>
      <c r="I2877" s="4">
        <f t="shared" si="229"/>
        <v>1.0830762686376838E-2</v>
      </c>
      <c r="J2877" s="4">
        <f t="shared" si="230"/>
        <v>6.20788333185196E-3</v>
      </c>
      <c r="K2877" s="4">
        <f t="shared" si="231"/>
        <v>6.8630034742802604E-3</v>
      </c>
    </row>
    <row r="2878" spans="1:11" x14ac:dyDescent="0.2">
      <c r="A2878" s="6">
        <v>44594</v>
      </c>
      <c r="B2878">
        <v>45.089374540000001</v>
      </c>
      <c r="C2878">
        <v>150.6125031</v>
      </c>
      <c r="D2878">
        <v>25.203983310000002</v>
      </c>
      <c r="E2878">
        <v>4589.3798829999996</v>
      </c>
      <c r="G2878" s="6">
        <f t="shared" si="227"/>
        <v>44594</v>
      </c>
      <c r="H2878" s="4">
        <f t="shared" si="228"/>
        <v>-4.2579481207960512E-4</v>
      </c>
      <c r="I2878" s="4">
        <f t="shared" si="229"/>
        <v>-3.842715544523756E-3</v>
      </c>
      <c r="J2878" s="4">
        <f t="shared" si="230"/>
        <v>2.4514895970900508E-2</v>
      </c>
      <c r="K2878" s="4">
        <f t="shared" si="231"/>
        <v>9.4225155024525442E-3</v>
      </c>
    </row>
    <row r="2879" spans="1:11" x14ac:dyDescent="0.2">
      <c r="A2879" s="6">
        <v>44595</v>
      </c>
      <c r="B2879">
        <v>45.134193420000003</v>
      </c>
      <c r="C2879">
        <v>138.84550479999999</v>
      </c>
      <c r="D2879">
        <v>23.911930080000001</v>
      </c>
      <c r="E2879">
        <v>4477.4399409999996</v>
      </c>
      <c r="G2879" s="6">
        <f t="shared" si="227"/>
        <v>44595</v>
      </c>
      <c r="H2879" s="4">
        <f t="shared" si="228"/>
        <v>9.9400092499046799E-4</v>
      </c>
      <c r="I2879" s="4">
        <f t="shared" si="229"/>
        <v>-7.812763255243993E-2</v>
      </c>
      <c r="J2879" s="4">
        <f t="shared" si="230"/>
        <v>-5.1263850404446254E-2</v>
      </c>
      <c r="K2879" s="4">
        <f t="shared" si="231"/>
        <v>-2.4391082205822312E-2</v>
      </c>
    </row>
    <row r="2880" spans="1:11" x14ac:dyDescent="0.2">
      <c r="A2880" s="6">
        <v>44596</v>
      </c>
      <c r="B2880">
        <v>44.602783199999998</v>
      </c>
      <c r="C2880">
        <v>157.63949579999999</v>
      </c>
      <c r="D2880">
        <v>24.282371520000002</v>
      </c>
      <c r="E2880">
        <v>4500.5297849999997</v>
      </c>
      <c r="G2880" s="6">
        <f t="shared" si="227"/>
        <v>44596</v>
      </c>
      <c r="H2880" s="4">
        <f t="shared" si="228"/>
        <v>-1.1774005022199496E-2</v>
      </c>
      <c r="I2880" s="4">
        <f t="shared" si="229"/>
        <v>0.13535901667880279</v>
      </c>
      <c r="J2880" s="4">
        <f t="shared" si="230"/>
        <v>1.5491908798689558E-2</v>
      </c>
      <c r="K2880" s="4">
        <f t="shared" si="231"/>
        <v>5.1569299207268049E-3</v>
      </c>
    </row>
    <row r="2881" spans="1:11" x14ac:dyDescent="0.2">
      <c r="A2881" s="6">
        <v>44599</v>
      </c>
      <c r="B2881">
        <v>44.164218900000002</v>
      </c>
      <c r="C2881">
        <v>157.93550110000001</v>
      </c>
      <c r="D2881">
        <v>24.690755840000001</v>
      </c>
      <c r="E2881">
        <v>4483.8701170000004</v>
      </c>
      <c r="G2881" s="6">
        <f t="shared" si="227"/>
        <v>44599</v>
      </c>
      <c r="H2881" s="4">
        <f t="shared" si="228"/>
        <v>-9.8326666753835168E-3</v>
      </c>
      <c r="I2881" s="4">
        <f t="shared" si="229"/>
        <v>1.8777356429480196E-3</v>
      </c>
      <c r="J2881" s="4">
        <f t="shared" si="230"/>
        <v>1.6818139845345748E-2</v>
      </c>
      <c r="K2881" s="4">
        <f t="shared" si="231"/>
        <v>-3.7017126418149582E-3</v>
      </c>
    </row>
    <row r="2882" spans="1:11" x14ac:dyDescent="0.2">
      <c r="A2882" s="6">
        <v>44600</v>
      </c>
      <c r="B2882">
        <v>44.173828129999997</v>
      </c>
      <c r="C2882">
        <v>161.41349790000001</v>
      </c>
      <c r="D2882">
        <v>25.070182800000001</v>
      </c>
      <c r="E2882">
        <v>4521.5400390000004</v>
      </c>
      <c r="G2882" s="6">
        <f t="shared" ref="G2882:G2945" si="232">A2882</f>
        <v>44600</v>
      </c>
      <c r="H2882" s="4">
        <f t="shared" si="228"/>
        <v>2.1757953020196119E-4</v>
      </c>
      <c r="I2882" s="4">
        <f t="shared" si="229"/>
        <v>2.2021627663040944E-2</v>
      </c>
      <c r="J2882" s="4">
        <f t="shared" si="230"/>
        <v>1.5367166661836684E-2</v>
      </c>
      <c r="K2882" s="4">
        <f t="shared" si="231"/>
        <v>8.4012072198924592E-3</v>
      </c>
    </row>
    <row r="2883" spans="1:11" x14ac:dyDescent="0.2">
      <c r="A2883" s="6">
        <v>44601</v>
      </c>
      <c r="B2883">
        <v>44.077785489999997</v>
      </c>
      <c r="C2883">
        <v>161.18949889999999</v>
      </c>
      <c r="D2883">
        <v>26.66477776</v>
      </c>
      <c r="E2883">
        <v>4587.1801759999998</v>
      </c>
      <c r="G2883" s="6">
        <f t="shared" si="232"/>
        <v>44601</v>
      </c>
      <c r="H2883" s="4">
        <f t="shared" si="228"/>
        <v>-2.1741978014074848E-3</v>
      </c>
      <c r="I2883" s="4">
        <f t="shared" si="229"/>
        <v>-1.3877340056083209E-3</v>
      </c>
      <c r="J2883" s="4">
        <f t="shared" si="230"/>
        <v>6.3605238650274121E-2</v>
      </c>
      <c r="K2883" s="4">
        <f t="shared" si="231"/>
        <v>1.4517207949908295E-2</v>
      </c>
    </row>
    <row r="2884" spans="1:11" x14ac:dyDescent="0.2">
      <c r="A2884" s="6">
        <v>44602</v>
      </c>
      <c r="B2884">
        <v>43.562385560000003</v>
      </c>
      <c r="C2884">
        <v>159.0034943</v>
      </c>
      <c r="D2884">
        <v>25.78510666</v>
      </c>
      <c r="E2884">
        <v>4504.080078</v>
      </c>
      <c r="G2884" s="6">
        <f t="shared" si="232"/>
        <v>44602</v>
      </c>
      <c r="H2884" s="4">
        <f t="shared" si="228"/>
        <v>-1.1692963343562846E-2</v>
      </c>
      <c r="I2884" s="4">
        <f t="shared" si="229"/>
        <v>-1.356170603493323E-2</v>
      </c>
      <c r="J2884" s="4">
        <f t="shared" si="230"/>
        <v>-3.2990003063877005E-2</v>
      </c>
      <c r="K2884" s="4">
        <f t="shared" si="231"/>
        <v>-1.8115725742532951E-2</v>
      </c>
    </row>
    <row r="2885" spans="1:11" x14ac:dyDescent="0.2">
      <c r="A2885" s="6">
        <v>44603</v>
      </c>
      <c r="B2885">
        <v>43.322296139999999</v>
      </c>
      <c r="C2885">
        <v>153.2935028</v>
      </c>
      <c r="D2885">
        <v>23.912927629999999</v>
      </c>
      <c r="E2885">
        <v>4418.6401370000003</v>
      </c>
      <c r="G2885" s="6">
        <f t="shared" si="232"/>
        <v>44603</v>
      </c>
      <c r="H2885" s="4">
        <f t="shared" ref="H2885:H2948" si="233">B2885/B2884-1</f>
        <v>-5.5113928430140513E-3</v>
      </c>
      <c r="I2885" s="4">
        <f t="shared" si="229"/>
        <v>-3.5911107017727928E-2</v>
      </c>
      <c r="J2885" s="4">
        <f t="shared" si="230"/>
        <v>-7.2606991884360927E-2</v>
      </c>
      <c r="K2885" s="4">
        <f t="shared" si="231"/>
        <v>-1.8969454254893825E-2</v>
      </c>
    </row>
    <row r="2886" spans="1:11" x14ac:dyDescent="0.2">
      <c r="A2886" s="6">
        <v>44606</v>
      </c>
      <c r="B2886">
        <v>42.880527499999999</v>
      </c>
      <c r="C2886">
        <v>155.16700739999999</v>
      </c>
      <c r="D2886">
        <v>24.23045158</v>
      </c>
      <c r="E2886">
        <v>4401.669922</v>
      </c>
      <c r="G2886" s="6">
        <f t="shared" si="232"/>
        <v>44606</v>
      </c>
      <c r="H2886" s="4">
        <f t="shared" si="233"/>
        <v>-1.0197258210238536E-2</v>
      </c>
      <c r="I2886" s="4">
        <f t="shared" si="229"/>
        <v>1.2221683018388108E-2</v>
      </c>
      <c r="J2886" s="4">
        <f t="shared" si="230"/>
        <v>1.3278338600483774E-2</v>
      </c>
      <c r="K2886" s="4">
        <f t="shared" si="231"/>
        <v>-3.8405967614104641E-3</v>
      </c>
    </row>
    <row r="2887" spans="1:11" x14ac:dyDescent="0.2">
      <c r="A2887" s="6">
        <v>44607</v>
      </c>
      <c r="B2887">
        <v>43.014976500000003</v>
      </c>
      <c r="C2887">
        <v>156.51049800000001</v>
      </c>
      <c r="D2887">
        <v>26.455095289999999</v>
      </c>
      <c r="E2887">
        <v>4471.0698240000002</v>
      </c>
      <c r="G2887" s="6">
        <f t="shared" si="232"/>
        <v>44607</v>
      </c>
      <c r="H2887" s="4">
        <f t="shared" si="233"/>
        <v>3.1354325107124659E-3</v>
      </c>
      <c r="I2887" s="4">
        <f t="shared" si="229"/>
        <v>8.6583522007142033E-3</v>
      </c>
      <c r="J2887" s="4">
        <f t="shared" si="230"/>
        <v>9.181189639223386E-2</v>
      </c>
      <c r="K2887" s="4">
        <f t="shared" si="231"/>
        <v>1.5766721092177471E-2</v>
      </c>
    </row>
    <row r="2888" spans="1:11" x14ac:dyDescent="0.2">
      <c r="A2888" s="6">
        <v>44608</v>
      </c>
      <c r="B2888">
        <v>42.746070860000003</v>
      </c>
      <c r="C2888">
        <v>158.1004944</v>
      </c>
      <c r="D2888">
        <v>26.47106934</v>
      </c>
      <c r="E2888">
        <v>4475.0097660000001</v>
      </c>
      <c r="G2888" s="6">
        <f t="shared" si="232"/>
        <v>44608</v>
      </c>
      <c r="H2888" s="4">
        <f t="shared" si="233"/>
        <v>-6.2514422157129435E-3</v>
      </c>
      <c r="I2888" s="4">
        <f t="shared" si="229"/>
        <v>1.0159039938649972E-2</v>
      </c>
      <c r="J2888" s="4">
        <f t="shared" si="230"/>
        <v>6.0381751888982649E-4</v>
      </c>
      <c r="K2888" s="4">
        <f t="shared" si="231"/>
        <v>8.8120788873635725E-4</v>
      </c>
    </row>
    <row r="2889" spans="1:11" x14ac:dyDescent="0.2">
      <c r="A2889" s="6">
        <v>44609</v>
      </c>
      <c r="B2889">
        <v>44.458732599999998</v>
      </c>
      <c r="C2889">
        <v>154.6524963</v>
      </c>
      <c r="D2889">
        <v>24.470092770000001</v>
      </c>
      <c r="E2889">
        <v>4380.2597660000001</v>
      </c>
      <c r="G2889" s="6">
        <f t="shared" si="232"/>
        <v>44609</v>
      </c>
      <c r="H2889" s="4">
        <f t="shared" si="233"/>
        <v>4.0065945373300549E-2</v>
      </c>
      <c r="I2889" s="4">
        <f t="shared" si="229"/>
        <v>-2.1808901440095729E-2</v>
      </c>
      <c r="J2889" s="4">
        <f t="shared" si="230"/>
        <v>-7.5591074327184704E-2</v>
      </c>
      <c r="K2889" s="4">
        <f t="shared" si="231"/>
        <v>-2.1173138150420767E-2</v>
      </c>
    </row>
    <row r="2890" spans="1:11" x14ac:dyDescent="0.2">
      <c r="A2890" s="6">
        <v>44610</v>
      </c>
      <c r="B2890">
        <v>44.173828129999997</v>
      </c>
      <c r="C2890">
        <v>152.60150150000001</v>
      </c>
      <c r="D2890">
        <v>23.606388089999999</v>
      </c>
      <c r="E2890">
        <v>4348.8701170000004</v>
      </c>
      <c r="G2890" s="6">
        <f t="shared" si="232"/>
        <v>44610</v>
      </c>
      <c r="H2890" s="4">
        <f t="shared" si="233"/>
        <v>-6.4082904153682785E-3</v>
      </c>
      <c r="I2890" s="4">
        <f t="shared" si="229"/>
        <v>-1.3261957285328196E-2</v>
      </c>
      <c r="J2890" s="4">
        <f t="shared" si="230"/>
        <v>-3.5296338600681265E-2</v>
      </c>
      <c r="K2890" s="4">
        <f t="shared" si="231"/>
        <v>-7.166161523946446E-3</v>
      </c>
    </row>
    <row r="2891" spans="1:11" x14ac:dyDescent="0.2">
      <c r="A2891" s="6">
        <v>44614</v>
      </c>
      <c r="B2891">
        <v>43.680828089999999</v>
      </c>
      <c r="C2891">
        <v>150.1974945</v>
      </c>
      <c r="D2891">
        <v>23.354768750000002</v>
      </c>
      <c r="E2891">
        <v>4304.7597660000001</v>
      </c>
      <c r="G2891" s="6">
        <f t="shared" si="232"/>
        <v>44614</v>
      </c>
      <c r="H2891" s="4">
        <f t="shared" si="233"/>
        <v>-1.1160455429607308E-2</v>
      </c>
      <c r="I2891" s="4">
        <f t="shared" si="229"/>
        <v>-1.5753495059811051E-2</v>
      </c>
      <c r="J2891" s="4">
        <f t="shared" si="230"/>
        <v>-1.0658951256782401E-2</v>
      </c>
      <c r="K2891" s="4">
        <f t="shared" si="231"/>
        <v>-1.0142945135926285E-2</v>
      </c>
    </row>
    <row r="2892" spans="1:11" x14ac:dyDescent="0.2">
      <c r="A2892" s="6">
        <v>44615</v>
      </c>
      <c r="B2892">
        <v>43.2326622</v>
      </c>
      <c r="C2892">
        <v>144.82699579999999</v>
      </c>
      <c r="D2892">
        <v>22.353281020000001</v>
      </c>
      <c r="E2892">
        <v>4225.5</v>
      </c>
      <c r="G2892" s="6">
        <f t="shared" si="232"/>
        <v>44615</v>
      </c>
      <c r="H2892" s="4">
        <f t="shared" si="233"/>
        <v>-1.0260013593986761E-2</v>
      </c>
      <c r="I2892" s="4">
        <f t="shared" si="229"/>
        <v>-3.5756246919285362E-2</v>
      </c>
      <c r="J2892" s="4">
        <f t="shared" si="230"/>
        <v>-4.2881509156454389E-2</v>
      </c>
      <c r="K2892" s="4">
        <f t="shared" si="231"/>
        <v>-1.8412122930996588E-2</v>
      </c>
    </row>
    <row r="2893" spans="1:11" x14ac:dyDescent="0.2">
      <c r="A2893" s="6">
        <v>44616</v>
      </c>
      <c r="B2893">
        <v>43.066192630000003</v>
      </c>
      <c r="C2893">
        <v>151.35800169999999</v>
      </c>
      <c r="D2893">
        <v>23.712230680000001</v>
      </c>
      <c r="E2893">
        <v>4288.7001950000003</v>
      </c>
      <c r="G2893" s="6">
        <f t="shared" si="232"/>
        <v>44616</v>
      </c>
      <c r="H2893" s="4">
        <f t="shared" si="233"/>
        <v>-3.8505509845747632E-3</v>
      </c>
      <c r="I2893" s="4">
        <f t="shared" si="229"/>
        <v>4.5095224574146719E-2</v>
      </c>
      <c r="J2893" s="4">
        <f t="shared" si="230"/>
        <v>6.0794192082321841E-2</v>
      </c>
      <c r="K2893" s="4">
        <f t="shared" si="231"/>
        <v>1.4956855993373708E-2</v>
      </c>
    </row>
    <row r="2894" spans="1:11" x14ac:dyDescent="0.2">
      <c r="A2894" s="6">
        <v>44617</v>
      </c>
      <c r="B2894">
        <v>43.65842438</v>
      </c>
      <c r="C2894">
        <v>153.78849790000001</v>
      </c>
      <c r="D2894">
        <v>24.120615010000002</v>
      </c>
      <c r="E2894">
        <v>4384.6499020000001</v>
      </c>
      <c r="G2894" s="6">
        <f t="shared" si="232"/>
        <v>44617</v>
      </c>
      <c r="H2894" s="4">
        <f t="shared" si="233"/>
        <v>1.3751662588056268E-2</v>
      </c>
      <c r="I2894" s="4">
        <f t="shared" si="229"/>
        <v>1.6057930024852007E-2</v>
      </c>
      <c r="J2894" s="4">
        <f t="shared" si="230"/>
        <v>1.7222518434102829E-2</v>
      </c>
      <c r="K2894" s="4">
        <f t="shared" si="231"/>
        <v>2.2372677649946882E-2</v>
      </c>
    </row>
    <row r="2895" spans="1:11" x14ac:dyDescent="0.2">
      <c r="A2895" s="6">
        <v>44620</v>
      </c>
      <c r="B2895">
        <v>43.267875670000002</v>
      </c>
      <c r="C2895">
        <v>153.56300350000001</v>
      </c>
      <c r="D2895">
        <v>24.348270419999999</v>
      </c>
      <c r="E2895">
        <v>4373.9399409999996</v>
      </c>
      <c r="G2895" s="6">
        <f t="shared" si="232"/>
        <v>44620</v>
      </c>
      <c r="H2895" s="4">
        <f t="shared" si="233"/>
        <v>-8.9455521024003337E-3</v>
      </c>
      <c r="I2895" s="4">
        <f t="shared" si="229"/>
        <v>-1.4662631021120642E-3</v>
      </c>
      <c r="J2895" s="4">
        <f t="shared" si="230"/>
        <v>9.4382091793934197E-3</v>
      </c>
      <c r="K2895" s="4">
        <f t="shared" si="231"/>
        <v>-2.4426034550935061E-3</v>
      </c>
    </row>
    <row r="2896" spans="1:11" x14ac:dyDescent="0.2">
      <c r="A2896" s="6">
        <v>44621</v>
      </c>
      <c r="B2896">
        <v>43.533573150000002</v>
      </c>
      <c r="C2896">
        <v>151.14199830000001</v>
      </c>
      <c r="D2896">
        <v>23.441638950000002</v>
      </c>
      <c r="E2896">
        <v>4306.2597660000001</v>
      </c>
      <c r="G2896" s="6">
        <f t="shared" si="232"/>
        <v>44621</v>
      </c>
      <c r="H2896" s="4">
        <f t="shared" si="233"/>
        <v>6.1407562974999941E-3</v>
      </c>
      <c r="I2896" s="4">
        <f t="shared" si="229"/>
        <v>-1.5765549935990886E-2</v>
      </c>
      <c r="J2896" s="4">
        <f t="shared" si="230"/>
        <v>-3.7235970126866857E-2</v>
      </c>
      <c r="K2896" s="4">
        <f t="shared" si="231"/>
        <v>-1.5473503503234176E-2</v>
      </c>
    </row>
    <row r="2897" spans="1:11" x14ac:dyDescent="0.2">
      <c r="A2897" s="6">
        <v>44622</v>
      </c>
      <c r="B2897">
        <v>43.587997440000002</v>
      </c>
      <c r="C2897">
        <v>152.0525055</v>
      </c>
      <c r="D2897">
        <v>24.18764114</v>
      </c>
      <c r="E2897">
        <v>4386.5400390000004</v>
      </c>
      <c r="G2897" s="6">
        <f t="shared" si="232"/>
        <v>44622</v>
      </c>
      <c r="H2897" s="4">
        <f t="shared" si="233"/>
        <v>1.2501682279209003E-3</v>
      </c>
      <c r="I2897" s="4">
        <f t="shared" si="229"/>
        <v>6.024183947817896E-3</v>
      </c>
      <c r="J2897" s="4">
        <f t="shared" si="230"/>
        <v>3.1823806841799307E-2</v>
      </c>
      <c r="K2897" s="4">
        <f t="shared" si="231"/>
        <v>1.8642691654101373E-2</v>
      </c>
    </row>
    <row r="2898" spans="1:11" x14ac:dyDescent="0.2">
      <c r="A2898" s="6">
        <v>44623</v>
      </c>
      <c r="B2898">
        <v>44.58998871</v>
      </c>
      <c r="C2898">
        <v>147.89849849999999</v>
      </c>
      <c r="D2898">
        <v>23.682317730000001</v>
      </c>
      <c r="E2898">
        <v>4363.4902339999999</v>
      </c>
      <c r="G2898" s="6">
        <f t="shared" si="232"/>
        <v>44623</v>
      </c>
      <c r="H2898" s="4">
        <f t="shared" si="233"/>
        <v>2.2987779408293774E-2</v>
      </c>
      <c r="I2898" s="4">
        <f t="shared" si="229"/>
        <v>-2.7319556401522171E-2</v>
      </c>
      <c r="J2898" s="4">
        <f t="shared" si="230"/>
        <v>-2.0891802018855321E-2</v>
      </c>
      <c r="K2898" s="4">
        <f t="shared" si="231"/>
        <v>-5.2546665014039373E-3</v>
      </c>
    </row>
    <row r="2899" spans="1:11" x14ac:dyDescent="0.2">
      <c r="A2899" s="6">
        <v>44624</v>
      </c>
      <c r="B2899">
        <v>45.720012660000002</v>
      </c>
      <c r="C2899">
        <v>145.6410065</v>
      </c>
      <c r="D2899">
        <v>22.90535736</v>
      </c>
      <c r="E2899">
        <v>4328.8701170000004</v>
      </c>
      <c r="G2899" s="6">
        <f t="shared" si="232"/>
        <v>44624</v>
      </c>
      <c r="H2899" s="4">
        <f t="shared" si="233"/>
        <v>2.5342548466413373E-2</v>
      </c>
      <c r="I2899" s="4">
        <f t="shared" si="229"/>
        <v>-1.5263792552971611E-2</v>
      </c>
      <c r="J2899" s="4">
        <f t="shared" si="230"/>
        <v>-3.2807615321188477E-2</v>
      </c>
      <c r="K2899" s="4">
        <f t="shared" si="231"/>
        <v>-7.9340425080459687E-3</v>
      </c>
    </row>
    <row r="2900" spans="1:11" x14ac:dyDescent="0.2">
      <c r="A2900" s="6">
        <v>44627</v>
      </c>
      <c r="B2900">
        <v>45.351875309999997</v>
      </c>
      <c r="C2900">
        <v>137.4530029</v>
      </c>
      <c r="D2900">
        <v>21.323472979999998</v>
      </c>
      <c r="E2900">
        <v>4201.0898440000001</v>
      </c>
      <c r="G2900" s="6">
        <f t="shared" si="232"/>
        <v>44627</v>
      </c>
      <c r="H2900" s="4">
        <f t="shared" si="233"/>
        <v>-8.0519958018753224E-3</v>
      </c>
      <c r="I2900" s="4">
        <f t="shared" ref="I2900:I2963" si="234">C2900/C2899-1</f>
        <v>-5.6220454642353812E-2</v>
      </c>
      <c r="J2900" s="4">
        <f t="shared" ref="J2900:J2963" si="235">D2900/D2899-1</f>
        <v>-6.906176381087481E-2</v>
      </c>
      <c r="K2900" s="4">
        <f t="shared" ref="K2900:K2963" si="236">E2900/E2899-1</f>
        <v>-2.9518158213662216E-2</v>
      </c>
    </row>
    <row r="2901" spans="1:11" x14ac:dyDescent="0.2">
      <c r="A2901" s="6">
        <v>44628</v>
      </c>
      <c r="B2901">
        <v>44.413921360000003</v>
      </c>
      <c r="C2901">
        <v>136.01449579999999</v>
      </c>
      <c r="D2901">
        <v>21.485256199999998</v>
      </c>
      <c r="E2901">
        <v>4170.7001950000003</v>
      </c>
      <c r="G2901" s="6">
        <f t="shared" si="232"/>
        <v>44628</v>
      </c>
      <c r="H2901" s="4">
        <f t="shared" si="233"/>
        <v>-2.0681701552331955E-2</v>
      </c>
      <c r="I2901" s="4">
        <f t="shared" si="234"/>
        <v>-1.0465446877479634E-2</v>
      </c>
      <c r="J2901" s="4">
        <f t="shared" si="235"/>
        <v>7.5870952237349076E-3</v>
      </c>
      <c r="K2901" s="4">
        <f t="shared" si="236"/>
        <v>-7.2337536516631218E-3</v>
      </c>
    </row>
    <row r="2902" spans="1:11" x14ac:dyDescent="0.2">
      <c r="A2902" s="6">
        <v>44629</v>
      </c>
      <c r="B2902">
        <v>44.644409179999997</v>
      </c>
      <c r="C2902">
        <v>139.27900700000001</v>
      </c>
      <c r="D2902">
        <v>22.983253479999998</v>
      </c>
      <c r="E2902">
        <v>4277.8798829999996</v>
      </c>
      <c r="G2902" s="6">
        <f t="shared" si="232"/>
        <v>44629</v>
      </c>
      <c r="H2902" s="4">
        <f t="shared" si="233"/>
        <v>5.189539967249468E-3</v>
      </c>
      <c r="I2902" s="4">
        <f t="shared" si="234"/>
        <v>2.4001200613207097E-2</v>
      </c>
      <c r="J2902" s="4">
        <f t="shared" si="235"/>
        <v>6.9722104593753942E-2</v>
      </c>
      <c r="K2902" s="4">
        <f t="shared" si="236"/>
        <v>2.5698248013245051E-2</v>
      </c>
    </row>
    <row r="2903" spans="1:11" x14ac:dyDescent="0.2">
      <c r="A2903" s="6">
        <v>44630</v>
      </c>
      <c r="B2903">
        <v>45.659202579999999</v>
      </c>
      <c r="C2903">
        <v>146.81750489999999</v>
      </c>
      <c r="D2903">
        <v>22.627731319999999</v>
      </c>
      <c r="E2903">
        <v>4259.5200199999999</v>
      </c>
      <c r="G2903" s="6">
        <f t="shared" si="232"/>
        <v>44630</v>
      </c>
      <c r="H2903" s="4">
        <f t="shared" si="233"/>
        <v>2.2730581916953874E-2</v>
      </c>
      <c r="I2903" s="4">
        <f t="shared" si="234"/>
        <v>5.4125155415560844E-2</v>
      </c>
      <c r="J2903" s="4">
        <f t="shared" si="235"/>
        <v>-1.5468748160889167E-2</v>
      </c>
      <c r="K2903" s="4">
        <f t="shared" si="236"/>
        <v>-4.2918135857344941E-3</v>
      </c>
    </row>
    <row r="2904" spans="1:11" x14ac:dyDescent="0.2">
      <c r="A2904" s="6">
        <v>44631</v>
      </c>
      <c r="B2904">
        <v>45.479930879999998</v>
      </c>
      <c r="C2904">
        <v>145.5245056</v>
      </c>
      <c r="D2904">
        <v>22.070472720000001</v>
      </c>
      <c r="E2904">
        <v>4204.3100590000004</v>
      </c>
      <c r="G2904" s="6">
        <f t="shared" si="232"/>
        <v>44631</v>
      </c>
      <c r="H2904" s="4">
        <f t="shared" si="233"/>
        <v>-3.9262994066945334E-3</v>
      </c>
      <c r="I2904" s="4">
        <f t="shared" si="234"/>
        <v>-8.8068469824540419E-3</v>
      </c>
      <c r="J2904" s="4">
        <f t="shared" si="235"/>
        <v>-2.4627241331412364E-2</v>
      </c>
      <c r="K2904" s="4">
        <f t="shared" si="236"/>
        <v>-1.2961545136721653E-2</v>
      </c>
    </row>
    <row r="2905" spans="1:11" x14ac:dyDescent="0.2">
      <c r="A2905" s="6">
        <v>44634</v>
      </c>
      <c r="B2905">
        <v>46.113769529999999</v>
      </c>
      <c r="C2905">
        <v>141.8529968</v>
      </c>
      <c r="D2905">
        <v>21.301504139999999</v>
      </c>
      <c r="E2905">
        <v>4173.1098629999997</v>
      </c>
      <c r="G2905" s="6">
        <f t="shared" si="232"/>
        <v>44634</v>
      </c>
      <c r="H2905" s="4">
        <f t="shared" si="233"/>
        <v>1.3936666959156074E-2</v>
      </c>
      <c r="I2905" s="4">
        <f t="shared" si="234"/>
        <v>-2.5229488221673035E-2</v>
      </c>
      <c r="J2905" s="4">
        <f t="shared" si="235"/>
        <v>-3.4841509276018923E-2</v>
      </c>
      <c r="K2905" s="4">
        <f t="shared" si="236"/>
        <v>-7.4210026287694353E-3</v>
      </c>
    </row>
    <row r="2906" spans="1:11" x14ac:dyDescent="0.2">
      <c r="A2906" s="6">
        <v>44635</v>
      </c>
      <c r="B2906">
        <v>46.667587279999999</v>
      </c>
      <c r="C2906">
        <v>147.36650090000001</v>
      </c>
      <c r="D2906">
        <v>22.942310330000002</v>
      </c>
      <c r="E2906">
        <v>4262.4501950000003</v>
      </c>
      <c r="G2906" s="6">
        <f t="shared" si="232"/>
        <v>44635</v>
      </c>
      <c r="H2906" s="4">
        <f t="shared" si="233"/>
        <v>1.2009813026447658E-2</v>
      </c>
      <c r="I2906" s="4">
        <f t="shared" si="234"/>
        <v>3.886773085078743E-2</v>
      </c>
      <c r="J2906" s="4">
        <f t="shared" si="235"/>
        <v>7.7027715001538155E-2</v>
      </c>
      <c r="K2906" s="4">
        <f t="shared" si="236"/>
        <v>2.1408574164825556E-2</v>
      </c>
    </row>
    <row r="2907" spans="1:11" x14ac:dyDescent="0.2">
      <c r="A2907" s="6">
        <v>44636</v>
      </c>
      <c r="B2907">
        <v>46.529930110000002</v>
      </c>
      <c r="C2907">
        <v>153.10400390000001</v>
      </c>
      <c r="D2907">
        <v>24.46327209</v>
      </c>
      <c r="E2907">
        <v>4357.8598629999997</v>
      </c>
      <c r="G2907" s="6">
        <f t="shared" si="232"/>
        <v>44636</v>
      </c>
      <c r="H2907" s="4">
        <f t="shared" si="233"/>
        <v>-2.9497383092481622E-3</v>
      </c>
      <c r="I2907" s="4">
        <f t="shared" si="234"/>
        <v>3.8933563360463941E-2</v>
      </c>
      <c r="J2907" s="4">
        <f t="shared" si="235"/>
        <v>6.6295056518834938E-2</v>
      </c>
      <c r="K2907" s="4">
        <f t="shared" si="236"/>
        <v>2.2383761366154609E-2</v>
      </c>
    </row>
    <row r="2908" spans="1:11" x14ac:dyDescent="0.2">
      <c r="A2908" s="6">
        <v>44637</v>
      </c>
      <c r="B2908">
        <v>46.600635529999998</v>
      </c>
      <c r="C2908">
        <v>157.23899840000001</v>
      </c>
      <c r="D2908">
        <v>24.732908250000001</v>
      </c>
      <c r="E2908">
        <v>4411.669922</v>
      </c>
      <c r="G2908" s="6">
        <f t="shared" si="232"/>
        <v>44637</v>
      </c>
      <c r="H2908" s="4">
        <f t="shared" si="233"/>
        <v>1.5195685837663397E-3</v>
      </c>
      <c r="I2908" s="4">
        <f t="shared" si="234"/>
        <v>2.7007748946270338E-2</v>
      </c>
      <c r="J2908" s="4">
        <f t="shared" si="235"/>
        <v>1.1022080734254036E-2</v>
      </c>
      <c r="K2908" s="4">
        <f t="shared" si="236"/>
        <v>1.2347817665471439E-2</v>
      </c>
    </row>
    <row r="2909" spans="1:11" x14ac:dyDescent="0.2">
      <c r="A2909" s="6">
        <v>44638</v>
      </c>
      <c r="B2909">
        <v>46.738819120000002</v>
      </c>
      <c r="C2909">
        <v>161.25050350000001</v>
      </c>
      <c r="D2909">
        <v>26.41765594</v>
      </c>
      <c r="E2909">
        <v>4463.1201170000004</v>
      </c>
      <c r="G2909" s="6">
        <f t="shared" si="232"/>
        <v>44638</v>
      </c>
      <c r="H2909" s="4">
        <f t="shared" si="233"/>
        <v>2.9652726497912951E-3</v>
      </c>
      <c r="I2909" s="4">
        <f t="shared" si="234"/>
        <v>2.5512151189077903E-2</v>
      </c>
      <c r="J2909" s="4">
        <f t="shared" si="235"/>
        <v>6.8117654137984207E-2</v>
      </c>
      <c r="K2909" s="4">
        <f t="shared" si="236"/>
        <v>1.1662294756783487E-2</v>
      </c>
    </row>
    <row r="2910" spans="1:11" x14ac:dyDescent="0.2">
      <c r="A2910" s="6">
        <v>44641</v>
      </c>
      <c r="B2910">
        <v>46.349971770000003</v>
      </c>
      <c r="C2910">
        <v>161.49150090000001</v>
      </c>
      <c r="D2910">
        <v>26.698280329999999</v>
      </c>
      <c r="E2910">
        <v>4461.1801759999998</v>
      </c>
      <c r="G2910" s="6">
        <f t="shared" si="232"/>
        <v>44641</v>
      </c>
      <c r="H2910" s="4">
        <f t="shared" si="233"/>
        <v>-8.3195801118048918E-3</v>
      </c>
      <c r="I2910" s="4">
        <f t="shared" si="234"/>
        <v>1.49455285266753E-3</v>
      </c>
      <c r="J2910" s="4">
        <f t="shared" si="235"/>
        <v>1.0622607495432534E-2</v>
      </c>
      <c r="K2910" s="4">
        <f t="shared" si="236"/>
        <v>-4.3466027109850813E-4</v>
      </c>
    </row>
    <row r="2911" spans="1:11" x14ac:dyDescent="0.2">
      <c r="A2911" s="6">
        <v>44642</v>
      </c>
      <c r="B2911">
        <v>46.211788179999999</v>
      </c>
      <c r="C2911">
        <v>164.88900760000001</v>
      </c>
      <c r="D2911">
        <v>26.48856163</v>
      </c>
      <c r="E2911">
        <v>4511.6098629999997</v>
      </c>
      <c r="G2911" s="6">
        <f t="shared" si="232"/>
        <v>44642</v>
      </c>
      <c r="H2911" s="4">
        <f t="shared" si="233"/>
        <v>-2.9813090434165357E-3</v>
      </c>
      <c r="I2911" s="4">
        <f t="shared" si="234"/>
        <v>2.1038300350578965E-2</v>
      </c>
      <c r="J2911" s="4">
        <f t="shared" si="235"/>
        <v>-7.8551388856437088E-3</v>
      </c>
      <c r="K2911" s="4">
        <f t="shared" si="236"/>
        <v>1.1304113488017853E-2</v>
      </c>
    </row>
    <row r="2912" spans="1:11" x14ac:dyDescent="0.2">
      <c r="A2912" s="6">
        <v>44643</v>
      </c>
      <c r="B2912">
        <v>45.617267609999999</v>
      </c>
      <c r="C2912">
        <v>163.40800479999999</v>
      </c>
      <c r="D2912">
        <v>25.599752429999999</v>
      </c>
      <c r="E2912">
        <v>4456.2402339999999</v>
      </c>
      <c r="G2912" s="6">
        <f t="shared" si="232"/>
        <v>44643</v>
      </c>
      <c r="H2912" s="4">
        <f t="shared" si="233"/>
        <v>-1.2865127999035164E-2</v>
      </c>
      <c r="I2912" s="4">
        <f t="shared" si="234"/>
        <v>-8.9818164446276993E-3</v>
      </c>
      <c r="J2912" s="4">
        <f t="shared" si="235"/>
        <v>-3.3554453141516283E-2</v>
      </c>
      <c r="K2912" s="4">
        <f t="shared" si="236"/>
        <v>-1.2272698810703808E-2</v>
      </c>
    </row>
    <row r="2913" spans="1:11" x14ac:dyDescent="0.2">
      <c r="A2913" s="6">
        <v>44644</v>
      </c>
      <c r="B2913">
        <v>45.900066379999998</v>
      </c>
      <c r="C2913">
        <v>163.6495056</v>
      </c>
      <c r="D2913">
        <v>28.112390520000002</v>
      </c>
      <c r="E2913">
        <v>4520.1601559999999</v>
      </c>
      <c r="G2913" s="6">
        <f t="shared" si="232"/>
        <v>44644</v>
      </c>
      <c r="H2913" s="4">
        <f t="shared" si="233"/>
        <v>6.1993798580344261E-3</v>
      </c>
      <c r="I2913" s="4">
        <f t="shared" si="234"/>
        <v>1.4779006713629972E-3</v>
      </c>
      <c r="J2913" s="4">
        <f t="shared" si="235"/>
        <v>9.8150874578594616E-2</v>
      </c>
      <c r="K2913" s="4">
        <f t="shared" si="236"/>
        <v>1.4343912949824178E-2</v>
      </c>
    </row>
    <row r="2914" spans="1:11" x14ac:dyDescent="0.2">
      <c r="A2914" s="6">
        <v>44645</v>
      </c>
      <c r="B2914">
        <v>46.099308010000001</v>
      </c>
      <c r="C2914">
        <v>164.77349849999999</v>
      </c>
      <c r="D2914">
        <v>27.655002589999999</v>
      </c>
      <c r="E2914">
        <v>4543.0600590000004</v>
      </c>
      <c r="G2914" s="6">
        <f t="shared" si="232"/>
        <v>44645</v>
      </c>
      <c r="H2914" s="4">
        <f t="shared" si="233"/>
        <v>4.3407699751567552E-3</v>
      </c>
      <c r="I2914" s="4">
        <f t="shared" si="234"/>
        <v>6.8682938935806792E-3</v>
      </c>
      <c r="J2914" s="4">
        <f t="shared" si="235"/>
        <v>-1.6269976389044705E-2</v>
      </c>
      <c r="K2914" s="4">
        <f t="shared" si="236"/>
        <v>5.0661707129122657E-3</v>
      </c>
    </row>
    <row r="2915" spans="1:11" x14ac:dyDescent="0.2">
      <c r="A2915" s="6">
        <v>44648</v>
      </c>
      <c r="B2915">
        <v>46.918781279999997</v>
      </c>
      <c r="C2915">
        <v>168.9904938</v>
      </c>
      <c r="D2915">
        <v>28.181297300000001</v>
      </c>
      <c r="E2915">
        <v>4575.5200199999999</v>
      </c>
      <c r="G2915" s="6">
        <f t="shared" si="232"/>
        <v>44648</v>
      </c>
      <c r="H2915" s="4">
        <f t="shared" si="233"/>
        <v>1.7776259674488593E-2</v>
      </c>
      <c r="I2915" s="4">
        <f t="shared" si="234"/>
        <v>2.5592679274209829E-2</v>
      </c>
      <c r="J2915" s="4">
        <f t="shared" si="235"/>
        <v>1.9030723583815856E-2</v>
      </c>
      <c r="K2915" s="4">
        <f t="shared" si="236"/>
        <v>7.1449552897049351E-3</v>
      </c>
    </row>
    <row r="2916" spans="1:11" x14ac:dyDescent="0.2">
      <c r="A2916" s="6">
        <v>44649</v>
      </c>
      <c r="B2916">
        <v>47.314056399999998</v>
      </c>
      <c r="C2916">
        <v>169.3150024</v>
      </c>
      <c r="D2916">
        <v>28.617715839999999</v>
      </c>
      <c r="E2916">
        <v>4631.6000979999999</v>
      </c>
      <c r="G2916" s="6">
        <f t="shared" si="232"/>
        <v>44649</v>
      </c>
      <c r="H2916" s="4">
        <f t="shared" si="233"/>
        <v>8.4246672487311436E-3</v>
      </c>
      <c r="I2916" s="4">
        <f t="shared" si="234"/>
        <v>1.9202772457962425E-3</v>
      </c>
      <c r="J2916" s="4">
        <f t="shared" si="235"/>
        <v>1.5486105389477478E-2</v>
      </c>
      <c r="K2916" s="4">
        <f t="shared" si="236"/>
        <v>1.2256547398955542E-2</v>
      </c>
    </row>
    <row r="2917" spans="1:11" x14ac:dyDescent="0.2">
      <c r="A2917" s="6">
        <v>44650</v>
      </c>
      <c r="B2917">
        <v>48.162448879999999</v>
      </c>
      <c r="C2917">
        <v>166.30099490000001</v>
      </c>
      <c r="D2917">
        <v>27.653007509999998</v>
      </c>
      <c r="E2917">
        <v>4602.4501950000003</v>
      </c>
      <c r="G2917" s="6">
        <f t="shared" si="232"/>
        <v>44650</v>
      </c>
      <c r="H2917" s="4">
        <f t="shared" si="233"/>
        <v>1.7931087388229017E-2</v>
      </c>
      <c r="I2917" s="4">
        <f t="shared" si="234"/>
        <v>-1.7801183930999276E-2</v>
      </c>
      <c r="J2917" s="4">
        <f t="shared" si="235"/>
        <v>-3.3710179225820425E-2</v>
      </c>
      <c r="K2917" s="4">
        <f t="shared" si="236"/>
        <v>-6.2937003159203586E-3</v>
      </c>
    </row>
    <row r="2918" spans="1:11" x14ac:dyDescent="0.2">
      <c r="A2918" s="6">
        <v>44651</v>
      </c>
      <c r="B2918">
        <v>47.857151029999997</v>
      </c>
      <c r="C2918">
        <v>162.9974976</v>
      </c>
      <c r="D2918">
        <v>27.24954224</v>
      </c>
      <c r="E2918">
        <v>4530.4101559999999</v>
      </c>
      <c r="G2918" s="6">
        <f t="shared" si="232"/>
        <v>44651</v>
      </c>
      <c r="H2918" s="4">
        <f t="shared" si="233"/>
        <v>-6.3389187447813189E-3</v>
      </c>
      <c r="I2918" s="4">
        <f t="shared" si="234"/>
        <v>-1.9864567268442768E-2</v>
      </c>
      <c r="J2918" s="4">
        <f t="shared" si="235"/>
        <v>-1.4590285337104714E-2</v>
      </c>
      <c r="K2918" s="4">
        <f t="shared" si="236"/>
        <v>-1.5652540700660467E-2</v>
      </c>
    </row>
    <row r="2919" spans="1:11" x14ac:dyDescent="0.2">
      <c r="A2919" s="6">
        <v>44652</v>
      </c>
      <c r="B2919">
        <v>48.528797150000003</v>
      </c>
      <c r="C2919">
        <v>163.5599976</v>
      </c>
      <c r="D2919">
        <v>26.676313400000002</v>
      </c>
      <c r="E2919">
        <v>4545.8598629999997</v>
      </c>
      <c r="G2919" s="6">
        <f t="shared" si="232"/>
        <v>44652</v>
      </c>
      <c r="H2919" s="4">
        <f t="shared" si="233"/>
        <v>1.403439414057428E-2</v>
      </c>
      <c r="I2919" s="4">
        <f t="shared" si="234"/>
        <v>3.4509732252478997E-3</v>
      </c>
      <c r="J2919" s="4">
        <f t="shared" si="235"/>
        <v>-2.1036274112471109E-2</v>
      </c>
      <c r="K2919" s="4">
        <f t="shared" si="236"/>
        <v>3.4102225776486694E-3</v>
      </c>
    </row>
    <row r="2920" spans="1:11" x14ac:dyDescent="0.2">
      <c r="A2920" s="6">
        <v>44655</v>
      </c>
      <c r="B2920">
        <v>48.538444519999999</v>
      </c>
      <c r="C2920">
        <v>168.34649659999999</v>
      </c>
      <c r="D2920">
        <v>27.323446270000002</v>
      </c>
      <c r="E2920">
        <v>4582.6401370000003</v>
      </c>
      <c r="G2920" s="6">
        <f t="shared" si="232"/>
        <v>44655</v>
      </c>
      <c r="H2920" s="4">
        <f t="shared" si="233"/>
        <v>1.9879680862833204E-4</v>
      </c>
      <c r="I2920" s="4">
        <f t="shared" si="234"/>
        <v>2.9264484410826297E-2</v>
      </c>
      <c r="J2920" s="4">
        <f t="shared" si="235"/>
        <v>2.4258706977104305E-2</v>
      </c>
      <c r="K2920" s="4">
        <f t="shared" si="236"/>
        <v>8.0909388121190862E-3</v>
      </c>
    </row>
    <row r="2921" spans="1:11" x14ac:dyDescent="0.2">
      <c r="A2921" s="6">
        <v>44656</v>
      </c>
      <c r="B2921">
        <v>48.676628110000003</v>
      </c>
      <c r="C2921">
        <v>164.05499270000001</v>
      </c>
      <c r="D2921">
        <v>25.896354680000002</v>
      </c>
      <c r="E2921">
        <v>4525.1201170000004</v>
      </c>
      <c r="G2921" s="6">
        <f t="shared" si="232"/>
        <v>44656</v>
      </c>
      <c r="H2921" s="4">
        <f t="shared" si="233"/>
        <v>2.846889540167874E-3</v>
      </c>
      <c r="I2921" s="4">
        <f t="shared" si="234"/>
        <v>-2.5492089153460795E-2</v>
      </c>
      <c r="J2921" s="4">
        <f t="shared" si="235"/>
        <v>-5.2229560498994854E-2</v>
      </c>
      <c r="K2921" s="4">
        <f t="shared" si="236"/>
        <v>-1.2551720903325236E-2</v>
      </c>
    </row>
    <row r="2922" spans="1:11" x14ac:dyDescent="0.2">
      <c r="A2922" s="6">
        <v>44657</v>
      </c>
      <c r="B2922">
        <v>49.80782318</v>
      </c>
      <c r="C2922">
        <v>158.7559967</v>
      </c>
      <c r="D2922">
        <v>24.374389650000001</v>
      </c>
      <c r="E2922">
        <v>4481.1499020000001</v>
      </c>
      <c r="G2922" s="6">
        <f t="shared" si="232"/>
        <v>44657</v>
      </c>
      <c r="H2922" s="4">
        <f t="shared" si="233"/>
        <v>2.323897759400495E-2</v>
      </c>
      <c r="I2922" s="4">
        <f t="shared" si="234"/>
        <v>-3.2300120299843971E-2</v>
      </c>
      <c r="J2922" s="4">
        <f t="shared" si="235"/>
        <v>-5.8771400407773511E-2</v>
      </c>
      <c r="K2922" s="4">
        <f t="shared" si="236"/>
        <v>-9.7169166482040659E-3</v>
      </c>
    </row>
    <row r="2923" spans="1:11" x14ac:dyDescent="0.2">
      <c r="A2923" s="6">
        <v>44658</v>
      </c>
      <c r="B2923">
        <v>50.305934909999998</v>
      </c>
      <c r="C2923">
        <v>157.7845001</v>
      </c>
      <c r="D2923">
        <v>24.175657269999999</v>
      </c>
      <c r="E2923">
        <v>4500.2099609999996</v>
      </c>
      <c r="G2923" s="6">
        <f t="shared" si="232"/>
        <v>44658</v>
      </c>
      <c r="H2923" s="4">
        <f t="shared" si="233"/>
        <v>1.0000672548966305E-2</v>
      </c>
      <c r="I2923" s="4">
        <f t="shared" si="234"/>
        <v>-6.1194324636179021E-3</v>
      </c>
      <c r="J2923" s="4">
        <f t="shared" si="235"/>
        <v>-8.1533274413705392E-3</v>
      </c>
      <c r="K2923" s="4">
        <f t="shared" si="236"/>
        <v>4.2533857194761993E-3</v>
      </c>
    </row>
    <row r="2924" spans="1:11" x14ac:dyDescent="0.2">
      <c r="A2924" s="6">
        <v>44659</v>
      </c>
      <c r="B2924">
        <v>50.585521700000001</v>
      </c>
      <c r="C2924">
        <v>154.46049500000001</v>
      </c>
      <c r="D2924">
        <v>23.08811188</v>
      </c>
      <c r="E2924">
        <v>4488.2797849999997</v>
      </c>
      <c r="G2924" s="6">
        <f t="shared" si="232"/>
        <v>44659</v>
      </c>
      <c r="H2924" s="4">
        <f t="shared" si="233"/>
        <v>5.5577297291105054E-3</v>
      </c>
      <c r="I2924" s="4">
        <f t="shared" si="234"/>
        <v>-2.1066740382568172E-2</v>
      </c>
      <c r="J2924" s="4">
        <f t="shared" si="235"/>
        <v>-4.4985142610767914E-2</v>
      </c>
      <c r="K2924" s="4">
        <f t="shared" si="236"/>
        <v>-2.6510265306263214E-3</v>
      </c>
    </row>
    <row r="2925" spans="1:11" x14ac:dyDescent="0.2">
      <c r="A2925" s="6">
        <v>44662</v>
      </c>
      <c r="B2925">
        <v>49.582870479999997</v>
      </c>
      <c r="C2925">
        <v>151.121994</v>
      </c>
      <c r="D2925">
        <v>21.88771629</v>
      </c>
      <c r="E2925">
        <v>4412.5297849999997</v>
      </c>
      <c r="G2925" s="6">
        <f t="shared" si="232"/>
        <v>44662</v>
      </c>
      <c r="H2925" s="4">
        <f t="shared" si="233"/>
        <v>-1.9820912907576149E-2</v>
      </c>
      <c r="I2925" s="4">
        <f t="shared" si="234"/>
        <v>-2.1613947307368209E-2</v>
      </c>
      <c r="J2925" s="4">
        <f t="shared" si="235"/>
        <v>-5.1991934041165089E-2</v>
      </c>
      <c r="K2925" s="4">
        <f t="shared" si="236"/>
        <v>-1.687729010414174E-2</v>
      </c>
    </row>
    <row r="2926" spans="1:11" x14ac:dyDescent="0.2">
      <c r="A2926" s="6">
        <v>44663</v>
      </c>
      <c r="B2926">
        <v>49.242225650000002</v>
      </c>
      <c r="C2926">
        <v>150.7875061</v>
      </c>
      <c r="D2926">
        <v>21.475269319999999</v>
      </c>
      <c r="E2926">
        <v>4397.4501950000003</v>
      </c>
      <c r="G2926" s="6">
        <f t="shared" si="232"/>
        <v>44663</v>
      </c>
      <c r="H2926" s="4">
        <f t="shared" si="233"/>
        <v>-6.8702119643798687E-3</v>
      </c>
      <c r="I2926" s="4">
        <f t="shared" si="234"/>
        <v>-2.2133634631633647E-3</v>
      </c>
      <c r="J2926" s="4">
        <f t="shared" si="235"/>
        <v>-1.8843764444645972E-2</v>
      </c>
      <c r="K2926" s="4">
        <f t="shared" si="236"/>
        <v>-3.4174477532732395E-3</v>
      </c>
    </row>
    <row r="2927" spans="1:11" x14ac:dyDescent="0.2">
      <c r="A2927" s="6">
        <v>44664</v>
      </c>
      <c r="B2927">
        <v>50.524459839999999</v>
      </c>
      <c r="C2927">
        <v>155.5410004</v>
      </c>
      <c r="D2927">
        <v>22.173332210000002</v>
      </c>
      <c r="E2927">
        <v>4446.5898440000001</v>
      </c>
      <c r="G2927" s="6">
        <f t="shared" si="232"/>
        <v>44664</v>
      </c>
      <c r="H2927" s="4">
        <f t="shared" si="233"/>
        <v>2.6039322412308552E-2</v>
      </c>
      <c r="I2927" s="4">
        <f t="shared" si="234"/>
        <v>3.1524457317090748E-2</v>
      </c>
      <c r="J2927" s="4">
        <f t="shared" si="235"/>
        <v>3.2505431228743387E-2</v>
      </c>
      <c r="K2927" s="4">
        <f t="shared" si="236"/>
        <v>1.1174577725945101E-2</v>
      </c>
    </row>
    <row r="2928" spans="1:11" x14ac:dyDescent="0.2">
      <c r="A2928" s="6">
        <v>44665</v>
      </c>
      <c r="B2928">
        <v>50.479461669999999</v>
      </c>
      <c r="C2928">
        <v>151.7064972</v>
      </c>
      <c r="D2928">
        <v>21.229599</v>
      </c>
      <c r="E2928">
        <v>4392.5898440000001</v>
      </c>
      <c r="G2928" s="6">
        <f t="shared" si="232"/>
        <v>44665</v>
      </c>
      <c r="H2928" s="4">
        <f t="shared" si="233"/>
        <v>-8.9062149585561468E-4</v>
      </c>
      <c r="I2928" s="4">
        <f t="shared" si="234"/>
        <v>-2.4652684437794115E-2</v>
      </c>
      <c r="J2928" s="4">
        <f t="shared" si="235"/>
        <v>-4.2561632192313681E-2</v>
      </c>
      <c r="K2928" s="4">
        <f t="shared" si="236"/>
        <v>-1.2144137843715153E-2</v>
      </c>
    </row>
    <row r="2929" spans="1:11" x14ac:dyDescent="0.2">
      <c r="A2929" s="6">
        <v>44669</v>
      </c>
      <c r="B2929">
        <v>50.093837739999998</v>
      </c>
      <c r="C2929">
        <v>152.7850037</v>
      </c>
      <c r="D2929">
        <v>21.753898620000001</v>
      </c>
      <c r="E2929">
        <v>4391.6899409999996</v>
      </c>
      <c r="G2929" s="6">
        <f t="shared" si="232"/>
        <v>44669</v>
      </c>
      <c r="H2929" s="4">
        <f t="shared" si="233"/>
        <v>-7.6392242952380007E-3</v>
      </c>
      <c r="I2929" s="4">
        <f t="shared" si="234"/>
        <v>7.1091648670666974E-3</v>
      </c>
      <c r="J2929" s="4">
        <f t="shared" si="235"/>
        <v>2.4696633224207343E-2</v>
      </c>
      <c r="K2929" s="4">
        <f t="shared" si="236"/>
        <v>-2.0486843342082395E-4</v>
      </c>
    </row>
    <row r="2930" spans="1:11" x14ac:dyDescent="0.2">
      <c r="A2930" s="6">
        <v>44670</v>
      </c>
      <c r="B2930">
        <v>50.662643430000003</v>
      </c>
      <c r="C2930">
        <v>158.1154938</v>
      </c>
      <c r="D2930">
        <v>22.1683445</v>
      </c>
      <c r="E2930">
        <v>4462.2099609999996</v>
      </c>
      <c r="G2930" s="6">
        <f t="shared" si="232"/>
        <v>44670</v>
      </c>
      <c r="H2930" s="4">
        <f t="shared" si="233"/>
        <v>1.1354803617807274E-2</v>
      </c>
      <c r="I2930" s="4">
        <f t="shared" si="234"/>
        <v>3.4888830519431258E-2</v>
      </c>
      <c r="J2930" s="4">
        <f t="shared" si="235"/>
        <v>1.9051568054057499E-2</v>
      </c>
      <c r="K2930" s="4">
        <f t="shared" si="236"/>
        <v>1.6057604463748154E-2</v>
      </c>
    </row>
    <row r="2931" spans="1:11" x14ac:dyDescent="0.2">
      <c r="A2931" s="6">
        <v>44671</v>
      </c>
      <c r="B2931">
        <v>51.298938749999998</v>
      </c>
      <c r="C2931">
        <v>153.99800110000001</v>
      </c>
      <c r="D2931">
        <v>21.453296659999999</v>
      </c>
      <c r="E2931">
        <v>4459.4501950000003</v>
      </c>
      <c r="G2931" s="6">
        <f t="shared" si="232"/>
        <v>44671</v>
      </c>
      <c r="H2931" s="4">
        <f t="shared" si="233"/>
        <v>1.2559457559279563E-2</v>
      </c>
      <c r="I2931" s="4">
        <f t="shared" si="234"/>
        <v>-2.6041045068032287E-2</v>
      </c>
      <c r="J2931" s="4">
        <f t="shared" si="235"/>
        <v>-3.2255355829570398E-2</v>
      </c>
      <c r="K2931" s="4">
        <f t="shared" si="236"/>
        <v>-6.1847515561119781E-4</v>
      </c>
    </row>
    <row r="2932" spans="1:11" x14ac:dyDescent="0.2">
      <c r="A2932" s="6">
        <v>44672</v>
      </c>
      <c r="B2932">
        <v>51.376068119999999</v>
      </c>
      <c r="C2932">
        <v>148.2960052</v>
      </c>
      <c r="D2932">
        <v>20.15603256</v>
      </c>
      <c r="E2932">
        <v>4393.6601559999999</v>
      </c>
      <c r="G2932" s="6">
        <f t="shared" si="232"/>
        <v>44672</v>
      </c>
      <c r="H2932" s="4">
        <f t="shared" si="233"/>
        <v>1.5035275949055737E-3</v>
      </c>
      <c r="I2932" s="4">
        <f t="shared" si="234"/>
        <v>-3.7026428000824341E-2</v>
      </c>
      <c r="J2932" s="4">
        <f t="shared" si="235"/>
        <v>-6.0469219279420505E-2</v>
      </c>
      <c r="K2932" s="4">
        <f t="shared" si="236"/>
        <v>-1.475294848539066E-2</v>
      </c>
    </row>
    <row r="2933" spans="1:11" x14ac:dyDescent="0.2">
      <c r="A2933" s="6">
        <v>44673</v>
      </c>
      <c r="B2933">
        <v>50.408771510000001</v>
      </c>
      <c r="C2933">
        <v>144.3500061</v>
      </c>
      <c r="D2933">
        <v>19.488927839999999</v>
      </c>
      <c r="E2933">
        <v>4271.7797849999997</v>
      </c>
      <c r="G2933" s="6">
        <f t="shared" si="232"/>
        <v>44673</v>
      </c>
      <c r="H2933" s="4">
        <f t="shared" si="233"/>
        <v>-1.8827766417248371E-2</v>
      </c>
      <c r="I2933" s="4">
        <f t="shared" si="234"/>
        <v>-2.6608937271629163E-2</v>
      </c>
      <c r="J2933" s="4">
        <f t="shared" si="235"/>
        <v>-3.3097025320542595E-2</v>
      </c>
      <c r="K2933" s="4">
        <f t="shared" si="236"/>
        <v>-2.7740054230994571E-2</v>
      </c>
    </row>
    <row r="2934" spans="1:11" x14ac:dyDescent="0.2">
      <c r="A2934" s="6">
        <v>44676</v>
      </c>
      <c r="B2934">
        <v>50.434471129999999</v>
      </c>
      <c r="C2934">
        <v>146.07400509999999</v>
      </c>
      <c r="D2934">
        <v>19.87540817</v>
      </c>
      <c r="E2934">
        <v>4296.1201170000004</v>
      </c>
      <c r="G2934" s="6">
        <f t="shared" si="232"/>
        <v>44676</v>
      </c>
      <c r="H2934" s="4">
        <f t="shared" si="233"/>
        <v>5.0982436647761809E-4</v>
      </c>
      <c r="I2934" s="4">
        <f t="shared" si="234"/>
        <v>1.1943186194295574E-2</v>
      </c>
      <c r="J2934" s="4">
        <f t="shared" si="235"/>
        <v>1.9830764071421703E-2</v>
      </c>
      <c r="K2934" s="4">
        <f t="shared" si="236"/>
        <v>5.6979369782752531E-3</v>
      </c>
    </row>
    <row r="2935" spans="1:11" x14ac:dyDescent="0.2">
      <c r="A2935" s="6">
        <v>44677</v>
      </c>
      <c r="B2935">
        <v>49.907443999999998</v>
      </c>
      <c r="C2935">
        <v>139.3910065</v>
      </c>
      <c r="D2935">
        <v>18.762899399999998</v>
      </c>
      <c r="E2935">
        <v>4175.2001950000003</v>
      </c>
      <c r="G2935" s="6">
        <f t="shared" si="232"/>
        <v>44677</v>
      </c>
      <c r="H2935" s="4">
        <f t="shared" si="233"/>
        <v>-1.0449740389693707E-2</v>
      </c>
      <c r="I2935" s="4">
        <f t="shared" si="234"/>
        <v>-4.5750772667764616E-2</v>
      </c>
      <c r="J2935" s="4">
        <f t="shared" si="235"/>
        <v>-5.5974134492454142E-2</v>
      </c>
      <c r="K2935" s="4">
        <f t="shared" si="236"/>
        <v>-2.8146308461328373E-2</v>
      </c>
    </row>
    <row r="2936" spans="1:11" x14ac:dyDescent="0.2">
      <c r="A2936" s="6">
        <v>44678</v>
      </c>
      <c r="B2936">
        <v>49.566799160000002</v>
      </c>
      <c r="C2936">
        <v>138.16700739999999</v>
      </c>
      <c r="D2936">
        <v>18.39039803</v>
      </c>
      <c r="E2936">
        <v>4183.9599609999996</v>
      </c>
      <c r="G2936" s="6">
        <f t="shared" si="232"/>
        <v>44678</v>
      </c>
      <c r="H2936" s="4">
        <f t="shared" si="233"/>
        <v>-6.825531678200103E-3</v>
      </c>
      <c r="I2936" s="4">
        <f t="shared" si="234"/>
        <v>-8.7810478648062684E-3</v>
      </c>
      <c r="J2936" s="4">
        <f t="shared" si="235"/>
        <v>-1.9853081448595211E-2</v>
      </c>
      <c r="K2936" s="4">
        <f t="shared" si="236"/>
        <v>2.0980469416747027E-3</v>
      </c>
    </row>
    <row r="2937" spans="1:11" x14ac:dyDescent="0.2">
      <c r="A2937" s="6">
        <v>44679</v>
      </c>
      <c r="B2937">
        <v>50.199878689999998</v>
      </c>
      <c r="C2937">
        <v>144.59649659999999</v>
      </c>
      <c r="D2937">
        <v>19.755571369999998</v>
      </c>
      <c r="E2937">
        <v>4287.5</v>
      </c>
      <c r="G2937" s="6">
        <f t="shared" si="232"/>
        <v>44679</v>
      </c>
      <c r="H2937" s="4">
        <f t="shared" si="233"/>
        <v>1.2772249584978024E-2</v>
      </c>
      <c r="I2937" s="4">
        <f t="shared" si="234"/>
        <v>4.653418584500657E-2</v>
      </c>
      <c r="J2937" s="4">
        <f t="shared" si="235"/>
        <v>7.4232941438951539E-2</v>
      </c>
      <c r="K2937" s="4">
        <f t="shared" si="236"/>
        <v>2.4746900057631915E-2</v>
      </c>
    </row>
    <row r="2938" spans="1:11" x14ac:dyDescent="0.2">
      <c r="A2938" s="6">
        <v>44680</v>
      </c>
      <c r="B2938">
        <v>49.165100099999997</v>
      </c>
      <c r="C2938">
        <v>124.2815018</v>
      </c>
      <c r="D2938">
        <v>18.522220610000002</v>
      </c>
      <c r="E2938">
        <v>4131.9301759999998</v>
      </c>
      <c r="G2938" s="6">
        <f t="shared" si="232"/>
        <v>44680</v>
      </c>
      <c r="H2938" s="4">
        <f t="shared" si="233"/>
        <v>-2.0613169135130449E-2</v>
      </c>
      <c r="I2938" s="4">
        <f t="shared" si="234"/>
        <v>-0.14049437764870432</v>
      </c>
      <c r="J2938" s="4">
        <f t="shared" si="235"/>
        <v>-6.2430528426675291E-2</v>
      </c>
      <c r="K2938" s="4">
        <f t="shared" si="236"/>
        <v>-3.6284507055393656E-2</v>
      </c>
    </row>
    <row r="2939" spans="1:11" x14ac:dyDescent="0.2">
      <c r="A2939" s="6">
        <v>44683</v>
      </c>
      <c r="B2939">
        <v>48.840526580000002</v>
      </c>
      <c r="C2939">
        <v>124.5</v>
      </c>
      <c r="D2939">
        <v>19.50690269</v>
      </c>
      <c r="E2939">
        <v>4155.3798829999996</v>
      </c>
      <c r="G2939" s="6">
        <f t="shared" si="232"/>
        <v>44683</v>
      </c>
      <c r="H2939" s="4">
        <f t="shared" si="233"/>
        <v>-6.6017056680414132E-3</v>
      </c>
      <c r="I2939" s="4">
        <f t="shared" si="234"/>
        <v>1.7580910822241336E-3</v>
      </c>
      <c r="J2939" s="4">
        <f t="shared" si="235"/>
        <v>5.3162204507400057E-2</v>
      </c>
      <c r="K2939" s="4">
        <f t="shared" si="236"/>
        <v>5.6752428044901659E-3</v>
      </c>
    </row>
    <row r="2940" spans="1:11" x14ac:dyDescent="0.2">
      <c r="A2940" s="6">
        <v>44684</v>
      </c>
      <c r="B2940">
        <v>49.010841370000001</v>
      </c>
      <c r="C2940">
        <v>124.2535019</v>
      </c>
      <c r="D2940">
        <v>19.575807569999998</v>
      </c>
      <c r="E2940">
        <v>4175.4799800000001</v>
      </c>
      <c r="G2940" s="6">
        <f t="shared" si="232"/>
        <v>44684</v>
      </c>
      <c r="H2940" s="4">
        <f t="shared" si="233"/>
        <v>3.4871612147961972E-3</v>
      </c>
      <c r="I2940" s="4">
        <f t="shared" si="234"/>
        <v>-1.9799044176707081E-3</v>
      </c>
      <c r="J2940" s="4">
        <f t="shared" si="235"/>
        <v>3.5323331999457253E-3</v>
      </c>
      <c r="K2940" s="4">
        <f t="shared" si="236"/>
        <v>4.8371262233404266E-3</v>
      </c>
    </row>
    <row r="2941" spans="1:11" x14ac:dyDescent="0.2">
      <c r="A2941" s="6">
        <v>44685</v>
      </c>
      <c r="B2941">
        <v>49.688919069999997</v>
      </c>
      <c r="C2941">
        <v>125.9284973</v>
      </c>
      <c r="D2941">
        <v>20.30683136</v>
      </c>
      <c r="E2941">
        <v>4300.169922</v>
      </c>
      <c r="G2941" s="6">
        <f t="shared" si="232"/>
        <v>44685</v>
      </c>
      <c r="H2941" s="4">
        <f t="shared" si="233"/>
        <v>1.3835259323155658E-2</v>
      </c>
      <c r="I2941" s="4">
        <f t="shared" si="234"/>
        <v>1.3480468352095487E-2</v>
      </c>
      <c r="J2941" s="4">
        <f t="shared" si="235"/>
        <v>3.734322517147648E-2</v>
      </c>
      <c r="K2941" s="4">
        <f t="shared" si="236"/>
        <v>2.9862421229954084E-2</v>
      </c>
    </row>
    <row r="2942" spans="1:11" x14ac:dyDescent="0.2">
      <c r="A2942" s="6">
        <v>44686</v>
      </c>
      <c r="B2942">
        <v>49.263183589999997</v>
      </c>
      <c r="C2942">
        <v>116.40699770000001</v>
      </c>
      <c r="D2942">
        <v>18.818822860000001</v>
      </c>
      <c r="E2942">
        <v>4146.8701170000004</v>
      </c>
      <c r="G2942" s="6">
        <f t="shared" si="232"/>
        <v>44686</v>
      </c>
      <c r="H2942" s="4">
        <f t="shared" si="233"/>
        <v>-8.5680165310144663E-3</v>
      </c>
      <c r="I2942" s="4">
        <f t="shared" si="234"/>
        <v>-7.56103646446038E-2</v>
      </c>
      <c r="J2942" s="4">
        <f t="shared" si="235"/>
        <v>-7.3276252391155872E-2</v>
      </c>
      <c r="K2942" s="4">
        <f t="shared" si="236"/>
        <v>-3.5649708681442127E-2</v>
      </c>
    </row>
    <row r="2943" spans="1:11" x14ac:dyDescent="0.2">
      <c r="A2943" s="6">
        <v>44687</v>
      </c>
      <c r="B2943">
        <v>48.237533569999997</v>
      </c>
      <c r="C2943">
        <v>114.7724991</v>
      </c>
      <c r="D2943">
        <v>18.650047300000001</v>
      </c>
      <c r="E2943">
        <v>4123.3398440000001</v>
      </c>
      <c r="G2943" s="6">
        <f t="shared" si="232"/>
        <v>44687</v>
      </c>
      <c r="H2943" s="4">
        <f t="shared" si="233"/>
        <v>-2.0819807922608513E-2</v>
      </c>
      <c r="I2943" s="4">
        <f t="shared" si="234"/>
        <v>-1.4041240065415739E-2</v>
      </c>
      <c r="J2943" s="4">
        <f t="shared" si="235"/>
        <v>-8.9684440549540057E-3</v>
      </c>
      <c r="K2943" s="4">
        <f t="shared" si="236"/>
        <v>-5.6742247372394417E-3</v>
      </c>
    </row>
    <row r="2944" spans="1:11" x14ac:dyDescent="0.2">
      <c r="A2944" s="6">
        <v>44690</v>
      </c>
      <c r="B2944">
        <v>48.801963809999997</v>
      </c>
      <c r="C2944">
        <v>108.7890015</v>
      </c>
      <c r="D2944">
        <v>16.92735291</v>
      </c>
      <c r="E2944">
        <v>3991.23999</v>
      </c>
      <c r="G2944" s="6">
        <f t="shared" si="232"/>
        <v>44690</v>
      </c>
      <c r="H2944" s="4">
        <f t="shared" si="233"/>
        <v>1.1701059283657722E-2</v>
      </c>
      <c r="I2944" s="4">
        <f t="shared" si="234"/>
        <v>-5.2133548079201897E-2</v>
      </c>
      <c r="J2944" s="4">
        <f t="shared" si="235"/>
        <v>-9.2369438119333958E-2</v>
      </c>
      <c r="K2944" s="4">
        <f t="shared" si="236"/>
        <v>-3.2037100747885905E-2</v>
      </c>
    </row>
    <row r="2945" spans="1:11" x14ac:dyDescent="0.2">
      <c r="A2945" s="6">
        <v>44691</v>
      </c>
      <c r="B2945">
        <v>48.11497498</v>
      </c>
      <c r="C2945">
        <v>108.85900119999999</v>
      </c>
      <c r="D2945">
        <v>17.571493149999998</v>
      </c>
      <c r="E2945">
        <v>4001.0500489999999</v>
      </c>
      <c r="G2945" s="6">
        <f t="shared" si="232"/>
        <v>44691</v>
      </c>
      <c r="H2945" s="4">
        <f t="shared" si="233"/>
        <v>-1.4077073469310419E-2</v>
      </c>
      <c r="I2945" s="4">
        <f t="shared" si="234"/>
        <v>6.4344464086296682E-4</v>
      </c>
      <c r="J2945" s="4">
        <f t="shared" si="235"/>
        <v>3.8053217382823412E-2</v>
      </c>
      <c r="K2945" s="4">
        <f t="shared" si="236"/>
        <v>2.4578975517830504E-3</v>
      </c>
    </row>
    <row r="2946" spans="1:11" x14ac:dyDescent="0.2">
      <c r="A2946" s="6">
        <v>44692</v>
      </c>
      <c r="B2946">
        <v>47.611831670000001</v>
      </c>
      <c r="C2946">
        <v>105.3720016</v>
      </c>
      <c r="D2946">
        <v>16.607780460000001</v>
      </c>
      <c r="E2946">
        <v>3935.179932</v>
      </c>
      <c r="G2946" s="6">
        <f t="shared" ref="G2946:G3009" si="237">A2946</f>
        <v>44692</v>
      </c>
      <c r="H2946" s="4">
        <f t="shared" si="233"/>
        <v>-1.0457104263467687E-2</v>
      </c>
      <c r="I2946" s="4">
        <f t="shared" si="234"/>
        <v>-3.2032257889207827E-2</v>
      </c>
      <c r="J2946" s="4">
        <f t="shared" si="235"/>
        <v>-5.4845236074886339E-2</v>
      </c>
      <c r="K2946" s="4">
        <f t="shared" si="236"/>
        <v>-1.6463207456368423E-2</v>
      </c>
    </row>
    <row r="2947" spans="1:11" x14ac:dyDescent="0.2">
      <c r="A2947" s="6">
        <v>44693</v>
      </c>
      <c r="B2947">
        <v>47.566673280000003</v>
      </c>
      <c r="C2947">
        <v>106.93049619999999</v>
      </c>
      <c r="D2947">
        <v>16.153388979999999</v>
      </c>
      <c r="E2947">
        <v>3930.080078</v>
      </c>
      <c r="G2947" s="6">
        <f t="shared" si="237"/>
        <v>44693</v>
      </c>
      <c r="H2947" s="4">
        <f t="shared" si="233"/>
        <v>-9.4846991632235866E-4</v>
      </c>
      <c r="I2947" s="4">
        <f t="shared" si="234"/>
        <v>1.4790405196212886E-2</v>
      </c>
      <c r="J2947" s="4">
        <f t="shared" si="235"/>
        <v>-2.7360156951400483E-2</v>
      </c>
      <c r="K2947" s="4">
        <f t="shared" si="236"/>
        <v>-1.2959646288417392E-3</v>
      </c>
    </row>
    <row r="2948" spans="1:11" x14ac:dyDescent="0.2">
      <c r="A2948" s="6">
        <v>44694</v>
      </c>
      <c r="B2948">
        <v>47.750511170000003</v>
      </c>
      <c r="C2948">
        <v>113.0550003</v>
      </c>
      <c r="D2948">
        <v>17.68234253</v>
      </c>
      <c r="E2948">
        <v>4023.889893</v>
      </c>
      <c r="G2948" s="6">
        <f t="shared" si="237"/>
        <v>44694</v>
      </c>
      <c r="H2948" s="4">
        <f t="shared" si="233"/>
        <v>3.8648464843829E-3</v>
      </c>
      <c r="I2948" s="4">
        <f t="shared" si="234"/>
        <v>5.7275560458869501E-2</v>
      </c>
      <c r="J2948" s="4">
        <f t="shared" si="235"/>
        <v>9.4652184250193283E-2</v>
      </c>
      <c r="K2948" s="4">
        <f t="shared" si="236"/>
        <v>2.3869695562981796E-2</v>
      </c>
    </row>
    <row r="2949" spans="1:11" x14ac:dyDescent="0.2">
      <c r="A2949" s="6">
        <v>44697</v>
      </c>
      <c r="B2949">
        <v>47.802112579999999</v>
      </c>
      <c r="C2949">
        <v>110.8105011</v>
      </c>
      <c r="D2949">
        <v>17.24093628</v>
      </c>
      <c r="E2949">
        <v>4008.01001</v>
      </c>
      <c r="G2949" s="6">
        <f t="shared" si="237"/>
        <v>44697</v>
      </c>
      <c r="H2949" s="4">
        <f t="shared" ref="H2949:H3012" si="238">B2949/B2948-1</f>
        <v>1.0806462325876343E-3</v>
      </c>
      <c r="I2949" s="4">
        <f t="shared" si="234"/>
        <v>-1.9853161682756748E-2</v>
      </c>
      <c r="J2949" s="4">
        <f t="shared" si="235"/>
        <v>-2.4963109342051593E-2</v>
      </c>
      <c r="K2949" s="4">
        <f t="shared" si="236"/>
        <v>-3.9464009757386176E-3</v>
      </c>
    </row>
    <row r="2950" spans="1:11" x14ac:dyDescent="0.2">
      <c r="A2950" s="6">
        <v>44698</v>
      </c>
      <c r="B2950">
        <v>42.364276889999999</v>
      </c>
      <c r="C2950">
        <v>115.3684998</v>
      </c>
      <c r="D2950">
        <v>18.15271568</v>
      </c>
      <c r="E2950">
        <v>4088.8500979999999</v>
      </c>
      <c r="G2950" s="6">
        <f t="shared" si="237"/>
        <v>44698</v>
      </c>
      <c r="H2950" s="4">
        <f t="shared" si="238"/>
        <v>-0.11375722528788701</v>
      </c>
      <c r="I2950" s="4">
        <f t="shared" si="234"/>
        <v>4.1133273965494155E-2</v>
      </c>
      <c r="J2950" s="4">
        <f t="shared" si="235"/>
        <v>5.2884564109067167E-2</v>
      </c>
      <c r="K2950" s="4">
        <f t="shared" si="236"/>
        <v>2.0169632260973236E-2</v>
      </c>
    </row>
    <row r="2951" spans="1:11" x14ac:dyDescent="0.2">
      <c r="A2951" s="6">
        <v>44699</v>
      </c>
      <c r="B2951">
        <v>39.487300869999999</v>
      </c>
      <c r="C2951">
        <v>107.1125031</v>
      </c>
      <c r="D2951">
        <v>16.915372850000001</v>
      </c>
      <c r="E2951">
        <v>3923.679932</v>
      </c>
      <c r="G2951" s="6">
        <f t="shared" si="237"/>
        <v>44699</v>
      </c>
      <c r="H2951" s="4">
        <f t="shared" si="238"/>
        <v>-6.7910424329208907E-2</v>
      </c>
      <c r="I2951" s="4">
        <f t="shared" si="234"/>
        <v>-7.1561966345340289E-2</v>
      </c>
      <c r="J2951" s="4">
        <f t="shared" si="235"/>
        <v>-6.8162959846457483E-2</v>
      </c>
      <c r="K2951" s="4">
        <f t="shared" si="236"/>
        <v>-4.0395260780235143E-2</v>
      </c>
    </row>
    <row r="2952" spans="1:11" x14ac:dyDescent="0.2">
      <c r="A2952" s="6">
        <v>44700</v>
      </c>
      <c r="B2952">
        <v>38.403602599999999</v>
      </c>
      <c r="C2952">
        <v>107.3190002</v>
      </c>
      <c r="D2952">
        <v>17.101121899999999</v>
      </c>
      <c r="E2952">
        <v>3900.790039</v>
      </c>
      <c r="G2952" s="6">
        <f t="shared" si="237"/>
        <v>44700</v>
      </c>
      <c r="H2952" s="4">
        <f t="shared" si="238"/>
        <v>-2.7444222474657054E-2</v>
      </c>
      <c r="I2952" s="4">
        <f t="shared" si="234"/>
        <v>1.9278524357442262E-3</v>
      </c>
      <c r="J2952" s="4">
        <f t="shared" si="235"/>
        <v>1.0981079261282556E-2</v>
      </c>
      <c r="K2952" s="4">
        <f t="shared" si="236"/>
        <v>-5.8337819079785636E-3</v>
      </c>
    </row>
    <row r="2953" spans="1:11" x14ac:dyDescent="0.2">
      <c r="A2953" s="6">
        <v>44701</v>
      </c>
      <c r="B2953">
        <v>38.445537569999999</v>
      </c>
      <c r="C2953">
        <v>107.59100340000001</v>
      </c>
      <c r="D2953">
        <v>16.67169762</v>
      </c>
      <c r="E2953">
        <v>3901.360107</v>
      </c>
      <c r="G2953" s="6">
        <f t="shared" si="237"/>
        <v>44701</v>
      </c>
      <c r="H2953" s="4">
        <f t="shared" si="238"/>
        <v>1.0919540657885474E-3</v>
      </c>
      <c r="I2953" s="4">
        <f t="shared" si="234"/>
        <v>2.5345297616741203E-3</v>
      </c>
      <c r="J2953" s="4">
        <f t="shared" si="235"/>
        <v>-2.5110883514607218E-2</v>
      </c>
      <c r="K2953" s="4">
        <f t="shared" si="236"/>
        <v>1.4614167753213003E-4</v>
      </c>
    </row>
    <row r="2954" spans="1:11" x14ac:dyDescent="0.2">
      <c r="A2954" s="6">
        <v>44704</v>
      </c>
      <c r="B2954">
        <v>39.542133329999999</v>
      </c>
      <c r="C2954">
        <v>107.55699920000001</v>
      </c>
      <c r="D2954">
        <v>16.875423430000001</v>
      </c>
      <c r="E2954">
        <v>3973.75</v>
      </c>
      <c r="G2954" s="6">
        <f t="shared" si="237"/>
        <v>44704</v>
      </c>
      <c r="H2954" s="4">
        <f t="shared" si="238"/>
        <v>2.8523356137324596E-2</v>
      </c>
      <c r="I2954" s="4">
        <f t="shared" si="234"/>
        <v>-3.1605058904027317E-4</v>
      </c>
      <c r="J2954" s="4">
        <f t="shared" si="235"/>
        <v>1.2219859947292022E-2</v>
      </c>
      <c r="K2954" s="4">
        <f t="shared" si="236"/>
        <v>1.8555040041065451E-2</v>
      </c>
    </row>
    <row r="2955" spans="1:11" x14ac:dyDescent="0.2">
      <c r="A2955" s="6">
        <v>44705</v>
      </c>
      <c r="B2955">
        <v>40.035606379999997</v>
      </c>
      <c r="C2955">
        <v>104.0999985</v>
      </c>
      <c r="D2955">
        <v>16.132415770000001</v>
      </c>
      <c r="E2955">
        <v>3941.4799800000001</v>
      </c>
      <c r="G2955" s="6">
        <f t="shared" si="237"/>
        <v>44705</v>
      </c>
      <c r="H2955" s="4">
        <f t="shared" si="238"/>
        <v>1.2479676953231156E-2</v>
      </c>
      <c r="I2955" s="4">
        <f t="shared" si="234"/>
        <v>-3.2141104025892209E-2</v>
      </c>
      <c r="J2955" s="4">
        <f t="shared" si="235"/>
        <v>-4.4028978773897332E-2</v>
      </c>
      <c r="K2955" s="4">
        <f t="shared" si="236"/>
        <v>-8.1207977351368532E-3</v>
      </c>
    </row>
    <row r="2956" spans="1:11" x14ac:dyDescent="0.2">
      <c r="A2956" s="6">
        <v>44706</v>
      </c>
      <c r="B2956">
        <v>39.79048538</v>
      </c>
      <c r="C2956">
        <v>106.7750015</v>
      </c>
      <c r="D2956">
        <v>16.952320100000001</v>
      </c>
      <c r="E2956">
        <v>3978.7299800000001</v>
      </c>
      <c r="G2956" s="6">
        <f t="shared" si="237"/>
        <v>44706</v>
      </c>
      <c r="H2956" s="4">
        <f t="shared" si="238"/>
        <v>-6.1225749317599387E-3</v>
      </c>
      <c r="I2956" s="4">
        <f t="shared" si="234"/>
        <v>2.569647491397431E-2</v>
      </c>
      <c r="J2956" s="4">
        <f t="shared" si="235"/>
        <v>5.0823406840573959E-2</v>
      </c>
      <c r="K2956" s="4">
        <f t="shared" si="236"/>
        <v>9.4507647353316848E-3</v>
      </c>
    </row>
    <row r="2957" spans="1:11" x14ac:dyDescent="0.2">
      <c r="A2957" s="6">
        <v>44707</v>
      </c>
      <c r="B2957">
        <v>40.638736719999997</v>
      </c>
      <c r="C2957">
        <v>111.07749939999999</v>
      </c>
      <c r="D2957">
        <v>17.827150339999999</v>
      </c>
      <c r="E2957">
        <v>4057.8400879999999</v>
      </c>
      <c r="G2957" s="6">
        <f t="shared" si="237"/>
        <v>44707</v>
      </c>
      <c r="H2957" s="4">
        <f t="shared" si="238"/>
        <v>2.1317944023531821E-2</v>
      </c>
      <c r="I2957" s="4">
        <f t="shared" si="234"/>
        <v>4.0294992643947536E-2</v>
      </c>
      <c r="J2957" s="4">
        <f t="shared" si="235"/>
        <v>5.1605339849617238E-2</v>
      </c>
      <c r="K2957" s="4">
        <f t="shared" si="236"/>
        <v>1.9883256314870534E-2</v>
      </c>
    </row>
    <row r="2958" spans="1:11" x14ac:dyDescent="0.2">
      <c r="A2958" s="6">
        <v>44708</v>
      </c>
      <c r="B2958">
        <v>41.438613889999999</v>
      </c>
      <c r="C2958">
        <v>115.1464996</v>
      </c>
      <c r="D2958">
        <v>18.78586769</v>
      </c>
      <c r="E2958">
        <v>4158.2402339999999</v>
      </c>
      <c r="G2958" s="6">
        <f t="shared" si="237"/>
        <v>44708</v>
      </c>
      <c r="H2958" s="4">
        <f t="shared" si="238"/>
        <v>1.9682628805888669E-2</v>
      </c>
      <c r="I2958" s="4">
        <f t="shared" si="234"/>
        <v>3.663208320298228E-2</v>
      </c>
      <c r="J2958" s="4">
        <f t="shared" si="235"/>
        <v>5.3778496939516973E-2</v>
      </c>
      <c r="K2958" s="4">
        <f t="shared" si="236"/>
        <v>2.474226283507508E-2</v>
      </c>
    </row>
    <row r="2959" spans="1:11" x14ac:dyDescent="0.2">
      <c r="A2959" s="6">
        <v>44712</v>
      </c>
      <c r="B2959">
        <v>41.486988070000002</v>
      </c>
      <c r="C2959">
        <v>120.2095032</v>
      </c>
      <c r="D2959">
        <v>18.647054669999999</v>
      </c>
      <c r="E2959">
        <v>4132.1499020000001</v>
      </c>
      <c r="G2959" s="6">
        <f t="shared" si="237"/>
        <v>44712</v>
      </c>
      <c r="H2959" s="4">
        <f t="shared" si="238"/>
        <v>1.1673696453364801E-3</v>
      </c>
      <c r="I2959" s="4">
        <f t="shared" si="234"/>
        <v>4.3970104324387194E-2</v>
      </c>
      <c r="J2959" s="4">
        <f t="shared" si="235"/>
        <v>-7.3892258952665824E-3</v>
      </c>
      <c r="K2959" s="4">
        <f t="shared" si="236"/>
        <v>-6.2743686107097352E-3</v>
      </c>
    </row>
    <row r="2960" spans="1:11" x14ac:dyDescent="0.2">
      <c r="A2960" s="6">
        <v>44713</v>
      </c>
      <c r="B2960">
        <v>40.461341859999997</v>
      </c>
      <c r="C2960">
        <v>121.6839981</v>
      </c>
      <c r="D2960">
        <v>18.2955246</v>
      </c>
      <c r="E2960">
        <v>4101.2299800000001</v>
      </c>
      <c r="G2960" s="6">
        <f t="shared" si="237"/>
        <v>44713</v>
      </c>
      <c r="H2960" s="4">
        <f t="shared" si="238"/>
        <v>-2.4722117890781936E-2</v>
      </c>
      <c r="I2960" s="4">
        <f t="shared" si="234"/>
        <v>1.226604270668008E-2</v>
      </c>
      <c r="J2960" s="4">
        <f t="shared" si="235"/>
        <v>-1.8851774514586084E-2</v>
      </c>
      <c r="K2960" s="4">
        <f t="shared" si="236"/>
        <v>-7.482768712004928E-3</v>
      </c>
    </row>
    <row r="2961" spans="1:11" x14ac:dyDescent="0.2">
      <c r="A2961" s="6">
        <v>44714</v>
      </c>
      <c r="B2961">
        <v>41.125759119999998</v>
      </c>
      <c r="C2961">
        <v>125.5110016</v>
      </c>
      <c r="D2961">
        <v>19.565824509999999</v>
      </c>
      <c r="E2961">
        <v>4176.8198240000002</v>
      </c>
      <c r="G2961" s="6">
        <f t="shared" si="237"/>
        <v>44714</v>
      </c>
      <c r="H2961" s="4">
        <f t="shared" si="238"/>
        <v>1.6421038686728284E-2</v>
      </c>
      <c r="I2961" s="4">
        <f t="shared" si="234"/>
        <v>3.1450343181976814E-2</v>
      </c>
      <c r="J2961" s="4">
        <f t="shared" si="235"/>
        <v>6.9432275803668286E-2</v>
      </c>
      <c r="K2961" s="4">
        <f t="shared" si="236"/>
        <v>1.8431018101550123E-2</v>
      </c>
    </row>
    <row r="2962" spans="1:11" x14ac:dyDescent="0.2">
      <c r="A2962" s="6">
        <v>44715</v>
      </c>
      <c r="B2962">
        <v>40.419422150000003</v>
      </c>
      <c r="C2962">
        <v>122.3499985</v>
      </c>
      <c r="D2962">
        <v>18.69498634</v>
      </c>
      <c r="E2962">
        <v>4108.5400390000004</v>
      </c>
      <c r="G2962" s="6">
        <f t="shared" si="237"/>
        <v>44715</v>
      </c>
      <c r="H2962" s="4">
        <f t="shared" si="238"/>
        <v>-1.717505002008568E-2</v>
      </c>
      <c r="I2962" s="4">
        <f t="shared" si="234"/>
        <v>-2.5185067919974324E-2</v>
      </c>
      <c r="J2962" s="4">
        <f t="shared" si="235"/>
        <v>-4.4508125356788164E-2</v>
      </c>
      <c r="K2962" s="4">
        <f t="shared" si="236"/>
        <v>-1.6347313955862863E-2</v>
      </c>
    </row>
    <row r="2963" spans="1:11" x14ac:dyDescent="0.2">
      <c r="A2963" s="6">
        <v>44718</v>
      </c>
      <c r="B2963">
        <v>40.274276729999997</v>
      </c>
      <c r="C2963">
        <v>124.7900009</v>
      </c>
      <c r="D2963">
        <v>18.76089859</v>
      </c>
      <c r="E2963">
        <v>4121.4301759999998</v>
      </c>
      <c r="G2963" s="6">
        <f t="shared" si="237"/>
        <v>44718</v>
      </c>
      <c r="H2963" s="4">
        <f t="shared" si="238"/>
        <v>-3.5909820645469992E-3</v>
      </c>
      <c r="I2963" s="4">
        <f t="shared" si="234"/>
        <v>1.9942806946581237E-2</v>
      </c>
      <c r="J2963" s="4">
        <f t="shared" si="235"/>
        <v>3.5256645178163293E-3</v>
      </c>
      <c r="K2963" s="4">
        <f t="shared" si="236"/>
        <v>3.1374008474156501E-3</v>
      </c>
    </row>
    <row r="2964" spans="1:11" x14ac:dyDescent="0.2">
      <c r="A2964" s="6">
        <v>44719</v>
      </c>
      <c r="B2964">
        <v>39.79048538</v>
      </c>
      <c r="C2964">
        <v>123</v>
      </c>
      <c r="D2964">
        <v>18.900712970000001</v>
      </c>
      <c r="E2964">
        <v>4160.6801759999998</v>
      </c>
      <c r="G2964" s="6">
        <f t="shared" si="237"/>
        <v>44719</v>
      </c>
      <c r="H2964" s="4">
        <f t="shared" si="238"/>
        <v>-1.2012415598257609E-2</v>
      </c>
      <c r="I2964" s="4">
        <f t="shared" ref="I2964:I3027" si="239">C2964/C2963-1</f>
        <v>-1.4344105193447421E-2</v>
      </c>
      <c r="J2964" s="4">
        <f t="shared" ref="J2964:J3027" si="240">D2964/D2963-1</f>
        <v>7.4524351447922133E-3</v>
      </c>
      <c r="K2964" s="4">
        <f t="shared" ref="K2964:K3027" si="241">E2964/E2963-1</f>
        <v>9.523393172729655E-3</v>
      </c>
    </row>
    <row r="2965" spans="1:11" x14ac:dyDescent="0.2">
      <c r="A2965" s="6">
        <v>44720</v>
      </c>
      <c r="B2965">
        <v>39.445381159999997</v>
      </c>
      <c r="C2965">
        <v>121.1800003</v>
      </c>
      <c r="D2965">
        <v>18.627023699999999</v>
      </c>
      <c r="E2965">
        <v>4115.7700199999999</v>
      </c>
      <c r="G2965" s="6">
        <f t="shared" si="237"/>
        <v>44720</v>
      </c>
      <c r="H2965" s="4">
        <f t="shared" si="238"/>
        <v>-8.673033683913367E-3</v>
      </c>
      <c r="I2965" s="4">
        <f t="shared" si="239"/>
        <v>-1.4796745528455224E-2</v>
      </c>
      <c r="J2965" s="4">
        <f t="shared" si="240"/>
        <v>-1.448036750964965E-2</v>
      </c>
      <c r="K2965" s="4">
        <f t="shared" si="241"/>
        <v>-1.0793945725281806E-2</v>
      </c>
    </row>
    <row r="2966" spans="1:11" x14ac:dyDescent="0.2">
      <c r="A2966" s="6">
        <v>44721</v>
      </c>
      <c r="B2966">
        <v>39.032535549999999</v>
      </c>
      <c r="C2966">
        <v>116.1500015</v>
      </c>
      <c r="D2966">
        <v>18.027698520000001</v>
      </c>
      <c r="E2966">
        <v>4017.820068</v>
      </c>
      <c r="G2966" s="6">
        <f t="shared" si="237"/>
        <v>44721</v>
      </c>
      <c r="H2966" s="4">
        <f t="shared" si="238"/>
        <v>-1.0466259872743966E-2</v>
      </c>
      <c r="I2966" s="4">
        <f t="shared" si="239"/>
        <v>-4.150848974704946E-2</v>
      </c>
      <c r="J2966" s="4">
        <f t="shared" si="240"/>
        <v>-3.2175037174618337E-2</v>
      </c>
      <c r="K2966" s="4">
        <f t="shared" si="241"/>
        <v>-2.3798694174850921E-2</v>
      </c>
    </row>
    <row r="2967" spans="1:11" x14ac:dyDescent="0.2">
      <c r="A2967" s="6">
        <v>44722</v>
      </c>
      <c r="B2967">
        <v>39.251861570000003</v>
      </c>
      <c r="C2967">
        <v>109.6500015</v>
      </c>
      <c r="D2967">
        <v>16.95490646</v>
      </c>
      <c r="E2967">
        <v>3900.860107</v>
      </c>
      <c r="G2967" s="6">
        <f t="shared" si="237"/>
        <v>44722</v>
      </c>
      <c r="H2967" s="4">
        <f t="shared" si="238"/>
        <v>5.6190564335500959E-3</v>
      </c>
      <c r="I2967" s="4">
        <f t="shared" si="239"/>
        <v>-5.5962117228211983E-2</v>
      </c>
      <c r="J2967" s="4">
        <f t="shared" si="240"/>
        <v>-5.9507987600848855E-2</v>
      </c>
      <c r="K2967" s="4">
        <f t="shared" si="241"/>
        <v>-2.9110303353684142E-2</v>
      </c>
    </row>
    <row r="2968" spans="1:11" x14ac:dyDescent="0.2">
      <c r="A2968" s="6">
        <v>44725</v>
      </c>
      <c r="B2968">
        <v>38.513267519999999</v>
      </c>
      <c r="C2968">
        <v>103.66999819999999</v>
      </c>
      <c r="D2968">
        <v>15.629398350000001</v>
      </c>
      <c r="E2968">
        <v>3749.6298830000001</v>
      </c>
      <c r="G2968" s="6">
        <f t="shared" si="237"/>
        <v>44725</v>
      </c>
      <c r="H2968" s="4">
        <f t="shared" si="238"/>
        <v>-1.8816790349747592E-2</v>
      </c>
      <c r="I2968" s="4">
        <f t="shared" si="239"/>
        <v>-5.4537193052386801E-2</v>
      </c>
      <c r="J2968" s="4">
        <f t="shared" si="240"/>
        <v>-7.8178438384613691E-2</v>
      </c>
      <c r="K2968" s="4">
        <f t="shared" si="241"/>
        <v>-3.8768430513214436E-2</v>
      </c>
    </row>
    <row r="2969" spans="1:11" x14ac:dyDescent="0.2">
      <c r="A2969" s="6">
        <v>44726</v>
      </c>
      <c r="B2969">
        <v>38.52939224</v>
      </c>
      <c r="C2969">
        <v>102.3099976</v>
      </c>
      <c r="D2969">
        <v>15.81818676</v>
      </c>
      <c r="E2969">
        <v>3735.4799800000001</v>
      </c>
      <c r="G2969" s="6">
        <f t="shared" si="237"/>
        <v>44726</v>
      </c>
      <c r="H2969" s="4">
        <f t="shared" si="238"/>
        <v>4.1867961454133962E-4</v>
      </c>
      <c r="I2969" s="4">
        <f t="shared" si="239"/>
        <v>-1.3118555258159414E-2</v>
      </c>
      <c r="J2969" s="4">
        <f t="shared" si="240"/>
        <v>1.207905805280074E-2</v>
      </c>
      <c r="K2969" s="4">
        <f t="shared" si="241"/>
        <v>-3.7736799208243355E-3</v>
      </c>
    </row>
    <row r="2970" spans="1:11" x14ac:dyDescent="0.2">
      <c r="A2970" s="6">
        <v>44727</v>
      </c>
      <c r="B2970">
        <v>38.503585819999998</v>
      </c>
      <c r="C2970">
        <v>107.66999819999999</v>
      </c>
      <c r="D2970">
        <v>16.508411410000001</v>
      </c>
      <c r="E2970">
        <v>3789.98999</v>
      </c>
      <c r="G2970" s="6">
        <f t="shared" si="237"/>
        <v>44727</v>
      </c>
      <c r="H2970" s="4">
        <f t="shared" si="238"/>
        <v>-6.6978528597738674E-4</v>
      </c>
      <c r="I2970" s="4">
        <f t="shared" si="239"/>
        <v>5.238980281238903E-2</v>
      </c>
      <c r="J2970" s="4">
        <f t="shared" si="240"/>
        <v>4.3634878034529034E-2</v>
      </c>
      <c r="K2970" s="4">
        <f t="shared" si="241"/>
        <v>1.4592504923557348E-2</v>
      </c>
    </row>
    <row r="2971" spans="1:11" x14ac:dyDescent="0.2">
      <c r="A2971" s="6">
        <v>44728</v>
      </c>
      <c r="B2971">
        <v>38.903533940000003</v>
      </c>
      <c r="C2971">
        <v>103.6600037</v>
      </c>
      <c r="D2971">
        <v>15.583449359999999</v>
      </c>
      <c r="E2971">
        <v>3666.7700199999999</v>
      </c>
      <c r="G2971" s="6">
        <f t="shared" si="237"/>
        <v>44728</v>
      </c>
      <c r="H2971" s="4">
        <f t="shared" si="238"/>
        <v>1.0387295403335051E-2</v>
      </c>
      <c r="I2971" s="4">
        <f t="shared" si="239"/>
        <v>-3.7243378536621852E-2</v>
      </c>
      <c r="J2971" s="4">
        <f t="shared" si="240"/>
        <v>-5.6029743082347983E-2</v>
      </c>
      <c r="K2971" s="4">
        <f t="shared" si="241"/>
        <v>-3.2511951304652453E-2</v>
      </c>
    </row>
    <row r="2972" spans="1:11" x14ac:dyDescent="0.2">
      <c r="A2972" s="6">
        <v>44729</v>
      </c>
      <c r="B2972">
        <v>38.152030940000003</v>
      </c>
      <c r="C2972">
        <v>106.2200012</v>
      </c>
      <c r="D2972">
        <v>15.862135889999999</v>
      </c>
      <c r="E2972">
        <v>3674.8400879999999</v>
      </c>
      <c r="G2972" s="6">
        <f t="shared" si="237"/>
        <v>44729</v>
      </c>
      <c r="H2972" s="4">
        <f t="shared" si="238"/>
        <v>-1.9317088292262197E-2</v>
      </c>
      <c r="I2972" s="4">
        <f t="shared" si="239"/>
        <v>2.4696096938302547E-2</v>
      </c>
      <c r="J2972" s="4">
        <f t="shared" si="240"/>
        <v>1.7883494440925185E-2</v>
      </c>
      <c r="K2972" s="4">
        <f t="shared" si="241"/>
        <v>2.2008655999647964E-3</v>
      </c>
    </row>
    <row r="2973" spans="1:11" x14ac:dyDescent="0.2">
      <c r="A2973" s="6">
        <v>44733</v>
      </c>
      <c r="B2973">
        <v>39.403446199999998</v>
      </c>
      <c r="C2973">
        <v>108.6800003</v>
      </c>
      <c r="D2973">
        <v>16.547365190000001</v>
      </c>
      <c r="E2973">
        <v>3764.790039</v>
      </c>
      <c r="G2973" s="6">
        <f t="shared" si="237"/>
        <v>44733</v>
      </c>
      <c r="H2973" s="4">
        <f t="shared" si="238"/>
        <v>3.2800750816333712E-2</v>
      </c>
      <c r="I2973" s="4">
        <f t="shared" si="239"/>
        <v>2.3159471589235814E-2</v>
      </c>
      <c r="J2973" s="4">
        <f t="shared" si="240"/>
        <v>4.3199056214868969E-2</v>
      </c>
      <c r="K2973" s="4">
        <f t="shared" si="241"/>
        <v>2.4477242232587848E-2</v>
      </c>
    </row>
    <row r="2974" spans="1:11" x14ac:dyDescent="0.2">
      <c r="A2974" s="6">
        <v>44734</v>
      </c>
      <c r="B2974">
        <v>38.926109310000001</v>
      </c>
      <c r="C2974">
        <v>108.9499969</v>
      </c>
      <c r="D2974">
        <v>16.341596599999999</v>
      </c>
      <c r="E2974">
        <v>3759.889893</v>
      </c>
      <c r="G2974" s="6">
        <f t="shared" si="237"/>
        <v>44734</v>
      </c>
      <c r="H2974" s="4">
        <f t="shared" si="238"/>
        <v>-1.2114089909222137E-2</v>
      </c>
      <c r="I2974" s="4">
        <f t="shared" si="239"/>
        <v>2.4843264561529299E-3</v>
      </c>
      <c r="J2974" s="4">
        <f t="shared" si="240"/>
        <v>-1.2435127141833591E-2</v>
      </c>
      <c r="K2974" s="4">
        <f t="shared" si="241"/>
        <v>-1.3015721857629892E-3</v>
      </c>
    </row>
    <row r="2975" spans="1:11" x14ac:dyDescent="0.2">
      <c r="A2975" s="6">
        <v>44735</v>
      </c>
      <c r="B2975">
        <v>39.871120449999999</v>
      </c>
      <c r="C2975">
        <v>112.4400024</v>
      </c>
      <c r="D2975">
        <v>16.206748959999999</v>
      </c>
      <c r="E2975">
        <v>3795.7299800000001</v>
      </c>
      <c r="G2975" s="6">
        <f t="shared" si="237"/>
        <v>44735</v>
      </c>
      <c r="H2975" s="4">
        <f t="shared" si="238"/>
        <v>2.4277050975583414E-2</v>
      </c>
      <c r="I2975" s="4">
        <f t="shared" si="239"/>
        <v>3.2033094073451895E-2</v>
      </c>
      <c r="J2975" s="4">
        <f t="shared" si="240"/>
        <v>-8.2518032540345176E-3</v>
      </c>
      <c r="K2975" s="4">
        <f t="shared" si="241"/>
        <v>9.5322171712330928E-3</v>
      </c>
    </row>
    <row r="2976" spans="1:11" x14ac:dyDescent="0.2">
      <c r="A2976" s="6">
        <v>44736</v>
      </c>
      <c r="B2976">
        <v>39.903369900000001</v>
      </c>
      <c r="C2976">
        <v>116.4599991</v>
      </c>
      <c r="D2976">
        <v>17.10673332</v>
      </c>
      <c r="E2976">
        <v>3911.73999</v>
      </c>
      <c r="G2976" s="6">
        <f t="shared" si="237"/>
        <v>44736</v>
      </c>
      <c r="H2976" s="4">
        <f t="shared" si="238"/>
        <v>8.0884233089073554E-4</v>
      </c>
      <c r="I2976" s="4">
        <f t="shared" si="239"/>
        <v>3.5752371168572772E-2</v>
      </c>
      <c r="J2976" s="4">
        <f t="shared" si="240"/>
        <v>5.5531455581946831E-2</v>
      </c>
      <c r="K2976" s="4">
        <f t="shared" si="241"/>
        <v>3.0563293651357126E-2</v>
      </c>
    </row>
    <row r="2977" spans="1:11" x14ac:dyDescent="0.2">
      <c r="A2977" s="6">
        <v>44739</v>
      </c>
      <c r="B2977">
        <v>40.032386780000003</v>
      </c>
      <c r="C2977">
        <v>113.2200012</v>
      </c>
      <c r="D2977">
        <v>16.850023270000001</v>
      </c>
      <c r="E2977">
        <v>3900.110107</v>
      </c>
      <c r="G2977" s="6">
        <f t="shared" si="237"/>
        <v>44739</v>
      </c>
      <c r="H2977" s="4">
        <f t="shared" si="238"/>
        <v>3.2332326899537911E-3</v>
      </c>
      <c r="I2977" s="4">
        <f t="shared" si="239"/>
        <v>-2.7820693156780263E-2</v>
      </c>
      <c r="J2977" s="4">
        <f t="shared" si="240"/>
        <v>-1.5006374694569558E-2</v>
      </c>
      <c r="K2977" s="4">
        <f t="shared" si="241"/>
        <v>-2.9730715818869768E-3</v>
      </c>
    </row>
    <row r="2978" spans="1:11" x14ac:dyDescent="0.2">
      <c r="A2978" s="6">
        <v>44740</v>
      </c>
      <c r="B2978">
        <v>39.467956540000003</v>
      </c>
      <c r="C2978">
        <v>107.4000015</v>
      </c>
      <c r="D2978">
        <v>15.96402168</v>
      </c>
      <c r="E2978">
        <v>3821.5500489999999</v>
      </c>
      <c r="G2978" s="6">
        <f t="shared" si="237"/>
        <v>44740</v>
      </c>
      <c r="H2978" s="4">
        <f t="shared" si="238"/>
        <v>-1.4099340194274612E-2</v>
      </c>
      <c r="I2978" s="4">
        <f t="shared" si="239"/>
        <v>-5.1404342327457941E-2</v>
      </c>
      <c r="J2978" s="4">
        <f t="shared" si="240"/>
        <v>-5.2581624120214165E-2</v>
      </c>
      <c r="K2978" s="4">
        <f t="shared" si="241"/>
        <v>-2.0143035925831665E-2</v>
      </c>
    </row>
    <row r="2979" spans="1:11" x14ac:dyDescent="0.2">
      <c r="A2979" s="6">
        <v>44741</v>
      </c>
      <c r="B2979">
        <v>39.322811129999998</v>
      </c>
      <c r="C2979">
        <v>108.91999819999999</v>
      </c>
      <c r="D2979">
        <v>15.52451611</v>
      </c>
      <c r="E2979">
        <v>3818.830078</v>
      </c>
      <c r="G2979" s="6">
        <f t="shared" si="237"/>
        <v>44741</v>
      </c>
      <c r="H2979" s="4">
        <f t="shared" si="238"/>
        <v>-3.6775506695641003E-3</v>
      </c>
      <c r="I2979" s="4">
        <f t="shared" si="239"/>
        <v>1.4152669262299744E-2</v>
      </c>
      <c r="J2979" s="4">
        <f t="shared" si="240"/>
        <v>-2.7531005583049328E-2</v>
      </c>
      <c r="K2979" s="4">
        <f t="shared" si="241"/>
        <v>-7.1174548681152139E-4</v>
      </c>
    </row>
    <row r="2980" spans="1:11" x14ac:dyDescent="0.2">
      <c r="A2980" s="6">
        <v>44742</v>
      </c>
      <c r="B2980">
        <v>39.213157649999999</v>
      </c>
      <c r="C2980">
        <v>106.2099991</v>
      </c>
      <c r="D2980">
        <v>15.14194775</v>
      </c>
      <c r="E2980">
        <v>3785.3798830000001</v>
      </c>
      <c r="G2980" s="6">
        <f t="shared" si="237"/>
        <v>44742</v>
      </c>
      <c r="H2980" s="4">
        <f t="shared" si="238"/>
        <v>-2.7885463131689381E-3</v>
      </c>
      <c r="I2980" s="4">
        <f t="shared" si="239"/>
        <v>-2.4880638494171325E-2</v>
      </c>
      <c r="J2980" s="4">
        <f t="shared" si="240"/>
        <v>-2.4642852459251352E-2</v>
      </c>
      <c r="K2980" s="4">
        <f t="shared" si="241"/>
        <v>-8.7592781864540559E-3</v>
      </c>
    </row>
    <row r="2981" spans="1:11" x14ac:dyDescent="0.2">
      <c r="A2981" s="6">
        <v>44743</v>
      </c>
      <c r="B2981">
        <v>39.551811219999998</v>
      </c>
      <c r="C2981">
        <v>109.5599976</v>
      </c>
      <c r="D2981">
        <v>14.506662370000001</v>
      </c>
      <c r="E2981">
        <v>3825.330078</v>
      </c>
      <c r="G2981" s="6">
        <f t="shared" si="237"/>
        <v>44743</v>
      </c>
      <c r="H2981" s="4">
        <f t="shared" si="238"/>
        <v>8.6362228980048084E-3</v>
      </c>
      <c r="I2981" s="4">
        <f t="shared" si="239"/>
        <v>3.1541272275559251E-2</v>
      </c>
      <c r="J2981" s="4">
        <f t="shared" si="240"/>
        <v>-4.1955327708748658E-2</v>
      </c>
      <c r="K2981" s="4">
        <f t="shared" si="241"/>
        <v>1.0553813945969992E-2</v>
      </c>
    </row>
    <row r="2982" spans="1:11" x14ac:dyDescent="0.2">
      <c r="A2982" s="6">
        <v>44747</v>
      </c>
      <c r="B2982">
        <v>40.074314119999997</v>
      </c>
      <c r="C2982">
        <v>113.5</v>
      </c>
      <c r="D2982">
        <v>14.94716644</v>
      </c>
      <c r="E2982">
        <v>3831.389893</v>
      </c>
      <c r="G2982" s="6">
        <f t="shared" si="237"/>
        <v>44747</v>
      </c>
      <c r="H2982" s="4">
        <f t="shared" si="238"/>
        <v>1.3210593494534795E-2</v>
      </c>
      <c r="I2982" s="4">
        <f t="shared" si="239"/>
        <v>3.5962052631516306E-2</v>
      </c>
      <c r="J2982" s="4">
        <f t="shared" si="240"/>
        <v>3.0365638819234375E-2</v>
      </c>
      <c r="K2982" s="4">
        <f t="shared" si="241"/>
        <v>1.5841286572499946E-3</v>
      </c>
    </row>
    <row r="2983" spans="1:11" x14ac:dyDescent="0.2">
      <c r="A2983" s="6">
        <v>44748</v>
      </c>
      <c r="B2983">
        <v>40.358135220000001</v>
      </c>
      <c r="C2983">
        <v>114.33000180000001</v>
      </c>
      <c r="D2983">
        <v>15.11297989</v>
      </c>
      <c r="E2983">
        <v>3845.080078</v>
      </c>
      <c r="G2983" s="6">
        <f t="shared" si="237"/>
        <v>44748</v>
      </c>
      <c r="H2983" s="4">
        <f t="shared" si="238"/>
        <v>7.0823694985799879E-3</v>
      </c>
      <c r="I2983" s="4">
        <f t="shared" si="239"/>
        <v>7.3127911894272923E-3</v>
      </c>
      <c r="J2983" s="4">
        <f t="shared" si="240"/>
        <v>1.1093303246846098E-2</v>
      </c>
      <c r="K2983" s="4">
        <f t="shared" si="241"/>
        <v>3.5731641473011333E-3</v>
      </c>
    </row>
    <row r="2984" spans="1:11" x14ac:dyDescent="0.2">
      <c r="A2984" s="6">
        <v>44749</v>
      </c>
      <c r="B2984">
        <v>40.419422150000003</v>
      </c>
      <c r="C2984">
        <v>116.33000180000001</v>
      </c>
      <c r="D2984">
        <v>15.84016037</v>
      </c>
      <c r="E2984">
        <v>3902.6201169999999</v>
      </c>
      <c r="G2984" s="6">
        <f t="shared" si="237"/>
        <v>44749</v>
      </c>
      <c r="H2984" s="4">
        <f t="shared" si="238"/>
        <v>1.518576853611231E-3</v>
      </c>
      <c r="I2984" s="4">
        <f t="shared" si="239"/>
        <v>1.7493221101305023E-2</v>
      </c>
      <c r="J2984" s="4">
        <f t="shared" si="240"/>
        <v>4.811628714474514E-2</v>
      </c>
      <c r="K2984" s="4">
        <f t="shared" si="241"/>
        <v>1.4964587949473751E-2</v>
      </c>
    </row>
    <row r="2985" spans="1:11" x14ac:dyDescent="0.2">
      <c r="A2985" s="6">
        <v>44750</v>
      </c>
      <c r="B2985">
        <v>40.445224760000002</v>
      </c>
      <c r="C2985">
        <v>115.5400009</v>
      </c>
      <c r="D2985">
        <v>15.820184709999999</v>
      </c>
      <c r="E2985">
        <v>3899.3798830000001</v>
      </c>
      <c r="G2985" s="6">
        <f t="shared" si="237"/>
        <v>44750</v>
      </c>
      <c r="H2985" s="4">
        <f t="shared" si="238"/>
        <v>6.3837157058421745E-4</v>
      </c>
      <c r="I2985" s="4">
        <f t="shared" si="239"/>
        <v>-6.7910331623497466E-3</v>
      </c>
      <c r="J2985" s="4">
        <f t="shared" si="240"/>
        <v>-1.2610768788573479E-3</v>
      </c>
      <c r="K2985" s="4">
        <f t="shared" si="241"/>
        <v>-8.3027143376968038E-4</v>
      </c>
    </row>
    <row r="2986" spans="1:11" x14ac:dyDescent="0.2">
      <c r="A2986" s="6">
        <v>44753</v>
      </c>
      <c r="B2986">
        <v>40.461341859999997</v>
      </c>
      <c r="C2986">
        <v>111.75</v>
      </c>
      <c r="D2986">
        <v>15.13495541</v>
      </c>
      <c r="E2986">
        <v>3854.429932</v>
      </c>
      <c r="G2986" s="6">
        <f t="shared" si="237"/>
        <v>44753</v>
      </c>
      <c r="H2986" s="4">
        <f t="shared" si="238"/>
        <v>3.9849203696196156E-4</v>
      </c>
      <c r="I2986" s="4">
        <f t="shared" si="239"/>
        <v>-3.2802500177235072E-2</v>
      </c>
      <c r="J2986" s="4">
        <f t="shared" si="240"/>
        <v>-4.3313609326372959E-2</v>
      </c>
      <c r="K2986" s="4">
        <f t="shared" si="241"/>
        <v>-1.1527461378145532E-2</v>
      </c>
    </row>
    <row r="2987" spans="1:11" x14ac:dyDescent="0.2">
      <c r="A2987" s="6">
        <v>44754</v>
      </c>
      <c r="B2987">
        <v>40.33878326</v>
      </c>
      <c r="C2987">
        <v>109.2200012</v>
      </c>
      <c r="D2987">
        <v>15.06503391</v>
      </c>
      <c r="E2987">
        <v>3818.8000489999999</v>
      </c>
      <c r="G2987" s="6">
        <f t="shared" si="237"/>
        <v>44754</v>
      </c>
      <c r="H2987" s="4">
        <f t="shared" si="238"/>
        <v>-3.0290295468712314E-3</v>
      </c>
      <c r="I2987" s="4">
        <f t="shared" si="239"/>
        <v>-2.2639810290827733E-2</v>
      </c>
      <c r="J2987" s="4">
        <f t="shared" si="240"/>
        <v>-4.6198682523901358E-3</v>
      </c>
      <c r="K2987" s="4">
        <f t="shared" si="241"/>
        <v>-9.243878765105018E-3</v>
      </c>
    </row>
    <row r="2988" spans="1:11" x14ac:dyDescent="0.2">
      <c r="A2988" s="6">
        <v>44755</v>
      </c>
      <c r="B2988">
        <v>40.435543060000001</v>
      </c>
      <c r="C2988">
        <v>110.4000015</v>
      </c>
      <c r="D2988">
        <v>15.146941180000001</v>
      </c>
      <c r="E2988">
        <v>3801.780029</v>
      </c>
      <c r="G2988" s="6">
        <f t="shared" si="237"/>
        <v>44755</v>
      </c>
      <c r="H2988" s="4">
        <f t="shared" si="238"/>
        <v>2.3986791910985961E-3</v>
      </c>
      <c r="I2988" s="4">
        <f t="shared" si="239"/>
        <v>1.0803884700927968E-2</v>
      </c>
      <c r="J2988" s="4">
        <f t="shared" si="240"/>
        <v>5.4369124217923392E-3</v>
      </c>
      <c r="K2988" s="4">
        <f t="shared" si="241"/>
        <v>-4.4569026347573981E-3</v>
      </c>
    </row>
    <row r="2989" spans="1:11" x14ac:dyDescent="0.2">
      <c r="A2989" s="6">
        <v>44756</v>
      </c>
      <c r="B2989">
        <v>41.225734709999998</v>
      </c>
      <c r="C2989">
        <v>110.6299973</v>
      </c>
      <c r="D2989">
        <v>15.35470772</v>
      </c>
      <c r="E2989">
        <v>3790.3798830000001</v>
      </c>
      <c r="G2989" s="6">
        <f t="shared" si="237"/>
        <v>44756</v>
      </c>
      <c r="H2989" s="4">
        <f t="shared" si="238"/>
        <v>1.9542006615998142E-2</v>
      </c>
      <c r="I2989" s="4">
        <f t="shared" si="239"/>
        <v>2.0832952615494893E-3</v>
      </c>
      <c r="J2989" s="4">
        <f t="shared" si="240"/>
        <v>1.371673247627947E-2</v>
      </c>
      <c r="K2989" s="4">
        <f t="shared" si="241"/>
        <v>-2.9986337749789982E-3</v>
      </c>
    </row>
    <row r="2990" spans="1:11" x14ac:dyDescent="0.2">
      <c r="A2990" s="6">
        <v>44757</v>
      </c>
      <c r="B2990">
        <v>41.62890625</v>
      </c>
      <c r="C2990">
        <v>113.5500031</v>
      </c>
      <c r="D2990">
        <v>15.744268419999999</v>
      </c>
      <c r="E2990">
        <v>3863.1599120000001</v>
      </c>
      <c r="G2990" s="6">
        <f t="shared" si="237"/>
        <v>44757</v>
      </c>
      <c r="H2990" s="4">
        <f t="shared" si="238"/>
        <v>9.7796083644376974E-3</v>
      </c>
      <c r="I2990" s="4">
        <f t="shared" si="239"/>
        <v>2.6394340335033073E-2</v>
      </c>
      <c r="J2990" s="4">
        <f t="shared" si="240"/>
        <v>2.5370766223871799E-2</v>
      </c>
      <c r="K2990" s="4">
        <f t="shared" si="241"/>
        <v>1.9201249280163424E-2</v>
      </c>
    </row>
    <row r="2991" spans="1:11" x14ac:dyDescent="0.2">
      <c r="A2991" s="6">
        <v>44760</v>
      </c>
      <c r="B2991">
        <v>41.532142640000004</v>
      </c>
      <c r="C2991">
        <v>113.76000209999999</v>
      </c>
      <c r="D2991">
        <v>16.082885739999998</v>
      </c>
      <c r="E2991">
        <v>3830.8500979999999</v>
      </c>
      <c r="G2991" s="6">
        <f t="shared" si="237"/>
        <v>44760</v>
      </c>
      <c r="H2991" s="4">
        <f t="shared" si="238"/>
        <v>-2.324433157548933E-3</v>
      </c>
      <c r="I2991" s="4">
        <f t="shared" si="239"/>
        <v>1.8493966910335669E-3</v>
      </c>
      <c r="J2991" s="4">
        <f t="shared" si="240"/>
        <v>2.1507339113315149E-2</v>
      </c>
      <c r="K2991" s="4">
        <f t="shared" si="241"/>
        <v>-8.3635714637743108E-3</v>
      </c>
    </row>
    <row r="2992" spans="1:11" x14ac:dyDescent="0.2">
      <c r="A2992" s="6">
        <v>44761</v>
      </c>
      <c r="B2992">
        <v>41.786945340000003</v>
      </c>
      <c r="C2992">
        <v>118.2099991</v>
      </c>
      <c r="D2992">
        <v>16.972885130000002</v>
      </c>
      <c r="E2992">
        <v>3936.6899410000001</v>
      </c>
      <c r="G2992" s="6">
        <f t="shared" si="237"/>
        <v>44761</v>
      </c>
      <c r="H2992" s="4">
        <f t="shared" si="238"/>
        <v>6.1350723512780814E-3</v>
      </c>
      <c r="I2992" s="4">
        <f t="shared" si="239"/>
        <v>3.9117413131623202E-2</v>
      </c>
      <c r="J2992" s="4">
        <f t="shared" si="240"/>
        <v>5.533828968183685E-2</v>
      </c>
      <c r="K2992" s="4">
        <f t="shared" si="241"/>
        <v>2.7628291447701514E-2</v>
      </c>
    </row>
    <row r="2993" spans="1:11" x14ac:dyDescent="0.2">
      <c r="A2993" s="6">
        <v>44762</v>
      </c>
      <c r="B2993">
        <v>42.135276789999999</v>
      </c>
      <c r="C2993">
        <v>122.7699966</v>
      </c>
      <c r="D2993">
        <v>17.786968229999999</v>
      </c>
      <c r="E2993">
        <v>3959.8999020000001</v>
      </c>
      <c r="G2993" s="6">
        <f t="shared" si="237"/>
        <v>44762</v>
      </c>
      <c r="H2993" s="4">
        <f t="shared" si="238"/>
        <v>8.3358916801836713E-3</v>
      </c>
      <c r="I2993" s="4">
        <f t="shared" si="239"/>
        <v>3.8575395776311971E-2</v>
      </c>
      <c r="J2993" s="4">
        <f t="shared" si="240"/>
        <v>4.7963742979741486E-2</v>
      </c>
      <c r="K2993" s="4">
        <f t="shared" si="241"/>
        <v>5.8958062097478336E-3</v>
      </c>
    </row>
    <row r="2994" spans="1:11" x14ac:dyDescent="0.2">
      <c r="A2994" s="6">
        <v>44763</v>
      </c>
      <c r="B2994">
        <v>42.75130463</v>
      </c>
      <c r="C2994">
        <v>124.6299973</v>
      </c>
      <c r="D2994">
        <v>18.02969551</v>
      </c>
      <c r="E2994">
        <v>3998.9499510000001</v>
      </c>
      <c r="G2994" s="6">
        <f t="shared" si="237"/>
        <v>44763</v>
      </c>
      <c r="H2994" s="4">
        <f t="shared" si="238"/>
        <v>1.4620239545838354E-2</v>
      </c>
      <c r="I2994" s="4">
        <f t="shared" si="239"/>
        <v>1.5150287134568563E-2</v>
      </c>
      <c r="J2994" s="4">
        <f t="shared" si="240"/>
        <v>1.3646354840315622E-2</v>
      </c>
      <c r="K2994" s="4">
        <f t="shared" si="241"/>
        <v>9.8613727534571094E-3</v>
      </c>
    </row>
    <row r="2995" spans="1:11" x14ac:dyDescent="0.2">
      <c r="A2995" s="6">
        <v>44764</v>
      </c>
      <c r="B2995">
        <v>42.641647339999999</v>
      </c>
      <c r="C2995">
        <v>122.41999819999999</v>
      </c>
      <c r="D2995">
        <v>17.29951668</v>
      </c>
      <c r="E2995">
        <v>3961.6298830000001</v>
      </c>
      <c r="G2995" s="6">
        <f t="shared" si="237"/>
        <v>44764</v>
      </c>
      <c r="H2995" s="4">
        <f t="shared" si="238"/>
        <v>-2.5650045290793733E-3</v>
      </c>
      <c r="I2995" s="4">
        <f t="shared" si="239"/>
        <v>-1.7732481327751737E-2</v>
      </c>
      <c r="J2995" s="4">
        <f t="shared" si="240"/>
        <v>-4.0498677839290953E-2</v>
      </c>
      <c r="K2995" s="4">
        <f t="shared" si="241"/>
        <v>-9.3324668868804972E-3</v>
      </c>
    </row>
    <row r="2996" spans="1:11" x14ac:dyDescent="0.2">
      <c r="A2996" s="6">
        <v>44767</v>
      </c>
      <c r="B2996">
        <v>42.580368040000003</v>
      </c>
      <c r="C2996">
        <v>121.13999939999999</v>
      </c>
      <c r="D2996">
        <v>17.004852289999999</v>
      </c>
      <c r="E2996">
        <v>3966.8400879999999</v>
      </c>
      <c r="G2996" s="6">
        <f t="shared" si="237"/>
        <v>44767</v>
      </c>
      <c r="H2996" s="4">
        <f t="shared" si="238"/>
        <v>-1.437076281584293E-3</v>
      </c>
      <c r="I2996" s="4">
        <f t="shared" si="239"/>
        <v>-1.0455798225946999E-2</v>
      </c>
      <c r="J2996" s="4">
        <f t="shared" si="240"/>
        <v>-1.7033099562871801E-2</v>
      </c>
      <c r="K2996" s="4">
        <f t="shared" si="241"/>
        <v>1.3151670281865702E-3</v>
      </c>
    </row>
    <row r="2997" spans="1:11" x14ac:dyDescent="0.2">
      <c r="A2997" s="6">
        <v>44768</v>
      </c>
      <c r="B2997">
        <v>39.342170719999999</v>
      </c>
      <c r="C2997">
        <v>114.8099976</v>
      </c>
      <c r="D2997">
        <v>16.514402390000001</v>
      </c>
      <c r="E2997">
        <v>3921.0500489999999</v>
      </c>
      <c r="G2997" s="6">
        <f t="shared" si="237"/>
        <v>44768</v>
      </c>
      <c r="H2997" s="4">
        <f t="shared" si="238"/>
        <v>-7.604906836310199E-2</v>
      </c>
      <c r="I2997" s="4">
        <f t="shared" si="239"/>
        <v>-5.2253606004227793E-2</v>
      </c>
      <c r="J2997" s="4">
        <f t="shared" si="240"/>
        <v>-2.8841761847494318E-2</v>
      </c>
      <c r="K2997" s="4">
        <f t="shared" si="241"/>
        <v>-1.154320264598474E-2</v>
      </c>
    </row>
    <row r="2998" spans="1:11" x14ac:dyDescent="0.2">
      <c r="A2998" s="6">
        <v>44769</v>
      </c>
      <c r="B2998">
        <v>40.829029079999998</v>
      </c>
      <c r="C2998">
        <v>120.9700012</v>
      </c>
      <c r="D2998">
        <v>17.76998901</v>
      </c>
      <c r="E2998">
        <v>4023.610107</v>
      </c>
      <c r="G2998" s="6">
        <f t="shared" si="237"/>
        <v>44769</v>
      </c>
      <c r="H2998" s="4">
        <f t="shared" si="238"/>
        <v>3.7792992424897864E-2</v>
      </c>
      <c r="I2998" s="4">
        <f t="shared" si="239"/>
        <v>5.3653895381668315E-2</v>
      </c>
      <c r="J2998" s="4">
        <f t="shared" si="240"/>
        <v>7.6029794499878234E-2</v>
      </c>
      <c r="K2998" s="4">
        <f t="shared" si="241"/>
        <v>2.6156273630364879E-2</v>
      </c>
    </row>
    <row r="2999" spans="1:11" x14ac:dyDescent="0.2">
      <c r="A2999" s="6">
        <v>44770</v>
      </c>
      <c r="B2999">
        <v>41.848220830000002</v>
      </c>
      <c r="C2999">
        <v>122.2799988</v>
      </c>
      <c r="D2999">
        <v>17.963768009999999</v>
      </c>
      <c r="E2999">
        <v>4072.429932</v>
      </c>
      <c r="G2999" s="6">
        <f t="shared" si="237"/>
        <v>44770</v>
      </c>
      <c r="H2999" s="4">
        <f t="shared" si="238"/>
        <v>2.4962429255983798E-2</v>
      </c>
      <c r="I2999" s="4">
        <f t="shared" si="239"/>
        <v>1.0829111242498746E-2</v>
      </c>
      <c r="J2999" s="4">
        <f t="shared" si="240"/>
        <v>1.0904846361522891E-2</v>
      </c>
      <c r="K2999" s="4">
        <f t="shared" si="241"/>
        <v>1.2133338892619472E-2</v>
      </c>
    </row>
    <row r="3000" spans="1:11" x14ac:dyDescent="0.2">
      <c r="A3000" s="6">
        <v>44771</v>
      </c>
      <c r="B3000">
        <v>42.590042109999999</v>
      </c>
      <c r="C3000">
        <v>134.9499969</v>
      </c>
      <c r="D3000">
        <v>18.142566680000002</v>
      </c>
      <c r="E3000">
        <v>4130.2900390000004</v>
      </c>
      <c r="G3000" s="6">
        <f t="shared" si="237"/>
        <v>44771</v>
      </c>
      <c r="H3000" s="4">
        <f t="shared" si="238"/>
        <v>1.7726471168595159E-2</v>
      </c>
      <c r="I3000" s="4">
        <f t="shared" si="239"/>
        <v>0.10361464036913293</v>
      </c>
      <c r="J3000" s="4">
        <f t="shared" si="240"/>
        <v>9.9532943144484687E-3</v>
      </c>
      <c r="K3000" s="4">
        <f t="shared" si="241"/>
        <v>1.4207759977735268E-2</v>
      </c>
    </row>
    <row r="3001" spans="1:11" x14ac:dyDescent="0.2">
      <c r="A3001" s="6">
        <v>44774</v>
      </c>
      <c r="B3001">
        <v>42.748081210000002</v>
      </c>
      <c r="C3001">
        <v>135.38999939999999</v>
      </c>
      <c r="D3001">
        <v>18.42025757</v>
      </c>
      <c r="E3001">
        <v>4118.6298829999996</v>
      </c>
      <c r="G3001" s="6">
        <f t="shared" si="237"/>
        <v>44774</v>
      </c>
      <c r="H3001" s="4">
        <f t="shared" si="238"/>
        <v>3.7107054177552001E-3</v>
      </c>
      <c r="I3001" s="4">
        <f t="shared" si="239"/>
        <v>3.2604854398481375E-3</v>
      </c>
      <c r="J3001" s="4">
        <f t="shared" si="240"/>
        <v>1.5306042132733122E-2</v>
      </c>
      <c r="K3001" s="4">
        <f t="shared" si="241"/>
        <v>-2.8230840667121671E-3</v>
      </c>
    </row>
    <row r="3002" spans="1:11" x14ac:dyDescent="0.2">
      <c r="A3002" s="6">
        <v>44775</v>
      </c>
      <c r="B3002">
        <v>42.793235780000003</v>
      </c>
      <c r="C3002">
        <v>134.1600037</v>
      </c>
      <c r="D3002">
        <v>18.50516129</v>
      </c>
      <c r="E3002">
        <v>4091.1899410000001</v>
      </c>
      <c r="G3002" s="6">
        <f t="shared" si="237"/>
        <v>44775</v>
      </c>
      <c r="H3002" s="4">
        <f t="shared" si="238"/>
        <v>1.0562946621668345E-3</v>
      </c>
      <c r="I3002" s="4">
        <f t="shared" si="239"/>
        <v>-9.0848342229919998E-3</v>
      </c>
      <c r="J3002" s="4">
        <f t="shared" si="240"/>
        <v>4.6092580235292946E-3</v>
      </c>
      <c r="K3002" s="4">
        <f t="shared" si="241"/>
        <v>-6.6623956945633944E-3</v>
      </c>
    </row>
    <row r="3003" spans="1:11" x14ac:dyDescent="0.2">
      <c r="A3003" s="6">
        <v>44776</v>
      </c>
      <c r="B3003">
        <v>42.090114589999999</v>
      </c>
      <c r="C3003">
        <v>139.52000430000001</v>
      </c>
      <c r="D3003">
        <v>18.87174606</v>
      </c>
      <c r="E3003">
        <v>4155.169922</v>
      </c>
      <c r="G3003" s="6">
        <f t="shared" si="237"/>
        <v>44776</v>
      </c>
      <c r="H3003" s="4">
        <f t="shared" si="238"/>
        <v>-1.643066193018794E-2</v>
      </c>
      <c r="I3003" s="4">
        <f t="shared" si="239"/>
        <v>3.9952299136676306E-2</v>
      </c>
      <c r="J3003" s="4">
        <f t="shared" si="240"/>
        <v>1.9809866245159347E-2</v>
      </c>
      <c r="K3003" s="4">
        <f t="shared" si="241"/>
        <v>1.5638477294545039E-2</v>
      </c>
    </row>
    <row r="3004" spans="1:11" x14ac:dyDescent="0.2">
      <c r="A3004" s="6">
        <v>44777</v>
      </c>
      <c r="B3004">
        <v>40.500045780000001</v>
      </c>
      <c r="C3004">
        <v>142.57000729999999</v>
      </c>
      <c r="D3004">
        <v>19.193384170000002</v>
      </c>
      <c r="E3004">
        <v>4151.9399409999996</v>
      </c>
      <c r="G3004" s="6">
        <f t="shared" si="237"/>
        <v>44777</v>
      </c>
      <c r="H3004" s="4">
        <f t="shared" si="238"/>
        <v>-3.7777725850567712E-2</v>
      </c>
      <c r="I3004" s="4">
        <f t="shared" si="239"/>
        <v>2.1860685966162752E-2</v>
      </c>
      <c r="J3004" s="4">
        <f t="shared" si="240"/>
        <v>1.7043367846165447E-2</v>
      </c>
      <c r="K3004" s="4">
        <f t="shared" si="241"/>
        <v>-7.7734029188525344E-4</v>
      </c>
    </row>
    <row r="3005" spans="1:11" x14ac:dyDescent="0.2">
      <c r="A3005" s="6">
        <v>44778</v>
      </c>
      <c r="B3005">
        <v>40.825801849999998</v>
      </c>
      <c r="C3005">
        <v>140.8000031</v>
      </c>
      <c r="D3005">
        <v>18.967636110000001</v>
      </c>
      <c r="E3005">
        <v>4145.1899409999996</v>
      </c>
      <c r="G3005" s="6">
        <f t="shared" si="237"/>
        <v>44778</v>
      </c>
      <c r="H3005" s="4">
        <f t="shared" si="238"/>
        <v>8.0433506611210515E-3</v>
      </c>
      <c r="I3005" s="4">
        <f t="shared" si="239"/>
        <v>-1.2414982881185477E-2</v>
      </c>
      <c r="J3005" s="4">
        <f t="shared" si="240"/>
        <v>-1.1761764262128049E-2</v>
      </c>
      <c r="K3005" s="4">
        <f t="shared" si="241"/>
        <v>-1.6257460598946283E-3</v>
      </c>
    </row>
    <row r="3006" spans="1:11" x14ac:dyDescent="0.2">
      <c r="A3006" s="6">
        <v>44781</v>
      </c>
      <c r="B3006">
        <v>41.158012390000003</v>
      </c>
      <c r="C3006">
        <v>139.4100037</v>
      </c>
      <c r="D3006">
        <v>17.772983549999999</v>
      </c>
      <c r="E3006">
        <v>4140.0600590000004</v>
      </c>
      <c r="G3006" s="6">
        <f t="shared" si="237"/>
        <v>44781</v>
      </c>
      <c r="H3006" s="4">
        <f t="shared" si="238"/>
        <v>8.1372692009968883E-3</v>
      </c>
      <c r="I3006" s="4">
        <f t="shared" si="239"/>
        <v>-9.8721546121897097E-3</v>
      </c>
      <c r="J3006" s="4">
        <f t="shared" si="240"/>
        <v>-6.2983734666343771E-2</v>
      </c>
      <c r="K3006" s="4">
        <f t="shared" si="241"/>
        <v>-1.2375505279649257E-3</v>
      </c>
    </row>
    <row r="3007" spans="1:11" x14ac:dyDescent="0.2">
      <c r="A3007" s="6">
        <v>44782</v>
      </c>
      <c r="B3007">
        <v>41.564395900000001</v>
      </c>
      <c r="C3007">
        <v>137.83000179999999</v>
      </c>
      <c r="D3007">
        <v>17.066780090000002</v>
      </c>
      <c r="E3007">
        <v>4122.4702150000003</v>
      </c>
      <c r="G3007" s="6">
        <f t="shared" si="237"/>
        <v>44782</v>
      </c>
      <c r="H3007" s="4">
        <f t="shared" si="238"/>
        <v>9.8737399208990162E-3</v>
      </c>
      <c r="I3007" s="4">
        <f t="shared" si="239"/>
        <v>-1.1333490123133894E-2</v>
      </c>
      <c r="J3007" s="4">
        <f t="shared" si="240"/>
        <v>-3.973466008187454E-2</v>
      </c>
      <c r="K3007" s="4">
        <f t="shared" si="241"/>
        <v>-4.2486929535627826E-3</v>
      </c>
    </row>
    <row r="3008" spans="1:11" x14ac:dyDescent="0.2">
      <c r="A3008" s="6">
        <v>44783</v>
      </c>
      <c r="B3008">
        <v>41.651481629999999</v>
      </c>
      <c r="C3008">
        <v>142.6900024</v>
      </c>
      <c r="D3008">
        <v>18.076641080000002</v>
      </c>
      <c r="E3008">
        <v>4210.2402339999999</v>
      </c>
      <c r="G3008" s="6">
        <f t="shared" si="237"/>
        <v>44783</v>
      </c>
      <c r="H3008" s="4">
        <f t="shared" si="238"/>
        <v>2.0952001855030211E-3</v>
      </c>
      <c r="I3008" s="4">
        <f t="shared" si="239"/>
        <v>3.5260832449615531E-2</v>
      </c>
      <c r="J3008" s="4">
        <f t="shared" si="240"/>
        <v>5.9171149137364987E-2</v>
      </c>
      <c r="K3008" s="4">
        <f t="shared" si="241"/>
        <v>2.1290637511616195E-2</v>
      </c>
    </row>
    <row r="3009" spans="1:11" x14ac:dyDescent="0.2">
      <c r="A3009" s="6">
        <v>44784</v>
      </c>
      <c r="B3009">
        <v>42.053165440000001</v>
      </c>
      <c r="C3009">
        <v>140.63999939999999</v>
      </c>
      <c r="D3009">
        <v>17.92181587</v>
      </c>
      <c r="E3009">
        <v>4207.2700199999999</v>
      </c>
      <c r="G3009" s="6">
        <f t="shared" si="237"/>
        <v>44784</v>
      </c>
      <c r="H3009" s="4">
        <f t="shared" si="238"/>
        <v>9.6439260809075833E-3</v>
      </c>
      <c r="I3009" s="4">
        <f t="shared" si="239"/>
        <v>-1.4366829949678417E-2</v>
      </c>
      <c r="J3009" s="4">
        <f t="shared" si="240"/>
        <v>-8.5649324625525214E-3</v>
      </c>
      <c r="K3009" s="4">
        <f t="shared" si="241"/>
        <v>-7.0547375800877887E-4</v>
      </c>
    </row>
    <row r="3010" spans="1:11" x14ac:dyDescent="0.2">
      <c r="A3010" s="6">
        <v>44785</v>
      </c>
      <c r="B3010">
        <v>42.830593110000002</v>
      </c>
      <c r="C3010">
        <v>143.5500031</v>
      </c>
      <c r="D3010">
        <v>18.687952039999999</v>
      </c>
      <c r="E3010">
        <v>4280.1499020000001</v>
      </c>
      <c r="G3010" s="6">
        <f t="shared" ref="G3010:G3073" si="242">A3010</f>
        <v>44785</v>
      </c>
      <c r="H3010" s="4">
        <f t="shared" si="238"/>
        <v>1.8486781241455086E-2</v>
      </c>
      <c r="I3010" s="4">
        <f t="shared" si="239"/>
        <v>2.0691152676441282E-2</v>
      </c>
      <c r="J3010" s="4">
        <f t="shared" si="240"/>
        <v>4.2748802663599594E-2</v>
      </c>
      <c r="K3010" s="4">
        <f t="shared" si="241"/>
        <v>1.7322368579518965E-2</v>
      </c>
    </row>
    <row r="3011" spans="1:11" x14ac:dyDescent="0.2">
      <c r="A3011" s="6">
        <v>44788</v>
      </c>
      <c r="B3011">
        <v>42.953697200000001</v>
      </c>
      <c r="C3011">
        <v>143.17999270000001</v>
      </c>
      <c r="D3011">
        <v>19.010587690000001</v>
      </c>
      <c r="E3011">
        <v>4297.1401370000003</v>
      </c>
      <c r="G3011" s="6">
        <f t="shared" si="242"/>
        <v>44788</v>
      </c>
      <c r="H3011" s="4">
        <f t="shared" si="238"/>
        <v>2.8742093223839138E-3</v>
      </c>
      <c r="I3011" s="4">
        <f t="shared" si="239"/>
        <v>-2.5775715221839635E-3</v>
      </c>
      <c r="J3011" s="4">
        <f t="shared" si="240"/>
        <v>1.726436633128281E-2</v>
      </c>
      <c r="K3011" s="4">
        <f t="shared" si="241"/>
        <v>3.9695420461935971E-3</v>
      </c>
    </row>
    <row r="3012" spans="1:11" x14ac:dyDescent="0.2">
      <c r="A3012" s="6">
        <v>44789</v>
      </c>
      <c r="B3012">
        <v>45.146728520000003</v>
      </c>
      <c r="C3012">
        <v>144.77999879999999</v>
      </c>
      <c r="D3012">
        <v>18.857761379999999</v>
      </c>
      <c r="E3012">
        <v>4305.2001950000003</v>
      </c>
      <c r="G3012" s="6">
        <f t="shared" si="242"/>
        <v>44789</v>
      </c>
      <c r="H3012" s="4">
        <f t="shared" si="238"/>
        <v>5.1055705630853154E-2</v>
      </c>
      <c r="I3012" s="4">
        <f t="shared" si="239"/>
        <v>1.1174788249587397E-2</v>
      </c>
      <c r="J3012" s="4">
        <f t="shared" si="240"/>
        <v>-8.0390102869040136E-3</v>
      </c>
      <c r="K3012" s="4">
        <f t="shared" si="241"/>
        <v>1.8756795782850499E-3</v>
      </c>
    </row>
    <row r="3013" spans="1:11" x14ac:dyDescent="0.2">
      <c r="A3013" s="6">
        <v>44790</v>
      </c>
      <c r="B3013">
        <v>45.195323940000002</v>
      </c>
      <c r="C3013">
        <v>142.1000061</v>
      </c>
      <c r="D3013">
        <v>18.31437111</v>
      </c>
      <c r="E3013">
        <v>4274.0400390000004</v>
      </c>
      <c r="G3013" s="6">
        <f t="shared" si="242"/>
        <v>44790</v>
      </c>
      <c r="H3013" s="4">
        <f t="shared" ref="H3013:H3076" si="243">B3013/B3012-1</f>
        <v>1.0763885134770224E-3</v>
      </c>
      <c r="I3013" s="4">
        <f t="shared" si="239"/>
        <v>-1.8510793771328471E-2</v>
      </c>
      <c r="J3013" s="4">
        <f t="shared" si="240"/>
        <v>-2.881520552997896E-2</v>
      </c>
      <c r="K3013" s="4">
        <f t="shared" si="241"/>
        <v>-7.2377948965506311E-3</v>
      </c>
    </row>
    <row r="3014" spans="1:11" x14ac:dyDescent="0.2">
      <c r="A3014" s="6">
        <v>44791</v>
      </c>
      <c r="B3014">
        <v>45.0495491</v>
      </c>
      <c r="C3014">
        <v>142.3000031</v>
      </c>
      <c r="D3014">
        <v>18.751882550000001</v>
      </c>
      <c r="E3014">
        <v>4283.7402339999999</v>
      </c>
      <c r="G3014" s="6">
        <f t="shared" si="242"/>
        <v>44791</v>
      </c>
      <c r="H3014" s="4">
        <f t="shared" si="243"/>
        <v>-3.2254407600558199E-3</v>
      </c>
      <c r="I3014" s="4">
        <f t="shared" si="239"/>
        <v>1.4074383632274312E-3</v>
      </c>
      <c r="J3014" s="4">
        <f t="shared" si="240"/>
        <v>2.3888968797902699E-2</v>
      </c>
      <c r="K3014" s="4">
        <f t="shared" si="241"/>
        <v>2.26956109710863E-3</v>
      </c>
    </row>
    <row r="3015" spans="1:11" x14ac:dyDescent="0.2">
      <c r="A3015" s="6">
        <v>44792</v>
      </c>
      <c r="B3015">
        <v>44.385478970000001</v>
      </c>
      <c r="C3015">
        <v>138.22999569999999</v>
      </c>
      <c r="D3015">
        <v>17.828920360000001</v>
      </c>
      <c r="E3015">
        <v>4228.4799800000001</v>
      </c>
      <c r="G3015" s="6">
        <f t="shared" si="242"/>
        <v>44792</v>
      </c>
      <c r="H3015" s="4">
        <f t="shared" si="243"/>
        <v>-1.4740882944819456E-2</v>
      </c>
      <c r="I3015" s="4">
        <f t="shared" si="239"/>
        <v>-2.8601597409241397E-2</v>
      </c>
      <c r="J3015" s="4">
        <f t="shared" si="240"/>
        <v>-4.9219708343363089E-2</v>
      </c>
      <c r="K3015" s="4">
        <f t="shared" si="241"/>
        <v>-1.2900001162862273E-2</v>
      </c>
    </row>
    <row r="3016" spans="1:11" x14ac:dyDescent="0.2">
      <c r="A3016" s="6">
        <v>44795</v>
      </c>
      <c r="B3016">
        <v>43.591842649999997</v>
      </c>
      <c r="C3016">
        <v>133.22000120000001</v>
      </c>
      <c r="D3016">
        <v>17.014837270000001</v>
      </c>
      <c r="E3016">
        <v>4137.9902339999999</v>
      </c>
      <c r="G3016" s="6">
        <f t="shared" si="242"/>
        <v>44795</v>
      </c>
      <c r="H3016" s="4">
        <f t="shared" si="243"/>
        <v>-1.7880539726436662E-2</v>
      </c>
      <c r="I3016" s="4">
        <f t="shared" si="239"/>
        <v>-3.6243902596026611E-2</v>
      </c>
      <c r="J3016" s="4">
        <f t="shared" si="240"/>
        <v>-4.5660818129314995E-2</v>
      </c>
      <c r="K3016" s="4">
        <f t="shared" si="241"/>
        <v>-2.1400064899917082E-2</v>
      </c>
    </row>
    <row r="3017" spans="1:11" x14ac:dyDescent="0.2">
      <c r="A3017" s="6">
        <v>44796</v>
      </c>
      <c r="B3017">
        <v>43.407203670000001</v>
      </c>
      <c r="C3017">
        <v>133.61999510000001</v>
      </c>
      <c r="D3017">
        <v>17.161672589999998</v>
      </c>
      <c r="E3017">
        <v>4128.7299800000001</v>
      </c>
      <c r="G3017" s="6">
        <f t="shared" si="242"/>
        <v>44796</v>
      </c>
      <c r="H3017" s="4">
        <f t="shared" si="243"/>
        <v>-4.235631457070177E-3</v>
      </c>
      <c r="I3017" s="4">
        <f t="shared" si="239"/>
        <v>3.0025063533778429E-3</v>
      </c>
      <c r="J3017" s="4">
        <f t="shared" si="240"/>
        <v>8.6298398080417726E-3</v>
      </c>
      <c r="K3017" s="4">
        <f t="shared" si="241"/>
        <v>-2.2378627005720242E-3</v>
      </c>
    </row>
    <row r="3018" spans="1:11" x14ac:dyDescent="0.2">
      <c r="A3018" s="6">
        <v>44797</v>
      </c>
      <c r="B3018">
        <v>43.7214241</v>
      </c>
      <c r="C3018">
        <v>133.8000031</v>
      </c>
      <c r="D3018">
        <v>17.20262718</v>
      </c>
      <c r="E3018">
        <v>4140.7700199999999</v>
      </c>
      <c r="G3018" s="6">
        <f t="shared" si="242"/>
        <v>44797</v>
      </c>
      <c r="H3018" s="4">
        <f t="shared" si="243"/>
        <v>7.2389005380038007E-3</v>
      </c>
      <c r="I3018" s="4">
        <f t="shared" si="239"/>
        <v>1.3471636476656279E-3</v>
      </c>
      <c r="J3018" s="4">
        <f t="shared" si="240"/>
        <v>2.3863985159504608E-3</v>
      </c>
      <c r="K3018" s="4">
        <f t="shared" si="241"/>
        <v>2.916160673699375E-3</v>
      </c>
    </row>
    <row r="3019" spans="1:11" x14ac:dyDescent="0.2">
      <c r="A3019" s="6">
        <v>44798</v>
      </c>
      <c r="B3019">
        <v>44.012962340000001</v>
      </c>
      <c r="C3019">
        <v>137.27999879999999</v>
      </c>
      <c r="D3019">
        <v>17.892850880000001</v>
      </c>
      <c r="E3019">
        <v>4199.1201170000004</v>
      </c>
      <c r="G3019" s="6">
        <f t="shared" si="242"/>
        <v>44798</v>
      </c>
      <c r="H3019" s="4">
        <f t="shared" si="243"/>
        <v>6.6680865502732889E-3</v>
      </c>
      <c r="I3019" s="4">
        <f t="shared" si="239"/>
        <v>2.6008935869747951E-2</v>
      </c>
      <c r="J3019" s="4">
        <f t="shared" si="240"/>
        <v>4.0123156351517197E-2</v>
      </c>
      <c r="K3019" s="4">
        <f t="shared" si="241"/>
        <v>1.4091605357981374E-2</v>
      </c>
    </row>
    <row r="3020" spans="1:11" x14ac:dyDescent="0.2">
      <c r="A3020" s="6">
        <v>44799</v>
      </c>
      <c r="B3020">
        <v>42.629764559999998</v>
      </c>
      <c r="C3020">
        <v>130.75</v>
      </c>
      <c r="D3020">
        <v>16.241708760000002</v>
      </c>
      <c r="E3020">
        <v>4057.6599120000001</v>
      </c>
      <c r="G3020" s="6">
        <f t="shared" si="242"/>
        <v>44799</v>
      </c>
      <c r="H3020" s="4">
        <f t="shared" si="243"/>
        <v>-3.1427054814325062E-2</v>
      </c>
      <c r="I3020" s="4">
        <f t="shared" si="239"/>
        <v>-4.7567007991553001E-2</v>
      </c>
      <c r="J3020" s="4">
        <f t="shared" si="240"/>
        <v>-9.2279432219802837E-2</v>
      </c>
      <c r="K3020" s="4">
        <f t="shared" si="241"/>
        <v>-3.3688058702417978E-2</v>
      </c>
    </row>
    <row r="3021" spans="1:11" x14ac:dyDescent="0.2">
      <c r="A3021" s="6">
        <v>44802</v>
      </c>
      <c r="B3021">
        <v>43.044395450000003</v>
      </c>
      <c r="C3021">
        <v>129.78999329999999</v>
      </c>
      <c r="D3021">
        <v>15.783225059999999</v>
      </c>
      <c r="E3021">
        <v>4030.610107</v>
      </c>
      <c r="G3021" s="6">
        <f t="shared" si="242"/>
        <v>44802</v>
      </c>
      <c r="H3021" s="4">
        <f t="shared" si="243"/>
        <v>9.7263237148876858E-3</v>
      </c>
      <c r="I3021" s="4">
        <f t="shared" si="239"/>
        <v>-7.3423074569790581E-3</v>
      </c>
      <c r="J3021" s="4">
        <f t="shared" si="240"/>
        <v>-2.8228784715630062E-2</v>
      </c>
      <c r="K3021" s="4">
        <f t="shared" si="241"/>
        <v>-6.666355876697283E-3</v>
      </c>
    </row>
    <row r="3022" spans="1:11" x14ac:dyDescent="0.2">
      <c r="A3022" s="6">
        <v>44803</v>
      </c>
      <c r="B3022">
        <v>42.914821619999998</v>
      </c>
      <c r="C3022">
        <v>128.72999569999999</v>
      </c>
      <c r="D3022">
        <v>15.450601580000001</v>
      </c>
      <c r="E3022">
        <v>3986.1599120000001</v>
      </c>
      <c r="G3022" s="6">
        <f t="shared" si="242"/>
        <v>44803</v>
      </c>
      <c r="H3022" s="4">
        <f t="shared" si="243"/>
        <v>-3.010236957573631E-3</v>
      </c>
      <c r="I3022" s="4">
        <f t="shared" si="239"/>
        <v>-8.1670209932894755E-3</v>
      </c>
      <c r="J3022" s="4">
        <f t="shared" si="240"/>
        <v>-2.1074493884204903E-2</v>
      </c>
      <c r="K3022" s="4">
        <f t="shared" si="241"/>
        <v>-1.1028155495070746E-2</v>
      </c>
    </row>
    <row r="3023" spans="1:11" x14ac:dyDescent="0.2">
      <c r="A3023" s="6">
        <v>44804</v>
      </c>
      <c r="B3023">
        <v>42.9375</v>
      </c>
      <c r="C3023">
        <v>126.7699966</v>
      </c>
      <c r="D3023">
        <v>15.07701874</v>
      </c>
      <c r="E3023">
        <v>3955</v>
      </c>
      <c r="G3023" s="6">
        <f t="shared" si="242"/>
        <v>44804</v>
      </c>
      <c r="H3023" s="4">
        <f t="shared" si="243"/>
        <v>5.2845099068132839E-4</v>
      </c>
      <c r="I3023" s="4">
        <f t="shared" si="239"/>
        <v>-1.5225659640101918E-2</v>
      </c>
      <c r="J3023" s="4">
        <f t="shared" si="240"/>
        <v>-2.4179177623969261E-2</v>
      </c>
      <c r="K3023" s="4">
        <f t="shared" si="241"/>
        <v>-7.8170250787470419E-3</v>
      </c>
    </row>
    <row r="3024" spans="1:11" x14ac:dyDescent="0.2">
      <c r="A3024" s="6">
        <v>44805</v>
      </c>
      <c r="B3024">
        <v>43.562694550000003</v>
      </c>
      <c r="C3024">
        <v>127.8199997</v>
      </c>
      <c r="D3024">
        <v>13.92132282</v>
      </c>
      <c r="E3024">
        <v>3966.8500979999999</v>
      </c>
      <c r="G3024" s="6">
        <f t="shared" si="242"/>
        <v>44805</v>
      </c>
      <c r="H3024" s="4">
        <f t="shared" si="243"/>
        <v>1.4560571761281116E-2</v>
      </c>
      <c r="I3024" s="4">
        <f t="shared" si="239"/>
        <v>8.2827414069679417E-3</v>
      </c>
      <c r="J3024" s="4">
        <f t="shared" si="240"/>
        <v>-7.6652814454218787E-2</v>
      </c>
      <c r="K3024" s="4">
        <f t="shared" si="241"/>
        <v>2.9962321112515511E-3</v>
      </c>
    </row>
    <row r="3025" spans="1:11" x14ac:dyDescent="0.2">
      <c r="A3025" s="6">
        <v>44806</v>
      </c>
      <c r="B3025">
        <v>43.083267210000002</v>
      </c>
      <c r="C3025">
        <v>127.51000209999999</v>
      </c>
      <c r="D3025">
        <v>13.631649019999999</v>
      </c>
      <c r="E3025">
        <v>3924.26001</v>
      </c>
      <c r="G3025" s="6">
        <f t="shared" si="242"/>
        <v>44806</v>
      </c>
      <c r="H3025" s="4">
        <f t="shared" si="243"/>
        <v>-1.1005456502460542E-2</v>
      </c>
      <c r="I3025" s="4">
        <f t="shared" si="239"/>
        <v>-2.4252667871036415E-3</v>
      </c>
      <c r="J3025" s="4">
        <f t="shared" si="240"/>
        <v>-2.0807922044867921E-2</v>
      </c>
      <c r="K3025" s="4">
        <f t="shared" si="241"/>
        <v>-1.0736500484722855E-2</v>
      </c>
    </row>
    <row r="3026" spans="1:11" x14ac:dyDescent="0.2">
      <c r="A3026" s="6">
        <v>44810</v>
      </c>
      <c r="B3026">
        <v>42.869480129999999</v>
      </c>
      <c r="C3026">
        <v>126.11000060000001</v>
      </c>
      <c r="D3026">
        <v>13.449854849999999</v>
      </c>
      <c r="E3026">
        <v>3908.1899410000001</v>
      </c>
      <c r="G3026" s="6">
        <f t="shared" si="242"/>
        <v>44810</v>
      </c>
      <c r="H3026" s="4">
        <f t="shared" si="243"/>
        <v>-4.9621835539525039E-3</v>
      </c>
      <c r="I3026" s="4">
        <f t="shared" si="239"/>
        <v>-1.0979542600132897E-2</v>
      </c>
      <c r="J3026" s="4">
        <f t="shared" si="240"/>
        <v>-1.3336183299120785E-2</v>
      </c>
      <c r="K3026" s="4">
        <f t="shared" si="241"/>
        <v>-4.0950571468376662E-3</v>
      </c>
    </row>
    <row r="3027" spans="1:11" x14ac:dyDescent="0.2">
      <c r="A3027" s="6">
        <v>44811</v>
      </c>
      <c r="B3027">
        <v>43.970848080000003</v>
      </c>
      <c r="C3027">
        <v>129.47999569999999</v>
      </c>
      <c r="D3027">
        <v>13.70264339</v>
      </c>
      <c r="E3027">
        <v>3979.8701169999999</v>
      </c>
      <c r="G3027" s="6">
        <f t="shared" si="242"/>
        <v>44811</v>
      </c>
      <c r="H3027" s="4">
        <f t="shared" si="243"/>
        <v>2.5691189784904145E-2</v>
      </c>
      <c r="I3027" s="4">
        <f t="shared" si="239"/>
        <v>2.6722663420556625E-2</v>
      </c>
      <c r="J3027" s="4">
        <f t="shared" si="240"/>
        <v>1.8794889819944816E-2</v>
      </c>
      <c r="K3027" s="4">
        <f t="shared" si="241"/>
        <v>1.8341016450612591E-2</v>
      </c>
    </row>
    <row r="3028" spans="1:11" x14ac:dyDescent="0.2">
      <c r="A3028" s="6">
        <v>44812</v>
      </c>
      <c r="B3028">
        <v>44.194358829999999</v>
      </c>
      <c r="C3028">
        <v>129.82000729999999</v>
      </c>
      <c r="D3028">
        <v>13.978414539999999</v>
      </c>
      <c r="E3028">
        <v>4006.179932</v>
      </c>
      <c r="G3028" s="6">
        <f t="shared" si="242"/>
        <v>44812</v>
      </c>
      <c r="H3028" s="4">
        <f t="shared" si="243"/>
        <v>5.0831575864387357E-3</v>
      </c>
      <c r="I3028" s="4">
        <f t="shared" ref="I3028:I3091" si="244">C3028/C3027-1</f>
        <v>2.6259778443906701E-3</v>
      </c>
      <c r="J3028" s="4">
        <f t="shared" ref="J3028:J3091" si="245">D3028/D3027-1</f>
        <v>2.0125397863105299E-2</v>
      </c>
      <c r="K3028" s="4">
        <f t="shared" ref="K3028:K3091" si="246">E3028/E3027-1</f>
        <v>6.6107220151778723E-3</v>
      </c>
    </row>
    <row r="3029" spans="1:11" x14ac:dyDescent="0.2">
      <c r="A3029" s="6">
        <v>44813</v>
      </c>
      <c r="B3029">
        <v>44.327178959999998</v>
      </c>
      <c r="C3029">
        <v>133.27000430000001</v>
      </c>
      <c r="D3029">
        <v>14.37508583</v>
      </c>
      <c r="E3029">
        <v>4067.360107</v>
      </c>
      <c r="G3029" s="6">
        <f t="shared" si="242"/>
        <v>44813</v>
      </c>
      <c r="H3029" s="4">
        <f t="shared" si="243"/>
        <v>3.0053638861673448E-3</v>
      </c>
      <c r="I3029" s="4">
        <f t="shared" si="244"/>
        <v>2.6575233446316515E-2</v>
      </c>
      <c r="J3029" s="4">
        <f t="shared" si="245"/>
        <v>2.8377416399041788E-2</v>
      </c>
      <c r="K3029" s="4">
        <f t="shared" si="246"/>
        <v>1.5271449619951749E-2</v>
      </c>
    </row>
    <row r="3030" spans="1:11" x14ac:dyDescent="0.2">
      <c r="A3030" s="6">
        <v>44816</v>
      </c>
      <c r="B3030">
        <v>44.725616459999998</v>
      </c>
      <c r="C3030">
        <v>136.4499969</v>
      </c>
      <c r="D3030">
        <v>14.49298859</v>
      </c>
      <c r="E3030">
        <v>4110.4101559999999</v>
      </c>
      <c r="G3030" s="6">
        <f t="shared" si="242"/>
        <v>44816</v>
      </c>
      <c r="H3030" s="4">
        <f t="shared" si="243"/>
        <v>8.9885598260053268E-3</v>
      </c>
      <c r="I3030" s="4">
        <f t="shared" si="244"/>
        <v>2.3861277837446515E-2</v>
      </c>
      <c r="J3030" s="4">
        <f t="shared" si="245"/>
        <v>8.2018821587794832E-3</v>
      </c>
      <c r="K3030" s="4">
        <f t="shared" si="246"/>
        <v>1.0584272812704798E-2</v>
      </c>
    </row>
    <row r="3031" spans="1:11" x14ac:dyDescent="0.2">
      <c r="A3031" s="6">
        <v>44817</v>
      </c>
      <c r="B3031">
        <v>43.802406310000002</v>
      </c>
      <c r="C3031">
        <v>126.8199997</v>
      </c>
      <c r="D3031">
        <v>13.12012577</v>
      </c>
      <c r="E3031">
        <v>3932.6899410000001</v>
      </c>
      <c r="G3031" s="6">
        <f t="shared" si="242"/>
        <v>44817</v>
      </c>
      <c r="H3031" s="4">
        <f t="shared" si="243"/>
        <v>-2.0641641704942426E-2</v>
      </c>
      <c r="I3031" s="4">
        <f t="shared" si="244"/>
        <v>-7.0575283391596799E-2</v>
      </c>
      <c r="J3031" s="4">
        <f t="shared" si="245"/>
        <v>-9.4725998814851775E-2</v>
      </c>
      <c r="K3031" s="4">
        <f t="shared" si="246"/>
        <v>-4.3236613441259619E-2</v>
      </c>
    </row>
    <row r="3032" spans="1:11" x14ac:dyDescent="0.2">
      <c r="A3032" s="6">
        <v>44818</v>
      </c>
      <c r="B3032">
        <v>43.705223080000003</v>
      </c>
      <c r="C3032">
        <v>128.5500031</v>
      </c>
      <c r="D3032">
        <v>13.11712837</v>
      </c>
      <c r="E3032">
        <v>3946.01001</v>
      </c>
      <c r="G3032" s="6">
        <f t="shared" si="242"/>
        <v>44818</v>
      </c>
      <c r="H3032" s="4">
        <f t="shared" si="243"/>
        <v>-2.2186733147081528E-3</v>
      </c>
      <c r="I3032" s="4">
        <f t="shared" si="244"/>
        <v>1.3641408327491167E-2</v>
      </c>
      <c r="J3032" s="4">
        <f t="shared" si="245"/>
        <v>-2.2845817582428651E-4</v>
      </c>
      <c r="K3032" s="4">
        <f t="shared" si="246"/>
        <v>3.3870122485712972E-3</v>
      </c>
    </row>
    <row r="3033" spans="1:11" x14ac:dyDescent="0.2">
      <c r="A3033" s="6">
        <v>44819</v>
      </c>
      <c r="B3033">
        <v>43.235523219999997</v>
      </c>
      <c r="C3033">
        <v>126.2799988</v>
      </c>
      <c r="D3033">
        <v>12.918293</v>
      </c>
      <c r="E3033">
        <v>3901.3500979999999</v>
      </c>
      <c r="G3033" s="6">
        <f t="shared" si="242"/>
        <v>44819</v>
      </c>
      <c r="H3033" s="4">
        <f t="shared" si="243"/>
        <v>-1.0746996054458946E-2</v>
      </c>
      <c r="I3033" s="4">
        <f t="shared" si="244"/>
        <v>-1.7658531662843591E-2</v>
      </c>
      <c r="J3033" s="4">
        <f t="shared" si="245"/>
        <v>-1.5158452703318281E-2</v>
      </c>
      <c r="K3033" s="4">
        <f t="shared" si="246"/>
        <v>-1.1317739155963236E-2</v>
      </c>
    </row>
    <row r="3034" spans="1:11" x14ac:dyDescent="0.2">
      <c r="A3034" s="6">
        <v>44820</v>
      </c>
      <c r="B3034">
        <v>43.144817349999997</v>
      </c>
      <c r="C3034">
        <v>123.5299988</v>
      </c>
      <c r="D3034">
        <v>13.18706989</v>
      </c>
      <c r="E3034">
        <v>3873.330078</v>
      </c>
      <c r="G3034" s="6">
        <f t="shared" si="242"/>
        <v>44820</v>
      </c>
      <c r="H3034" s="4">
        <f t="shared" si="243"/>
        <v>-2.0979477810052494E-3</v>
      </c>
      <c r="I3034" s="4">
        <f t="shared" si="244"/>
        <v>-2.1777003691260677E-2</v>
      </c>
      <c r="J3034" s="4">
        <f t="shared" si="245"/>
        <v>2.0805913753465743E-2</v>
      </c>
      <c r="K3034" s="4">
        <f t="shared" si="246"/>
        <v>-7.1821342089662954E-3</v>
      </c>
    </row>
    <row r="3035" spans="1:11" x14ac:dyDescent="0.2">
      <c r="A3035" s="6">
        <v>44823</v>
      </c>
      <c r="B3035">
        <v>43.514102940000001</v>
      </c>
      <c r="C3035">
        <v>124.6600037</v>
      </c>
      <c r="D3035">
        <v>13.37091732</v>
      </c>
      <c r="E3035">
        <v>3899.889893</v>
      </c>
      <c r="G3035" s="6">
        <f t="shared" si="242"/>
        <v>44823</v>
      </c>
      <c r="H3035" s="4">
        <f t="shared" si="243"/>
        <v>8.5592108781984422E-3</v>
      </c>
      <c r="I3035" s="4">
        <f t="shared" si="244"/>
        <v>9.147615243075613E-3</v>
      </c>
      <c r="J3035" s="4">
        <f t="shared" si="245"/>
        <v>1.3941492047404358E-2</v>
      </c>
      <c r="K3035" s="4">
        <f t="shared" si="246"/>
        <v>6.85710085769764E-3</v>
      </c>
    </row>
    <row r="3036" spans="1:11" x14ac:dyDescent="0.2">
      <c r="A3036" s="6">
        <v>44824</v>
      </c>
      <c r="B3036">
        <v>43.261436459999999</v>
      </c>
      <c r="C3036">
        <v>122.1900024</v>
      </c>
      <c r="D3036">
        <v>13.16508865</v>
      </c>
      <c r="E3036">
        <v>3855.929932</v>
      </c>
      <c r="G3036" s="6">
        <f t="shared" si="242"/>
        <v>44824</v>
      </c>
      <c r="H3036" s="4">
        <f t="shared" si="243"/>
        <v>-5.8065423145318151E-3</v>
      </c>
      <c r="I3036" s="4">
        <f t="shared" si="244"/>
        <v>-1.981390363138591E-2</v>
      </c>
      <c r="J3036" s="4">
        <f t="shared" si="245"/>
        <v>-1.5393758339386721E-2</v>
      </c>
      <c r="K3036" s="4">
        <f t="shared" si="246"/>
        <v>-1.127210311216853E-2</v>
      </c>
    </row>
    <row r="3037" spans="1:11" x14ac:dyDescent="0.2">
      <c r="A3037" s="6">
        <v>44825</v>
      </c>
      <c r="B3037">
        <v>43.656635280000003</v>
      </c>
      <c r="C3037">
        <v>118.5400009</v>
      </c>
      <c r="D3037">
        <v>13.25001907</v>
      </c>
      <c r="E3037">
        <v>3789.929932</v>
      </c>
      <c r="G3037" s="6">
        <f t="shared" si="242"/>
        <v>44825</v>
      </c>
      <c r="H3037" s="4">
        <f t="shared" si="243"/>
        <v>9.1351293978740866E-3</v>
      </c>
      <c r="I3037" s="4">
        <f t="shared" si="244"/>
        <v>-2.9871523269566658E-2</v>
      </c>
      <c r="J3037" s="4">
        <f t="shared" si="245"/>
        <v>6.4511848159869434E-3</v>
      </c>
      <c r="K3037" s="4">
        <f t="shared" si="246"/>
        <v>-1.7116493599189209E-2</v>
      </c>
    </row>
    <row r="3038" spans="1:11" x14ac:dyDescent="0.2">
      <c r="A3038" s="6">
        <v>44826</v>
      </c>
      <c r="B3038">
        <v>43.209602359999998</v>
      </c>
      <c r="C3038">
        <v>117.3099976</v>
      </c>
      <c r="D3038">
        <v>12.550596240000001</v>
      </c>
      <c r="E3038">
        <v>3757.98999</v>
      </c>
      <c r="G3038" s="6">
        <f t="shared" si="242"/>
        <v>44826</v>
      </c>
      <c r="H3038" s="4">
        <f t="shared" si="243"/>
        <v>-1.0239747454948711E-2</v>
      </c>
      <c r="I3038" s="4">
        <f t="shared" si="244"/>
        <v>-1.0376272065643177E-2</v>
      </c>
      <c r="J3038" s="4">
        <f t="shared" si="245"/>
        <v>-5.2786552706448275E-2</v>
      </c>
      <c r="K3038" s="4">
        <f t="shared" si="246"/>
        <v>-8.4275811355554175E-3</v>
      </c>
    </row>
    <row r="3039" spans="1:11" x14ac:dyDescent="0.2">
      <c r="A3039" s="6">
        <v>44827</v>
      </c>
      <c r="B3039">
        <v>42.130901340000001</v>
      </c>
      <c r="C3039">
        <v>113.7799988</v>
      </c>
      <c r="D3039">
        <v>12.50563526</v>
      </c>
      <c r="E3039">
        <v>3693.2299800000001</v>
      </c>
      <c r="G3039" s="6">
        <f t="shared" si="242"/>
        <v>44827</v>
      </c>
      <c r="H3039" s="4">
        <f t="shared" si="243"/>
        <v>-2.4964382014275865E-2</v>
      </c>
      <c r="I3039" s="4">
        <f t="shared" si="244"/>
        <v>-3.0091201706750392E-2</v>
      </c>
      <c r="J3039" s="4">
        <f t="shared" si="245"/>
        <v>-3.5823780113892756E-3</v>
      </c>
      <c r="K3039" s="4">
        <f t="shared" si="246"/>
        <v>-1.7232619078902833E-2</v>
      </c>
    </row>
    <row r="3040" spans="1:11" x14ac:dyDescent="0.2">
      <c r="A3040" s="6">
        <v>44830</v>
      </c>
      <c r="B3040">
        <v>42.535820010000002</v>
      </c>
      <c r="C3040">
        <v>115.1500015</v>
      </c>
      <c r="D3040">
        <v>12.21787453</v>
      </c>
      <c r="E3040">
        <v>3655.040039</v>
      </c>
      <c r="G3040" s="6">
        <f t="shared" si="242"/>
        <v>44830</v>
      </c>
      <c r="H3040" s="4">
        <f t="shared" si="243"/>
        <v>9.6109662295680298E-3</v>
      </c>
      <c r="I3040" s="4">
        <f t="shared" si="244"/>
        <v>1.2040804310502473E-2</v>
      </c>
      <c r="J3040" s="4">
        <f t="shared" si="245"/>
        <v>-2.3010484794836472E-2</v>
      </c>
      <c r="K3040" s="4">
        <f t="shared" si="246"/>
        <v>-1.0340526099595904E-2</v>
      </c>
    </row>
    <row r="3041" spans="1:11" x14ac:dyDescent="0.2">
      <c r="A3041" s="6">
        <v>44831</v>
      </c>
      <c r="B3041">
        <v>42.419204710000002</v>
      </c>
      <c r="C3041">
        <v>114.4100037</v>
      </c>
      <c r="D3041">
        <v>12.40272236</v>
      </c>
      <c r="E3041">
        <v>3647.290039</v>
      </c>
      <c r="G3041" s="6">
        <f t="shared" si="242"/>
        <v>44831</v>
      </c>
      <c r="H3041" s="4">
        <f t="shared" si="243"/>
        <v>-2.7415787440463468E-3</v>
      </c>
      <c r="I3041" s="4">
        <f t="shared" si="244"/>
        <v>-6.4263811581452002E-3</v>
      </c>
      <c r="J3041" s="4">
        <f t="shared" si="245"/>
        <v>1.5129295160637213E-2</v>
      </c>
      <c r="K3041" s="4">
        <f t="shared" si="246"/>
        <v>-2.1203598092787157E-3</v>
      </c>
    </row>
    <row r="3042" spans="1:11" x14ac:dyDescent="0.2">
      <c r="A3042" s="6">
        <v>44832</v>
      </c>
      <c r="B3042">
        <v>43.1189003</v>
      </c>
      <c r="C3042">
        <v>118.01000209999999</v>
      </c>
      <c r="D3042">
        <v>12.72545242</v>
      </c>
      <c r="E3042">
        <v>3719.040039</v>
      </c>
      <c r="G3042" s="6">
        <f t="shared" si="242"/>
        <v>44832</v>
      </c>
      <c r="H3042" s="4">
        <f t="shared" si="243"/>
        <v>1.6494783312970718E-2</v>
      </c>
      <c r="I3042" s="4">
        <f t="shared" si="244"/>
        <v>3.1465765960813297E-2</v>
      </c>
      <c r="J3042" s="4">
        <f t="shared" si="245"/>
        <v>2.6020904978155013E-2</v>
      </c>
      <c r="K3042" s="4">
        <f t="shared" si="246"/>
        <v>1.9672139926572019E-2</v>
      </c>
    </row>
    <row r="3043" spans="1:11" x14ac:dyDescent="0.2">
      <c r="A3043" s="6">
        <v>44833</v>
      </c>
      <c r="B3043">
        <v>42.840312959999999</v>
      </c>
      <c r="C3043">
        <v>114.8000031</v>
      </c>
      <c r="D3043">
        <v>12.209879880000001</v>
      </c>
      <c r="E3043">
        <v>3640.469971</v>
      </c>
      <c r="G3043" s="6">
        <f t="shared" si="242"/>
        <v>44833</v>
      </c>
      <c r="H3043" s="4">
        <f t="shared" si="243"/>
        <v>-6.4609101359665022E-3</v>
      </c>
      <c r="I3043" s="4">
        <f t="shared" si="244"/>
        <v>-2.720107569593877E-2</v>
      </c>
      <c r="J3043" s="4">
        <f t="shared" si="245"/>
        <v>-4.0515065632534819E-2</v>
      </c>
      <c r="K3043" s="4">
        <f t="shared" si="246"/>
        <v>-2.1126437783962726E-2</v>
      </c>
    </row>
    <row r="3044" spans="1:11" x14ac:dyDescent="0.2">
      <c r="A3044" s="6">
        <v>44834</v>
      </c>
      <c r="B3044">
        <v>42.014289859999998</v>
      </c>
      <c r="C3044">
        <v>113</v>
      </c>
      <c r="D3044">
        <v>12.128946300000001</v>
      </c>
      <c r="E3044">
        <v>3585.6201169999999</v>
      </c>
      <c r="G3044" s="6">
        <f t="shared" si="242"/>
        <v>44834</v>
      </c>
      <c r="H3044" s="4">
        <f t="shared" si="243"/>
        <v>-1.9281444110159973E-2</v>
      </c>
      <c r="I3044" s="4">
        <f t="shared" si="244"/>
        <v>-1.5679469088794806E-2</v>
      </c>
      <c r="J3044" s="4">
        <f t="shared" si="245"/>
        <v>-6.6285320408902004E-3</v>
      </c>
      <c r="K3044" s="4">
        <f t="shared" si="246"/>
        <v>-1.5066695903807492E-2</v>
      </c>
    </row>
    <row r="3045" spans="1:11" x14ac:dyDescent="0.2">
      <c r="A3045" s="6">
        <v>44837</v>
      </c>
      <c r="B3045">
        <v>42.931018829999999</v>
      </c>
      <c r="C3045">
        <v>115.8799973</v>
      </c>
      <c r="D3045">
        <v>12.50163841</v>
      </c>
      <c r="E3045">
        <v>3678.429932</v>
      </c>
      <c r="G3045" s="6">
        <f t="shared" si="242"/>
        <v>44837</v>
      </c>
      <c r="H3045" s="4">
        <f t="shared" si="243"/>
        <v>2.1819456500507872E-2</v>
      </c>
      <c r="I3045" s="4">
        <f t="shared" si="244"/>
        <v>2.5486701769911413E-2</v>
      </c>
      <c r="J3045" s="4">
        <f t="shared" si="245"/>
        <v>3.0727492791356337E-2</v>
      </c>
      <c r="K3045" s="4">
        <f t="shared" si="246"/>
        <v>2.5883895106448618E-2</v>
      </c>
    </row>
    <row r="3046" spans="1:11" x14ac:dyDescent="0.2">
      <c r="A3046" s="6">
        <v>44838</v>
      </c>
      <c r="B3046">
        <v>43.488182070000001</v>
      </c>
      <c r="C3046">
        <v>121.0899963</v>
      </c>
      <c r="D3046">
        <v>13.156097409999999</v>
      </c>
      <c r="E3046">
        <v>3790.929932</v>
      </c>
      <c r="G3046" s="6">
        <f t="shared" si="242"/>
        <v>44838</v>
      </c>
      <c r="H3046" s="4">
        <f t="shared" si="243"/>
        <v>1.2978104298113191E-2</v>
      </c>
      <c r="I3046" s="4">
        <f t="shared" si="244"/>
        <v>4.4960296180469372E-2</v>
      </c>
      <c r="J3046" s="4">
        <f t="shared" si="245"/>
        <v>5.2349858357485513E-2</v>
      </c>
      <c r="K3046" s="4">
        <f t="shared" si="246"/>
        <v>3.0583700676563463E-2</v>
      </c>
    </row>
    <row r="3047" spans="1:11" x14ac:dyDescent="0.2">
      <c r="A3047" s="6">
        <v>44839</v>
      </c>
      <c r="B3047">
        <v>43.057353970000001</v>
      </c>
      <c r="C3047">
        <v>120.9499969</v>
      </c>
      <c r="D3047">
        <v>13.19806099</v>
      </c>
      <c r="E3047">
        <v>3783.280029</v>
      </c>
      <c r="G3047" s="6">
        <f t="shared" si="242"/>
        <v>44839</v>
      </c>
      <c r="H3047" s="4">
        <f t="shared" si="243"/>
        <v>-9.9067856942496313E-3</v>
      </c>
      <c r="I3047" s="4">
        <f t="shared" si="244"/>
        <v>-1.1561599164074954E-3</v>
      </c>
      <c r="J3047" s="4">
        <f t="shared" si="245"/>
        <v>3.1896677785392402E-3</v>
      </c>
      <c r="K3047" s="4">
        <f t="shared" si="246"/>
        <v>-2.0179489300040654E-3</v>
      </c>
    </row>
    <row r="3048" spans="1:11" x14ac:dyDescent="0.2">
      <c r="A3048" s="6">
        <v>44840</v>
      </c>
      <c r="B3048">
        <v>42.655673980000003</v>
      </c>
      <c r="C3048">
        <v>120.3000031</v>
      </c>
      <c r="D3048">
        <v>13.119126319999999</v>
      </c>
      <c r="E3048">
        <v>3744.5200199999999</v>
      </c>
      <c r="G3048" s="6">
        <f t="shared" si="242"/>
        <v>44840</v>
      </c>
      <c r="H3048" s="4">
        <f t="shared" si="243"/>
        <v>-9.3289520363900591E-3</v>
      </c>
      <c r="I3048" s="4">
        <f t="shared" si="244"/>
        <v>-5.3740704147137164E-3</v>
      </c>
      <c r="J3048" s="4">
        <f t="shared" si="245"/>
        <v>-5.9807777869649303E-3</v>
      </c>
      <c r="K3048" s="4">
        <f t="shared" si="246"/>
        <v>-1.0245080645073235E-2</v>
      </c>
    </row>
    <row r="3049" spans="1:11" x14ac:dyDescent="0.2">
      <c r="A3049" s="6">
        <v>44841</v>
      </c>
      <c r="B3049">
        <v>41.644996640000002</v>
      </c>
      <c r="C3049">
        <v>114.5599976</v>
      </c>
      <c r="D3049">
        <v>12.065999980000001</v>
      </c>
      <c r="E3049">
        <v>3639.6599120000001</v>
      </c>
      <c r="G3049" s="6">
        <f t="shared" si="242"/>
        <v>44841</v>
      </c>
      <c r="H3049" s="4">
        <f t="shared" si="243"/>
        <v>-2.3693854666881564E-2</v>
      </c>
      <c r="I3049" s="4">
        <f t="shared" si="244"/>
        <v>-4.7714092702296873E-2</v>
      </c>
      <c r="J3049" s="4">
        <f t="shared" si="245"/>
        <v>-8.0274121485858108E-2</v>
      </c>
      <c r="K3049" s="4">
        <f t="shared" si="246"/>
        <v>-2.8003617937660263E-2</v>
      </c>
    </row>
    <row r="3050" spans="1:11" x14ac:dyDescent="0.2">
      <c r="A3050" s="6">
        <v>44844</v>
      </c>
      <c r="B3050">
        <v>41.891193389999998</v>
      </c>
      <c r="C3050">
        <v>113.66999819999999</v>
      </c>
      <c r="D3050">
        <v>11.660336490000001</v>
      </c>
      <c r="E3050">
        <v>3612.389893</v>
      </c>
      <c r="G3050" s="6">
        <f t="shared" si="242"/>
        <v>44844</v>
      </c>
      <c r="H3050" s="4">
        <f t="shared" si="243"/>
        <v>5.91179661096497E-3</v>
      </c>
      <c r="I3050" s="4">
        <f t="shared" si="244"/>
        <v>-7.7688496739284352E-3</v>
      </c>
      <c r="J3050" s="4">
        <f t="shared" si="245"/>
        <v>-3.3620378805934714E-2</v>
      </c>
      <c r="K3050" s="4">
        <f t="shared" si="246"/>
        <v>-7.4924634881655683E-3</v>
      </c>
    </row>
    <row r="3051" spans="1:11" x14ac:dyDescent="0.2">
      <c r="A3051" s="6">
        <v>44845</v>
      </c>
      <c r="B3051">
        <v>42.976367949999997</v>
      </c>
      <c r="C3051">
        <v>112.2099991</v>
      </c>
      <c r="D3051">
        <v>11.576404569999999</v>
      </c>
      <c r="E3051">
        <v>3588.8400879999999</v>
      </c>
      <c r="G3051" s="6">
        <f t="shared" si="242"/>
        <v>44845</v>
      </c>
      <c r="H3051" s="4">
        <f t="shared" si="243"/>
        <v>2.5904598847237503E-2</v>
      </c>
      <c r="I3051" s="4">
        <f t="shared" si="244"/>
        <v>-1.2844190403092592E-2</v>
      </c>
      <c r="J3051" s="4">
        <f t="shared" si="245"/>
        <v>-7.1980701476309639E-3</v>
      </c>
      <c r="K3051" s="4">
        <f t="shared" si="246"/>
        <v>-6.5191758635009256E-3</v>
      </c>
    </row>
    <row r="3052" spans="1:11" x14ac:dyDescent="0.2">
      <c r="A3052" s="6">
        <v>44846</v>
      </c>
      <c r="B3052">
        <v>42.490467070000001</v>
      </c>
      <c r="C3052">
        <v>112.9000015</v>
      </c>
      <c r="D3052">
        <v>11.49047661</v>
      </c>
      <c r="E3052">
        <v>3577.030029</v>
      </c>
      <c r="G3052" s="6">
        <f t="shared" si="242"/>
        <v>44846</v>
      </c>
      <c r="H3052" s="4">
        <f t="shared" si="243"/>
        <v>-1.1306234174216612E-2</v>
      </c>
      <c r="I3052" s="4">
        <f t="shared" si="244"/>
        <v>6.1492060024443962E-3</v>
      </c>
      <c r="J3052" s="4">
        <f t="shared" si="245"/>
        <v>-7.422681151164956E-3</v>
      </c>
      <c r="K3052" s="4">
        <f t="shared" si="246"/>
        <v>-3.2907732611127116E-3</v>
      </c>
    </row>
    <row r="3053" spans="1:11" x14ac:dyDescent="0.2">
      <c r="A3053" s="6">
        <v>44847</v>
      </c>
      <c r="B3053">
        <v>42.850036619999997</v>
      </c>
      <c r="C3053">
        <v>112.5299988</v>
      </c>
      <c r="D3053">
        <v>11.95009613</v>
      </c>
      <c r="E3053">
        <v>3669.9099120000001</v>
      </c>
      <c r="G3053" s="6">
        <f t="shared" si="242"/>
        <v>44847</v>
      </c>
      <c r="H3053" s="4">
        <f t="shared" si="243"/>
        <v>8.4623581427718531E-3</v>
      </c>
      <c r="I3053" s="4">
        <f t="shared" si="244"/>
        <v>-3.2772603638981934E-3</v>
      </c>
      <c r="J3053" s="4">
        <f t="shared" si="245"/>
        <v>4.0000039650226471E-2</v>
      </c>
      <c r="K3053" s="4">
        <f t="shared" si="246"/>
        <v>2.5965642515437759E-2</v>
      </c>
    </row>
    <row r="3054" spans="1:11" x14ac:dyDescent="0.2">
      <c r="A3054" s="6">
        <v>44848</v>
      </c>
      <c r="B3054">
        <v>42.250755310000002</v>
      </c>
      <c r="C3054">
        <v>106.9000015</v>
      </c>
      <c r="D3054">
        <v>11.21770287</v>
      </c>
      <c r="E3054">
        <v>3583.070068</v>
      </c>
      <c r="G3054" s="6">
        <f t="shared" si="242"/>
        <v>44848</v>
      </c>
      <c r="H3054" s="4">
        <f t="shared" si="243"/>
        <v>-1.3985549541404185E-2</v>
      </c>
      <c r="I3054" s="4">
        <f t="shared" si="244"/>
        <v>-5.0031079356947394E-2</v>
      </c>
      <c r="J3054" s="4">
        <f t="shared" si="245"/>
        <v>-6.1287645892769915E-2</v>
      </c>
      <c r="K3054" s="4">
        <f t="shared" si="246"/>
        <v>-2.3662663684481222E-2</v>
      </c>
    </row>
    <row r="3055" spans="1:11" x14ac:dyDescent="0.2">
      <c r="A3055" s="6">
        <v>44851</v>
      </c>
      <c r="B3055">
        <v>42.555259700000001</v>
      </c>
      <c r="C3055">
        <v>113.7900009</v>
      </c>
      <c r="D3055">
        <v>11.8781538</v>
      </c>
      <c r="E3055">
        <v>3677.9499510000001</v>
      </c>
      <c r="G3055" s="6">
        <f t="shared" si="242"/>
        <v>44851</v>
      </c>
      <c r="H3055" s="4">
        <f t="shared" si="243"/>
        <v>7.2070756549984516E-3</v>
      </c>
      <c r="I3055" s="4">
        <f t="shared" si="244"/>
        <v>6.4452753071289726E-2</v>
      </c>
      <c r="J3055" s="4">
        <f t="shared" si="245"/>
        <v>5.8875773200079307E-2</v>
      </c>
      <c r="K3055" s="4">
        <f t="shared" si="246"/>
        <v>2.6480052357156447E-2</v>
      </c>
    </row>
    <row r="3056" spans="1:11" x14ac:dyDescent="0.2">
      <c r="A3056" s="6">
        <v>44852</v>
      </c>
      <c r="B3056">
        <v>43.452552799999999</v>
      </c>
      <c r="C3056">
        <v>116.36000060000001</v>
      </c>
      <c r="D3056">
        <v>11.95709038</v>
      </c>
      <c r="E3056">
        <v>3719.9799800000001</v>
      </c>
      <c r="G3056" s="6">
        <f t="shared" si="242"/>
        <v>44852</v>
      </c>
      <c r="H3056" s="4">
        <f t="shared" si="243"/>
        <v>2.1085363039154537E-2</v>
      </c>
      <c r="I3056" s="4">
        <f t="shared" si="244"/>
        <v>2.2585461636990045E-2</v>
      </c>
      <c r="J3056" s="4">
        <f t="shared" si="245"/>
        <v>6.6455260075855005E-3</v>
      </c>
      <c r="K3056" s="4">
        <f t="shared" si="246"/>
        <v>1.1427569586305086E-2</v>
      </c>
    </row>
    <row r="3057" spans="1:11" x14ac:dyDescent="0.2">
      <c r="A3057" s="6">
        <v>44853</v>
      </c>
      <c r="B3057">
        <v>43.329456329999999</v>
      </c>
      <c r="C3057">
        <v>115.0699997</v>
      </c>
      <c r="D3057">
        <v>12.04102039</v>
      </c>
      <c r="E3057">
        <v>3695.1599120000001</v>
      </c>
      <c r="G3057" s="6">
        <f t="shared" si="242"/>
        <v>44853</v>
      </c>
      <c r="H3057" s="4">
        <f t="shared" si="243"/>
        <v>-2.8328938593453756E-3</v>
      </c>
      <c r="I3057" s="4">
        <f t="shared" si="244"/>
        <v>-1.1086291623824684E-2</v>
      </c>
      <c r="J3057" s="4">
        <f t="shared" si="245"/>
        <v>7.0192670066611118E-3</v>
      </c>
      <c r="K3057" s="4">
        <f t="shared" si="246"/>
        <v>-6.6720971976843568E-3</v>
      </c>
    </row>
    <row r="3058" spans="1:11" x14ac:dyDescent="0.2">
      <c r="A3058" s="6">
        <v>44854</v>
      </c>
      <c r="B3058">
        <v>43.436355589999998</v>
      </c>
      <c r="C3058">
        <v>115.25</v>
      </c>
      <c r="D3058">
        <v>12.18390179</v>
      </c>
      <c r="E3058">
        <v>3665.780029</v>
      </c>
      <c r="G3058" s="6">
        <f t="shared" si="242"/>
        <v>44854</v>
      </c>
      <c r="H3058" s="4">
        <f t="shared" si="243"/>
        <v>2.4671267321205725E-3</v>
      </c>
      <c r="I3058" s="4">
        <f t="shared" si="244"/>
        <v>1.5642678410470179E-3</v>
      </c>
      <c r="J3058" s="4">
        <f t="shared" si="245"/>
        <v>1.1866220251455006E-2</v>
      </c>
      <c r="K3058" s="4">
        <f t="shared" si="246"/>
        <v>-7.9509097575423127E-3</v>
      </c>
    </row>
    <row r="3059" spans="1:11" x14ac:dyDescent="0.2">
      <c r="A3059" s="6">
        <v>44855</v>
      </c>
      <c r="B3059">
        <v>44.314220429999999</v>
      </c>
      <c r="C3059">
        <v>119.3199997</v>
      </c>
      <c r="D3059">
        <v>12.455675129999999</v>
      </c>
      <c r="E3059">
        <v>3752.75</v>
      </c>
      <c r="G3059" s="6">
        <f t="shared" si="242"/>
        <v>44855</v>
      </c>
      <c r="H3059" s="4">
        <f t="shared" si="243"/>
        <v>2.0210370508204178E-2</v>
      </c>
      <c r="I3059" s="4">
        <f t="shared" si="244"/>
        <v>3.5314531019522644E-2</v>
      </c>
      <c r="J3059" s="4">
        <f t="shared" si="245"/>
        <v>2.2305936528728365E-2</v>
      </c>
      <c r="K3059" s="4">
        <f t="shared" si="246"/>
        <v>2.3724819905171612E-2</v>
      </c>
    </row>
    <row r="3060" spans="1:11" x14ac:dyDescent="0.2">
      <c r="A3060" s="6">
        <v>44858</v>
      </c>
      <c r="B3060">
        <v>45.159687040000001</v>
      </c>
      <c r="C3060">
        <v>119.8199997</v>
      </c>
      <c r="D3060">
        <v>12.588567729999999</v>
      </c>
      <c r="E3060">
        <v>3797.3400879999999</v>
      </c>
      <c r="G3060" s="6">
        <f t="shared" si="242"/>
        <v>44858</v>
      </c>
      <c r="H3060" s="4">
        <f t="shared" si="243"/>
        <v>1.9078900673329624E-2</v>
      </c>
      <c r="I3060" s="4">
        <f t="shared" si="244"/>
        <v>4.1904123471097066E-3</v>
      </c>
      <c r="J3060" s="4">
        <f t="shared" si="245"/>
        <v>1.0669241017688513E-2</v>
      </c>
      <c r="K3060" s="4">
        <f t="shared" si="246"/>
        <v>1.1881976683765227E-2</v>
      </c>
    </row>
    <row r="3061" spans="1:11" x14ac:dyDescent="0.2">
      <c r="A3061" s="6">
        <v>44859</v>
      </c>
      <c r="B3061">
        <v>45.373489380000002</v>
      </c>
      <c r="C3061">
        <v>120.5999985</v>
      </c>
      <c r="D3061">
        <v>13.25001907</v>
      </c>
      <c r="E3061">
        <v>3859.110107</v>
      </c>
      <c r="G3061" s="6">
        <f t="shared" si="242"/>
        <v>44859</v>
      </c>
      <c r="H3061" s="4">
        <f t="shared" si="243"/>
        <v>4.7343627472578032E-3</v>
      </c>
      <c r="I3061" s="4">
        <f t="shared" si="244"/>
        <v>6.5097546482466573E-3</v>
      </c>
      <c r="J3061" s="4">
        <f t="shared" si="245"/>
        <v>5.2543812305484661E-2</v>
      </c>
      <c r="K3061" s="4">
        <f t="shared" si="246"/>
        <v>1.6266654439300865E-2</v>
      </c>
    </row>
    <row r="3062" spans="1:11" x14ac:dyDescent="0.2">
      <c r="A3062" s="6">
        <v>44860</v>
      </c>
      <c r="B3062">
        <v>45.720092770000001</v>
      </c>
      <c r="C3062">
        <v>115.6600037</v>
      </c>
      <c r="D3062">
        <v>12.88532066</v>
      </c>
      <c r="E3062">
        <v>3830.6000979999999</v>
      </c>
      <c r="G3062" s="6">
        <f t="shared" si="242"/>
        <v>44860</v>
      </c>
      <c r="H3062" s="4">
        <f t="shared" si="243"/>
        <v>7.6388965172420331E-3</v>
      </c>
      <c r="I3062" s="4">
        <f t="shared" si="244"/>
        <v>-4.0961814771498517E-2</v>
      </c>
      <c r="J3062" s="4">
        <f t="shared" si="245"/>
        <v>-2.7524368687569023E-2</v>
      </c>
      <c r="K3062" s="4">
        <f t="shared" si="246"/>
        <v>-7.3877158747779337E-3</v>
      </c>
    </row>
    <row r="3063" spans="1:11" x14ac:dyDescent="0.2">
      <c r="A3063" s="6">
        <v>44861</v>
      </c>
      <c r="B3063">
        <v>45.587280270000001</v>
      </c>
      <c r="C3063">
        <v>110.9599991</v>
      </c>
      <c r="D3063">
        <v>13.16508865</v>
      </c>
      <c r="E3063">
        <v>3807.3000489999999</v>
      </c>
      <c r="G3063" s="6">
        <f t="shared" si="242"/>
        <v>44861</v>
      </c>
      <c r="H3063" s="4">
        <f t="shared" si="243"/>
        <v>-2.9049044293967263E-3</v>
      </c>
      <c r="I3063" s="4">
        <f t="shared" si="244"/>
        <v>-4.0636386388080314E-2</v>
      </c>
      <c r="J3063" s="4">
        <f t="shared" si="245"/>
        <v>2.1712148062289716E-2</v>
      </c>
      <c r="K3063" s="4">
        <f t="shared" si="246"/>
        <v>-6.082610662534349E-3</v>
      </c>
    </row>
    <row r="3064" spans="1:11" x14ac:dyDescent="0.2">
      <c r="A3064" s="6">
        <v>44862</v>
      </c>
      <c r="B3064">
        <v>46.163883210000002</v>
      </c>
      <c r="C3064">
        <v>103.4100037</v>
      </c>
      <c r="D3064">
        <v>13.822543140000001</v>
      </c>
      <c r="E3064">
        <v>3901.0600589999999</v>
      </c>
      <c r="G3064" s="6">
        <f t="shared" si="242"/>
        <v>44862</v>
      </c>
      <c r="H3064" s="4">
        <f t="shared" si="243"/>
        <v>1.2648329459115537E-2</v>
      </c>
      <c r="I3064" s="4">
        <f t="shared" si="244"/>
        <v>-6.8042496946992159E-2</v>
      </c>
      <c r="J3064" s="4">
        <f t="shared" si="245"/>
        <v>4.9939237591081653E-2</v>
      </c>
      <c r="K3064" s="4">
        <f t="shared" si="246"/>
        <v>2.4626377956375345E-2</v>
      </c>
    </row>
    <row r="3065" spans="1:11" x14ac:dyDescent="0.2">
      <c r="A3065" s="6">
        <v>44865</v>
      </c>
      <c r="B3065">
        <v>46.105575559999998</v>
      </c>
      <c r="C3065">
        <v>102.4400024</v>
      </c>
      <c r="D3065">
        <v>13.485821720000001</v>
      </c>
      <c r="E3065">
        <v>3871.9799800000001</v>
      </c>
      <c r="G3065" s="6">
        <f t="shared" si="242"/>
        <v>44865</v>
      </c>
      <c r="H3065" s="4">
        <f t="shared" si="243"/>
        <v>-1.2630577400684073E-3</v>
      </c>
      <c r="I3065" s="4">
        <f t="shared" si="244"/>
        <v>-9.3801495531713464E-3</v>
      </c>
      <c r="J3065" s="4">
        <f t="shared" si="245"/>
        <v>-2.4360308851240853E-2</v>
      </c>
      <c r="K3065" s="4">
        <f t="shared" si="246"/>
        <v>-7.4544043311791652E-3</v>
      </c>
    </row>
    <row r="3066" spans="1:11" x14ac:dyDescent="0.2">
      <c r="A3066" s="6">
        <v>44866</v>
      </c>
      <c r="B3066">
        <v>45.898254389999998</v>
      </c>
      <c r="C3066">
        <v>96.790000919999997</v>
      </c>
      <c r="D3066">
        <v>13.53178406</v>
      </c>
      <c r="E3066">
        <v>3856.1000979999999</v>
      </c>
      <c r="G3066" s="6">
        <f t="shared" si="242"/>
        <v>44866</v>
      </c>
      <c r="H3066" s="4">
        <f t="shared" si="243"/>
        <v>-4.4966615746983019E-3</v>
      </c>
      <c r="I3066" s="4">
        <f t="shared" si="244"/>
        <v>-5.5154249781626308E-2</v>
      </c>
      <c r="J3066" s="4">
        <f t="shared" si="245"/>
        <v>3.4081972129169635E-3</v>
      </c>
      <c r="K3066" s="4">
        <f t="shared" si="246"/>
        <v>-4.1012303994403254E-3</v>
      </c>
    </row>
    <row r="3067" spans="1:11" x14ac:dyDescent="0.2">
      <c r="A3067" s="6">
        <v>44867</v>
      </c>
      <c r="B3067">
        <v>45.593765259999998</v>
      </c>
      <c r="C3067">
        <v>92.120002749999998</v>
      </c>
      <c r="D3067">
        <v>13.20805264</v>
      </c>
      <c r="E3067">
        <v>3759.6899410000001</v>
      </c>
      <c r="G3067" s="6">
        <f t="shared" si="242"/>
        <v>44867</v>
      </c>
      <c r="H3067" s="4">
        <f t="shared" si="243"/>
        <v>-6.6340024048134882E-3</v>
      </c>
      <c r="I3067" s="4">
        <f t="shared" si="244"/>
        <v>-4.8248766666092902E-2</v>
      </c>
      <c r="J3067" s="4">
        <f t="shared" si="245"/>
        <v>-2.3923779640923404E-2</v>
      </c>
      <c r="K3067" s="4">
        <f t="shared" si="246"/>
        <v>-2.5001985049611042E-2</v>
      </c>
    </row>
    <row r="3068" spans="1:11" x14ac:dyDescent="0.2">
      <c r="A3068" s="6">
        <v>44868</v>
      </c>
      <c r="B3068">
        <v>45.584041599999999</v>
      </c>
      <c r="C3068">
        <v>89.300003050000001</v>
      </c>
      <c r="D3068">
        <v>13.40988445</v>
      </c>
      <c r="E3068">
        <v>3719.889893</v>
      </c>
      <c r="G3068" s="6">
        <f t="shared" si="242"/>
        <v>44868</v>
      </c>
      <c r="H3068" s="4">
        <f t="shared" si="243"/>
        <v>-2.1326731724280457E-4</v>
      </c>
      <c r="I3068" s="4">
        <f t="shared" si="244"/>
        <v>-3.061224072748947E-2</v>
      </c>
      <c r="J3068" s="4">
        <f t="shared" si="245"/>
        <v>1.5280966505899718E-2</v>
      </c>
      <c r="K3068" s="4">
        <f t="shared" si="246"/>
        <v>-1.0585992096309393E-2</v>
      </c>
    </row>
    <row r="3069" spans="1:11" x14ac:dyDescent="0.2">
      <c r="A3069" s="6">
        <v>44869</v>
      </c>
      <c r="B3069">
        <v>45.665027619999996</v>
      </c>
      <c r="C3069">
        <v>90.980003359999998</v>
      </c>
      <c r="D3069">
        <v>14.144275670000001</v>
      </c>
      <c r="E3069">
        <v>3770.5500489999999</v>
      </c>
      <c r="G3069" s="6">
        <f t="shared" si="242"/>
        <v>44869</v>
      </c>
      <c r="H3069" s="4">
        <f t="shared" si="243"/>
        <v>1.7766309690274706E-3</v>
      </c>
      <c r="I3069" s="4">
        <f t="shared" si="244"/>
        <v>1.8812992750508073E-2</v>
      </c>
      <c r="J3069" s="4">
        <f t="shared" si="245"/>
        <v>5.4764917828952653E-2</v>
      </c>
      <c r="K3069" s="4">
        <f t="shared" si="246"/>
        <v>1.3618724601319743E-2</v>
      </c>
    </row>
    <row r="3070" spans="1:11" x14ac:dyDescent="0.2">
      <c r="A3070" s="6">
        <v>44872</v>
      </c>
      <c r="B3070">
        <v>46.144451140000001</v>
      </c>
      <c r="C3070">
        <v>90.52999878</v>
      </c>
      <c r="D3070">
        <v>14.28915787</v>
      </c>
      <c r="E3070">
        <v>3806.8000489999999</v>
      </c>
      <c r="G3070" s="6">
        <f t="shared" si="242"/>
        <v>44872</v>
      </c>
      <c r="H3070" s="4">
        <f t="shared" si="243"/>
        <v>1.0498702069984711E-2</v>
      </c>
      <c r="I3070" s="4">
        <f t="shared" si="244"/>
        <v>-4.9461921672981912E-3</v>
      </c>
      <c r="J3070" s="4">
        <f t="shared" si="245"/>
        <v>1.0243168570822858E-2</v>
      </c>
      <c r="K3070" s="4">
        <f t="shared" si="246"/>
        <v>9.6139819201217502E-3</v>
      </c>
    </row>
    <row r="3071" spans="1:11" x14ac:dyDescent="0.2">
      <c r="A3071" s="6">
        <v>44873</v>
      </c>
      <c r="B3071">
        <v>46.254589080000002</v>
      </c>
      <c r="C3071">
        <v>89.980003359999998</v>
      </c>
      <c r="D3071">
        <v>14.589907650000001</v>
      </c>
      <c r="E3071">
        <v>3828.110107</v>
      </c>
      <c r="G3071" s="6">
        <f t="shared" si="242"/>
        <v>44873</v>
      </c>
      <c r="H3071" s="4">
        <f t="shared" si="243"/>
        <v>2.3868078886852828E-3</v>
      </c>
      <c r="I3071" s="4">
        <f t="shared" si="244"/>
        <v>-6.0752836342853334E-3</v>
      </c>
      <c r="J3071" s="4">
        <f t="shared" si="245"/>
        <v>2.1047411102611102E-2</v>
      </c>
      <c r="K3071" s="4">
        <f t="shared" si="246"/>
        <v>5.597892646239222E-3</v>
      </c>
    </row>
    <row r="3072" spans="1:11" x14ac:dyDescent="0.2">
      <c r="A3072" s="6">
        <v>44874</v>
      </c>
      <c r="B3072">
        <v>45.179122919999998</v>
      </c>
      <c r="C3072">
        <v>86.13999939</v>
      </c>
      <c r="D3072">
        <v>13.76459122</v>
      </c>
      <c r="E3072">
        <v>3748.570068</v>
      </c>
      <c r="G3072" s="6">
        <f t="shared" si="242"/>
        <v>44874</v>
      </c>
      <c r="H3072" s="4">
        <f t="shared" si="243"/>
        <v>-2.3251015334714631E-2</v>
      </c>
      <c r="I3072" s="4">
        <f t="shared" si="244"/>
        <v>-4.2676192782929445E-2</v>
      </c>
      <c r="J3072" s="4">
        <f t="shared" si="245"/>
        <v>-5.6567625361220175E-2</v>
      </c>
      <c r="K3072" s="4">
        <f t="shared" si="246"/>
        <v>-2.0777886940752999E-2</v>
      </c>
    </row>
    <row r="3073" spans="1:11" x14ac:dyDescent="0.2">
      <c r="A3073" s="6">
        <v>44875</v>
      </c>
      <c r="B3073">
        <v>46.115295410000002</v>
      </c>
      <c r="C3073">
        <v>96.629997250000002</v>
      </c>
      <c r="D3073">
        <v>15.73695946</v>
      </c>
      <c r="E3073">
        <v>3956.3701169999999</v>
      </c>
      <c r="G3073" s="6">
        <f t="shared" si="242"/>
        <v>44875</v>
      </c>
      <c r="H3073" s="4">
        <f t="shared" si="243"/>
        <v>2.0721351577756675E-2</v>
      </c>
      <c r="I3073" s="4">
        <f t="shared" si="244"/>
        <v>0.12177847613518544</v>
      </c>
      <c r="J3073" s="4">
        <f t="shared" si="245"/>
        <v>0.14329290339796952</v>
      </c>
      <c r="K3073" s="4">
        <f t="shared" si="246"/>
        <v>5.5434484411510221E-2</v>
      </c>
    </row>
    <row r="3074" spans="1:11" x14ac:dyDescent="0.2">
      <c r="A3074" s="6">
        <v>44876</v>
      </c>
      <c r="B3074">
        <v>46.186561580000003</v>
      </c>
      <c r="C3074">
        <v>100.7900009</v>
      </c>
      <c r="D3074">
        <v>16.31347847</v>
      </c>
      <c r="E3074">
        <v>3992.929932</v>
      </c>
      <c r="G3074" s="6">
        <f t="shared" ref="G3074:G3137" si="247">A3074</f>
        <v>44876</v>
      </c>
      <c r="H3074" s="4">
        <f t="shared" si="243"/>
        <v>1.5453911628753314E-3</v>
      </c>
      <c r="I3074" s="4">
        <f t="shared" si="244"/>
        <v>4.3050851375244115E-2</v>
      </c>
      <c r="J3074" s="4">
        <f t="shared" si="245"/>
        <v>3.6634714060577611E-2</v>
      </c>
      <c r="K3074" s="4">
        <f t="shared" si="246"/>
        <v>9.2407469268123155E-3</v>
      </c>
    </row>
    <row r="3075" spans="1:11" x14ac:dyDescent="0.2">
      <c r="A3075" s="6">
        <v>44879</v>
      </c>
      <c r="B3075">
        <v>44.829277040000001</v>
      </c>
      <c r="C3075">
        <v>98.489997860000003</v>
      </c>
      <c r="D3075">
        <v>16.28150368</v>
      </c>
      <c r="E3075">
        <v>3957.25</v>
      </c>
      <c r="G3075" s="6">
        <f t="shared" si="247"/>
        <v>44879</v>
      </c>
      <c r="H3075" s="4">
        <f t="shared" si="243"/>
        <v>-2.9387001187543338E-2</v>
      </c>
      <c r="I3075" s="4">
        <f t="shared" si="244"/>
        <v>-2.2819754136940262E-2</v>
      </c>
      <c r="J3075" s="4">
        <f t="shared" si="245"/>
        <v>-1.9600228154160737E-3</v>
      </c>
      <c r="K3075" s="4">
        <f t="shared" si="246"/>
        <v>-8.9357771379996453E-3</v>
      </c>
    </row>
    <row r="3076" spans="1:11" x14ac:dyDescent="0.2">
      <c r="A3076" s="6">
        <v>44880</v>
      </c>
      <c r="B3076">
        <v>47.760883329999999</v>
      </c>
      <c r="C3076">
        <v>98.940002440000001</v>
      </c>
      <c r="D3076">
        <v>16.652196880000002</v>
      </c>
      <c r="E3076">
        <v>3991.7299800000001</v>
      </c>
      <c r="G3076" s="6">
        <f t="shared" si="247"/>
        <v>44880</v>
      </c>
      <c r="H3076" s="4">
        <f t="shared" si="243"/>
        <v>6.5394904481377303E-2</v>
      </c>
      <c r="I3076" s="4">
        <f t="shared" si="244"/>
        <v>4.5690383772742926E-3</v>
      </c>
      <c r="J3076" s="4">
        <f t="shared" si="245"/>
        <v>2.2767749667701453E-2</v>
      </c>
      <c r="K3076" s="4">
        <f t="shared" si="246"/>
        <v>8.7131164318656751E-3</v>
      </c>
    </row>
    <row r="3077" spans="1:11" x14ac:dyDescent="0.2">
      <c r="A3077" s="6">
        <v>44881</v>
      </c>
      <c r="B3077">
        <v>48.104255680000001</v>
      </c>
      <c r="C3077">
        <v>97.120002749999998</v>
      </c>
      <c r="D3077">
        <v>15.896824840000001</v>
      </c>
      <c r="E3077">
        <v>3958.790039</v>
      </c>
      <c r="G3077" s="6">
        <f t="shared" si="247"/>
        <v>44881</v>
      </c>
      <c r="H3077" s="4">
        <f t="shared" ref="H3077:H3140" si="248">B3077/B3076-1</f>
        <v>7.1894053472063568E-3</v>
      </c>
      <c r="I3077" s="4">
        <f t="shared" si="244"/>
        <v>-1.8394983273865462E-2</v>
      </c>
      <c r="J3077" s="4">
        <f t="shared" si="245"/>
        <v>-4.5361704851522355E-2</v>
      </c>
      <c r="K3077" s="4">
        <f t="shared" si="246"/>
        <v>-8.2520463971864633E-3</v>
      </c>
    </row>
    <row r="3078" spans="1:11" x14ac:dyDescent="0.2">
      <c r="A3078" s="6">
        <v>44882</v>
      </c>
      <c r="B3078">
        <v>47.942279820000003</v>
      </c>
      <c r="C3078">
        <v>94.849998470000003</v>
      </c>
      <c r="D3078">
        <v>15.664017680000001</v>
      </c>
      <c r="E3078">
        <v>3946.5600589999999</v>
      </c>
      <c r="G3078" s="6">
        <f t="shared" si="247"/>
        <v>44882</v>
      </c>
      <c r="H3078" s="4">
        <f t="shared" si="248"/>
        <v>-3.3671835830387797E-3</v>
      </c>
      <c r="I3078" s="4">
        <f t="shared" si="244"/>
        <v>-2.3373190030104185E-2</v>
      </c>
      <c r="J3078" s="4">
        <f t="shared" si="245"/>
        <v>-1.4644884267341562E-2</v>
      </c>
      <c r="K3078" s="4">
        <f t="shared" si="246"/>
        <v>-3.0893227171727711E-3</v>
      </c>
    </row>
    <row r="3079" spans="1:11" x14ac:dyDescent="0.2">
      <c r="A3079" s="6">
        <v>44883</v>
      </c>
      <c r="B3079">
        <v>48.664657589999997</v>
      </c>
      <c r="C3079">
        <v>94.13999939</v>
      </c>
      <c r="D3079">
        <v>15.39624023</v>
      </c>
      <c r="E3079">
        <v>3965.3400879999999</v>
      </c>
      <c r="G3079" s="6">
        <f t="shared" si="247"/>
        <v>44883</v>
      </c>
      <c r="H3079" s="4">
        <f t="shared" si="248"/>
        <v>1.5067655787588174E-2</v>
      </c>
      <c r="I3079" s="4">
        <f t="shared" si="244"/>
        <v>-7.4854938476838218E-3</v>
      </c>
      <c r="J3079" s="4">
        <f t="shared" si="245"/>
        <v>-1.7095068166445015E-2</v>
      </c>
      <c r="K3079" s="4">
        <f t="shared" si="246"/>
        <v>4.7585818331010721E-3</v>
      </c>
    </row>
    <row r="3080" spans="1:11" x14ac:dyDescent="0.2">
      <c r="A3080" s="6">
        <v>44886</v>
      </c>
      <c r="B3080">
        <v>48.96266937</v>
      </c>
      <c r="C3080">
        <v>92.459999080000003</v>
      </c>
      <c r="D3080">
        <v>15.30431652</v>
      </c>
      <c r="E3080">
        <v>3949.9399410000001</v>
      </c>
      <c r="G3080" s="6">
        <f t="shared" si="247"/>
        <v>44886</v>
      </c>
      <c r="H3080" s="4">
        <f t="shared" si="248"/>
        <v>6.1237825304505389E-3</v>
      </c>
      <c r="I3080" s="4">
        <f t="shared" si="244"/>
        <v>-1.7845765040215733E-2</v>
      </c>
      <c r="J3080" s="4">
        <f t="shared" si="245"/>
        <v>-5.9705297284776693E-3</v>
      </c>
      <c r="K3080" s="4">
        <f t="shared" si="246"/>
        <v>-3.883688828255627E-3</v>
      </c>
    </row>
    <row r="3081" spans="1:11" x14ac:dyDescent="0.2">
      <c r="A3081" s="6">
        <v>44887</v>
      </c>
      <c r="B3081">
        <v>49.137603759999998</v>
      </c>
      <c r="C3081">
        <v>93.199996949999999</v>
      </c>
      <c r="D3081">
        <v>16.024717330000001</v>
      </c>
      <c r="E3081">
        <v>4003.580078</v>
      </c>
      <c r="G3081" s="6">
        <f t="shared" si="247"/>
        <v>44887</v>
      </c>
      <c r="H3081" s="4">
        <f t="shared" si="248"/>
        <v>3.572811536847631E-3</v>
      </c>
      <c r="I3081" s="4">
        <f t="shared" si="244"/>
        <v>8.0034379987363735E-3</v>
      </c>
      <c r="J3081" s="4">
        <f t="shared" si="245"/>
        <v>4.7071740123681094E-2</v>
      </c>
      <c r="K3081" s="4">
        <f t="shared" si="246"/>
        <v>1.3579988000126386E-2</v>
      </c>
    </row>
    <row r="3082" spans="1:11" x14ac:dyDescent="0.2">
      <c r="A3082" s="6">
        <v>44888</v>
      </c>
      <c r="B3082">
        <v>49.374069210000002</v>
      </c>
      <c r="C3082">
        <v>94.129997250000002</v>
      </c>
      <c r="D3082">
        <v>16.5053196</v>
      </c>
      <c r="E3082">
        <v>4027.26001</v>
      </c>
      <c r="G3082" s="6">
        <f t="shared" si="247"/>
        <v>44888</v>
      </c>
      <c r="H3082" s="4">
        <f t="shared" si="248"/>
        <v>4.8123113848805854E-3</v>
      </c>
      <c r="I3082" s="4">
        <f t="shared" si="244"/>
        <v>9.9785443179674083E-3</v>
      </c>
      <c r="J3082" s="4">
        <f t="shared" si="245"/>
        <v>2.9991310305377938E-2</v>
      </c>
      <c r="K3082" s="4">
        <f t="shared" si="246"/>
        <v>5.9146892377957005E-3</v>
      </c>
    </row>
    <row r="3083" spans="1:11" x14ac:dyDescent="0.2">
      <c r="A3083" s="6">
        <v>44890</v>
      </c>
      <c r="B3083">
        <v>49.58463287</v>
      </c>
      <c r="C3083">
        <v>93.410003660000001</v>
      </c>
      <c r="D3083">
        <v>16.25652504</v>
      </c>
      <c r="E3083">
        <v>4026.1201169999999</v>
      </c>
      <c r="G3083" s="6">
        <f t="shared" si="247"/>
        <v>44890</v>
      </c>
      <c r="H3083" s="4">
        <f t="shared" si="248"/>
        <v>4.2646608507073136E-3</v>
      </c>
      <c r="I3083" s="4">
        <f t="shared" si="244"/>
        <v>-7.6489281954165156E-3</v>
      </c>
      <c r="J3083" s="4">
        <f t="shared" si="245"/>
        <v>-1.5073598453676729E-2</v>
      </c>
      <c r="K3083" s="4">
        <f t="shared" si="246"/>
        <v>-2.8304430237169331E-4</v>
      </c>
    </row>
    <row r="3084" spans="1:11" x14ac:dyDescent="0.2">
      <c r="A3084" s="6">
        <v>44893</v>
      </c>
      <c r="B3084">
        <v>49.727161410000001</v>
      </c>
      <c r="C3084">
        <v>93.949996949999999</v>
      </c>
      <c r="D3084">
        <v>15.813892360000001</v>
      </c>
      <c r="E3084">
        <v>3963.9399410000001</v>
      </c>
      <c r="G3084" s="6">
        <f t="shared" si="247"/>
        <v>44893</v>
      </c>
      <c r="H3084" s="4">
        <f t="shared" si="248"/>
        <v>2.8744498396040541E-3</v>
      </c>
      <c r="I3084" s="4">
        <f t="shared" si="244"/>
        <v>5.7808935750125467E-3</v>
      </c>
      <c r="J3084" s="4">
        <f t="shared" si="245"/>
        <v>-2.7228000997192137E-2</v>
      </c>
      <c r="K3084" s="4">
        <f t="shared" si="246"/>
        <v>-1.5444192968175119E-2</v>
      </c>
    </row>
    <row r="3085" spans="1:11" x14ac:dyDescent="0.2">
      <c r="A3085" s="6">
        <v>44894</v>
      </c>
      <c r="B3085">
        <v>49.552238459999998</v>
      </c>
      <c r="C3085">
        <v>92.41999817</v>
      </c>
      <c r="D3085">
        <v>15.62604904</v>
      </c>
      <c r="E3085">
        <v>3957.6298830000001</v>
      </c>
      <c r="G3085" s="6">
        <f t="shared" si="247"/>
        <v>44894</v>
      </c>
      <c r="H3085" s="4">
        <f t="shared" si="248"/>
        <v>-3.5176540353422103E-3</v>
      </c>
      <c r="I3085" s="4">
        <f t="shared" si="244"/>
        <v>-1.6285245659073966E-2</v>
      </c>
      <c r="J3085" s="4">
        <f t="shared" si="245"/>
        <v>-1.1878373503738771E-2</v>
      </c>
      <c r="K3085" s="4">
        <f t="shared" si="246"/>
        <v>-1.5918651881512424E-3</v>
      </c>
    </row>
    <row r="3086" spans="1:11" x14ac:dyDescent="0.2">
      <c r="A3086" s="6">
        <v>44895</v>
      </c>
      <c r="B3086">
        <v>49.374069210000002</v>
      </c>
      <c r="C3086">
        <v>96.540000919999997</v>
      </c>
      <c r="D3086">
        <v>16.913311</v>
      </c>
      <c r="E3086">
        <v>4080.110107</v>
      </c>
      <c r="G3086" s="6">
        <f t="shared" si="247"/>
        <v>44895</v>
      </c>
      <c r="H3086" s="4">
        <f t="shared" si="248"/>
        <v>-3.5955842871522314E-3</v>
      </c>
      <c r="I3086" s="4">
        <f t="shared" si="244"/>
        <v>4.4579126072060049E-2</v>
      </c>
      <c r="J3086" s="4">
        <f t="shared" si="245"/>
        <v>8.2379234616813957E-2</v>
      </c>
      <c r="K3086" s="4">
        <f t="shared" si="246"/>
        <v>3.094787224194806E-2</v>
      </c>
    </row>
    <row r="3087" spans="1:11" x14ac:dyDescent="0.2">
      <c r="A3087" s="6">
        <v>44896</v>
      </c>
      <c r="B3087">
        <v>49.681816099999999</v>
      </c>
      <c r="C3087">
        <v>95.5</v>
      </c>
      <c r="D3087">
        <v>17.125188829999999</v>
      </c>
      <c r="E3087">
        <v>4076.570068</v>
      </c>
      <c r="G3087" s="6">
        <f t="shared" si="247"/>
        <v>44896</v>
      </c>
      <c r="H3087" s="4">
        <f t="shared" si="248"/>
        <v>6.23296590546496E-3</v>
      </c>
      <c r="I3087" s="4">
        <f t="shared" si="244"/>
        <v>-1.0772746116522347E-2</v>
      </c>
      <c r="J3087" s="4">
        <f t="shared" si="245"/>
        <v>1.2527282801102491E-2</v>
      </c>
      <c r="K3087" s="4">
        <f t="shared" si="246"/>
        <v>-8.6763320282134959E-4</v>
      </c>
    </row>
    <row r="3088" spans="1:11" x14ac:dyDescent="0.2">
      <c r="A3088" s="6">
        <v>44897</v>
      </c>
      <c r="B3088">
        <v>49.633224490000003</v>
      </c>
      <c r="C3088">
        <v>94.129997250000002</v>
      </c>
      <c r="D3088">
        <v>16.866338729999999</v>
      </c>
      <c r="E3088">
        <v>4071.6999510000001</v>
      </c>
      <c r="G3088" s="6">
        <f t="shared" si="247"/>
        <v>44897</v>
      </c>
      <c r="H3088" s="4">
        <f t="shared" si="248"/>
        <v>-9.780562349449573E-4</v>
      </c>
      <c r="I3088" s="4">
        <f t="shared" si="244"/>
        <v>-1.43455785340314E-2</v>
      </c>
      <c r="J3088" s="4">
        <f t="shared" si="245"/>
        <v>-1.511516763812526E-2</v>
      </c>
      <c r="K3088" s="4">
        <f t="shared" si="246"/>
        <v>-1.1946604421764206E-3</v>
      </c>
    </row>
    <row r="3089" spans="1:11" x14ac:dyDescent="0.2">
      <c r="A3089" s="6">
        <v>44900</v>
      </c>
      <c r="B3089">
        <v>49.124645229999999</v>
      </c>
      <c r="C3089">
        <v>91.010002139999997</v>
      </c>
      <c r="D3089">
        <v>16.60049248</v>
      </c>
      <c r="E3089">
        <v>3998.8400879999999</v>
      </c>
      <c r="G3089" s="6">
        <f t="shared" si="247"/>
        <v>44900</v>
      </c>
      <c r="H3089" s="4">
        <f t="shared" si="248"/>
        <v>-1.0246750341648125E-2</v>
      </c>
      <c r="I3089" s="4">
        <f t="shared" si="244"/>
        <v>-3.3145598652399855E-2</v>
      </c>
      <c r="J3089" s="4">
        <f t="shared" si="245"/>
        <v>-1.5761941833122406E-2</v>
      </c>
      <c r="K3089" s="4">
        <f t="shared" si="246"/>
        <v>-1.7894212215245897E-2</v>
      </c>
    </row>
    <row r="3090" spans="1:11" x14ac:dyDescent="0.2">
      <c r="A3090" s="6">
        <v>44901</v>
      </c>
      <c r="B3090">
        <v>48.554519650000003</v>
      </c>
      <c r="C3090">
        <v>88.25</v>
      </c>
      <c r="D3090">
        <v>15.97784805</v>
      </c>
      <c r="E3090">
        <v>3941.26001</v>
      </c>
      <c r="G3090" s="6">
        <f t="shared" si="247"/>
        <v>44901</v>
      </c>
      <c r="H3090" s="4">
        <f t="shared" si="248"/>
        <v>-1.1605693584771704E-2</v>
      </c>
      <c r="I3090" s="4">
        <f t="shared" si="244"/>
        <v>-3.0326360565889332E-2</v>
      </c>
      <c r="J3090" s="4">
        <f t="shared" si="245"/>
        <v>-3.7507587847176893E-2</v>
      </c>
      <c r="K3090" s="4">
        <f t="shared" si="246"/>
        <v>-1.4399194949753169E-2</v>
      </c>
    </row>
    <row r="3091" spans="1:11" x14ac:dyDescent="0.2">
      <c r="A3091" s="6">
        <v>44902</v>
      </c>
      <c r="B3091">
        <v>48.301849369999999</v>
      </c>
      <c r="C3091">
        <v>88.459999080000003</v>
      </c>
      <c r="D3091">
        <v>16.110773089999999</v>
      </c>
      <c r="E3091">
        <v>3933.919922</v>
      </c>
      <c r="G3091" s="6">
        <f t="shared" si="247"/>
        <v>44902</v>
      </c>
      <c r="H3091" s="4">
        <f t="shared" si="248"/>
        <v>-5.2038467648604092E-3</v>
      </c>
      <c r="I3091" s="4">
        <f t="shared" si="244"/>
        <v>2.3795929745042965E-3</v>
      </c>
      <c r="J3091" s="4">
        <f t="shared" si="245"/>
        <v>8.3193330906659035E-3</v>
      </c>
      <c r="K3091" s="4">
        <f t="shared" si="246"/>
        <v>-1.8623709121895482E-3</v>
      </c>
    </row>
    <row r="3092" spans="1:11" x14ac:dyDescent="0.2">
      <c r="A3092" s="6">
        <v>44903</v>
      </c>
      <c r="B3092">
        <v>48.376636509999997</v>
      </c>
      <c r="C3092">
        <v>90.349998470000003</v>
      </c>
      <c r="D3092">
        <v>17.15917206</v>
      </c>
      <c r="E3092">
        <v>3963.51001</v>
      </c>
      <c r="G3092" s="6">
        <f t="shared" si="247"/>
        <v>44903</v>
      </c>
      <c r="H3092" s="4">
        <f t="shared" si="248"/>
        <v>1.5483287073982943E-3</v>
      </c>
      <c r="I3092" s="4">
        <f t="shared" ref="I3092:I3155" si="249">C3092/C3091-1</f>
        <v>2.1365582293198404E-2</v>
      </c>
      <c r="J3092" s="4">
        <f t="shared" ref="J3092:J3155" si="250">D3092/D3091-1</f>
        <v>6.507440481864557E-2</v>
      </c>
      <c r="K3092" s="4">
        <f t="shared" ref="K3092:K3155" si="251">E3092/E3091-1</f>
        <v>7.5217819850681433E-3</v>
      </c>
    </row>
    <row r="3093" spans="1:11" x14ac:dyDescent="0.2">
      <c r="A3093" s="6">
        <v>44904</v>
      </c>
      <c r="B3093">
        <v>47.248348239999999</v>
      </c>
      <c r="C3093">
        <v>89.089996339999999</v>
      </c>
      <c r="D3093">
        <v>16.991266249999999</v>
      </c>
      <c r="E3093">
        <v>3934.3798830000001</v>
      </c>
      <c r="G3093" s="6">
        <f t="shared" si="247"/>
        <v>44904</v>
      </c>
      <c r="H3093" s="4">
        <f t="shared" si="248"/>
        <v>-2.3322999517892629E-2</v>
      </c>
      <c r="I3093" s="4">
        <f t="shared" si="249"/>
        <v>-1.3945790274898284E-2</v>
      </c>
      <c r="J3093" s="4">
        <f t="shared" si="250"/>
        <v>-9.7851929809252836E-3</v>
      </c>
      <c r="K3093" s="4">
        <f t="shared" si="251"/>
        <v>-7.3495782592964964E-3</v>
      </c>
    </row>
    <row r="3094" spans="1:11" x14ac:dyDescent="0.2">
      <c r="A3094" s="6">
        <v>44907</v>
      </c>
      <c r="B3094">
        <v>48.129520419999999</v>
      </c>
      <c r="C3094">
        <v>90.550003050000001</v>
      </c>
      <c r="D3094">
        <v>17.524961470000001</v>
      </c>
      <c r="E3094">
        <v>3990.5600589999999</v>
      </c>
      <c r="G3094" s="6">
        <f t="shared" si="247"/>
        <v>44907</v>
      </c>
      <c r="H3094" s="4">
        <f t="shared" si="248"/>
        <v>1.8649798624156055E-2</v>
      </c>
      <c r="I3094" s="4">
        <f t="shared" si="249"/>
        <v>1.6387998316085728E-2</v>
      </c>
      <c r="J3094" s="4">
        <f t="shared" si="250"/>
        <v>3.1409973344393993E-2</v>
      </c>
      <c r="K3094" s="4">
        <f t="shared" si="251"/>
        <v>1.4279296273028486E-2</v>
      </c>
    </row>
    <row r="3095" spans="1:11" x14ac:dyDescent="0.2">
      <c r="A3095" s="6">
        <v>44908</v>
      </c>
      <c r="B3095">
        <v>47.957191469999998</v>
      </c>
      <c r="C3095">
        <v>92.489997860000003</v>
      </c>
      <c r="D3095">
        <v>18.061655040000002</v>
      </c>
      <c r="E3095">
        <v>4019.6499020000001</v>
      </c>
      <c r="G3095" s="6">
        <f t="shared" si="247"/>
        <v>44908</v>
      </c>
      <c r="H3095" s="4">
        <f t="shared" si="248"/>
        <v>-3.5805249771071468E-3</v>
      </c>
      <c r="I3095" s="4">
        <f t="shared" si="249"/>
        <v>2.1424569239702596E-2</v>
      </c>
      <c r="J3095" s="4">
        <f t="shared" si="250"/>
        <v>3.0624522109149011E-2</v>
      </c>
      <c r="K3095" s="4">
        <f t="shared" si="251"/>
        <v>7.2896642501076858E-3</v>
      </c>
    </row>
    <row r="3096" spans="1:11" x14ac:dyDescent="0.2">
      <c r="A3096" s="6">
        <v>44909</v>
      </c>
      <c r="B3096">
        <v>47.690555570000001</v>
      </c>
      <c r="C3096">
        <v>91.58000183</v>
      </c>
      <c r="D3096">
        <v>17.6638813</v>
      </c>
      <c r="E3096">
        <v>3995.320068</v>
      </c>
      <c r="G3096" s="6">
        <f t="shared" si="247"/>
        <v>44909</v>
      </c>
      <c r="H3096" s="4">
        <f t="shared" si="248"/>
        <v>-5.5598731249054678E-3</v>
      </c>
      <c r="I3096" s="4">
        <f t="shared" si="249"/>
        <v>-9.8388588069537875E-3</v>
      </c>
      <c r="J3096" s="4">
        <f t="shared" si="250"/>
        <v>-2.2023105807251753E-2</v>
      </c>
      <c r="K3096" s="4">
        <f t="shared" si="251"/>
        <v>-6.052724638505147E-3</v>
      </c>
    </row>
    <row r="3097" spans="1:11" x14ac:dyDescent="0.2">
      <c r="A3097" s="6">
        <v>44910</v>
      </c>
      <c r="B3097">
        <v>47.264606479999998</v>
      </c>
      <c r="C3097">
        <v>88.449996949999999</v>
      </c>
      <c r="D3097">
        <v>16.94229507</v>
      </c>
      <c r="E3097">
        <v>3895.75</v>
      </c>
      <c r="G3097" s="6">
        <f t="shared" si="247"/>
        <v>44910</v>
      </c>
      <c r="H3097" s="4">
        <f t="shared" si="248"/>
        <v>-8.9315187233413029E-3</v>
      </c>
      <c r="I3097" s="4">
        <f t="shared" si="249"/>
        <v>-3.417782067541586E-2</v>
      </c>
      <c r="J3097" s="4">
        <f t="shared" si="250"/>
        <v>-4.0850944237266762E-2</v>
      </c>
      <c r="K3097" s="4">
        <f t="shared" si="251"/>
        <v>-2.492167493600661E-2</v>
      </c>
    </row>
    <row r="3098" spans="1:11" x14ac:dyDescent="0.2">
      <c r="A3098" s="6">
        <v>44911</v>
      </c>
      <c r="B3098">
        <v>46.415950780000003</v>
      </c>
      <c r="C3098">
        <v>87.86000061</v>
      </c>
      <c r="D3098">
        <v>16.56151199</v>
      </c>
      <c r="E3098">
        <v>3852.360107</v>
      </c>
      <c r="G3098" s="6">
        <f t="shared" si="247"/>
        <v>44911</v>
      </c>
      <c r="H3098" s="4">
        <f t="shared" si="248"/>
        <v>-1.7955416604581331E-2</v>
      </c>
      <c r="I3098" s="4">
        <f t="shared" si="249"/>
        <v>-6.670394124869472E-3</v>
      </c>
      <c r="J3098" s="4">
        <f t="shared" si="250"/>
        <v>-2.2475295019165342E-2</v>
      </c>
      <c r="K3098" s="4">
        <f t="shared" si="251"/>
        <v>-1.1137750882371789E-2</v>
      </c>
    </row>
    <row r="3099" spans="1:11" x14ac:dyDescent="0.2">
      <c r="A3099" s="6">
        <v>44914</v>
      </c>
      <c r="B3099">
        <v>46.432205199999999</v>
      </c>
      <c r="C3099">
        <v>84.91999817</v>
      </c>
      <c r="D3099">
        <v>16.244691849999999</v>
      </c>
      <c r="E3099">
        <v>3817.6599120000001</v>
      </c>
      <c r="G3099" s="6">
        <f t="shared" si="247"/>
        <v>44914</v>
      </c>
      <c r="H3099" s="4">
        <f t="shared" si="248"/>
        <v>3.5019039202799362E-4</v>
      </c>
      <c r="I3099" s="4">
        <f t="shared" si="249"/>
        <v>-3.3462353967538827E-2</v>
      </c>
      <c r="J3099" s="4">
        <f t="shared" si="250"/>
        <v>-1.9129904334296288E-2</v>
      </c>
      <c r="K3099" s="4">
        <f t="shared" si="251"/>
        <v>-9.0075159217195555E-3</v>
      </c>
    </row>
    <row r="3100" spans="1:11" x14ac:dyDescent="0.2">
      <c r="A3100" s="6">
        <v>44915</v>
      </c>
      <c r="B3100">
        <v>46.838649750000002</v>
      </c>
      <c r="C3100">
        <v>85.190002440000001</v>
      </c>
      <c r="D3100">
        <v>16.075792310000001</v>
      </c>
      <c r="E3100">
        <v>3821.6201169999999</v>
      </c>
      <c r="G3100" s="6">
        <f t="shared" si="247"/>
        <v>44915</v>
      </c>
      <c r="H3100" s="4">
        <f t="shared" si="248"/>
        <v>8.7535052072005293E-3</v>
      </c>
      <c r="I3100" s="4">
        <f t="shared" si="249"/>
        <v>3.1795133751590932E-3</v>
      </c>
      <c r="J3100" s="4">
        <f t="shared" si="250"/>
        <v>-1.0397214152141565E-2</v>
      </c>
      <c r="K3100" s="4">
        <f t="shared" si="251"/>
        <v>1.0373383411004244E-3</v>
      </c>
    </row>
    <row r="3101" spans="1:11" x14ac:dyDescent="0.2">
      <c r="A3101" s="6">
        <v>44916</v>
      </c>
      <c r="B3101">
        <v>47.206077579999999</v>
      </c>
      <c r="C3101">
        <v>86.769996640000002</v>
      </c>
      <c r="D3101">
        <v>16.491552349999999</v>
      </c>
      <c r="E3101">
        <v>3878.4399410000001</v>
      </c>
      <c r="G3101" s="6">
        <f t="shared" si="247"/>
        <v>44916</v>
      </c>
      <c r="H3101" s="4">
        <f t="shared" si="248"/>
        <v>7.8445435972456234E-3</v>
      </c>
      <c r="I3101" s="4">
        <f t="shared" si="249"/>
        <v>1.854670917649992E-2</v>
      </c>
      <c r="J3101" s="4">
        <f t="shared" si="250"/>
        <v>2.5862491377260044E-2</v>
      </c>
      <c r="K3101" s="4">
        <f t="shared" si="251"/>
        <v>1.4867993746224162E-2</v>
      </c>
    </row>
    <row r="3102" spans="1:11" x14ac:dyDescent="0.2">
      <c r="A3102" s="6">
        <v>44917</v>
      </c>
      <c r="B3102">
        <v>46.653312679999999</v>
      </c>
      <c r="C3102">
        <v>83.790000919999997</v>
      </c>
      <c r="D3102">
        <v>15.33021832</v>
      </c>
      <c r="E3102">
        <v>3822.389893</v>
      </c>
      <c r="G3102" s="6">
        <f t="shared" si="247"/>
        <v>44917</v>
      </c>
      <c r="H3102" s="4">
        <f t="shared" si="248"/>
        <v>-1.1709613006148034E-2</v>
      </c>
      <c r="I3102" s="4">
        <f t="shared" si="249"/>
        <v>-3.4343619170157491E-2</v>
      </c>
      <c r="J3102" s="4">
        <f t="shared" si="250"/>
        <v>-7.0419934118573058E-2</v>
      </c>
      <c r="K3102" s="4">
        <f t="shared" si="251"/>
        <v>-1.4451699356609948E-2</v>
      </c>
    </row>
    <row r="3103" spans="1:11" x14ac:dyDescent="0.2">
      <c r="A3103" s="6">
        <v>44918</v>
      </c>
      <c r="B3103">
        <v>46.74760818</v>
      </c>
      <c r="C3103">
        <v>85.25</v>
      </c>
      <c r="D3103">
        <v>15.19729519</v>
      </c>
      <c r="E3103">
        <v>3844.820068</v>
      </c>
      <c r="G3103" s="6">
        <f t="shared" si="247"/>
        <v>44918</v>
      </c>
      <c r="H3103" s="4">
        <f t="shared" si="248"/>
        <v>2.0211962363054781E-3</v>
      </c>
      <c r="I3103" s="4">
        <f t="shared" si="249"/>
        <v>1.7424502493966543E-2</v>
      </c>
      <c r="J3103" s="4">
        <f t="shared" si="250"/>
        <v>-8.6706612538314243E-3</v>
      </c>
      <c r="K3103" s="4">
        <f t="shared" si="251"/>
        <v>5.8681023202464822E-3</v>
      </c>
    </row>
    <row r="3104" spans="1:11" x14ac:dyDescent="0.2">
      <c r="A3104" s="6">
        <v>44922</v>
      </c>
      <c r="B3104">
        <v>46.760616300000002</v>
      </c>
      <c r="C3104">
        <v>83.040000919999997</v>
      </c>
      <c r="D3104">
        <v>14.112916950000001</v>
      </c>
      <c r="E3104">
        <v>3829.25</v>
      </c>
      <c r="G3104" s="6">
        <f t="shared" si="247"/>
        <v>44922</v>
      </c>
      <c r="H3104" s="4">
        <f t="shared" si="248"/>
        <v>2.7826279260989573E-4</v>
      </c>
      <c r="I3104" s="4">
        <f t="shared" si="249"/>
        <v>-2.5923742873900313E-2</v>
      </c>
      <c r="J3104" s="4">
        <f t="shared" si="250"/>
        <v>-7.1353370875728794E-2</v>
      </c>
      <c r="K3104" s="4">
        <f t="shared" si="251"/>
        <v>-4.0496220173182884E-3</v>
      </c>
    </row>
    <row r="3105" spans="1:11" x14ac:dyDescent="0.2">
      <c r="A3105" s="6">
        <v>44923</v>
      </c>
      <c r="B3105">
        <v>45.941223139999998</v>
      </c>
      <c r="C3105">
        <v>81.819999690000003</v>
      </c>
      <c r="D3105">
        <v>14.027965549999999</v>
      </c>
      <c r="E3105">
        <v>3783.219971</v>
      </c>
      <c r="G3105" s="6">
        <f t="shared" si="247"/>
        <v>44923</v>
      </c>
      <c r="H3105" s="4">
        <f t="shared" si="248"/>
        <v>-1.7523147144662521E-2</v>
      </c>
      <c r="I3105" s="4">
        <f t="shared" si="249"/>
        <v>-1.4691729485592497E-2</v>
      </c>
      <c r="J3105" s="4">
        <f t="shared" si="250"/>
        <v>-6.0194076320984058E-3</v>
      </c>
      <c r="K3105" s="4">
        <f t="shared" si="251"/>
        <v>-1.2020638245087145E-2</v>
      </c>
    </row>
    <row r="3106" spans="1:11" x14ac:dyDescent="0.2">
      <c r="A3106" s="6">
        <v>44924</v>
      </c>
      <c r="B3106">
        <v>46.220855710000002</v>
      </c>
      <c r="C3106">
        <v>84.180000309999997</v>
      </c>
      <c r="D3106">
        <v>14.59463978</v>
      </c>
      <c r="E3106">
        <v>3849.280029</v>
      </c>
      <c r="G3106" s="6">
        <f t="shared" si="247"/>
        <v>44924</v>
      </c>
      <c r="H3106" s="4">
        <f t="shared" si="248"/>
        <v>6.0867463007647782E-3</v>
      </c>
      <c r="I3106" s="4">
        <f t="shared" si="249"/>
        <v>2.884381115792678E-2</v>
      </c>
      <c r="J3106" s="4">
        <f t="shared" si="250"/>
        <v>4.0396038041311089E-2</v>
      </c>
      <c r="K3106" s="4">
        <f t="shared" si="251"/>
        <v>1.7461331486505749E-2</v>
      </c>
    </row>
    <row r="3107" spans="1:11" x14ac:dyDescent="0.2">
      <c r="A3107" s="6">
        <v>44925</v>
      </c>
      <c r="B3107">
        <v>46.103801730000001</v>
      </c>
      <c r="C3107">
        <v>84</v>
      </c>
      <c r="D3107">
        <v>14.60563374</v>
      </c>
      <c r="E3107">
        <v>3839.5</v>
      </c>
      <c r="G3107" s="6">
        <f t="shared" si="247"/>
        <v>44925</v>
      </c>
      <c r="H3107" s="4">
        <f t="shared" si="248"/>
        <v>-2.5324927070676795E-3</v>
      </c>
      <c r="I3107" s="4">
        <f t="shared" si="249"/>
        <v>-2.1382787994431718E-3</v>
      </c>
      <c r="J3107" s="4">
        <f t="shared" si="250"/>
        <v>7.5328751964587326E-4</v>
      </c>
      <c r="K3107" s="4">
        <f t="shared" si="251"/>
        <v>-2.5407424054156857E-3</v>
      </c>
    </row>
    <row r="3108" spans="1:11" x14ac:dyDescent="0.2">
      <c r="A3108" s="6">
        <v>44929</v>
      </c>
      <c r="B3108">
        <v>46.692333220000002</v>
      </c>
      <c r="C3108">
        <v>85.819999690000003</v>
      </c>
      <c r="D3108">
        <v>14.306804659999999</v>
      </c>
      <c r="E3108">
        <v>3824.139893</v>
      </c>
      <c r="G3108" s="6">
        <f t="shared" si="247"/>
        <v>44929</v>
      </c>
      <c r="H3108" s="4">
        <f t="shared" si="248"/>
        <v>1.2765357040329217E-2</v>
      </c>
      <c r="I3108" s="4">
        <f t="shared" si="249"/>
        <v>2.1666662976190576E-2</v>
      </c>
      <c r="J3108" s="4">
        <f t="shared" si="250"/>
        <v>-2.0459850309788807E-2</v>
      </c>
      <c r="K3108" s="4">
        <f t="shared" si="251"/>
        <v>-4.0005487693710595E-3</v>
      </c>
    </row>
    <row r="3109" spans="1:11" x14ac:dyDescent="0.2">
      <c r="A3109" s="6">
        <v>44930</v>
      </c>
      <c r="B3109">
        <v>46.744354250000001</v>
      </c>
      <c r="C3109">
        <v>85.13999939</v>
      </c>
      <c r="D3109">
        <v>14.740555759999999</v>
      </c>
      <c r="E3109">
        <v>3852.969971</v>
      </c>
      <c r="G3109" s="6">
        <f t="shared" si="247"/>
        <v>44930</v>
      </c>
      <c r="H3109" s="4">
        <f t="shared" si="248"/>
        <v>1.1141235918730175E-3</v>
      </c>
      <c r="I3109" s="4">
        <f t="shared" si="249"/>
        <v>-7.9235644658157689E-3</v>
      </c>
      <c r="J3109" s="4">
        <f t="shared" si="250"/>
        <v>3.0317818010943576E-2</v>
      </c>
      <c r="K3109" s="4">
        <f t="shared" si="251"/>
        <v>7.5389705415256358E-3</v>
      </c>
    </row>
    <row r="3110" spans="1:11" x14ac:dyDescent="0.2">
      <c r="A3110" s="6">
        <v>44931</v>
      </c>
      <c r="B3110">
        <v>46.585033420000002</v>
      </c>
      <c r="C3110">
        <v>83.120002749999998</v>
      </c>
      <c r="D3110">
        <v>14.25683403</v>
      </c>
      <c r="E3110">
        <v>3808.1000979999999</v>
      </c>
      <c r="G3110" s="6">
        <f t="shared" si="247"/>
        <v>44931</v>
      </c>
      <c r="H3110" s="4">
        <f t="shared" si="248"/>
        <v>-3.4083438001498712E-3</v>
      </c>
      <c r="I3110" s="4">
        <f t="shared" si="249"/>
        <v>-2.3725589082365661E-2</v>
      </c>
      <c r="J3110" s="4">
        <f t="shared" si="250"/>
        <v>-3.2815705043674592E-2</v>
      </c>
      <c r="K3110" s="4">
        <f t="shared" si="251"/>
        <v>-1.1645528861558896E-2</v>
      </c>
    </row>
    <row r="3111" spans="1:11" x14ac:dyDescent="0.2">
      <c r="A3111" s="6">
        <v>44932</v>
      </c>
      <c r="B3111">
        <v>47.726322170000003</v>
      </c>
      <c r="C3111">
        <v>86.08000183</v>
      </c>
      <c r="D3111">
        <v>14.85049343</v>
      </c>
      <c r="E3111">
        <v>3895.080078</v>
      </c>
      <c r="G3111" s="6">
        <f t="shared" si="247"/>
        <v>44932</v>
      </c>
      <c r="H3111" s="4">
        <f t="shared" si="248"/>
        <v>2.4499043280926891E-2</v>
      </c>
      <c r="I3111" s="4">
        <f t="shared" si="249"/>
        <v>3.5611152334809049E-2</v>
      </c>
      <c r="J3111" s="4">
        <f t="shared" si="250"/>
        <v>4.1640338854390002E-2</v>
      </c>
      <c r="K3111" s="4">
        <f t="shared" si="251"/>
        <v>2.2840780904283875E-2</v>
      </c>
    </row>
    <row r="3112" spans="1:11" x14ac:dyDescent="0.2">
      <c r="A3112" s="6">
        <v>44935</v>
      </c>
      <c r="B3112">
        <v>47.131290440000001</v>
      </c>
      <c r="C3112">
        <v>87.36000061</v>
      </c>
      <c r="D3112">
        <v>15.619053839999999</v>
      </c>
      <c r="E3112">
        <v>3892.0900879999999</v>
      </c>
      <c r="G3112" s="6">
        <f t="shared" si="247"/>
        <v>44935</v>
      </c>
      <c r="H3112" s="4">
        <f t="shared" si="248"/>
        <v>-1.2467579795495509E-2</v>
      </c>
      <c r="I3112" s="4">
        <f t="shared" si="249"/>
        <v>1.4869873986850912E-2</v>
      </c>
      <c r="J3112" s="4">
        <f t="shared" si="250"/>
        <v>5.1753190129521398E-2</v>
      </c>
      <c r="K3112" s="4">
        <f t="shared" si="251"/>
        <v>-7.6763248511579896E-4</v>
      </c>
    </row>
    <row r="3113" spans="1:11" x14ac:dyDescent="0.2">
      <c r="A3113" s="6">
        <v>44936</v>
      </c>
      <c r="B3113">
        <v>47.102027890000002</v>
      </c>
      <c r="C3113">
        <v>89.870002749999998</v>
      </c>
      <c r="D3113">
        <v>15.899892810000001</v>
      </c>
      <c r="E3113">
        <v>3919.25</v>
      </c>
      <c r="G3113" s="6">
        <f t="shared" si="247"/>
        <v>44936</v>
      </c>
      <c r="H3113" s="4">
        <f t="shared" si="248"/>
        <v>-6.2087309146030556E-4</v>
      </c>
      <c r="I3113" s="4">
        <f t="shared" si="249"/>
        <v>2.8731709277399986E-2</v>
      </c>
      <c r="J3113" s="4">
        <f t="shared" si="250"/>
        <v>1.7980536649459422E-2</v>
      </c>
      <c r="K3113" s="4">
        <f t="shared" si="251"/>
        <v>6.9782331307641776E-3</v>
      </c>
    </row>
    <row r="3114" spans="1:11" x14ac:dyDescent="0.2">
      <c r="A3114" s="6">
        <v>44937</v>
      </c>
      <c r="B3114">
        <v>47.514976500000003</v>
      </c>
      <c r="C3114">
        <v>95.089996339999999</v>
      </c>
      <c r="D3114">
        <v>15.99183846</v>
      </c>
      <c r="E3114">
        <v>3969.610107</v>
      </c>
      <c r="G3114" s="6">
        <f t="shared" si="247"/>
        <v>44937</v>
      </c>
      <c r="H3114" s="4">
        <f t="shared" si="248"/>
        <v>8.7671089441070382E-3</v>
      </c>
      <c r="I3114" s="4">
        <f t="shared" si="249"/>
        <v>5.8083825862573546E-2</v>
      </c>
      <c r="J3114" s="4">
        <f t="shared" si="250"/>
        <v>5.7827842677136143E-3</v>
      </c>
      <c r="K3114" s="4">
        <f t="shared" si="251"/>
        <v>1.2849424507239915E-2</v>
      </c>
    </row>
    <row r="3115" spans="1:11" x14ac:dyDescent="0.2">
      <c r="A3115" s="6">
        <v>44938</v>
      </c>
      <c r="B3115">
        <v>47.085773469999999</v>
      </c>
      <c r="C3115">
        <v>95.269996640000002</v>
      </c>
      <c r="D3115">
        <v>16.501546860000001</v>
      </c>
      <c r="E3115">
        <v>3983.169922</v>
      </c>
      <c r="G3115" s="6">
        <f t="shared" si="247"/>
        <v>44938</v>
      </c>
      <c r="H3115" s="4">
        <f t="shared" si="248"/>
        <v>-9.0330052041592834E-3</v>
      </c>
      <c r="I3115" s="4">
        <f t="shared" si="249"/>
        <v>1.8929467549499979E-3</v>
      </c>
      <c r="J3115" s="4">
        <f t="shared" si="250"/>
        <v>3.1873033314770094E-2</v>
      </c>
      <c r="K3115" s="4">
        <f t="shared" si="251"/>
        <v>3.4159060044935963E-3</v>
      </c>
    </row>
    <row r="3116" spans="1:11" x14ac:dyDescent="0.2">
      <c r="A3116" s="6">
        <v>44939</v>
      </c>
      <c r="B3116">
        <v>47.241844180000001</v>
      </c>
      <c r="C3116">
        <v>98.120002749999998</v>
      </c>
      <c r="D3116">
        <v>16.88932419</v>
      </c>
      <c r="E3116">
        <v>3999.0900879999999</v>
      </c>
      <c r="G3116" s="6">
        <f t="shared" si="247"/>
        <v>44939</v>
      </c>
      <c r="H3116" s="4">
        <f t="shared" si="248"/>
        <v>3.3146043592007235E-3</v>
      </c>
      <c r="I3116" s="4">
        <f t="shared" si="249"/>
        <v>2.9915043670772912E-2</v>
      </c>
      <c r="J3116" s="4">
        <f t="shared" si="250"/>
        <v>2.3499453311251584E-2</v>
      </c>
      <c r="K3116" s="4">
        <f t="shared" si="251"/>
        <v>3.9968583594862661E-3</v>
      </c>
    </row>
    <row r="3117" spans="1:11" x14ac:dyDescent="0.2">
      <c r="A3117" s="6">
        <v>44943</v>
      </c>
      <c r="B3117">
        <v>46.955711360000002</v>
      </c>
      <c r="C3117">
        <v>96.050003050000001</v>
      </c>
      <c r="D3117">
        <v>17.691865920000001</v>
      </c>
      <c r="E3117">
        <v>3990.969971</v>
      </c>
      <c r="G3117" s="6">
        <f t="shared" si="247"/>
        <v>44943</v>
      </c>
      <c r="H3117" s="4">
        <f t="shared" si="248"/>
        <v>-6.0567665163490103E-3</v>
      </c>
      <c r="I3117" s="4">
        <f t="shared" si="249"/>
        <v>-2.1096612739342713E-2</v>
      </c>
      <c r="J3117" s="4">
        <f t="shared" si="250"/>
        <v>4.7517693483270174E-2</v>
      </c>
      <c r="K3117" s="4">
        <f t="shared" si="251"/>
        <v>-2.0304911420639948E-3</v>
      </c>
    </row>
    <row r="3118" spans="1:11" x14ac:dyDescent="0.2">
      <c r="A3118" s="6">
        <v>44944</v>
      </c>
      <c r="B3118">
        <v>45.794902800000003</v>
      </c>
      <c r="C3118">
        <v>95.459999080000003</v>
      </c>
      <c r="D3118">
        <v>17.367053989999999</v>
      </c>
      <c r="E3118">
        <v>3928.860107</v>
      </c>
      <c r="G3118" s="6">
        <f t="shared" si="247"/>
        <v>44944</v>
      </c>
      <c r="H3118" s="4">
        <f t="shared" si="248"/>
        <v>-2.4721349679921012E-2</v>
      </c>
      <c r="I3118" s="4">
        <f t="shared" si="249"/>
        <v>-6.1426751823512316E-3</v>
      </c>
      <c r="J3118" s="4">
        <f t="shared" si="250"/>
        <v>-1.8359393603182061E-2</v>
      </c>
      <c r="K3118" s="4">
        <f t="shared" si="251"/>
        <v>-1.5562598679347506E-2</v>
      </c>
    </row>
    <row r="3119" spans="1:11" x14ac:dyDescent="0.2">
      <c r="A3119" s="6">
        <v>44945</v>
      </c>
      <c r="B3119">
        <v>45.141338349999998</v>
      </c>
      <c r="C3119">
        <v>93.680000309999997</v>
      </c>
      <c r="D3119">
        <v>16.75540161</v>
      </c>
      <c r="E3119">
        <v>3898.8500979999999</v>
      </c>
      <c r="G3119" s="6">
        <f t="shared" si="247"/>
        <v>44945</v>
      </c>
      <c r="H3119" s="4">
        <f t="shared" si="248"/>
        <v>-1.4271554475272397E-2</v>
      </c>
      <c r="I3119" s="4">
        <f t="shared" si="249"/>
        <v>-1.8646540825003388E-2</v>
      </c>
      <c r="J3119" s="4">
        <f t="shared" si="250"/>
        <v>-3.5219121236807927E-2</v>
      </c>
      <c r="K3119" s="4">
        <f t="shared" si="251"/>
        <v>-7.6383501022425637E-3</v>
      </c>
    </row>
    <row r="3120" spans="1:11" x14ac:dyDescent="0.2">
      <c r="A3120" s="6">
        <v>44946</v>
      </c>
      <c r="B3120">
        <v>45.697357179999997</v>
      </c>
      <c r="C3120">
        <v>97.25</v>
      </c>
      <c r="D3120">
        <v>17.82878685</v>
      </c>
      <c r="E3120">
        <v>3972.610107</v>
      </c>
      <c r="G3120" s="6">
        <f t="shared" si="247"/>
        <v>44946</v>
      </c>
      <c r="H3120" s="4">
        <f t="shared" si="248"/>
        <v>1.2317287221059958E-2</v>
      </c>
      <c r="I3120" s="4">
        <f t="shared" si="249"/>
        <v>3.8108450877309741E-2</v>
      </c>
      <c r="J3120" s="4">
        <f t="shared" si="250"/>
        <v>6.4062041900528444E-2</v>
      </c>
      <c r="K3120" s="4">
        <f t="shared" si="251"/>
        <v>1.8918400847941497E-2</v>
      </c>
    </row>
    <row r="3121" spans="1:11" x14ac:dyDescent="0.2">
      <c r="A3121" s="6">
        <v>44949</v>
      </c>
      <c r="B3121">
        <v>46.380180359999997</v>
      </c>
      <c r="C3121">
        <v>97.519996640000002</v>
      </c>
      <c r="D3121">
        <v>19.18201256</v>
      </c>
      <c r="E3121">
        <v>4019.8100589999999</v>
      </c>
      <c r="G3121" s="6">
        <f t="shared" si="247"/>
        <v>44949</v>
      </c>
      <c r="H3121" s="4">
        <f t="shared" si="248"/>
        <v>1.4942290367260913E-2</v>
      </c>
      <c r="I3121" s="4">
        <f t="shared" si="249"/>
        <v>2.7763150642674539E-3</v>
      </c>
      <c r="J3121" s="4">
        <f t="shared" si="250"/>
        <v>7.590116598426877E-2</v>
      </c>
      <c r="K3121" s="4">
        <f t="shared" si="251"/>
        <v>1.1881345193385684E-2</v>
      </c>
    </row>
    <row r="3122" spans="1:11" x14ac:dyDescent="0.2">
      <c r="A3122" s="6">
        <v>44950</v>
      </c>
      <c r="B3122">
        <v>46.503738400000003</v>
      </c>
      <c r="C3122">
        <v>96.319999690000003</v>
      </c>
      <c r="D3122">
        <v>19.253969189999999</v>
      </c>
      <c r="E3122">
        <v>4016.9499510000001</v>
      </c>
      <c r="G3122" s="6">
        <f t="shared" si="247"/>
        <v>44950</v>
      </c>
      <c r="H3122" s="4">
        <f t="shared" si="248"/>
        <v>2.6640267252295846E-3</v>
      </c>
      <c r="I3122" s="4">
        <f t="shared" si="249"/>
        <v>-1.2305137318962878E-2</v>
      </c>
      <c r="J3122" s="4">
        <f t="shared" si="250"/>
        <v>3.7512554939125309E-3</v>
      </c>
      <c r="K3122" s="4">
        <f t="shared" si="251"/>
        <v>-7.1150326956281873E-4</v>
      </c>
    </row>
    <row r="3123" spans="1:11" x14ac:dyDescent="0.2">
      <c r="A3123" s="6">
        <v>44951</v>
      </c>
      <c r="B3123">
        <v>46.282638550000001</v>
      </c>
      <c r="C3123">
        <v>97.180000309999997</v>
      </c>
      <c r="D3123">
        <v>19.311939240000001</v>
      </c>
      <c r="E3123">
        <v>4016.219971</v>
      </c>
      <c r="G3123" s="6">
        <f t="shared" si="247"/>
        <v>44951</v>
      </c>
      <c r="H3123" s="4">
        <f t="shared" si="248"/>
        <v>-4.7544532462792111E-3</v>
      </c>
      <c r="I3123" s="4">
        <f t="shared" si="249"/>
        <v>8.9285778941845528E-3</v>
      </c>
      <c r="J3123" s="4">
        <f t="shared" si="250"/>
        <v>3.0108103647590312E-3</v>
      </c>
      <c r="K3123" s="4">
        <f t="shared" si="251"/>
        <v>-1.8172494278112516E-4</v>
      </c>
    </row>
    <row r="3124" spans="1:11" x14ac:dyDescent="0.2">
      <c r="A3124" s="6">
        <v>44952</v>
      </c>
      <c r="B3124">
        <v>46.240364069999998</v>
      </c>
      <c r="C3124">
        <v>99.22000122</v>
      </c>
      <c r="D3124">
        <v>19.790664670000002</v>
      </c>
      <c r="E3124">
        <v>4060.429932</v>
      </c>
      <c r="G3124" s="6">
        <f t="shared" si="247"/>
        <v>44952</v>
      </c>
      <c r="H3124" s="4">
        <f t="shared" si="248"/>
        <v>-9.1339822716318686E-4</v>
      </c>
      <c r="I3124" s="4">
        <f t="shared" si="249"/>
        <v>2.0991982954234212E-2</v>
      </c>
      <c r="J3124" s="4">
        <f t="shared" si="250"/>
        <v>2.4789091558885978E-2</v>
      </c>
      <c r="K3124" s="4">
        <f t="shared" si="251"/>
        <v>1.1007853483929519E-2</v>
      </c>
    </row>
    <row r="3125" spans="1:11" x14ac:dyDescent="0.2">
      <c r="A3125" s="6">
        <v>44953</v>
      </c>
      <c r="B3125">
        <v>46.594779969999998</v>
      </c>
      <c r="C3125">
        <v>102.23999790000001</v>
      </c>
      <c r="D3125">
        <v>20.353340150000001</v>
      </c>
      <c r="E3125">
        <v>4070.5600589999999</v>
      </c>
      <c r="G3125" s="6">
        <f t="shared" si="247"/>
        <v>44953</v>
      </c>
      <c r="H3125" s="4">
        <f t="shared" si="248"/>
        <v>7.664643372259583E-3</v>
      </c>
      <c r="I3125" s="4">
        <f t="shared" si="249"/>
        <v>3.0437377976883839E-2</v>
      </c>
      <c r="J3125" s="4">
        <f t="shared" si="250"/>
        <v>2.8431358389541028E-2</v>
      </c>
      <c r="K3125" s="4">
        <f t="shared" si="251"/>
        <v>2.4948409822724837E-3</v>
      </c>
    </row>
    <row r="3126" spans="1:11" x14ac:dyDescent="0.2">
      <c r="A3126" s="6">
        <v>44956</v>
      </c>
      <c r="B3126">
        <v>46.220855710000002</v>
      </c>
      <c r="C3126">
        <v>100.5500031</v>
      </c>
      <c r="D3126">
        <v>19.151031490000001</v>
      </c>
      <c r="E3126">
        <v>4017.7700199999999</v>
      </c>
      <c r="G3126" s="6">
        <f t="shared" si="247"/>
        <v>44956</v>
      </c>
      <c r="H3126" s="4">
        <f t="shared" si="248"/>
        <v>-8.0250246967739081E-3</v>
      </c>
      <c r="I3126" s="4">
        <f t="shared" si="249"/>
        <v>-1.6529683438109788E-2</v>
      </c>
      <c r="J3126" s="4">
        <f t="shared" si="250"/>
        <v>-5.9071810874246067E-2</v>
      </c>
      <c r="K3126" s="4">
        <f t="shared" si="251"/>
        <v>-1.2968740968034909E-2</v>
      </c>
    </row>
    <row r="3127" spans="1:11" x14ac:dyDescent="0.2">
      <c r="A3127" s="6">
        <v>44957</v>
      </c>
      <c r="B3127">
        <v>46.780124659999998</v>
      </c>
      <c r="C3127">
        <v>103.1299973</v>
      </c>
      <c r="D3127">
        <v>19.525815959999999</v>
      </c>
      <c r="E3127">
        <v>4076.6000979999999</v>
      </c>
      <c r="G3127" s="6">
        <f t="shared" si="247"/>
        <v>44957</v>
      </c>
      <c r="H3127" s="4">
        <f t="shared" si="248"/>
        <v>1.2099926351623047E-2</v>
      </c>
      <c r="I3127" s="4">
        <f t="shared" si="249"/>
        <v>2.5658817707187032E-2</v>
      </c>
      <c r="J3127" s="4">
        <f t="shared" si="250"/>
        <v>1.9569936491185658E-2</v>
      </c>
      <c r="K3127" s="4">
        <f t="shared" si="251"/>
        <v>1.4642470252690165E-2</v>
      </c>
    </row>
    <row r="3128" spans="1:11" x14ac:dyDescent="0.2">
      <c r="A3128" s="6">
        <v>44958</v>
      </c>
      <c r="B3128">
        <v>47.040248869999999</v>
      </c>
      <c r="C3128">
        <v>105.1500015</v>
      </c>
      <c r="D3128">
        <v>20.9310112</v>
      </c>
      <c r="E3128">
        <v>4119.2099609999996</v>
      </c>
      <c r="G3128" s="6">
        <f t="shared" si="247"/>
        <v>44958</v>
      </c>
      <c r="H3128" s="4">
        <f t="shared" si="248"/>
        <v>5.5605711162720617E-3</v>
      </c>
      <c r="I3128" s="4">
        <f t="shared" si="249"/>
        <v>1.9586970356683997E-2</v>
      </c>
      <c r="J3128" s="4">
        <f t="shared" si="250"/>
        <v>7.1966018878731663E-2</v>
      </c>
      <c r="K3128" s="4">
        <f t="shared" si="251"/>
        <v>1.0452303874717739E-2</v>
      </c>
    </row>
    <row r="3129" spans="1:11" x14ac:dyDescent="0.2">
      <c r="A3129" s="6">
        <v>44959</v>
      </c>
      <c r="B3129">
        <v>46.698837279999999</v>
      </c>
      <c r="C3129">
        <v>112.9100037</v>
      </c>
      <c r="D3129">
        <v>21.696573260000001</v>
      </c>
      <c r="E3129">
        <v>4179.7597660000001</v>
      </c>
      <c r="G3129" s="6">
        <f t="shared" si="247"/>
        <v>44959</v>
      </c>
      <c r="H3129" s="4">
        <f t="shared" si="248"/>
        <v>-7.2578610488120976E-3</v>
      </c>
      <c r="I3129" s="4">
        <f t="shared" si="249"/>
        <v>7.3799354154074903E-2</v>
      </c>
      <c r="J3129" s="4">
        <f t="shared" si="250"/>
        <v>3.6575493304403794E-2</v>
      </c>
      <c r="K3129" s="4">
        <f t="shared" si="251"/>
        <v>1.4699373319951192E-2</v>
      </c>
    </row>
    <row r="3130" spans="1:11" x14ac:dyDescent="0.2">
      <c r="A3130" s="6">
        <v>44960</v>
      </c>
      <c r="B3130">
        <v>46.077793120000003</v>
      </c>
      <c r="C3130">
        <v>103.38999939999999</v>
      </c>
      <c r="D3130">
        <v>21.087921139999999</v>
      </c>
      <c r="E3130">
        <v>4136.4799800000001</v>
      </c>
      <c r="G3130" s="6">
        <f t="shared" si="247"/>
        <v>44960</v>
      </c>
      <c r="H3130" s="4">
        <f t="shared" si="248"/>
        <v>-1.3298921261707175E-2</v>
      </c>
      <c r="I3130" s="4">
        <f t="shared" si="249"/>
        <v>-8.431497642400676E-2</v>
      </c>
      <c r="J3130" s="4">
        <f t="shared" si="250"/>
        <v>-2.8052914748621594E-2</v>
      </c>
      <c r="K3130" s="4">
        <f t="shared" si="251"/>
        <v>-1.0354610892247207E-2</v>
      </c>
    </row>
    <row r="3131" spans="1:11" x14ac:dyDescent="0.2">
      <c r="A3131" s="6">
        <v>44963</v>
      </c>
      <c r="B3131">
        <v>45.742877960000001</v>
      </c>
      <c r="C3131">
        <v>102.1800003</v>
      </c>
      <c r="D3131">
        <v>21.076925280000001</v>
      </c>
      <c r="E3131">
        <v>4111.080078</v>
      </c>
      <c r="G3131" s="6">
        <f t="shared" si="247"/>
        <v>44963</v>
      </c>
      <c r="H3131" s="4">
        <f t="shared" si="248"/>
        <v>-7.2684722362414966E-3</v>
      </c>
      <c r="I3131" s="4">
        <f t="shared" si="249"/>
        <v>-1.1703250865866544E-2</v>
      </c>
      <c r="J3131" s="4">
        <f t="shared" si="250"/>
        <v>-5.2142930196852344E-4</v>
      </c>
      <c r="K3131" s="4">
        <f t="shared" si="251"/>
        <v>-6.140462935348312E-3</v>
      </c>
    </row>
    <row r="3132" spans="1:11" x14ac:dyDescent="0.2">
      <c r="A3132" s="6">
        <v>44964</v>
      </c>
      <c r="B3132">
        <v>45.84042358</v>
      </c>
      <c r="C3132">
        <v>102.11000060000001</v>
      </c>
      <c r="D3132">
        <v>22.160306930000001</v>
      </c>
      <c r="E3132">
        <v>4164</v>
      </c>
      <c r="G3132" s="6">
        <f t="shared" si="247"/>
        <v>44964</v>
      </c>
      <c r="H3132" s="4">
        <f t="shared" si="248"/>
        <v>2.1324766685055785E-3</v>
      </c>
      <c r="I3132" s="4">
        <f t="shared" si="249"/>
        <v>-6.8506263255507793E-4</v>
      </c>
      <c r="J3132" s="4">
        <f t="shared" si="250"/>
        <v>5.1401313787833525E-2</v>
      </c>
      <c r="K3132" s="4">
        <f t="shared" si="251"/>
        <v>1.2872510628823663E-2</v>
      </c>
    </row>
    <row r="3133" spans="1:11" x14ac:dyDescent="0.2">
      <c r="A3133" s="6">
        <v>44965</v>
      </c>
      <c r="B3133">
        <v>45.593307500000002</v>
      </c>
      <c r="C3133">
        <v>100.0500031</v>
      </c>
      <c r="D3133">
        <v>22.192287449999998</v>
      </c>
      <c r="E3133">
        <v>4117.8598629999997</v>
      </c>
      <c r="G3133" s="6">
        <f t="shared" si="247"/>
        <v>44965</v>
      </c>
      <c r="H3133" s="4">
        <f t="shared" si="248"/>
        <v>-5.3907896284757228E-3</v>
      </c>
      <c r="I3133" s="4">
        <f t="shared" si="249"/>
        <v>-2.017429720786823E-2</v>
      </c>
      <c r="J3133" s="4">
        <f t="shared" si="250"/>
        <v>1.4431442714677445E-3</v>
      </c>
      <c r="K3133" s="4">
        <f t="shared" si="251"/>
        <v>-1.1080724543708009E-2</v>
      </c>
    </row>
    <row r="3134" spans="1:11" x14ac:dyDescent="0.2">
      <c r="A3134" s="6">
        <v>44966</v>
      </c>
      <c r="B3134">
        <v>46.016006470000001</v>
      </c>
      <c r="C3134">
        <v>98.239997860000003</v>
      </c>
      <c r="D3134">
        <v>22.324213029999999</v>
      </c>
      <c r="E3134">
        <v>4081.5</v>
      </c>
      <c r="G3134" s="6">
        <f t="shared" si="247"/>
        <v>44966</v>
      </c>
      <c r="H3134" s="4">
        <f t="shared" si="248"/>
        <v>9.2710749269506731E-3</v>
      </c>
      <c r="I3134" s="4">
        <f t="shared" si="249"/>
        <v>-1.8091006336010795E-2</v>
      </c>
      <c r="J3134" s="4">
        <f t="shared" si="250"/>
        <v>5.9446589405096617E-3</v>
      </c>
      <c r="K3134" s="4">
        <f t="shared" si="251"/>
        <v>-8.8297961100382016E-3</v>
      </c>
    </row>
    <row r="3135" spans="1:11" x14ac:dyDescent="0.2">
      <c r="A3135" s="6">
        <v>44967</v>
      </c>
      <c r="B3135">
        <v>46.731353759999998</v>
      </c>
      <c r="C3135">
        <v>97.61000061</v>
      </c>
      <c r="D3135">
        <v>21.252826689999999</v>
      </c>
      <c r="E3135">
        <v>4090.459961</v>
      </c>
      <c r="G3135" s="6">
        <f t="shared" si="247"/>
        <v>44967</v>
      </c>
      <c r="H3135" s="4">
        <f t="shared" si="248"/>
        <v>1.5545618685236517E-2</v>
      </c>
      <c r="I3135" s="4">
        <f t="shared" si="249"/>
        <v>-6.4128385965337431E-3</v>
      </c>
      <c r="J3135" s="4">
        <f t="shared" si="250"/>
        <v>-4.7992121315104663E-2</v>
      </c>
      <c r="K3135" s="4">
        <f t="shared" si="251"/>
        <v>2.1952617910081518E-3</v>
      </c>
    </row>
    <row r="3136" spans="1:11" x14ac:dyDescent="0.2">
      <c r="A3136" s="6">
        <v>44970</v>
      </c>
      <c r="B3136">
        <v>47.443439480000002</v>
      </c>
      <c r="C3136">
        <v>99.540000919999997</v>
      </c>
      <c r="D3136">
        <v>21.775524140000002</v>
      </c>
      <c r="E3136">
        <v>4137.2900390000004</v>
      </c>
      <c r="G3136" s="6">
        <f t="shared" si="247"/>
        <v>44970</v>
      </c>
      <c r="H3136" s="4">
        <f t="shared" si="248"/>
        <v>1.5237857727321336E-2</v>
      </c>
      <c r="I3136" s="4">
        <f t="shared" si="249"/>
        <v>1.9772567338784297E-2</v>
      </c>
      <c r="J3136" s="4">
        <f t="shared" si="250"/>
        <v>2.459425551359451E-2</v>
      </c>
      <c r="K3136" s="4">
        <f t="shared" si="251"/>
        <v>1.1448609312032509E-2</v>
      </c>
    </row>
    <row r="3137" spans="1:11" x14ac:dyDescent="0.2">
      <c r="A3137" s="6">
        <v>44971</v>
      </c>
      <c r="B3137">
        <v>47.306873320000001</v>
      </c>
      <c r="C3137">
        <v>99.699996949999999</v>
      </c>
      <c r="D3137">
        <v>22.957849499999998</v>
      </c>
      <c r="E3137">
        <v>4136.1298829999996</v>
      </c>
      <c r="G3137" s="6">
        <f t="shared" si="247"/>
        <v>44971</v>
      </c>
      <c r="H3137" s="4">
        <f t="shared" si="248"/>
        <v>-2.8785046256515345E-3</v>
      </c>
      <c r="I3137" s="4">
        <f t="shared" si="249"/>
        <v>1.6073541141374825E-3</v>
      </c>
      <c r="J3137" s="4">
        <f t="shared" si="250"/>
        <v>5.4296068944129416E-2</v>
      </c>
      <c r="K3137" s="4">
        <f t="shared" si="251"/>
        <v>-2.8041447156579302E-4</v>
      </c>
    </row>
    <row r="3138" spans="1:11" x14ac:dyDescent="0.2">
      <c r="A3138" s="6">
        <v>44972</v>
      </c>
      <c r="B3138">
        <v>47.658046720000002</v>
      </c>
      <c r="C3138">
        <v>101.1600037</v>
      </c>
      <c r="D3138">
        <v>22.75096512</v>
      </c>
      <c r="E3138">
        <v>4147.6000979999999</v>
      </c>
      <c r="G3138" s="6">
        <f t="shared" ref="G3138:G3201" si="252">A3138</f>
        <v>44972</v>
      </c>
      <c r="H3138" s="4">
        <f t="shared" si="248"/>
        <v>7.4233060727675326E-3</v>
      </c>
      <c r="I3138" s="4">
        <f t="shared" si="249"/>
        <v>1.4643999946481578E-2</v>
      </c>
      <c r="J3138" s="4">
        <f t="shared" si="250"/>
        <v>-9.0114877702285323E-3</v>
      </c>
      <c r="K3138" s="4">
        <f t="shared" si="251"/>
        <v>2.7731757281472813E-3</v>
      </c>
    </row>
    <row r="3139" spans="1:11" x14ac:dyDescent="0.2">
      <c r="A3139" s="6">
        <v>44973</v>
      </c>
      <c r="B3139">
        <v>46.910186770000003</v>
      </c>
      <c r="C3139">
        <v>98.150001529999997</v>
      </c>
      <c r="D3139">
        <v>21.98940468</v>
      </c>
      <c r="E3139">
        <v>4090.4099120000001</v>
      </c>
      <c r="G3139" s="6">
        <f t="shared" si="252"/>
        <v>44973</v>
      </c>
      <c r="H3139" s="4">
        <f t="shared" si="248"/>
        <v>-1.5692207328466878E-2</v>
      </c>
      <c r="I3139" s="4">
        <f t="shared" si="249"/>
        <v>-2.9754864174644235E-2</v>
      </c>
      <c r="J3139" s="4">
        <f t="shared" si="250"/>
        <v>-3.3473764123110761E-2</v>
      </c>
      <c r="K3139" s="4">
        <f t="shared" si="251"/>
        <v>-1.3788741597237753E-2</v>
      </c>
    </row>
    <row r="3140" spans="1:11" x14ac:dyDescent="0.2">
      <c r="A3140" s="6">
        <v>44974</v>
      </c>
      <c r="B3140">
        <v>47.615772249999999</v>
      </c>
      <c r="C3140">
        <v>97.199996949999999</v>
      </c>
      <c r="D3140">
        <v>21.375753400000001</v>
      </c>
      <c r="E3140">
        <v>4079.0900879999999</v>
      </c>
      <c r="G3140" s="6">
        <f t="shared" si="252"/>
        <v>44974</v>
      </c>
      <c r="H3140" s="4">
        <f t="shared" si="248"/>
        <v>1.5041199547114914E-2</v>
      </c>
      <c r="I3140" s="4">
        <f t="shared" si="249"/>
        <v>-9.6791091715838773E-3</v>
      </c>
      <c r="J3140" s="4">
        <f t="shared" si="250"/>
        <v>-2.7906680009310736E-2</v>
      </c>
      <c r="K3140" s="4">
        <f t="shared" si="251"/>
        <v>-2.7674057719230261E-3</v>
      </c>
    </row>
    <row r="3141" spans="1:11" x14ac:dyDescent="0.2">
      <c r="A3141" s="6">
        <v>44978</v>
      </c>
      <c r="B3141">
        <v>47.90516281</v>
      </c>
      <c r="C3141">
        <v>94.58000183</v>
      </c>
      <c r="D3141">
        <v>20.643175129999999</v>
      </c>
      <c r="E3141">
        <v>3997.3400879999999</v>
      </c>
      <c r="G3141" s="6">
        <f t="shared" si="252"/>
        <v>44978</v>
      </c>
      <c r="H3141" s="4">
        <f t="shared" ref="H3141:H3204" si="253">B3141/B3140-1</f>
        <v>6.0776197954031108E-3</v>
      </c>
      <c r="I3141" s="4">
        <f t="shared" si="249"/>
        <v>-2.6954683150327008E-2</v>
      </c>
      <c r="J3141" s="4">
        <f t="shared" si="250"/>
        <v>-3.4271459643616664E-2</v>
      </c>
      <c r="K3141" s="4">
        <f t="shared" si="251"/>
        <v>-2.0041234254789986E-2</v>
      </c>
    </row>
    <row r="3142" spans="1:11" x14ac:dyDescent="0.2">
      <c r="A3142" s="6">
        <v>44979</v>
      </c>
      <c r="B3142">
        <v>46.900432590000001</v>
      </c>
      <c r="C3142">
        <v>95.790000919999997</v>
      </c>
      <c r="D3142">
        <v>20.74211884</v>
      </c>
      <c r="E3142">
        <v>3991.0500489999999</v>
      </c>
      <c r="G3142" s="6">
        <f t="shared" si="252"/>
        <v>44979</v>
      </c>
      <c r="H3142" s="4">
        <f t="shared" si="253"/>
        <v>-2.097331813660519E-2</v>
      </c>
      <c r="I3142" s="4">
        <f t="shared" si="249"/>
        <v>1.2793392541637694E-2</v>
      </c>
      <c r="J3142" s="4">
        <f t="shared" si="250"/>
        <v>4.7930470664956371E-3</v>
      </c>
      <c r="K3142" s="4">
        <f t="shared" si="251"/>
        <v>-1.5735561302083756E-3</v>
      </c>
    </row>
    <row r="3143" spans="1:11" x14ac:dyDescent="0.2">
      <c r="A3143" s="6">
        <v>44980</v>
      </c>
      <c r="B3143">
        <v>46.201354979999998</v>
      </c>
      <c r="C3143">
        <v>95.819999690000003</v>
      </c>
      <c r="D3143">
        <v>23.650451660000002</v>
      </c>
      <c r="E3143">
        <v>4012.320068</v>
      </c>
      <c r="G3143" s="6">
        <f t="shared" si="252"/>
        <v>44980</v>
      </c>
      <c r="H3143" s="4">
        <f t="shared" si="253"/>
        <v>-1.490556848614355E-2</v>
      </c>
      <c r="I3143" s="4">
        <f t="shared" si="249"/>
        <v>3.1317224879301442E-4</v>
      </c>
      <c r="J3143" s="4">
        <f t="shared" si="250"/>
        <v>0.14021387315511125</v>
      </c>
      <c r="K3143" s="4">
        <f t="shared" si="251"/>
        <v>5.3294292827346101E-3</v>
      </c>
    </row>
    <row r="3144" spans="1:11" x14ac:dyDescent="0.2">
      <c r="A3144" s="6">
        <v>44981</v>
      </c>
      <c r="B3144">
        <v>46.324905399999999</v>
      </c>
      <c r="C3144">
        <v>93.5</v>
      </c>
      <c r="D3144">
        <v>23.27267075</v>
      </c>
      <c r="E3144">
        <v>3970.040039</v>
      </c>
      <c r="G3144" s="6">
        <f t="shared" si="252"/>
        <v>44981</v>
      </c>
      <c r="H3144" s="4">
        <f t="shared" si="253"/>
        <v>2.6741730854751289E-3</v>
      </c>
      <c r="I3144" s="4">
        <f t="shared" si="249"/>
        <v>-2.4212061130304163E-2</v>
      </c>
      <c r="J3144" s="4">
        <f t="shared" si="250"/>
        <v>-1.597351777593925E-2</v>
      </c>
      <c r="K3144" s="4">
        <f t="shared" si="251"/>
        <v>-1.0537551412511115E-2</v>
      </c>
    </row>
    <row r="3145" spans="1:11" x14ac:dyDescent="0.2">
      <c r="A3145" s="6">
        <v>44984</v>
      </c>
      <c r="B3145">
        <v>45.990001679999999</v>
      </c>
      <c r="C3145">
        <v>93.760002139999997</v>
      </c>
      <c r="D3145">
        <v>23.487543110000001</v>
      </c>
      <c r="E3145">
        <v>3982.23999</v>
      </c>
      <c r="G3145" s="6">
        <f t="shared" si="252"/>
        <v>44984</v>
      </c>
      <c r="H3145" s="4">
        <f t="shared" si="253"/>
        <v>-7.2294528635993283E-3</v>
      </c>
      <c r="I3145" s="4">
        <f t="shared" si="249"/>
        <v>2.7807715508021413E-3</v>
      </c>
      <c r="J3145" s="4">
        <f t="shared" si="250"/>
        <v>9.2328191425989914E-3</v>
      </c>
      <c r="K3145" s="4">
        <f t="shared" si="251"/>
        <v>3.0730045239224513E-3</v>
      </c>
    </row>
    <row r="3146" spans="1:11" x14ac:dyDescent="0.2">
      <c r="A3146" s="6">
        <v>44985</v>
      </c>
      <c r="B3146">
        <v>46.214359279999996</v>
      </c>
      <c r="C3146">
        <v>94.230003359999998</v>
      </c>
      <c r="D3146">
        <v>23.202709200000001</v>
      </c>
      <c r="E3146">
        <v>3970.1499020000001</v>
      </c>
      <c r="G3146" s="6">
        <f t="shared" si="252"/>
        <v>44985</v>
      </c>
      <c r="H3146" s="4">
        <f t="shared" si="253"/>
        <v>4.8783994738919034E-3</v>
      </c>
      <c r="I3146" s="4">
        <f t="shared" si="249"/>
        <v>5.0128115323440081E-3</v>
      </c>
      <c r="J3146" s="4">
        <f t="shared" si="250"/>
        <v>-1.2127020210927486E-2</v>
      </c>
      <c r="K3146" s="4">
        <f t="shared" si="251"/>
        <v>-3.0360018558298618E-3</v>
      </c>
    </row>
    <row r="3147" spans="1:11" x14ac:dyDescent="0.2">
      <c r="A3147" s="6">
        <v>44986</v>
      </c>
      <c r="B3147">
        <v>45.570549010000001</v>
      </c>
      <c r="C3147">
        <v>92.16999817</v>
      </c>
      <c r="D3147">
        <v>22.685005189999998</v>
      </c>
      <c r="E3147">
        <v>3951.389893</v>
      </c>
      <c r="G3147" s="6">
        <f t="shared" si="252"/>
        <v>44986</v>
      </c>
      <c r="H3147" s="4">
        <f t="shared" si="253"/>
        <v>-1.3930957391388388E-2</v>
      </c>
      <c r="I3147" s="4">
        <f t="shared" si="249"/>
        <v>-2.1861457248705363E-2</v>
      </c>
      <c r="J3147" s="4">
        <f t="shared" si="250"/>
        <v>-2.231222248822573E-2</v>
      </c>
      <c r="K3147" s="4">
        <f t="shared" si="251"/>
        <v>-4.7252646532438547E-3</v>
      </c>
    </row>
    <row r="3148" spans="1:11" x14ac:dyDescent="0.2">
      <c r="A3148" s="6">
        <v>44987</v>
      </c>
      <c r="B3148">
        <v>45.68434525</v>
      </c>
      <c r="C3148">
        <v>92.129997250000002</v>
      </c>
      <c r="D3148">
        <v>23.300653459999999</v>
      </c>
      <c r="E3148">
        <v>3981.3500979999999</v>
      </c>
      <c r="G3148" s="6">
        <f t="shared" si="252"/>
        <v>44987</v>
      </c>
      <c r="H3148" s="4">
        <f t="shared" si="253"/>
        <v>2.4971443722354714E-3</v>
      </c>
      <c r="I3148" s="4">
        <f t="shared" si="249"/>
        <v>-4.339906780318481E-4</v>
      </c>
      <c r="J3148" s="4">
        <f t="shared" si="250"/>
        <v>2.7138996215499755E-2</v>
      </c>
      <c r="K3148" s="4">
        <f t="shared" si="251"/>
        <v>7.5821940662132992E-3</v>
      </c>
    </row>
    <row r="3149" spans="1:11" x14ac:dyDescent="0.2">
      <c r="A3149" s="6">
        <v>44988</v>
      </c>
      <c r="B3149">
        <v>45.73963165</v>
      </c>
      <c r="C3149">
        <v>94.900001529999997</v>
      </c>
      <c r="D3149">
        <v>23.876321789999999</v>
      </c>
      <c r="E3149">
        <v>4045.639893</v>
      </c>
      <c r="G3149" s="6">
        <f t="shared" si="252"/>
        <v>44988</v>
      </c>
      <c r="H3149" s="4">
        <f t="shared" si="253"/>
        <v>1.2101826062616006E-3</v>
      </c>
      <c r="I3149" s="4">
        <f t="shared" si="249"/>
        <v>3.0066258142648516E-2</v>
      </c>
      <c r="J3149" s="4">
        <f t="shared" si="250"/>
        <v>2.4706102384134621E-2</v>
      </c>
      <c r="K3149" s="4">
        <f t="shared" si="251"/>
        <v>1.614773717897755E-2</v>
      </c>
    </row>
    <row r="3150" spans="1:11" x14ac:dyDescent="0.2">
      <c r="A3150" s="6">
        <v>44991</v>
      </c>
      <c r="B3150">
        <v>45.733116150000001</v>
      </c>
      <c r="C3150">
        <v>93.75</v>
      </c>
      <c r="D3150">
        <v>23.540517810000001</v>
      </c>
      <c r="E3150">
        <v>4048.419922</v>
      </c>
      <c r="G3150" s="6">
        <f t="shared" si="252"/>
        <v>44991</v>
      </c>
      <c r="H3150" s="4">
        <f t="shared" si="253"/>
        <v>-1.4244758352788267E-4</v>
      </c>
      <c r="I3150" s="4">
        <f t="shared" si="249"/>
        <v>-1.211803489419816E-2</v>
      </c>
      <c r="J3150" s="4">
        <f t="shared" si="250"/>
        <v>-1.4064309526128138E-2</v>
      </c>
      <c r="K3150" s="4">
        <f t="shared" si="251"/>
        <v>6.8716669637614025E-4</v>
      </c>
    </row>
    <row r="3151" spans="1:11" x14ac:dyDescent="0.2">
      <c r="A3151" s="6">
        <v>44992</v>
      </c>
      <c r="B3151">
        <v>45.277912139999998</v>
      </c>
      <c r="C3151">
        <v>93.550003050000001</v>
      </c>
      <c r="D3151">
        <v>23.278619769999999</v>
      </c>
      <c r="E3151">
        <v>3986.3701169999999</v>
      </c>
      <c r="G3151" s="6">
        <f t="shared" si="252"/>
        <v>44992</v>
      </c>
      <c r="H3151" s="4">
        <f t="shared" si="253"/>
        <v>-9.9534877200796457E-3</v>
      </c>
      <c r="I3151" s="4">
        <f t="shared" si="249"/>
        <v>-2.1333007999999598E-3</v>
      </c>
      <c r="J3151" s="4">
        <f t="shared" si="250"/>
        <v>-1.1125415426875063E-2</v>
      </c>
      <c r="K3151" s="4">
        <f t="shared" si="251"/>
        <v>-1.5326919192055088E-2</v>
      </c>
    </row>
    <row r="3152" spans="1:11" x14ac:dyDescent="0.2">
      <c r="A3152" s="6">
        <v>44993</v>
      </c>
      <c r="B3152">
        <v>44.903976440000001</v>
      </c>
      <c r="C3152">
        <v>93.91999817</v>
      </c>
      <c r="D3152">
        <v>24.171260830000001</v>
      </c>
      <c r="E3152">
        <v>3992.01001</v>
      </c>
      <c r="G3152" s="6">
        <f t="shared" si="252"/>
        <v>44993</v>
      </c>
      <c r="H3152" s="4">
        <f t="shared" si="253"/>
        <v>-8.2586780689838379E-3</v>
      </c>
      <c r="I3152" s="4">
        <f t="shared" si="249"/>
        <v>3.955051928776987E-3</v>
      </c>
      <c r="J3152" s="4">
        <f t="shared" si="250"/>
        <v>3.8345961608530654E-2</v>
      </c>
      <c r="K3152" s="4">
        <f t="shared" si="251"/>
        <v>1.4147941195796765E-3</v>
      </c>
    </row>
    <row r="3153" spans="1:11" x14ac:dyDescent="0.2">
      <c r="A3153" s="6">
        <v>44994</v>
      </c>
      <c r="B3153">
        <v>44.601577759999998</v>
      </c>
      <c r="C3153">
        <v>92.25</v>
      </c>
      <c r="D3153">
        <v>23.426563260000002</v>
      </c>
      <c r="E3153">
        <v>3918.320068</v>
      </c>
      <c r="G3153" s="6">
        <f t="shared" si="252"/>
        <v>44994</v>
      </c>
      <c r="H3153" s="4">
        <f t="shared" si="253"/>
        <v>-6.7343407861454319E-3</v>
      </c>
      <c r="I3153" s="4">
        <f t="shared" si="249"/>
        <v>-1.7781071151398598E-2</v>
      </c>
      <c r="J3153" s="4">
        <f t="shared" si="250"/>
        <v>-3.0809214928321893E-2</v>
      </c>
      <c r="K3153" s="4">
        <f t="shared" si="251"/>
        <v>-1.8459358021499561E-2</v>
      </c>
    </row>
    <row r="3154" spans="1:11" x14ac:dyDescent="0.2">
      <c r="A3154" s="6">
        <v>44995</v>
      </c>
      <c r="B3154">
        <v>44.53655243</v>
      </c>
      <c r="C3154">
        <v>90.730003359999998</v>
      </c>
      <c r="D3154">
        <v>22.95574951</v>
      </c>
      <c r="E3154">
        <v>3861.5900879999999</v>
      </c>
      <c r="G3154" s="6">
        <f t="shared" si="252"/>
        <v>44995</v>
      </c>
      <c r="H3154" s="4">
        <f t="shared" si="253"/>
        <v>-1.4579154654550397E-3</v>
      </c>
      <c r="I3154" s="4">
        <f t="shared" si="249"/>
        <v>-1.6476928346883524E-2</v>
      </c>
      <c r="J3154" s="4">
        <f t="shared" si="250"/>
        <v>-2.0097431482999362E-2</v>
      </c>
      <c r="K3154" s="4">
        <f t="shared" si="251"/>
        <v>-1.4478138338748892E-2</v>
      </c>
    </row>
    <row r="3155" spans="1:11" x14ac:dyDescent="0.2">
      <c r="A3155" s="6">
        <v>44998</v>
      </c>
      <c r="B3155">
        <v>44.666614529999997</v>
      </c>
      <c r="C3155">
        <v>92.430000309999997</v>
      </c>
      <c r="D3155">
        <v>22.956748959999999</v>
      </c>
      <c r="E3155">
        <v>3855.76001</v>
      </c>
      <c r="G3155" s="6">
        <f t="shared" si="252"/>
        <v>44998</v>
      </c>
      <c r="H3155" s="4">
        <f t="shared" si="253"/>
        <v>2.9203450402772724E-3</v>
      </c>
      <c r="I3155" s="4">
        <f t="shared" si="249"/>
        <v>1.873687740597485E-2</v>
      </c>
      <c r="J3155" s="4">
        <f t="shared" si="250"/>
        <v>4.3538112295626874E-5</v>
      </c>
      <c r="K3155" s="4">
        <f t="shared" si="251"/>
        <v>-1.5097609707765969E-3</v>
      </c>
    </row>
    <row r="3156" spans="1:11" x14ac:dyDescent="0.2">
      <c r="A3156" s="6">
        <v>44999</v>
      </c>
      <c r="B3156">
        <v>44.903976440000001</v>
      </c>
      <c r="C3156">
        <v>94.879997250000002</v>
      </c>
      <c r="D3156">
        <v>24.053308489999999</v>
      </c>
      <c r="E3156">
        <v>3919.290039</v>
      </c>
      <c r="G3156" s="6">
        <f t="shared" si="252"/>
        <v>44999</v>
      </c>
      <c r="H3156" s="4">
        <f t="shared" si="253"/>
        <v>5.3140788147394424E-3</v>
      </c>
      <c r="I3156" s="4">
        <f t="shared" ref="I3156:I3219" si="254">C3156/C3155-1</f>
        <v>2.6506512298853036E-2</v>
      </c>
      <c r="J3156" s="4">
        <f t="shared" ref="J3156:J3219" si="255">D3156/D3155-1</f>
        <v>4.7766324923039116E-2</v>
      </c>
      <c r="K3156" s="4">
        <f t="shared" ref="K3156:K3219" si="256">E3156/E3155-1</f>
        <v>1.6476655402626994E-2</v>
      </c>
    </row>
    <row r="3157" spans="1:11" x14ac:dyDescent="0.2">
      <c r="A3157" s="6">
        <v>45000</v>
      </c>
      <c r="B3157">
        <v>45.404720310000002</v>
      </c>
      <c r="C3157">
        <v>96.199996949999999</v>
      </c>
      <c r="D3157">
        <v>24.218242650000001</v>
      </c>
      <c r="E3157">
        <v>3891.929932</v>
      </c>
      <c r="G3157" s="6">
        <f t="shared" si="252"/>
        <v>45000</v>
      </c>
      <c r="H3157" s="4">
        <f t="shared" si="253"/>
        <v>1.1151437126488917E-2</v>
      </c>
      <c r="I3157" s="4">
        <f t="shared" si="254"/>
        <v>1.3912307528023193E-2</v>
      </c>
      <c r="J3157" s="4">
        <f t="shared" si="255"/>
        <v>6.8570259292426439E-3</v>
      </c>
      <c r="K3157" s="4">
        <f t="shared" si="256"/>
        <v>-6.9808834579083712E-3</v>
      </c>
    </row>
    <row r="3158" spans="1:11" x14ac:dyDescent="0.2">
      <c r="A3158" s="6">
        <v>45001</v>
      </c>
      <c r="B3158">
        <v>45.146789550000001</v>
      </c>
      <c r="C3158">
        <v>100.0400009</v>
      </c>
      <c r="D3158">
        <v>25.530714039999999</v>
      </c>
      <c r="E3158">
        <v>3960.280029</v>
      </c>
      <c r="G3158" s="6">
        <f t="shared" si="252"/>
        <v>45001</v>
      </c>
      <c r="H3158" s="4">
        <f t="shared" si="253"/>
        <v>-5.6807036413610845E-3</v>
      </c>
      <c r="I3158" s="4">
        <f t="shared" si="254"/>
        <v>3.9916882242686968E-2</v>
      </c>
      <c r="J3158" s="4">
        <f t="shared" si="255"/>
        <v>5.4193502351418399E-2</v>
      </c>
      <c r="K3158" s="4">
        <f t="shared" si="256"/>
        <v>1.7562006046927037E-2</v>
      </c>
    </row>
    <row r="3159" spans="1:11" x14ac:dyDescent="0.2">
      <c r="A3159" s="6">
        <v>45002</v>
      </c>
      <c r="B3159">
        <v>45.512458799999997</v>
      </c>
      <c r="C3159">
        <v>98.949996949999999</v>
      </c>
      <c r="D3159">
        <v>25.71463966</v>
      </c>
      <c r="E3159">
        <v>3916.639893</v>
      </c>
      <c r="G3159" s="6">
        <f t="shared" si="252"/>
        <v>45002</v>
      </c>
      <c r="H3159" s="4">
        <f t="shared" si="253"/>
        <v>8.0995626409938737E-3</v>
      </c>
      <c r="I3159" s="4">
        <f t="shared" si="254"/>
        <v>-1.0895681129487023E-2</v>
      </c>
      <c r="J3159" s="4">
        <f t="shared" si="255"/>
        <v>7.2040922831941856E-3</v>
      </c>
      <c r="K3159" s="4">
        <f t="shared" si="256"/>
        <v>-1.1019457129403887E-2</v>
      </c>
    </row>
    <row r="3160" spans="1:11" x14ac:dyDescent="0.2">
      <c r="A3160" s="6">
        <v>45005</v>
      </c>
      <c r="B3160">
        <v>46.002189639999997</v>
      </c>
      <c r="C3160">
        <v>97.709999080000003</v>
      </c>
      <c r="D3160">
        <v>25.889566420000001</v>
      </c>
      <c r="E3160">
        <v>3951.570068</v>
      </c>
      <c r="G3160" s="6">
        <f t="shared" si="252"/>
        <v>45005</v>
      </c>
      <c r="H3160" s="4">
        <f t="shared" si="253"/>
        <v>1.076036876302533E-2</v>
      </c>
      <c r="I3160" s="4">
        <f t="shared" si="254"/>
        <v>-1.2531560467117342E-2</v>
      </c>
      <c r="J3160" s="4">
        <f t="shared" si="255"/>
        <v>6.8026136983792007E-3</v>
      </c>
      <c r="K3160" s="4">
        <f t="shared" si="256"/>
        <v>8.9184035178799803E-3</v>
      </c>
    </row>
    <row r="3161" spans="1:11" x14ac:dyDescent="0.2">
      <c r="A3161" s="6">
        <v>45006</v>
      </c>
      <c r="B3161">
        <v>45.845474240000001</v>
      </c>
      <c r="C3161">
        <v>100.61000060000001</v>
      </c>
      <c r="D3161">
        <v>26.188449859999999</v>
      </c>
      <c r="E3161">
        <v>4002.8701169999999</v>
      </c>
      <c r="G3161" s="6">
        <f t="shared" si="252"/>
        <v>45006</v>
      </c>
      <c r="H3161" s="4">
        <f t="shared" si="253"/>
        <v>-3.4066943601251953E-3</v>
      </c>
      <c r="I3161" s="4">
        <f t="shared" si="254"/>
        <v>2.9679680148452681E-2</v>
      </c>
      <c r="J3161" s="4">
        <f t="shared" si="255"/>
        <v>1.1544551776236256E-2</v>
      </c>
      <c r="K3161" s="4">
        <f t="shared" si="256"/>
        <v>1.2982193942461029E-2</v>
      </c>
    </row>
    <row r="3162" spans="1:11" x14ac:dyDescent="0.2">
      <c r="A3162" s="6">
        <v>45007</v>
      </c>
      <c r="B3162">
        <v>45.551635740000002</v>
      </c>
      <c r="C3162">
        <v>98.699996949999999</v>
      </c>
      <c r="D3162">
        <v>26.457340240000001</v>
      </c>
      <c r="E3162">
        <v>3936.969971</v>
      </c>
      <c r="G3162" s="6">
        <f t="shared" si="252"/>
        <v>45007</v>
      </c>
      <c r="H3162" s="4">
        <f t="shared" si="253"/>
        <v>-6.4093240362562698E-3</v>
      </c>
      <c r="I3162" s="4">
        <f t="shared" si="254"/>
        <v>-1.8984232567433312E-2</v>
      </c>
      <c r="J3162" s="4">
        <f t="shared" si="255"/>
        <v>1.0267517987412544E-2</v>
      </c>
      <c r="K3162" s="4">
        <f t="shared" si="256"/>
        <v>-1.6463223655477921E-2</v>
      </c>
    </row>
    <row r="3163" spans="1:11" x14ac:dyDescent="0.2">
      <c r="A3163" s="6">
        <v>45008</v>
      </c>
      <c r="B3163">
        <v>45.920562740000001</v>
      </c>
      <c r="C3163">
        <v>98.709999080000003</v>
      </c>
      <c r="D3163">
        <v>27.180047989999998</v>
      </c>
      <c r="E3163">
        <v>3948.719971</v>
      </c>
      <c r="G3163" s="6">
        <f t="shared" si="252"/>
        <v>45008</v>
      </c>
      <c r="H3163" s="4">
        <f t="shared" si="253"/>
        <v>8.0990944453842584E-3</v>
      </c>
      <c r="I3163" s="4">
        <f t="shared" si="254"/>
        <v>1.0133870627249131E-4</v>
      </c>
      <c r="J3163" s="4">
        <f t="shared" si="255"/>
        <v>2.7315963866517468E-2</v>
      </c>
      <c r="K3163" s="4">
        <f t="shared" si="256"/>
        <v>2.9845287331504711E-3</v>
      </c>
    </row>
    <row r="3164" spans="1:11" x14ac:dyDescent="0.2">
      <c r="A3164" s="6">
        <v>45009</v>
      </c>
      <c r="B3164">
        <v>46.29603195</v>
      </c>
      <c r="C3164">
        <v>98.129997250000002</v>
      </c>
      <c r="D3164">
        <v>26.76821327</v>
      </c>
      <c r="E3164">
        <v>3970.98999</v>
      </c>
      <c r="G3164" s="6">
        <f t="shared" si="252"/>
        <v>45009</v>
      </c>
      <c r="H3164" s="4">
        <f t="shared" si="253"/>
        <v>8.1764940931992047E-3</v>
      </c>
      <c r="I3164" s="4">
        <f t="shared" si="254"/>
        <v>-5.8758163854295553E-3</v>
      </c>
      <c r="J3164" s="4">
        <f t="shared" si="255"/>
        <v>-1.5152096867213749E-2</v>
      </c>
      <c r="K3164" s="4">
        <f t="shared" si="256"/>
        <v>5.6398071181431586E-3</v>
      </c>
    </row>
    <row r="3165" spans="1:11" x14ac:dyDescent="0.2">
      <c r="A3165" s="6">
        <v>45012</v>
      </c>
      <c r="B3165">
        <v>47.069805150000001</v>
      </c>
      <c r="C3165">
        <v>98.040000919999997</v>
      </c>
      <c r="D3165">
        <v>26.52031517</v>
      </c>
      <c r="E3165">
        <v>3977.530029</v>
      </c>
      <c r="G3165" s="6">
        <f t="shared" si="252"/>
        <v>45012</v>
      </c>
      <c r="H3165" s="4">
        <f t="shared" si="253"/>
        <v>1.6713596552630605E-2</v>
      </c>
      <c r="I3165" s="4">
        <f t="shared" si="254"/>
        <v>-9.1711334476785034E-4</v>
      </c>
      <c r="J3165" s="4">
        <f t="shared" si="255"/>
        <v>-9.2609132144739759E-3</v>
      </c>
      <c r="K3165" s="4">
        <f t="shared" si="256"/>
        <v>1.6469542901063061E-3</v>
      </c>
    </row>
    <row r="3166" spans="1:11" x14ac:dyDescent="0.2">
      <c r="A3166" s="6">
        <v>45013</v>
      </c>
      <c r="B3166">
        <v>46.886974330000001</v>
      </c>
      <c r="C3166">
        <v>97.239997860000003</v>
      </c>
      <c r="D3166">
        <v>26.39936256</v>
      </c>
      <c r="E3166">
        <v>3971.2700199999999</v>
      </c>
      <c r="G3166" s="6">
        <f t="shared" si="252"/>
        <v>45013</v>
      </c>
      <c r="H3166" s="4">
        <f t="shared" si="253"/>
        <v>-3.8842484989551895E-3</v>
      </c>
      <c r="I3166" s="4">
        <f t="shared" si="254"/>
        <v>-8.1599658557000021E-3</v>
      </c>
      <c r="J3166" s="4">
        <f t="shared" si="255"/>
        <v>-4.5607531141569346E-3</v>
      </c>
      <c r="K3166" s="4">
        <f t="shared" si="256"/>
        <v>-1.5738433033462007E-3</v>
      </c>
    </row>
    <row r="3167" spans="1:11" x14ac:dyDescent="0.2">
      <c r="A3167" s="6">
        <v>45014</v>
      </c>
      <c r="B3167">
        <v>47.089397429999998</v>
      </c>
      <c r="C3167">
        <v>100.25</v>
      </c>
      <c r="D3167">
        <v>26.973131179999999</v>
      </c>
      <c r="E3167">
        <v>4027.8100589999999</v>
      </c>
      <c r="G3167" s="6">
        <f t="shared" si="252"/>
        <v>45014</v>
      </c>
      <c r="H3167" s="4">
        <f t="shared" si="253"/>
        <v>4.3172566132185786E-3</v>
      </c>
      <c r="I3167" s="4">
        <f t="shared" si="254"/>
        <v>3.0954362466498742E-2</v>
      </c>
      <c r="J3167" s="4">
        <f t="shared" si="255"/>
        <v>2.1734184630251896E-2</v>
      </c>
      <c r="K3167" s="4">
        <f t="shared" si="256"/>
        <v>1.423726886241794E-2</v>
      </c>
    </row>
    <row r="3168" spans="1:11" x14ac:dyDescent="0.2">
      <c r="A3168" s="6">
        <v>45015</v>
      </c>
      <c r="B3168">
        <v>47.559539790000002</v>
      </c>
      <c r="C3168">
        <v>102</v>
      </c>
      <c r="D3168">
        <v>27.371971129999999</v>
      </c>
      <c r="E3168">
        <v>4050.830078</v>
      </c>
      <c r="G3168" s="6">
        <f t="shared" si="252"/>
        <v>45015</v>
      </c>
      <c r="H3168" s="4">
        <f t="shared" si="253"/>
        <v>9.9840385661951192E-3</v>
      </c>
      <c r="I3168" s="4">
        <f t="shared" si="254"/>
        <v>1.7456359102244301E-2</v>
      </c>
      <c r="J3168" s="4">
        <f t="shared" si="255"/>
        <v>1.4786564723925366E-2</v>
      </c>
      <c r="K3168" s="4">
        <f t="shared" si="256"/>
        <v>5.7152692561961427E-3</v>
      </c>
    </row>
    <row r="3169" spans="1:11" x14ac:dyDescent="0.2">
      <c r="A3169" s="6">
        <v>45016</v>
      </c>
      <c r="B3169">
        <v>48.140686039999999</v>
      </c>
      <c r="C3169">
        <v>103.2900009</v>
      </c>
      <c r="D3169">
        <v>27.765811920000001</v>
      </c>
      <c r="E3169">
        <v>4109.3100590000004</v>
      </c>
      <c r="G3169" s="6">
        <f t="shared" si="252"/>
        <v>45016</v>
      </c>
      <c r="H3169" s="4">
        <f t="shared" si="253"/>
        <v>1.221934132596858E-2</v>
      </c>
      <c r="I3169" s="4">
        <f t="shared" si="254"/>
        <v>1.2647067647058696E-2</v>
      </c>
      <c r="J3169" s="4">
        <f t="shared" si="255"/>
        <v>1.4388470166415868E-2</v>
      </c>
      <c r="K3169" s="4">
        <f t="shared" si="256"/>
        <v>1.4436542603355473E-2</v>
      </c>
    </row>
    <row r="3170" spans="1:11" x14ac:dyDescent="0.2">
      <c r="A3170" s="6">
        <v>45019</v>
      </c>
      <c r="B3170">
        <v>48.5455246</v>
      </c>
      <c r="C3170">
        <v>102.4100037</v>
      </c>
      <c r="D3170">
        <v>27.953735349999999</v>
      </c>
      <c r="E3170">
        <v>4124.5097660000001</v>
      </c>
      <c r="G3170" s="6">
        <f t="shared" si="252"/>
        <v>45019</v>
      </c>
      <c r="H3170" s="4">
        <f t="shared" si="253"/>
        <v>8.4094887983861E-3</v>
      </c>
      <c r="I3170" s="4">
        <f t="shared" si="254"/>
        <v>-8.5196746280596924E-3</v>
      </c>
      <c r="J3170" s="4">
        <f t="shared" si="255"/>
        <v>6.7681590058108476E-3</v>
      </c>
      <c r="K3170" s="4">
        <f t="shared" si="256"/>
        <v>3.6988464685721034E-3</v>
      </c>
    </row>
    <row r="3171" spans="1:11" x14ac:dyDescent="0.2">
      <c r="A3171" s="6">
        <v>45020</v>
      </c>
      <c r="B3171">
        <v>48.068859099999997</v>
      </c>
      <c r="C3171">
        <v>103.9499969</v>
      </c>
      <c r="D3171">
        <v>27.441942210000001</v>
      </c>
      <c r="E3171">
        <v>4100.6000979999999</v>
      </c>
      <c r="G3171" s="6">
        <f t="shared" si="252"/>
        <v>45020</v>
      </c>
      <c r="H3171" s="4">
        <f t="shared" si="253"/>
        <v>-9.8189380777646829E-3</v>
      </c>
      <c r="I3171" s="4">
        <f t="shared" si="254"/>
        <v>1.5037527041901644E-2</v>
      </c>
      <c r="J3171" s="4">
        <f t="shared" si="255"/>
        <v>-1.830857785523099E-2</v>
      </c>
      <c r="K3171" s="4">
        <f t="shared" si="256"/>
        <v>-5.7969720903796595E-3</v>
      </c>
    </row>
    <row r="3172" spans="1:11" x14ac:dyDescent="0.2">
      <c r="A3172" s="6">
        <v>45021</v>
      </c>
      <c r="B3172">
        <v>48.865489959999998</v>
      </c>
      <c r="C3172">
        <v>101.0999985</v>
      </c>
      <c r="D3172">
        <v>26.870174410000001</v>
      </c>
      <c r="E3172">
        <v>4090.3798830000001</v>
      </c>
      <c r="G3172" s="6">
        <f t="shared" si="252"/>
        <v>45021</v>
      </c>
      <c r="H3172" s="4">
        <f t="shared" si="253"/>
        <v>1.6572701639178344E-2</v>
      </c>
      <c r="I3172" s="4">
        <f t="shared" si="254"/>
        <v>-2.7417012842643085E-2</v>
      </c>
      <c r="J3172" s="4">
        <f t="shared" si="255"/>
        <v>-2.0835544205455081E-2</v>
      </c>
      <c r="K3172" s="4">
        <f t="shared" si="256"/>
        <v>-2.4923705691234366E-3</v>
      </c>
    </row>
    <row r="3173" spans="1:11" x14ac:dyDescent="0.2">
      <c r="A3173" s="6">
        <v>45022</v>
      </c>
      <c r="B3173">
        <v>49.234420780000001</v>
      </c>
      <c r="C3173">
        <v>102.0599976</v>
      </c>
      <c r="D3173">
        <v>27.026109699999999</v>
      </c>
      <c r="E3173">
        <v>4105.0200199999999</v>
      </c>
      <c r="G3173" s="6">
        <f t="shared" si="252"/>
        <v>45022</v>
      </c>
      <c r="H3173" s="4">
        <f t="shared" si="253"/>
        <v>7.5499257308582202E-3</v>
      </c>
      <c r="I3173" s="4">
        <f t="shared" si="254"/>
        <v>9.4955402002305789E-3</v>
      </c>
      <c r="J3173" s="4">
        <f t="shared" si="255"/>
        <v>5.8032853684033547E-3</v>
      </c>
      <c r="K3173" s="4">
        <f t="shared" si="256"/>
        <v>3.5791631630219811E-3</v>
      </c>
    </row>
    <row r="3174" spans="1:11" x14ac:dyDescent="0.2">
      <c r="A3174" s="6">
        <v>45026</v>
      </c>
      <c r="B3174">
        <v>49.139739990000002</v>
      </c>
      <c r="C3174">
        <v>102.16999819999999</v>
      </c>
      <c r="D3174">
        <v>27.567893980000001</v>
      </c>
      <c r="E3174">
        <v>4109.1098629999997</v>
      </c>
      <c r="G3174" s="6">
        <f t="shared" si="252"/>
        <v>45026</v>
      </c>
      <c r="H3174" s="4">
        <f t="shared" si="253"/>
        <v>-1.9230609094208484E-3</v>
      </c>
      <c r="I3174" s="4">
        <f t="shared" si="254"/>
        <v>1.0778032783336222E-3</v>
      </c>
      <c r="J3174" s="4">
        <f t="shared" si="255"/>
        <v>2.0046698767007598E-2</v>
      </c>
      <c r="K3174" s="4">
        <f t="shared" si="256"/>
        <v>9.9630281462048664E-4</v>
      </c>
    </row>
    <row r="3175" spans="1:11" x14ac:dyDescent="0.2">
      <c r="A3175" s="6">
        <v>45027</v>
      </c>
      <c r="B3175">
        <v>48.996086120000001</v>
      </c>
      <c r="C3175">
        <v>99.91999817</v>
      </c>
      <c r="D3175">
        <v>27.15805817</v>
      </c>
      <c r="E3175">
        <v>4108.9399409999996</v>
      </c>
      <c r="G3175" s="6">
        <f t="shared" si="252"/>
        <v>45027</v>
      </c>
      <c r="H3175" s="4">
        <f t="shared" si="253"/>
        <v>-2.9233746460448629E-3</v>
      </c>
      <c r="I3175" s="4">
        <f t="shared" si="254"/>
        <v>-2.2022120677692159E-2</v>
      </c>
      <c r="J3175" s="4">
        <f t="shared" si="255"/>
        <v>-1.4866417082760486E-2</v>
      </c>
      <c r="K3175" s="4">
        <f t="shared" si="256"/>
        <v>-4.1352508369341123E-5</v>
      </c>
    </row>
    <row r="3176" spans="1:11" x14ac:dyDescent="0.2">
      <c r="A3176" s="6">
        <v>45028</v>
      </c>
      <c r="B3176">
        <v>48.757743840000003</v>
      </c>
      <c r="C3176">
        <v>97.83000183</v>
      </c>
      <c r="D3176">
        <v>26.484331130000001</v>
      </c>
      <c r="E3176">
        <v>4091.9499510000001</v>
      </c>
      <c r="G3176" s="6">
        <f t="shared" si="252"/>
        <v>45028</v>
      </c>
      <c r="H3176" s="4">
        <f t="shared" si="253"/>
        <v>-4.8645167170343617E-3</v>
      </c>
      <c r="I3176" s="4">
        <f t="shared" si="254"/>
        <v>-2.0916697140487939E-2</v>
      </c>
      <c r="J3176" s="4">
        <f t="shared" si="255"/>
        <v>-2.4807629315126367E-2</v>
      </c>
      <c r="K3176" s="4">
        <f t="shared" si="256"/>
        <v>-4.1348839953754268E-3</v>
      </c>
    </row>
    <row r="3177" spans="1:11" x14ac:dyDescent="0.2">
      <c r="A3177" s="6">
        <v>45029</v>
      </c>
      <c r="B3177">
        <v>48.806724549999998</v>
      </c>
      <c r="C3177">
        <v>102.4000015</v>
      </c>
      <c r="D3177">
        <v>26.45234108</v>
      </c>
      <c r="E3177">
        <v>4146.2202150000003</v>
      </c>
      <c r="G3177" s="6">
        <f t="shared" si="252"/>
        <v>45029</v>
      </c>
      <c r="H3177" s="4">
        <f t="shared" si="253"/>
        <v>1.0045729384182689E-3</v>
      </c>
      <c r="I3177" s="4">
        <f t="shared" si="254"/>
        <v>4.6713682761054587E-2</v>
      </c>
      <c r="J3177" s="4">
        <f t="shared" si="255"/>
        <v>-1.2078858946059645E-3</v>
      </c>
      <c r="K3177" s="4">
        <f t="shared" si="256"/>
        <v>1.3262690074383077E-2</v>
      </c>
    </row>
    <row r="3178" spans="1:11" x14ac:dyDescent="0.2">
      <c r="A3178" s="6">
        <v>45030</v>
      </c>
      <c r="B3178">
        <v>48.47697067</v>
      </c>
      <c r="C3178">
        <v>102.51000209999999</v>
      </c>
      <c r="D3178">
        <v>26.747220989999999</v>
      </c>
      <c r="E3178">
        <v>4137.6401370000003</v>
      </c>
      <c r="G3178" s="6">
        <f t="shared" si="252"/>
        <v>45030</v>
      </c>
      <c r="H3178" s="4">
        <f t="shared" si="253"/>
        <v>-6.756320630821766E-3</v>
      </c>
      <c r="I3178" s="4">
        <f t="shared" si="254"/>
        <v>1.0742245936392614E-3</v>
      </c>
      <c r="J3178" s="4">
        <f t="shared" si="255"/>
        <v>1.1147592158599284E-2</v>
      </c>
      <c r="K3178" s="4">
        <f t="shared" si="256"/>
        <v>-2.0693734425777377E-3</v>
      </c>
    </row>
    <row r="3179" spans="1:11" x14ac:dyDescent="0.2">
      <c r="A3179" s="6">
        <v>45033</v>
      </c>
      <c r="B3179">
        <v>48.816513059999998</v>
      </c>
      <c r="C3179">
        <v>102.73999790000001</v>
      </c>
      <c r="D3179">
        <v>26.99112701</v>
      </c>
      <c r="E3179">
        <v>4151.3198240000002</v>
      </c>
      <c r="G3179" s="6">
        <f t="shared" si="252"/>
        <v>45033</v>
      </c>
      <c r="H3179" s="4">
        <f t="shared" si="253"/>
        <v>7.0041998356578095E-3</v>
      </c>
      <c r="I3179" s="4">
        <f t="shared" si="254"/>
        <v>2.2436425254936943E-3</v>
      </c>
      <c r="J3179" s="4">
        <f t="shared" si="255"/>
        <v>9.1189294054583314E-3</v>
      </c>
      <c r="K3179" s="4">
        <f t="shared" si="256"/>
        <v>3.30615678189905E-3</v>
      </c>
    </row>
    <row r="3180" spans="1:11" x14ac:dyDescent="0.2">
      <c r="A3180" s="6">
        <v>45034</v>
      </c>
      <c r="B3180">
        <v>48.924263000000003</v>
      </c>
      <c r="C3180">
        <v>102.3000031</v>
      </c>
      <c r="D3180">
        <v>27.655857090000001</v>
      </c>
      <c r="E3180">
        <v>4154.8701170000004</v>
      </c>
      <c r="G3180" s="6">
        <f t="shared" si="252"/>
        <v>45034</v>
      </c>
      <c r="H3180" s="4">
        <f t="shared" si="253"/>
        <v>2.2072436814069007E-3</v>
      </c>
      <c r="I3180" s="4">
        <f t="shared" si="254"/>
        <v>-4.2826047205906104E-3</v>
      </c>
      <c r="J3180" s="4">
        <f t="shared" si="255"/>
        <v>2.462772598394003E-2</v>
      </c>
      <c r="K3180" s="4">
        <f t="shared" si="256"/>
        <v>8.5522030354656664E-4</v>
      </c>
    </row>
    <row r="3181" spans="1:11" x14ac:dyDescent="0.2">
      <c r="A3181" s="6">
        <v>45035</v>
      </c>
      <c r="B3181">
        <v>48.976497649999999</v>
      </c>
      <c r="C3181">
        <v>104.3000031</v>
      </c>
      <c r="D3181">
        <v>27.919752119999998</v>
      </c>
      <c r="E3181">
        <v>4154.5200199999999</v>
      </c>
      <c r="G3181" s="6">
        <f t="shared" si="252"/>
        <v>45035</v>
      </c>
      <c r="H3181" s="4">
        <f t="shared" si="253"/>
        <v>1.0676635026671821E-3</v>
      </c>
      <c r="I3181" s="4">
        <f t="shared" si="254"/>
        <v>1.9550341538552729E-2</v>
      </c>
      <c r="J3181" s="4">
        <f t="shared" si="255"/>
        <v>9.5421027502857747E-3</v>
      </c>
      <c r="K3181" s="4">
        <f t="shared" si="256"/>
        <v>-8.4261839754740109E-5</v>
      </c>
    </row>
    <row r="3182" spans="1:11" x14ac:dyDescent="0.2">
      <c r="A3182" s="6">
        <v>45036</v>
      </c>
      <c r="B3182">
        <v>49.289928439999997</v>
      </c>
      <c r="C3182">
        <v>103.8099976</v>
      </c>
      <c r="D3182">
        <v>27.093084340000001</v>
      </c>
      <c r="E3182">
        <v>4129.7900390000004</v>
      </c>
      <c r="G3182" s="6">
        <f t="shared" si="252"/>
        <v>45036</v>
      </c>
      <c r="H3182" s="4">
        <f t="shared" si="253"/>
        <v>6.3996162453237027E-3</v>
      </c>
      <c r="I3182" s="4">
        <f t="shared" si="254"/>
        <v>-4.698039170048629E-3</v>
      </c>
      <c r="J3182" s="4">
        <f t="shared" si="255"/>
        <v>-2.9608707715131355E-2</v>
      </c>
      <c r="K3182" s="4">
        <f t="shared" si="256"/>
        <v>-5.9525482801739971E-3</v>
      </c>
    </row>
    <row r="3183" spans="1:11" x14ac:dyDescent="0.2">
      <c r="A3183" s="6">
        <v>45037</v>
      </c>
      <c r="B3183">
        <v>49.538055419999999</v>
      </c>
      <c r="C3183">
        <v>106.9599991</v>
      </c>
      <c r="D3183">
        <v>27.108077999999999</v>
      </c>
      <c r="E3183">
        <v>4133.5200199999999</v>
      </c>
      <c r="G3183" s="6">
        <f t="shared" si="252"/>
        <v>45037</v>
      </c>
      <c r="H3183" s="4">
        <f t="shared" si="253"/>
        <v>5.0340300311459973E-3</v>
      </c>
      <c r="I3183" s="4">
        <f t="shared" si="254"/>
        <v>3.034391265605807E-2</v>
      </c>
      <c r="J3183" s="4">
        <f t="shared" si="255"/>
        <v>5.5341281235610218E-4</v>
      </c>
      <c r="K3183" s="4">
        <f t="shared" si="256"/>
        <v>9.0318901560970666E-4</v>
      </c>
    </row>
    <row r="3184" spans="1:11" x14ac:dyDescent="0.2">
      <c r="A3184" s="6">
        <v>45040</v>
      </c>
      <c r="B3184">
        <v>49.874340060000002</v>
      </c>
      <c r="C3184">
        <v>106.2099991</v>
      </c>
      <c r="D3184">
        <v>27.03110886</v>
      </c>
      <c r="E3184">
        <v>4137.0400390000004</v>
      </c>
      <c r="G3184" s="6">
        <f t="shared" si="252"/>
        <v>45040</v>
      </c>
      <c r="H3184" s="4">
        <f t="shared" si="253"/>
        <v>6.7884101858433077E-3</v>
      </c>
      <c r="I3184" s="4">
        <f t="shared" si="254"/>
        <v>-7.0119671495023628E-3</v>
      </c>
      <c r="J3184" s="4">
        <f t="shared" si="255"/>
        <v>-2.8393433130891044E-3</v>
      </c>
      <c r="K3184" s="4">
        <f t="shared" si="256"/>
        <v>8.5157903747146158E-4</v>
      </c>
    </row>
    <row r="3185" spans="1:11" x14ac:dyDescent="0.2">
      <c r="A3185" s="6">
        <v>45041</v>
      </c>
      <c r="B3185">
        <v>49.485813139999998</v>
      </c>
      <c r="C3185">
        <v>102.5699997</v>
      </c>
      <c r="D3185">
        <v>26.23043251</v>
      </c>
      <c r="E3185">
        <v>4071.6298830000001</v>
      </c>
      <c r="G3185" s="6">
        <f t="shared" si="252"/>
        <v>45041</v>
      </c>
      <c r="H3185" s="4">
        <f t="shared" si="253"/>
        <v>-7.7901165114685478E-3</v>
      </c>
      <c r="I3185" s="4">
        <f t="shared" si="254"/>
        <v>-3.4271720467418887E-2</v>
      </c>
      <c r="J3185" s="4">
        <f t="shared" si="255"/>
        <v>-2.9620551422691377E-2</v>
      </c>
      <c r="K3185" s="4">
        <f t="shared" si="256"/>
        <v>-1.5810858822582485E-2</v>
      </c>
    </row>
    <row r="3186" spans="1:11" x14ac:dyDescent="0.2">
      <c r="A3186" s="6">
        <v>45042</v>
      </c>
      <c r="B3186">
        <v>49.270336149999999</v>
      </c>
      <c r="C3186">
        <v>104.9800034</v>
      </c>
      <c r="D3186">
        <v>26.94514465</v>
      </c>
      <c r="E3186">
        <v>4055.98999</v>
      </c>
      <c r="G3186" s="6">
        <f t="shared" si="252"/>
        <v>45042</v>
      </c>
      <c r="H3186" s="4">
        <f t="shared" si="253"/>
        <v>-4.3543184667976798E-3</v>
      </c>
      <c r="I3186" s="4">
        <f t="shared" si="254"/>
        <v>2.349618511308238E-2</v>
      </c>
      <c r="J3186" s="4">
        <f t="shared" si="255"/>
        <v>2.7247440152865288E-2</v>
      </c>
      <c r="K3186" s="4">
        <f t="shared" si="256"/>
        <v>-3.8411873007662134E-3</v>
      </c>
    </row>
    <row r="3187" spans="1:11" x14ac:dyDescent="0.2">
      <c r="A3187" s="6">
        <v>45043</v>
      </c>
      <c r="B3187">
        <v>49.423789980000002</v>
      </c>
      <c r="C3187">
        <v>109.8199997</v>
      </c>
      <c r="D3187">
        <v>27.21503448</v>
      </c>
      <c r="E3187">
        <v>4135.3500979999999</v>
      </c>
      <c r="G3187" s="6">
        <f t="shared" si="252"/>
        <v>45043</v>
      </c>
      <c r="H3187" s="4">
        <f t="shared" si="253"/>
        <v>3.114527766419517E-3</v>
      </c>
      <c r="I3187" s="4">
        <f t="shared" si="254"/>
        <v>4.6103983075313826E-2</v>
      </c>
      <c r="J3187" s="4">
        <f t="shared" si="255"/>
        <v>1.0016269480297657E-2</v>
      </c>
      <c r="K3187" s="4">
        <f t="shared" si="256"/>
        <v>1.9566149866163673E-2</v>
      </c>
    </row>
    <row r="3188" spans="1:11" x14ac:dyDescent="0.2">
      <c r="A3188" s="6">
        <v>45044</v>
      </c>
      <c r="B3188">
        <v>49.289928439999997</v>
      </c>
      <c r="C3188">
        <v>105.4499969</v>
      </c>
      <c r="D3188">
        <v>27.737825390000001</v>
      </c>
      <c r="E3188">
        <v>4169.4799800000001</v>
      </c>
      <c r="G3188" s="6">
        <f t="shared" si="252"/>
        <v>45044</v>
      </c>
      <c r="H3188" s="4">
        <f t="shared" si="253"/>
        <v>-2.7084434450327377E-3</v>
      </c>
      <c r="I3188" s="4">
        <f t="shared" si="254"/>
        <v>-3.9792413148221795E-2</v>
      </c>
      <c r="J3188" s="4">
        <f t="shared" si="255"/>
        <v>1.9209636143735054E-2</v>
      </c>
      <c r="K3188" s="4">
        <f t="shared" si="256"/>
        <v>8.2532025562978006E-3</v>
      </c>
    </row>
    <row r="3189" spans="1:11" x14ac:dyDescent="0.2">
      <c r="A3189" s="6">
        <v>45047</v>
      </c>
      <c r="B3189">
        <v>49.492343900000002</v>
      </c>
      <c r="C3189">
        <v>102.0500031</v>
      </c>
      <c r="D3189">
        <v>28.898355479999999</v>
      </c>
      <c r="E3189">
        <v>4167.8701170000004</v>
      </c>
      <c r="G3189" s="6">
        <f t="shared" si="252"/>
        <v>45047</v>
      </c>
      <c r="H3189" s="4">
        <f t="shared" si="253"/>
        <v>4.1066292122213799E-3</v>
      </c>
      <c r="I3189" s="4">
        <f t="shared" si="254"/>
        <v>-3.2242711237101984E-2</v>
      </c>
      <c r="J3189" s="4">
        <f t="shared" si="255"/>
        <v>4.1839260060321459E-2</v>
      </c>
      <c r="K3189" s="4">
        <f t="shared" si="256"/>
        <v>-3.861064227965727E-4</v>
      </c>
    </row>
    <row r="3190" spans="1:11" x14ac:dyDescent="0.2">
      <c r="A3190" s="6">
        <v>45048</v>
      </c>
      <c r="B3190">
        <v>49.35848618</v>
      </c>
      <c r="C3190">
        <v>103.6299973</v>
      </c>
      <c r="D3190">
        <v>28.19863892</v>
      </c>
      <c r="E3190">
        <v>4119.580078</v>
      </c>
      <c r="G3190" s="6">
        <f t="shared" si="252"/>
        <v>45048</v>
      </c>
      <c r="H3190" s="4">
        <f t="shared" si="253"/>
        <v>-2.7046146828378914E-3</v>
      </c>
      <c r="I3190" s="4">
        <f t="shared" si="254"/>
        <v>1.5482549260206646E-2</v>
      </c>
      <c r="J3190" s="4">
        <f t="shared" si="255"/>
        <v>-2.4213023487937191E-2</v>
      </c>
      <c r="K3190" s="4">
        <f t="shared" si="256"/>
        <v>-1.1586262921925994E-2</v>
      </c>
    </row>
    <row r="3191" spans="1:11" x14ac:dyDescent="0.2">
      <c r="A3191" s="6">
        <v>45049</v>
      </c>
      <c r="B3191">
        <v>49.17565536</v>
      </c>
      <c r="C3191">
        <v>103.6500015</v>
      </c>
      <c r="D3191">
        <v>27.790801999999999</v>
      </c>
      <c r="E3191">
        <v>4090.75</v>
      </c>
      <c r="G3191" s="6">
        <f t="shared" si="252"/>
        <v>45049</v>
      </c>
      <c r="H3191" s="4">
        <f t="shared" si="253"/>
        <v>-3.704141560040064E-3</v>
      </c>
      <c r="I3191" s="4">
        <f t="shared" si="254"/>
        <v>1.9303484050170461E-4</v>
      </c>
      <c r="J3191" s="4">
        <f t="shared" si="255"/>
        <v>-1.4463000187953767E-2</v>
      </c>
      <c r="K3191" s="4">
        <f t="shared" si="256"/>
        <v>-6.9983050345259201E-3</v>
      </c>
    </row>
    <row r="3192" spans="1:11" x14ac:dyDescent="0.2">
      <c r="A3192" s="6">
        <v>45050</v>
      </c>
      <c r="B3192">
        <v>49.313301090000003</v>
      </c>
      <c r="C3192">
        <v>104</v>
      </c>
      <c r="D3192">
        <v>27.550899510000001</v>
      </c>
      <c r="E3192">
        <v>4061.219971</v>
      </c>
      <c r="G3192" s="6">
        <f t="shared" si="252"/>
        <v>45050</v>
      </c>
      <c r="H3192" s="4">
        <f t="shared" si="253"/>
        <v>2.7990624424287791E-3</v>
      </c>
      <c r="I3192" s="4">
        <f t="shared" si="254"/>
        <v>3.3767341527728423E-3</v>
      </c>
      <c r="J3192" s="4">
        <f t="shared" si="255"/>
        <v>-8.6324421295937981E-3</v>
      </c>
      <c r="K3192" s="4">
        <f t="shared" si="256"/>
        <v>-7.2187322618101346E-3</v>
      </c>
    </row>
    <row r="3193" spans="1:11" x14ac:dyDescent="0.2">
      <c r="A3193" s="6">
        <v>45051</v>
      </c>
      <c r="B3193">
        <v>49.739349369999999</v>
      </c>
      <c r="C3193">
        <v>105.6600037</v>
      </c>
      <c r="D3193">
        <v>28.668447489999998</v>
      </c>
      <c r="E3193">
        <v>4136.25</v>
      </c>
      <c r="G3193" s="6">
        <f t="shared" si="252"/>
        <v>45051</v>
      </c>
      <c r="H3193" s="4">
        <f t="shared" si="253"/>
        <v>8.6396219799285134E-3</v>
      </c>
      <c r="I3193" s="4">
        <f t="shared" si="254"/>
        <v>1.5961574038461546E-2</v>
      </c>
      <c r="J3193" s="4">
        <f t="shared" si="255"/>
        <v>4.0563030604295447E-2</v>
      </c>
      <c r="K3193" s="4">
        <f t="shared" si="256"/>
        <v>1.847475131506493E-2</v>
      </c>
    </row>
    <row r="3194" spans="1:11" x14ac:dyDescent="0.2">
      <c r="A3194" s="6">
        <v>45054</v>
      </c>
      <c r="B3194">
        <v>50.0506897</v>
      </c>
      <c r="C3194">
        <v>105.83000180000001</v>
      </c>
      <c r="D3194">
        <v>29.139259339999999</v>
      </c>
      <c r="E3194">
        <v>4138.1201170000004</v>
      </c>
      <c r="G3194" s="6">
        <f t="shared" si="252"/>
        <v>45054</v>
      </c>
      <c r="H3194" s="4">
        <f t="shared" si="253"/>
        <v>6.2594371245994207E-3</v>
      </c>
      <c r="I3194" s="4">
        <f t="shared" si="254"/>
        <v>1.608916279074446E-3</v>
      </c>
      <c r="J3194" s="4">
        <f t="shared" si="255"/>
        <v>1.6422648982447496E-2</v>
      </c>
      <c r="K3194" s="4">
        <f t="shared" si="256"/>
        <v>4.5212861891830158E-4</v>
      </c>
    </row>
    <row r="3195" spans="1:11" x14ac:dyDescent="0.2">
      <c r="A3195" s="6">
        <v>45055</v>
      </c>
      <c r="B3195">
        <v>50.135898589999996</v>
      </c>
      <c r="C3195">
        <v>106.6200027</v>
      </c>
      <c r="D3195">
        <v>28.559492110000001</v>
      </c>
      <c r="E3195">
        <v>4119.169922</v>
      </c>
      <c r="G3195" s="6">
        <f t="shared" si="252"/>
        <v>45055</v>
      </c>
      <c r="H3195" s="4">
        <f t="shared" si="253"/>
        <v>1.7024518645143427E-3</v>
      </c>
      <c r="I3195" s="4">
        <f t="shared" si="254"/>
        <v>7.4648104182495345E-3</v>
      </c>
      <c r="J3195" s="4">
        <f t="shared" si="255"/>
        <v>-1.9896429872674926E-2</v>
      </c>
      <c r="K3195" s="4">
        <f t="shared" si="256"/>
        <v>-4.5794212019487635E-3</v>
      </c>
    </row>
    <row r="3196" spans="1:11" x14ac:dyDescent="0.2">
      <c r="A3196" s="6">
        <v>45056</v>
      </c>
      <c r="B3196">
        <v>49.994972230000002</v>
      </c>
      <c r="C3196">
        <v>110.1900024</v>
      </c>
      <c r="D3196">
        <v>28.873369220000001</v>
      </c>
      <c r="E3196">
        <v>4137.6401370000003</v>
      </c>
      <c r="G3196" s="6">
        <f t="shared" si="252"/>
        <v>45056</v>
      </c>
      <c r="H3196" s="4">
        <f t="shared" si="253"/>
        <v>-2.8108872876191349E-3</v>
      </c>
      <c r="I3196" s="4">
        <f t="shared" si="254"/>
        <v>3.348339532540634E-2</v>
      </c>
      <c r="J3196" s="4">
        <f t="shared" si="255"/>
        <v>1.099029033118204E-2</v>
      </c>
      <c r="K3196" s="4">
        <f t="shared" si="256"/>
        <v>4.4839653012014313E-3</v>
      </c>
    </row>
    <row r="3197" spans="1:11" x14ac:dyDescent="0.2">
      <c r="A3197" s="6">
        <v>45057</v>
      </c>
      <c r="B3197">
        <v>50.181781770000001</v>
      </c>
      <c r="C3197">
        <v>112.1800003</v>
      </c>
      <c r="D3197">
        <v>28.566490170000002</v>
      </c>
      <c r="E3197">
        <v>4130.6201170000004</v>
      </c>
      <c r="G3197" s="6">
        <f t="shared" si="252"/>
        <v>45057</v>
      </c>
      <c r="H3197" s="4">
        <f t="shared" si="253"/>
        <v>3.7365665319422092E-3</v>
      </c>
      <c r="I3197" s="4">
        <f t="shared" si="254"/>
        <v>1.8059695586321256E-2</v>
      </c>
      <c r="J3197" s="4">
        <f t="shared" si="255"/>
        <v>-1.0628446152637805E-2</v>
      </c>
      <c r="K3197" s="4">
        <f t="shared" si="256"/>
        <v>-1.6966241063897103E-3</v>
      </c>
    </row>
    <row r="3198" spans="1:11" x14ac:dyDescent="0.2">
      <c r="A3198" s="6">
        <v>45058</v>
      </c>
      <c r="B3198">
        <v>50.165397640000002</v>
      </c>
      <c r="C3198">
        <v>110.26000209999999</v>
      </c>
      <c r="D3198">
        <v>28.32858658</v>
      </c>
      <c r="E3198">
        <v>4124.080078</v>
      </c>
      <c r="G3198" s="6">
        <f t="shared" si="252"/>
        <v>45058</v>
      </c>
      <c r="H3198" s="4">
        <f t="shared" si="253"/>
        <v>-3.2649558110731114E-4</v>
      </c>
      <c r="I3198" s="4">
        <f t="shared" si="254"/>
        <v>-1.7115334238415159E-2</v>
      </c>
      <c r="J3198" s="4">
        <f t="shared" si="255"/>
        <v>-8.3280651065017475E-3</v>
      </c>
      <c r="K3198" s="4">
        <f t="shared" si="256"/>
        <v>-1.5833068194976985E-3</v>
      </c>
    </row>
    <row r="3199" spans="1:11" x14ac:dyDescent="0.2">
      <c r="A3199" s="6">
        <v>45061</v>
      </c>
      <c r="B3199">
        <v>49.775402069999998</v>
      </c>
      <c r="C3199">
        <v>111.1999969</v>
      </c>
      <c r="D3199">
        <v>28.941339490000001</v>
      </c>
      <c r="E3199">
        <v>4136.2797849999997</v>
      </c>
      <c r="G3199" s="6">
        <f t="shared" si="252"/>
        <v>45061</v>
      </c>
      <c r="H3199" s="4">
        <f t="shared" si="253"/>
        <v>-7.7741947307726766E-3</v>
      </c>
      <c r="I3199" s="4">
        <f t="shared" si="254"/>
        <v>8.5252565036910699E-3</v>
      </c>
      <c r="J3199" s="4">
        <f t="shared" si="255"/>
        <v>2.1630197054469447E-2</v>
      </c>
      <c r="K3199" s="4">
        <f t="shared" si="256"/>
        <v>2.9581644316460931E-3</v>
      </c>
    </row>
    <row r="3200" spans="1:11" x14ac:dyDescent="0.2">
      <c r="A3200" s="6">
        <v>45062</v>
      </c>
      <c r="B3200">
        <v>49.08716965</v>
      </c>
      <c r="C3200">
        <v>113.4000015</v>
      </c>
      <c r="D3200">
        <v>29.201232910000002</v>
      </c>
      <c r="E3200">
        <v>4109.8999020000001</v>
      </c>
      <c r="G3200" s="6">
        <f t="shared" si="252"/>
        <v>45062</v>
      </c>
      <c r="H3200" s="4">
        <f t="shared" si="253"/>
        <v>-1.3826757622813934E-2</v>
      </c>
      <c r="I3200" s="4">
        <f t="shared" si="254"/>
        <v>1.9784214580315318E-2</v>
      </c>
      <c r="J3200" s="4">
        <f t="shared" si="255"/>
        <v>8.9800066126795031E-3</v>
      </c>
      <c r="K3200" s="4">
        <f t="shared" si="256"/>
        <v>-6.3776834187244669E-3</v>
      </c>
    </row>
    <row r="3201" spans="1:11" x14ac:dyDescent="0.2">
      <c r="A3201" s="6">
        <v>45063</v>
      </c>
      <c r="B3201">
        <v>49.005237579999999</v>
      </c>
      <c r="C3201">
        <v>115.5</v>
      </c>
      <c r="D3201">
        <v>30.165845869999998</v>
      </c>
      <c r="E3201">
        <v>4158.7700199999999</v>
      </c>
      <c r="G3201" s="6">
        <f t="shared" si="252"/>
        <v>45063</v>
      </c>
      <c r="H3201" s="4">
        <f t="shared" si="253"/>
        <v>-1.6691137538421552E-3</v>
      </c>
      <c r="I3201" s="4">
        <f t="shared" si="254"/>
        <v>1.8518505046051459E-2</v>
      </c>
      <c r="J3201" s="4">
        <f t="shared" si="255"/>
        <v>3.3033295647926675E-2</v>
      </c>
      <c r="K3201" s="4">
        <f t="shared" si="256"/>
        <v>1.1890829257476199E-2</v>
      </c>
    </row>
    <row r="3202" spans="1:11" x14ac:dyDescent="0.2">
      <c r="A3202" s="6">
        <v>45064</v>
      </c>
      <c r="B3202">
        <v>49.641029359999997</v>
      </c>
      <c r="C3202">
        <v>118.1500015</v>
      </c>
      <c r="D3202">
        <v>31.66524124</v>
      </c>
      <c r="E3202">
        <v>4198.0498049999997</v>
      </c>
      <c r="G3202" s="6">
        <f t="shared" ref="G3202:G3265" si="257">A3202</f>
        <v>45064</v>
      </c>
      <c r="H3202" s="4">
        <f t="shared" si="253"/>
        <v>1.2973955670801063E-2</v>
      </c>
      <c r="I3202" s="4">
        <f t="shared" si="254"/>
        <v>2.2943735930735842E-2</v>
      </c>
      <c r="J3202" s="4">
        <f t="shared" si="255"/>
        <v>4.9705066334345904E-2</v>
      </c>
      <c r="K3202" s="4">
        <f t="shared" si="256"/>
        <v>9.4450486107908738E-3</v>
      </c>
    </row>
    <row r="3203" spans="1:11" x14ac:dyDescent="0.2">
      <c r="A3203" s="6">
        <v>45065</v>
      </c>
      <c r="B3203">
        <v>49.129772189999997</v>
      </c>
      <c r="C3203">
        <v>116.25</v>
      </c>
      <c r="D3203">
        <v>31.251407619999998</v>
      </c>
      <c r="E3203">
        <v>4191.9799800000001</v>
      </c>
      <c r="G3203" s="6">
        <f t="shared" si="257"/>
        <v>45065</v>
      </c>
      <c r="H3203" s="4">
        <f t="shared" si="253"/>
        <v>-1.029908478110575E-2</v>
      </c>
      <c r="I3203" s="4">
        <f t="shared" si="254"/>
        <v>-1.6081265136505318E-2</v>
      </c>
      <c r="J3203" s="4">
        <f t="shared" si="255"/>
        <v>-1.3069018387178444E-2</v>
      </c>
      <c r="K3203" s="4">
        <f t="shared" si="256"/>
        <v>-1.445867791461275E-3</v>
      </c>
    </row>
    <row r="3204" spans="1:11" x14ac:dyDescent="0.2">
      <c r="A3204" s="6">
        <v>45068</v>
      </c>
      <c r="B3204">
        <v>48.69717026</v>
      </c>
      <c r="C3204">
        <v>115.01000209999999</v>
      </c>
      <c r="D3204">
        <v>31.163444519999999</v>
      </c>
      <c r="E3204">
        <v>4192.6298829999996</v>
      </c>
      <c r="G3204" s="6">
        <f t="shared" si="257"/>
        <v>45068</v>
      </c>
      <c r="H3204" s="4">
        <f t="shared" si="253"/>
        <v>-8.8052907782065759E-3</v>
      </c>
      <c r="I3204" s="4">
        <f t="shared" si="254"/>
        <v>-1.0666648602150608E-2</v>
      </c>
      <c r="J3204" s="4">
        <f t="shared" si="255"/>
        <v>-2.8146924154451858E-3</v>
      </c>
      <c r="K3204" s="4">
        <f t="shared" si="256"/>
        <v>1.5503485300505382E-4</v>
      </c>
    </row>
    <row r="3205" spans="1:11" x14ac:dyDescent="0.2">
      <c r="A3205" s="6">
        <v>45069</v>
      </c>
      <c r="B3205">
        <v>48.605407710000001</v>
      </c>
      <c r="C3205">
        <v>114.98999790000001</v>
      </c>
      <c r="D3205">
        <v>30.67564011</v>
      </c>
      <c r="E3205">
        <v>4145.580078</v>
      </c>
      <c r="G3205" s="6">
        <f t="shared" si="257"/>
        <v>45069</v>
      </c>
      <c r="H3205" s="4">
        <f t="shared" ref="H3205:H3268" si="258">B3205/B3204-1</f>
        <v>-1.8843507643271362E-3</v>
      </c>
      <c r="I3205" s="4">
        <f t="shared" si="254"/>
        <v>-1.7393443730739921E-4</v>
      </c>
      <c r="J3205" s="4">
        <f t="shared" si="255"/>
        <v>-1.5653096681496059E-2</v>
      </c>
      <c r="K3205" s="4">
        <f t="shared" si="256"/>
        <v>-1.1222026821583797E-2</v>
      </c>
    </row>
    <row r="3206" spans="1:11" x14ac:dyDescent="0.2">
      <c r="A3206" s="6">
        <v>45070</v>
      </c>
      <c r="B3206">
        <v>48.382553100000003</v>
      </c>
      <c r="C3206">
        <v>116.75</v>
      </c>
      <c r="D3206">
        <v>30.525699620000001</v>
      </c>
      <c r="E3206">
        <v>4115.2402339999999</v>
      </c>
      <c r="G3206" s="6">
        <f t="shared" si="257"/>
        <v>45070</v>
      </c>
      <c r="H3206" s="4">
        <f t="shared" si="258"/>
        <v>-4.5849756333624647E-3</v>
      </c>
      <c r="I3206" s="4">
        <f t="shared" si="254"/>
        <v>1.5305697296651433E-2</v>
      </c>
      <c r="J3206" s="4">
        <f t="shared" si="255"/>
        <v>-4.887933534958866E-3</v>
      </c>
      <c r="K3206" s="4">
        <f t="shared" si="256"/>
        <v>-7.3186003958792822E-3</v>
      </c>
    </row>
    <row r="3207" spans="1:11" x14ac:dyDescent="0.2">
      <c r="A3207" s="6">
        <v>45071</v>
      </c>
      <c r="B3207">
        <v>47.900791169999998</v>
      </c>
      <c r="C3207">
        <v>115</v>
      </c>
      <c r="D3207">
        <v>37.964706419999999</v>
      </c>
      <c r="E3207">
        <v>4151.2797849999997</v>
      </c>
      <c r="G3207" s="6">
        <f t="shared" si="257"/>
        <v>45071</v>
      </c>
      <c r="H3207" s="4">
        <f t="shared" si="258"/>
        <v>-9.9573482408890079E-3</v>
      </c>
      <c r="I3207" s="4">
        <f t="shared" si="254"/>
        <v>-1.498929336188437E-2</v>
      </c>
      <c r="J3207" s="4">
        <f t="shared" si="255"/>
        <v>0.24369652104962958</v>
      </c>
      <c r="K3207" s="4">
        <f t="shared" si="256"/>
        <v>8.7575813198563779E-3</v>
      </c>
    </row>
    <row r="3208" spans="1:11" x14ac:dyDescent="0.2">
      <c r="A3208" s="6">
        <v>45072</v>
      </c>
      <c r="B3208">
        <v>47.986003879999998</v>
      </c>
      <c r="C3208">
        <v>120.11000060000001</v>
      </c>
      <c r="D3208">
        <v>38.930316929999996</v>
      </c>
      <c r="E3208">
        <v>4205.4501950000003</v>
      </c>
      <c r="G3208" s="6">
        <f t="shared" si="257"/>
        <v>45072</v>
      </c>
      <c r="H3208" s="4">
        <f t="shared" si="258"/>
        <v>1.7789415982207846E-3</v>
      </c>
      <c r="I3208" s="4">
        <f t="shared" si="254"/>
        <v>4.4434787826087119E-2</v>
      </c>
      <c r="J3208" s="4">
        <f t="shared" si="255"/>
        <v>2.5434425840609398E-2</v>
      </c>
      <c r="K3208" s="4">
        <f t="shared" si="256"/>
        <v>1.3049086740849702E-2</v>
      </c>
    </row>
    <row r="3209" spans="1:11" x14ac:dyDescent="0.2">
      <c r="A3209" s="6">
        <v>45076</v>
      </c>
      <c r="B3209">
        <v>47.868019099999998</v>
      </c>
      <c r="C3209">
        <v>121.6600037</v>
      </c>
      <c r="D3209">
        <v>40.094848630000001</v>
      </c>
      <c r="E3209">
        <v>4205.5200199999999</v>
      </c>
      <c r="G3209" s="6">
        <f t="shared" si="257"/>
        <v>45076</v>
      </c>
      <c r="H3209" s="4">
        <f t="shared" si="258"/>
        <v>-2.4587331817637059E-3</v>
      </c>
      <c r="I3209" s="4">
        <f t="shared" si="254"/>
        <v>1.2904862977745957E-2</v>
      </c>
      <c r="J3209" s="4">
        <f t="shared" si="255"/>
        <v>2.9913234513192721E-2</v>
      </c>
      <c r="K3209" s="4">
        <f t="shared" si="256"/>
        <v>1.6603454270569529E-5</v>
      </c>
    </row>
    <row r="3210" spans="1:11" x14ac:dyDescent="0.2">
      <c r="A3210" s="6">
        <v>45077</v>
      </c>
      <c r="B3210">
        <v>48.133480069999997</v>
      </c>
      <c r="C3210">
        <v>120.58000180000001</v>
      </c>
      <c r="D3210">
        <v>37.818763730000001</v>
      </c>
      <c r="E3210">
        <v>4179.830078</v>
      </c>
      <c r="G3210" s="6">
        <f t="shared" si="257"/>
        <v>45077</v>
      </c>
      <c r="H3210" s="4">
        <f t="shared" si="258"/>
        <v>5.5456853028621467E-3</v>
      </c>
      <c r="I3210" s="4">
        <f t="shared" si="254"/>
        <v>-8.8772140979311853E-3</v>
      </c>
      <c r="J3210" s="4">
        <f t="shared" si="255"/>
        <v>-5.6767514475587144E-2</v>
      </c>
      <c r="K3210" s="4">
        <f t="shared" si="256"/>
        <v>-6.1086243503365445E-3</v>
      </c>
    </row>
    <row r="3211" spans="1:11" x14ac:dyDescent="0.2">
      <c r="A3211" s="6">
        <v>45078</v>
      </c>
      <c r="B3211">
        <v>48.31045151</v>
      </c>
      <c r="C3211">
        <v>122.7699966</v>
      </c>
      <c r="D3211">
        <v>39.753982540000003</v>
      </c>
      <c r="E3211">
        <v>4221.0200199999999</v>
      </c>
      <c r="G3211" s="6">
        <f t="shared" si="257"/>
        <v>45078</v>
      </c>
      <c r="H3211" s="4">
        <f t="shared" si="258"/>
        <v>3.6766807582298E-3</v>
      </c>
      <c r="I3211" s="4">
        <f t="shared" si="254"/>
        <v>1.8162172560193035E-2</v>
      </c>
      <c r="J3211" s="4">
        <f t="shared" si="255"/>
        <v>5.1170863855205084E-2</v>
      </c>
      <c r="K3211" s="4">
        <f t="shared" si="256"/>
        <v>9.8544537053786296E-3</v>
      </c>
    </row>
    <row r="3212" spans="1:11" x14ac:dyDescent="0.2">
      <c r="A3212" s="6">
        <v>45079</v>
      </c>
      <c r="B3212">
        <v>48.77254868</v>
      </c>
      <c r="C3212">
        <v>124.25</v>
      </c>
      <c r="D3212">
        <v>39.311164859999998</v>
      </c>
      <c r="E3212">
        <v>4282.3701170000004</v>
      </c>
      <c r="G3212" s="6">
        <f t="shared" si="257"/>
        <v>45079</v>
      </c>
      <c r="H3212" s="4">
        <f t="shared" si="258"/>
        <v>9.5651594128518536E-3</v>
      </c>
      <c r="I3212" s="4">
        <f t="shared" si="254"/>
        <v>1.2055090339556207E-2</v>
      </c>
      <c r="J3212" s="4">
        <f t="shared" si="255"/>
        <v>-1.1138951413344422E-2</v>
      </c>
      <c r="K3212" s="4">
        <f t="shared" si="256"/>
        <v>1.4534424548879654E-2</v>
      </c>
    </row>
    <row r="3213" spans="1:11" x14ac:dyDescent="0.2">
      <c r="A3213" s="6">
        <v>45082</v>
      </c>
      <c r="B3213">
        <v>49.093719479999997</v>
      </c>
      <c r="C3213">
        <v>125.3000031</v>
      </c>
      <c r="D3213">
        <v>39.155223849999999</v>
      </c>
      <c r="E3213">
        <v>4273.7900390000004</v>
      </c>
      <c r="G3213" s="6">
        <f t="shared" si="257"/>
        <v>45082</v>
      </c>
      <c r="H3213" s="4">
        <f t="shared" si="258"/>
        <v>6.5850731342178559E-3</v>
      </c>
      <c r="I3213" s="4">
        <f t="shared" si="254"/>
        <v>8.4507291750501867E-3</v>
      </c>
      <c r="J3213" s="4">
        <f t="shared" si="255"/>
        <v>-3.9668376797115101E-3</v>
      </c>
      <c r="K3213" s="4">
        <f t="shared" si="256"/>
        <v>-2.0035816068160184E-3</v>
      </c>
    </row>
    <row r="3214" spans="1:11" x14ac:dyDescent="0.2">
      <c r="A3214" s="6">
        <v>45083</v>
      </c>
      <c r="B3214">
        <v>49.08716965</v>
      </c>
      <c r="C3214">
        <v>126.61000060000001</v>
      </c>
      <c r="D3214">
        <v>38.63843155</v>
      </c>
      <c r="E3214">
        <v>4283.8500979999999</v>
      </c>
      <c r="G3214" s="6">
        <f t="shared" si="257"/>
        <v>45083</v>
      </c>
      <c r="H3214" s="4">
        <f t="shared" si="258"/>
        <v>-1.3341482514206415E-4</v>
      </c>
      <c r="I3214" s="4">
        <f t="shared" si="254"/>
        <v>1.0454888009496122E-2</v>
      </c>
      <c r="J3214" s="4">
        <f t="shared" si="255"/>
        <v>-1.3198553071226971E-2</v>
      </c>
      <c r="K3214" s="4">
        <f t="shared" si="256"/>
        <v>2.3538964030047627E-3</v>
      </c>
    </row>
    <row r="3215" spans="1:11" x14ac:dyDescent="0.2">
      <c r="A3215" s="6">
        <v>45084</v>
      </c>
      <c r="B3215">
        <v>49.15926743</v>
      </c>
      <c r="C3215">
        <v>121.2300034</v>
      </c>
      <c r="D3215">
        <v>37.463779449999997</v>
      </c>
      <c r="E3215">
        <v>4267.5200199999999</v>
      </c>
      <c r="G3215" s="6">
        <f t="shared" si="257"/>
        <v>45084</v>
      </c>
      <c r="H3215" s="4">
        <f t="shared" si="258"/>
        <v>1.468770363295846E-3</v>
      </c>
      <c r="I3215" s="4">
        <f t="shared" si="254"/>
        <v>-4.2492671783464164E-2</v>
      </c>
      <c r="J3215" s="4">
        <f t="shared" si="255"/>
        <v>-3.0401133091542465E-2</v>
      </c>
      <c r="K3215" s="4">
        <f t="shared" si="256"/>
        <v>-3.8120096703719852E-3</v>
      </c>
    </row>
    <row r="3216" spans="1:11" x14ac:dyDescent="0.2">
      <c r="A3216" s="6">
        <v>45085</v>
      </c>
      <c r="B3216">
        <v>49.870433810000002</v>
      </c>
      <c r="C3216">
        <v>124.25</v>
      </c>
      <c r="D3216">
        <v>38.498474119999997</v>
      </c>
      <c r="E3216">
        <v>4293.9301759999998</v>
      </c>
      <c r="G3216" s="6">
        <f t="shared" si="257"/>
        <v>45085</v>
      </c>
      <c r="H3216" s="4">
        <f t="shared" si="258"/>
        <v>1.4466578067150015E-2</v>
      </c>
      <c r="I3216" s="4">
        <f t="shared" si="254"/>
        <v>2.4911296834954966E-2</v>
      </c>
      <c r="J3216" s="4">
        <f t="shared" si="255"/>
        <v>2.7618534093201363E-2</v>
      </c>
      <c r="K3216" s="4">
        <f t="shared" si="256"/>
        <v>6.1886425549797508E-3</v>
      </c>
    </row>
    <row r="3217" spans="1:11" x14ac:dyDescent="0.2">
      <c r="A3217" s="6">
        <v>45086</v>
      </c>
      <c r="B3217">
        <v>50.17194748</v>
      </c>
      <c r="C3217">
        <v>123.4300003</v>
      </c>
      <c r="D3217">
        <v>38.758396150000003</v>
      </c>
      <c r="E3217">
        <v>4298.8598629999997</v>
      </c>
      <c r="G3217" s="6">
        <f t="shared" si="257"/>
        <v>45086</v>
      </c>
      <c r="H3217" s="4">
        <f t="shared" si="258"/>
        <v>6.0459403892239028E-3</v>
      </c>
      <c r="I3217" s="4">
        <f t="shared" si="254"/>
        <v>-6.5995951710261513E-3</v>
      </c>
      <c r="J3217" s="4">
        <f t="shared" si="255"/>
        <v>6.751489141876732E-3</v>
      </c>
      <c r="K3217" s="4">
        <f t="shared" si="256"/>
        <v>1.1480594229391627E-3</v>
      </c>
    </row>
    <row r="3218" spans="1:11" x14ac:dyDescent="0.2">
      <c r="A3218" s="6">
        <v>45089</v>
      </c>
      <c r="B3218">
        <v>50.502956390000001</v>
      </c>
      <c r="C3218">
        <v>126.5699997</v>
      </c>
      <c r="D3218">
        <v>39.470180509999999</v>
      </c>
      <c r="E3218">
        <v>4338.9301759999998</v>
      </c>
      <c r="G3218" s="6">
        <f t="shared" si="257"/>
        <v>45089</v>
      </c>
      <c r="H3218" s="4">
        <f t="shared" si="258"/>
        <v>6.5974897652110176E-3</v>
      </c>
      <c r="I3218" s="4">
        <f t="shared" si="254"/>
        <v>2.5439515453035133E-2</v>
      </c>
      <c r="J3218" s="4">
        <f t="shared" si="255"/>
        <v>1.836464948769545E-2</v>
      </c>
      <c r="K3218" s="4">
        <f t="shared" si="256"/>
        <v>9.3211489271569636E-3</v>
      </c>
    </row>
    <row r="3219" spans="1:11" x14ac:dyDescent="0.2">
      <c r="A3219" s="6">
        <v>45090</v>
      </c>
      <c r="B3219">
        <v>50.89622498</v>
      </c>
      <c r="C3219">
        <v>126.6600037</v>
      </c>
      <c r="D3219">
        <v>41.009723659999999</v>
      </c>
      <c r="E3219">
        <v>4369.0097660000001</v>
      </c>
      <c r="G3219" s="6">
        <f t="shared" si="257"/>
        <v>45090</v>
      </c>
      <c r="H3219" s="4">
        <f t="shared" si="258"/>
        <v>7.7870409598015389E-3</v>
      </c>
      <c r="I3219" s="4">
        <f t="shared" si="254"/>
        <v>7.1110057844148145E-4</v>
      </c>
      <c r="J3219" s="4">
        <f t="shared" si="255"/>
        <v>3.9005221919619748E-2</v>
      </c>
      <c r="K3219" s="4">
        <f t="shared" si="256"/>
        <v>6.9324899871354706E-3</v>
      </c>
    </row>
    <row r="3220" spans="1:11" x14ac:dyDescent="0.2">
      <c r="A3220" s="6">
        <v>45091</v>
      </c>
      <c r="B3220">
        <v>51.410766600000002</v>
      </c>
      <c r="C3220">
        <v>126.41999819999999</v>
      </c>
      <c r="D3220">
        <v>42.98413086</v>
      </c>
      <c r="E3220">
        <v>4372.5898440000001</v>
      </c>
      <c r="G3220" s="6">
        <f t="shared" si="257"/>
        <v>45091</v>
      </c>
      <c r="H3220" s="4">
        <f t="shared" si="258"/>
        <v>1.0109622475973357E-2</v>
      </c>
      <c r="I3220" s="4">
        <f t="shared" ref="I3220:I3283" si="259">C3220/C3219-1</f>
        <v>-1.8948799383305959E-3</v>
      </c>
      <c r="J3220" s="4">
        <f t="shared" ref="J3220:J3283" si="260">D3220/D3219-1</f>
        <v>4.8144855019488952E-2</v>
      </c>
      <c r="K3220" s="4">
        <f t="shared" ref="K3220:K3283" si="261">E3220/E3219-1</f>
        <v>8.1942549725111391E-4</v>
      </c>
    </row>
    <row r="3221" spans="1:11" x14ac:dyDescent="0.2">
      <c r="A3221" s="6">
        <v>45092</v>
      </c>
      <c r="B3221">
        <v>51.69261169</v>
      </c>
      <c r="C3221">
        <v>127.11000060000001</v>
      </c>
      <c r="D3221">
        <v>42.6402359</v>
      </c>
      <c r="E3221">
        <v>4425.8398440000001</v>
      </c>
      <c r="G3221" s="6">
        <f t="shared" si="257"/>
        <v>45092</v>
      </c>
      <c r="H3221" s="4">
        <f t="shared" si="258"/>
        <v>5.4822191661307862E-3</v>
      </c>
      <c r="I3221" s="4">
        <f t="shared" si="259"/>
        <v>5.4580162144000077E-3</v>
      </c>
      <c r="J3221" s="4">
        <f t="shared" si="260"/>
        <v>-8.0005097955817561E-3</v>
      </c>
      <c r="K3221" s="4">
        <f t="shared" si="261"/>
        <v>1.217813741965057E-2</v>
      </c>
    </row>
    <row r="3222" spans="1:11" x14ac:dyDescent="0.2">
      <c r="A3222" s="6">
        <v>45093</v>
      </c>
      <c r="B3222">
        <v>50.971611019999997</v>
      </c>
      <c r="C3222">
        <v>125.48999790000001</v>
      </c>
      <c r="D3222">
        <v>42.679222109999998</v>
      </c>
      <c r="E3222">
        <v>4409.5898440000001</v>
      </c>
      <c r="G3222" s="6">
        <f t="shared" si="257"/>
        <v>45093</v>
      </c>
      <c r="H3222" s="4">
        <f t="shared" si="258"/>
        <v>-1.3947847601971319E-2</v>
      </c>
      <c r="I3222" s="4">
        <f t="shared" si="259"/>
        <v>-1.2744887832216723E-2</v>
      </c>
      <c r="J3222" s="4">
        <f t="shared" si="260"/>
        <v>9.1430568281625213E-4</v>
      </c>
      <c r="K3222" s="4">
        <f t="shared" si="261"/>
        <v>-3.6716195282189279E-3</v>
      </c>
    </row>
    <row r="3223" spans="1:11" x14ac:dyDescent="0.2">
      <c r="A3223" s="6">
        <v>45097</v>
      </c>
      <c r="B3223">
        <v>50.522617339999996</v>
      </c>
      <c r="C3223">
        <v>125.7799988</v>
      </c>
      <c r="D3223">
        <v>43.794883730000002</v>
      </c>
      <c r="E3223">
        <v>4388.7099609999996</v>
      </c>
      <c r="G3223" s="6">
        <f t="shared" si="257"/>
        <v>45097</v>
      </c>
      <c r="H3223" s="4">
        <f t="shared" si="258"/>
        <v>-8.8087009810976502E-3</v>
      </c>
      <c r="I3223" s="4">
        <f t="shared" si="259"/>
        <v>2.3109483214038828E-3</v>
      </c>
      <c r="J3223" s="4">
        <f t="shared" si="260"/>
        <v>2.614062686345453E-2</v>
      </c>
      <c r="K3223" s="4">
        <f t="shared" si="261"/>
        <v>-4.7351077398753993E-3</v>
      </c>
    </row>
    <row r="3224" spans="1:11" x14ac:dyDescent="0.2">
      <c r="A3224" s="6">
        <v>45098</v>
      </c>
      <c r="B3224">
        <v>50.620937349999998</v>
      </c>
      <c r="C3224">
        <v>124.83000180000001</v>
      </c>
      <c r="D3224">
        <v>43.032112120000001</v>
      </c>
      <c r="E3224">
        <v>4365.6899409999996</v>
      </c>
      <c r="G3224" s="6">
        <f t="shared" si="257"/>
        <v>45098</v>
      </c>
      <c r="H3224" s="4">
        <f t="shared" si="258"/>
        <v>1.9460593131654935E-3</v>
      </c>
      <c r="I3224" s="4">
        <f t="shared" si="259"/>
        <v>-7.5528463115234201E-3</v>
      </c>
      <c r="J3224" s="4">
        <f t="shared" si="260"/>
        <v>-1.741691140687962E-2</v>
      </c>
      <c r="K3224" s="4">
        <f t="shared" si="261"/>
        <v>-5.2452816897370358E-3</v>
      </c>
    </row>
    <row r="3225" spans="1:11" x14ac:dyDescent="0.2">
      <c r="A3225" s="6">
        <v>45099</v>
      </c>
      <c r="B3225">
        <v>51.043704990000002</v>
      </c>
      <c r="C3225">
        <v>130.1499939</v>
      </c>
      <c r="D3225">
        <v>43.012123109999997</v>
      </c>
      <c r="E3225">
        <v>4381.8901370000003</v>
      </c>
      <c r="G3225" s="6">
        <f t="shared" si="257"/>
        <v>45099</v>
      </c>
      <c r="H3225" s="4">
        <f t="shared" si="258"/>
        <v>8.3516359461488499E-3</v>
      </c>
      <c r="I3225" s="4">
        <f t="shared" si="259"/>
        <v>4.2617896525577015E-2</v>
      </c>
      <c r="J3225" s="4">
        <f t="shared" si="260"/>
        <v>-4.645138017920214E-4</v>
      </c>
      <c r="K3225" s="4">
        <f t="shared" si="261"/>
        <v>3.7107985722617531E-3</v>
      </c>
    </row>
    <row r="3226" spans="1:11" x14ac:dyDescent="0.2">
      <c r="A3226" s="6">
        <v>45100</v>
      </c>
      <c r="B3226">
        <v>50.948661799999996</v>
      </c>
      <c r="C3226">
        <v>129.33000179999999</v>
      </c>
      <c r="D3226">
        <v>42.196365360000001</v>
      </c>
      <c r="E3226">
        <v>4348.330078</v>
      </c>
      <c r="G3226" s="6">
        <f t="shared" si="257"/>
        <v>45100</v>
      </c>
      <c r="H3226" s="4">
        <f t="shared" si="258"/>
        <v>-1.8619963033370546E-3</v>
      </c>
      <c r="I3226" s="4">
        <f t="shared" si="259"/>
        <v>-6.3003621854185177E-3</v>
      </c>
      <c r="J3226" s="4">
        <f t="shared" si="260"/>
        <v>-1.8965763394514612E-2</v>
      </c>
      <c r="K3226" s="4">
        <f t="shared" si="261"/>
        <v>-7.6588088589041314E-3</v>
      </c>
    </row>
    <row r="3227" spans="1:11" x14ac:dyDescent="0.2">
      <c r="A3227" s="6">
        <v>45103</v>
      </c>
      <c r="B3227">
        <v>50.814296720000002</v>
      </c>
      <c r="C3227">
        <v>127.33000180000001</v>
      </c>
      <c r="D3227">
        <v>40.619838710000003</v>
      </c>
      <c r="E3227">
        <v>4328.8198240000002</v>
      </c>
      <c r="G3227" s="6">
        <f t="shared" si="257"/>
        <v>45103</v>
      </c>
      <c r="H3227" s="4">
        <f t="shared" si="258"/>
        <v>-2.6372641646104089E-3</v>
      </c>
      <c r="I3227" s="4">
        <f t="shared" si="259"/>
        <v>-1.5464315875390211E-2</v>
      </c>
      <c r="J3227" s="4">
        <f t="shared" si="260"/>
        <v>-3.7361669341655301E-2</v>
      </c>
      <c r="K3227" s="4">
        <f t="shared" si="261"/>
        <v>-4.4868383149453406E-3</v>
      </c>
    </row>
    <row r="3228" spans="1:11" x14ac:dyDescent="0.2">
      <c r="A3228" s="6">
        <v>45104</v>
      </c>
      <c r="B3228">
        <v>50.630767820000003</v>
      </c>
      <c r="C3228">
        <v>129.17999270000001</v>
      </c>
      <c r="D3228">
        <v>41.863468169999997</v>
      </c>
      <c r="E3228">
        <v>4378.4101559999999</v>
      </c>
      <c r="G3228" s="6">
        <f t="shared" si="257"/>
        <v>45104</v>
      </c>
      <c r="H3228" s="4">
        <f t="shared" si="258"/>
        <v>-3.6117571598263121E-3</v>
      </c>
      <c r="I3228" s="4">
        <f t="shared" si="259"/>
        <v>1.4529104483213873E-2</v>
      </c>
      <c r="J3228" s="4">
        <f t="shared" si="260"/>
        <v>3.0616307191141834E-2</v>
      </c>
      <c r="K3228" s="4">
        <f t="shared" si="261"/>
        <v>1.145585494805279E-2</v>
      </c>
    </row>
    <row r="3229" spans="1:11" x14ac:dyDescent="0.2">
      <c r="A3229" s="6">
        <v>45105</v>
      </c>
      <c r="B3229">
        <v>50.906066889999998</v>
      </c>
      <c r="C3229">
        <v>129.03999329999999</v>
      </c>
      <c r="D3229">
        <v>41.104690550000001</v>
      </c>
      <c r="E3229">
        <v>4376.8598629999997</v>
      </c>
      <c r="G3229" s="6">
        <f t="shared" si="257"/>
        <v>45105</v>
      </c>
      <c r="H3229" s="4">
        <f t="shared" si="258"/>
        <v>5.4373868272890036E-3</v>
      </c>
      <c r="I3229" s="4">
        <f t="shared" si="259"/>
        <v>-1.0837545123968395E-3</v>
      </c>
      <c r="J3229" s="4">
        <f t="shared" si="260"/>
        <v>-1.8125053971131511E-2</v>
      </c>
      <c r="K3229" s="4">
        <f t="shared" si="261"/>
        <v>-3.5407669559595067E-4</v>
      </c>
    </row>
    <row r="3230" spans="1:11" x14ac:dyDescent="0.2">
      <c r="A3230" s="6">
        <v>45106</v>
      </c>
      <c r="B3230">
        <v>50.561943049999996</v>
      </c>
      <c r="C3230">
        <v>127.9000015</v>
      </c>
      <c r="D3230">
        <v>40.809776309999997</v>
      </c>
      <c r="E3230">
        <v>4396.4399409999996</v>
      </c>
      <c r="G3230" s="6">
        <f t="shared" si="257"/>
        <v>45106</v>
      </c>
      <c r="H3230" s="4">
        <f t="shared" si="258"/>
        <v>-6.7599769737386461E-3</v>
      </c>
      <c r="I3230" s="4">
        <f t="shared" si="259"/>
        <v>-8.8344068443158008E-3</v>
      </c>
      <c r="J3230" s="4">
        <f t="shared" si="260"/>
        <v>-7.1747101377948042E-3</v>
      </c>
      <c r="K3230" s="4">
        <f t="shared" si="261"/>
        <v>4.4735446445340887E-3</v>
      </c>
    </row>
    <row r="3231" spans="1:11" x14ac:dyDescent="0.2">
      <c r="A3231" s="6">
        <v>45107</v>
      </c>
      <c r="B3231">
        <v>51.512359619999998</v>
      </c>
      <c r="C3231">
        <v>130.36000060000001</v>
      </c>
      <c r="D3231">
        <v>42.289337160000002</v>
      </c>
      <c r="E3231">
        <v>4450.3798829999996</v>
      </c>
      <c r="G3231" s="6">
        <f t="shared" si="257"/>
        <v>45107</v>
      </c>
      <c r="H3231" s="4">
        <f t="shared" si="258"/>
        <v>1.8797073701462441E-2</v>
      </c>
      <c r="I3231" s="4">
        <f t="shared" si="259"/>
        <v>1.923376912548358E-2</v>
      </c>
      <c r="J3231" s="4">
        <f t="shared" si="260"/>
        <v>3.6255059051560012E-2</v>
      </c>
      <c r="K3231" s="4">
        <f t="shared" si="261"/>
        <v>1.2269004631900282E-2</v>
      </c>
    </row>
    <row r="3232" spans="1:11" x14ac:dyDescent="0.2">
      <c r="A3232" s="6">
        <v>45110</v>
      </c>
      <c r="B3232">
        <v>51.846637729999998</v>
      </c>
      <c r="C3232">
        <v>130.22000120000001</v>
      </c>
      <c r="D3232">
        <v>42.400306700000002</v>
      </c>
      <c r="E3232">
        <v>4455.5898440000001</v>
      </c>
      <c r="G3232" s="6">
        <f t="shared" si="257"/>
        <v>45110</v>
      </c>
      <c r="H3232" s="4">
        <f t="shared" si="258"/>
        <v>6.4892797081308462E-3</v>
      </c>
      <c r="I3232" s="4">
        <f t="shared" si="259"/>
        <v>-1.0739444565481815E-3</v>
      </c>
      <c r="J3232" s="4">
        <f t="shared" si="260"/>
        <v>2.6240548434266486E-3</v>
      </c>
      <c r="K3232" s="4">
        <f t="shared" si="261"/>
        <v>1.1706778155955444E-3</v>
      </c>
    </row>
    <row r="3233" spans="1:11" x14ac:dyDescent="0.2">
      <c r="A3233" s="6">
        <v>45112</v>
      </c>
      <c r="B3233">
        <v>51.817146299999997</v>
      </c>
      <c r="C3233">
        <v>130.38000489999999</v>
      </c>
      <c r="D3233">
        <v>42.304336550000002</v>
      </c>
      <c r="E3233">
        <v>4446.8198240000002</v>
      </c>
      <c r="G3233" s="6">
        <f t="shared" si="257"/>
        <v>45112</v>
      </c>
      <c r="H3233" s="4">
        <f t="shared" si="258"/>
        <v>-5.6882049234474596E-4</v>
      </c>
      <c r="I3233" s="4">
        <f t="shared" si="259"/>
        <v>1.2287183115151645E-3</v>
      </c>
      <c r="J3233" s="4">
        <f t="shared" si="260"/>
        <v>-2.2634305614586125E-3</v>
      </c>
      <c r="K3233" s="4">
        <f t="shared" si="261"/>
        <v>-1.9683185183236862E-3</v>
      </c>
    </row>
    <row r="3234" spans="1:11" x14ac:dyDescent="0.2">
      <c r="A3234" s="6">
        <v>45113</v>
      </c>
      <c r="B3234">
        <v>51.489410399999997</v>
      </c>
      <c r="C3234">
        <v>128.36000060000001</v>
      </c>
      <c r="D3234">
        <v>42.090400700000004</v>
      </c>
      <c r="E3234">
        <v>4411.5898440000001</v>
      </c>
      <c r="G3234" s="6">
        <f t="shared" si="257"/>
        <v>45113</v>
      </c>
      <c r="H3234" s="4">
        <f t="shared" si="258"/>
        <v>-6.3248542886276127E-3</v>
      </c>
      <c r="I3234" s="4">
        <f t="shared" si="259"/>
        <v>-1.5493206197908171E-2</v>
      </c>
      <c r="J3234" s="4">
        <f t="shared" si="260"/>
        <v>-5.0570666614082604E-3</v>
      </c>
      <c r="K3234" s="4">
        <f t="shared" si="261"/>
        <v>-7.9225112314782464E-3</v>
      </c>
    </row>
    <row r="3235" spans="1:11" x14ac:dyDescent="0.2">
      <c r="A3235" s="6">
        <v>45114</v>
      </c>
      <c r="B3235">
        <v>50.303043369999997</v>
      </c>
      <c r="C3235">
        <v>129.77999879999999</v>
      </c>
      <c r="D3235">
        <v>42.490276340000001</v>
      </c>
      <c r="E3235">
        <v>4398.9501950000003</v>
      </c>
      <c r="G3235" s="6">
        <f t="shared" si="257"/>
        <v>45114</v>
      </c>
      <c r="H3235" s="4">
        <f t="shared" si="258"/>
        <v>-2.3040990774289338E-2</v>
      </c>
      <c r="I3235" s="4">
        <f t="shared" si="259"/>
        <v>1.1062622260536115E-2</v>
      </c>
      <c r="J3235" s="4">
        <f t="shared" si="260"/>
        <v>9.5003999332321509E-3</v>
      </c>
      <c r="K3235" s="4">
        <f t="shared" si="261"/>
        <v>-2.8651006659629052E-3</v>
      </c>
    </row>
    <row r="3236" spans="1:11" x14ac:dyDescent="0.2">
      <c r="A3236" s="6">
        <v>45117</v>
      </c>
      <c r="B3236">
        <v>50.75858307</v>
      </c>
      <c r="C3236">
        <v>127.1299973</v>
      </c>
      <c r="D3236">
        <v>42.167373660000003</v>
      </c>
      <c r="E3236">
        <v>4409.5297849999997</v>
      </c>
      <c r="G3236" s="6">
        <f t="shared" si="257"/>
        <v>45117</v>
      </c>
      <c r="H3236" s="4">
        <f t="shared" si="258"/>
        <v>9.0559073463869488E-3</v>
      </c>
      <c r="I3236" s="4">
        <f t="shared" si="259"/>
        <v>-2.0419182651433276E-2</v>
      </c>
      <c r="J3236" s="4">
        <f t="shared" si="260"/>
        <v>-7.5994488107393732E-3</v>
      </c>
      <c r="K3236" s="4">
        <f t="shared" si="261"/>
        <v>2.4050260928218936E-3</v>
      </c>
    </row>
    <row r="3237" spans="1:11" x14ac:dyDescent="0.2">
      <c r="A3237" s="6">
        <v>45118</v>
      </c>
      <c r="B3237">
        <v>50.68320465</v>
      </c>
      <c r="C3237">
        <v>128.77999879999999</v>
      </c>
      <c r="D3237">
        <v>42.392307279999997</v>
      </c>
      <c r="E3237">
        <v>4439.2597660000001</v>
      </c>
      <c r="G3237" s="6">
        <f t="shared" si="257"/>
        <v>45118</v>
      </c>
      <c r="H3237" s="4">
        <f t="shared" si="258"/>
        <v>-1.4850379076982723E-3</v>
      </c>
      <c r="I3237" s="4">
        <f t="shared" si="259"/>
        <v>1.2978852631502225E-2</v>
      </c>
      <c r="J3237" s="4">
        <f t="shared" si="260"/>
        <v>5.3343047118290521E-3</v>
      </c>
      <c r="K3237" s="4">
        <f t="shared" si="261"/>
        <v>6.7422111766051174E-3</v>
      </c>
    </row>
    <row r="3238" spans="1:11" x14ac:dyDescent="0.2">
      <c r="A3238" s="6">
        <v>45119</v>
      </c>
      <c r="B3238">
        <v>50.811016080000002</v>
      </c>
      <c r="C3238">
        <v>130.8000031</v>
      </c>
      <c r="D3238">
        <v>43.888858800000001</v>
      </c>
      <c r="E3238">
        <v>4472.1601559999999</v>
      </c>
      <c r="G3238" s="6">
        <f t="shared" si="257"/>
        <v>45119</v>
      </c>
      <c r="H3238" s="4">
        <f t="shared" si="258"/>
        <v>2.5217708880609369E-3</v>
      </c>
      <c r="I3238" s="4">
        <f t="shared" si="259"/>
        <v>1.5685699012446319E-2</v>
      </c>
      <c r="J3238" s="4">
        <f t="shared" si="260"/>
        <v>3.5302431408493984E-2</v>
      </c>
      <c r="K3238" s="4">
        <f t="shared" si="261"/>
        <v>7.41123334389715E-3</v>
      </c>
    </row>
    <row r="3239" spans="1:11" x14ac:dyDescent="0.2">
      <c r="A3239" s="6">
        <v>45120</v>
      </c>
      <c r="B3239">
        <v>50.512790680000002</v>
      </c>
      <c r="C3239">
        <v>134.3000031</v>
      </c>
      <c r="D3239">
        <v>45.963237759999998</v>
      </c>
      <c r="E3239">
        <v>4510.0400390000004</v>
      </c>
      <c r="G3239" s="6">
        <f t="shared" si="257"/>
        <v>45120</v>
      </c>
      <c r="H3239" s="4">
        <f t="shared" si="258"/>
        <v>-5.8693059696042216E-3</v>
      </c>
      <c r="I3239" s="4">
        <f t="shared" si="259"/>
        <v>2.6758409151750318E-2</v>
      </c>
      <c r="J3239" s="4">
        <f t="shared" si="260"/>
        <v>4.7264363137188736E-2</v>
      </c>
      <c r="K3239" s="4">
        <f t="shared" si="261"/>
        <v>8.4701535004687578E-3</v>
      </c>
    </row>
    <row r="3240" spans="1:11" x14ac:dyDescent="0.2">
      <c r="A3240" s="6">
        <v>45121</v>
      </c>
      <c r="B3240">
        <v>50.686481479999998</v>
      </c>
      <c r="C3240">
        <v>134.67999270000001</v>
      </c>
      <c r="D3240">
        <v>45.45539093</v>
      </c>
      <c r="E3240">
        <v>4505.419922</v>
      </c>
      <c r="G3240" s="6">
        <f t="shared" si="257"/>
        <v>45121</v>
      </c>
      <c r="H3240" s="4">
        <f t="shared" si="258"/>
        <v>3.4385508632919226E-3</v>
      </c>
      <c r="I3240" s="4">
        <f t="shared" si="259"/>
        <v>2.829408720989246E-3</v>
      </c>
      <c r="J3240" s="4">
        <f t="shared" si="260"/>
        <v>-1.1048978591363667E-2</v>
      </c>
      <c r="K3240" s="4">
        <f t="shared" si="261"/>
        <v>-1.0244070917438952E-3</v>
      </c>
    </row>
    <row r="3241" spans="1:11" x14ac:dyDescent="0.2">
      <c r="A3241" s="6">
        <v>45124</v>
      </c>
      <c r="B3241">
        <v>50.748756409999999</v>
      </c>
      <c r="C3241">
        <v>133.5599976</v>
      </c>
      <c r="D3241">
        <v>46.447093959999997</v>
      </c>
      <c r="E3241">
        <v>4522.7900390000004</v>
      </c>
      <c r="G3241" s="6">
        <f t="shared" si="257"/>
        <v>45124</v>
      </c>
      <c r="H3241" s="4">
        <f t="shared" si="258"/>
        <v>1.2286299656560917E-3</v>
      </c>
      <c r="I3241" s="4">
        <f t="shared" si="259"/>
        <v>-8.3159723842189948E-3</v>
      </c>
      <c r="J3241" s="4">
        <f t="shared" si="260"/>
        <v>2.1817060852632242E-2</v>
      </c>
      <c r="K3241" s="4">
        <f t="shared" si="261"/>
        <v>3.8553824728260189E-3</v>
      </c>
    </row>
    <row r="3242" spans="1:11" x14ac:dyDescent="0.2">
      <c r="A3242" s="6">
        <v>45125</v>
      </c>
      <c r="B3242">
        <v>50.656986240000002</v>
      </c>
      <c r="C3242">
        <v>132.83000179999999</v>
      </c>
      <c r="D3242">
        <v>47.479785919999998</v>
      </c>
      <c r="E3242">
        <v>4554.9799800000001</v>
      </c>
      <c r="G3242" s="6">
        <f t="shared" si="257"/>
        <v>45125</v>
      </c>
      <c r="H3242" s="4">
        <f t="shared" si="258"/>
        <v>-1.8083235234097605E-3</v>
      </c>
      <c r="I3242" s="4">
        <f t="shared" si="259"/>
        <v>-5.4656769475713851E-3</v>
      </c>
      <c r="J3242" s="4">
        <f t="shared" si="260"/>
        <v>2.2233725987019781E-2</v>
      </c>
      <c r="K3242" s="4">
        <f t="shared" si="261"/>
        <v>7.117275116117705E-3</v>
      </c>
    </row>
    <row r="3243" spans="1:11" x14ac:dyDescent="0.2">
      <c r="A3243" s="6">
        <v>45126</v>
      </c>
      <c r="B3243">
        <v>50.673377989999999</v>
      </c>
      <c r="C3243">
        <v>135.36000060000001</v>
      </c>
      <c r="D3243">
        <v>47.06290817</v>
      </c>
      <c r="E3243">
        <v>4565.7202150000003</v>
      </c>
      <c r="G3243" s="6">
        <f t="shared" si="257"/>
        <v>45126</v>
      </c>
      <c r="H3243" s="4">
        <f t="shared" si="258"/>
        <v>3.2358320572667409E-4</v>
      </c>
      <c r="I3243" s="4">
        <f t="shared" si="259"/>
        <v>1.9046892763047607E-2</v>
      </c>
      <c r="J3243" s="4">
        <f t="shared" si="260"/>
        <v>-8.7801101441865592E-3</v>
      </c>
      <c r="K3243" s="4">
        <f t="shared" si="261"/>
        <v>2.3579104731872302E-3</v>
      </c>
    </row>
    <row r="3244" spans="1:11" x14ac:dyDescent="0.2">
      <c r="A3244" s="6">
        <v>45127</v>
      </c>
      <c r="B3244">
        <v>51.610675809999996</v>
      </c>
      <c r="C3244">
        <v>129.96000670000001</v>
      </c>
      <c r="D3244">
        <v>45.506374360000002</v>
      </c>
      <c r="E3244">
        <v>4534.8701170000004</v>
      </c>
      <c r="G3244" s="6">
        <f t="shared" si="257"/>
        <v>45127</v>
      </c>
      <c r="H3244" s="4">
        <f t="shared" si="258"/>
        <v>1.8496848980246838E-2</v>
      </c>
      <c r="I3244" s="4">
        <f t="shared" si="259"/>
        <v>-3.9893571779431536E-2</v>
      </c>
      <c r="J3244" s="4">
        <f t="shared" si="260"/>
        <v>-3.3073472730956399E-2</v>
      </c>
      <c r="K3244" s="4">
        <f t="shared" si="261"/>
        <v>-6.7568962939618116E-3</v>
      </c>
    </row>
    <row r="3245" spans="1:11" x14ac:dyDescent="0.2">
      <c r="A3245" s="6">
        <v>45128</v>
      </c>
      <c r="B3245">
        <v>51.902359009999998</v>
      </c>
      <c r="C3245">
        <v>130</v>
      </c>
      <c r="D3245">
        <v>44.295734410000001</v>
      </c>
      <c r="E3245">
        <v>4536.3398440000001</v>
      </c>
      <c r="G3245" s="6">
        <f t="shared" si="257"/>
        <v>45128</v>
      </c>
      <c r="H3245" s="4">
        <f t="shared" si="258"/>
        <v>5.6516059017286402E-3</v>
      </c>
      <c r="I3245" s="4">
        <f t="shared" si="259"/>
        <v>3.0773544119866436E-4</v>
      </c>
      <c r="J3245" s="4">
        <f t="shared" si="260"/>
        <v>-2.6603744355079839E-2</v>
      </c>
      <c r="K3245" s="4">
        <f t="shared" si="261"/>
        <v>3.2409461838600606E-4</v>
      </c>
    </row>
    <row r="3246" spans="1:11" x14ac:dyDescent="0.2">
      <c r="A3246" s="6">
        <v>45131</v>
      </c>
      <c r="B3246">
        <v>52.207138059999998</v>
      </c>
      <c r="C3246">
        <v>128.8000031</v>
      </c>
      <c r="D3246">
        <v>44.598651889999999</v>
      </c>
      <c r="E3246">
        <v>4554.6401370000003</v>
      </c>
      <c r="G3246" s="6">
        <f t="shared" si="257"/>
        <v>45131</v>
      </c>
      <c r="H3246" s="4">
        <f t="shared" si="258"/>
        <v>5.8721618017647526E-3</v>
      </c>
      <c r="I3246" s="4">
        <f t="shared" si="259"/>
        <v>-9.2307453846154353E-3</v>
      </c>
      <c r="J3246" s="4">
        <f t="shared" si="260"/>
        <v>6.8385248384461583E-3</v>
      </c>
      <c r="K3246" s="4">
        <f t="shared" si="261"/>
        <v>4.034153883820002E-3</v>
      </c>
    </row>
    <row r="3247" spans="1:11" x14ac:dyDescent="0.2">
      <c r="A3247" s="6">
        <v>45132</v>
      </c>
      <c r="B3247">
        <v>52.16454315</v>
      </c>
      <c r="C3247">
        <v>129.13000489999999</v>
      </c>
      <c r="D3247">
        <v>45.665328979999998</v>
      </c>
      <c r="E3247">
        <v>4567.4599609999996</v>
      </c>
      <c r="G3247" s="6">
        <f t="shared" si="257"/>
        <v>45132</v>
      </c>
      <c r="H3247" s="4">
        <f t="shared" si="258"/>
        <v>-8.1588287699363438E-4</v>
      </c>
      <c r="I3247" s="4">
        <f t="shared" si="259"/>
        <v>2.5621257147314669E-3</v>
      </c>
      <c r="J3247" s="4">
        <f t="shared" si="260"/>
        <v>2.3917249620703629E-2</v>
      </c>
      <c r="K3247" s="4">
        <f t="shared" si="261"/>
        <v>2.8146733033540539E-3</v>
      </c>
    </row>
    <row r="3248" spans="1:11" x14ac:dyDescent="0.2">
      <c r="A3248" s="6">
        <v>45133</v>
      </c>
      <c r="B3248">
        <v>52.351341249999997</v>
      </c>
      <c r="C3248">
        <v>128.1499939</v>
      </c>
      <c r="D3248">
        <v>45.438400270000002</v>
      </c>
      <c r="E3248">
        <v>4566.75</v>
      </c>
      <c r="G3248" s="6">
        <f t="shared" si="257"/>
        <v>45133</v>
      </c>
      <c r="H3248" s="4">
        <f t="shared" si="258"/>
        <v>3.5809400163413496E-3</v>
      </c>
      <c r="I3248" s="4">
        <f t="shared" si="259"/>
        <v>-7.5893360397447651E-3</v>
      </c>
      <c r="J3248" s="4">
        <f t="shared" si="260"/>
        <v>-4.9693873901441865E-3</v>
      </c>
      <c r="K3248" s="4">
        <f t="shared" si="261"/>
        <v>-1.5543891048019898E-4</v>
      </c>
    </row>
    <row r="3249" spans="1:11" x14ac:dyDescent="0.2">
      <c r="A3249" s="6">
        <v>45134</v>
      </c>
      <c r="B3249">
        <v>52.16126251</v>
      </c>
      <c r="C3249">
        <v>128.25</v>
      </c>
      <c r="D3249">
        <v>45.886264799999999</v>
      </c>
      <c r="E3249">
        <v>4537.4101559999999</v>
      </c>
      <c r="G3249" s="6">
        <f t="shared" si="257"/>
        <v>45134</v>
      </c>
      <c r="H3249" s="4">
        <f t="shared" si="258"/>
        <v>-3.6308284651637157E-3</v>
      </c>
      <c r="I3249" s="4">
        <f t="shared" si="259"/>
        <v>7.8038318189888045E-4</v>
      </c>
      <c r="J3249" s="4">
        <f t="shared" si="260"/>
        <v>9.8565206375826886E-3</v>
      </c>
      <c r="K3249" s="4">
        <f t="shared" si="261"/>
        <v>-6.4246661192314258E-3</v>
      </c>
    </row>
    <row r="3250" spans="1:11" x14ac:dyDescent="0.2">
      <c r="A3250" s="6">
        <v>45135</v>
      </c>
      <c r="B3250">
        <v>52.407058720000002</v>
      </c>
      <c r="C3250">
        <v>132.21000670000001</v>
      </c>
      <c r="D3250">
        <v>46.736007690000001</v>
      </c>
      <c r="E3250">
        <v>4582.2299800000001</v>
      </c>
      <c r="G3250" s="6">
        <f t="shared" si="257"/>
        <v>45135</v>
      </c>
      <c r="H3250" s="4">
        <f t="shared" si="258"/>
        <v>4.7122365942136035E-3</v>
      </c>
      <c r="I3250" s="4">
        <f t="shared" si="259"/>
        <v>3.0877245224171679E-2</v>
      </c>
      <c r="J3250" s="4">
        <f t="shared" si="260"/>
        <v>1.8518458490872858E-2</v>
      </c>
      <c r="K3250" s="4">
        <f t="shared" si="261"/>
        <v>9.8778427470862518E-3</v>
      </c>
    </row>
    <row r="3251" spans="1:11" x14ac:dyDescent="0.2">
      <c r="A3251" s="6">
        <v>45138</v>
      </c>
      <c r="B3251">
        <v>52.390670780000001</v>
      </c>
      <c r="C3251">
        <v>133.67999270000001</v>
      </c>
      <c r="D3251">
        <v>46.715011599999997</v>
      </c>
      <c r="E3251">
        <v>4588.9599609999996</v>
      </c>
      <c r="G3251" s="6">
        <f t="shared" si="257"/>
        <v>45138</v>
      </c>
      <c r="H3251" s="4">
        <f t="shared" si="258"/>
        <v>-3.1270482259948551E-4</v>
      </c>
      <c r="I3251" s="4">
        <f t="shared" si="259"/>
        <v>1.1118568379892668E-2</v>
      </c>
      <c r="J3251" s="4">
        <f t="shared" si="260"/>
        <v>-4.4924868506679427E-4</v>
      </c>
      <c r="K3251" s="4">
        <f t="shared" si="261"/>
        <v>1.4687130566064521E-3</v>
      </c>
    </row>
    <row r="3252" spans="1:11" x14ac:dyDescent="0.2">
      <c r="A3252" s="6">
        <v>45139</v>
      </c>
      <c r="B3252">
        <v>52.144874569999999</v>
      </c>
      <c r="C3252">
        <v>131.6900024</v>
      </c>
      <c r="D3252">
        <v>46.493080140000004</v>
      </c>
      <c r="E3252">
        <v>4576.7299800000001</v>
      </c>
      <c r="G3252" s="6">
        <f t="shared" si="257"/>
        <v>45139</v>
      </c>
      <c r="H3252" s="4">
        <f t="shared" si="258"/>
        <v>-4.6916026525438692E-3</v>
      </c>
      <c r="I3252" s="4">
        <f t="shared" si="259"/>
        <v>-1.4886223882925265E-2</v>
      </c>
      <c r="J3252" s="4">
        <f t="shared" si="260"/>
        <v>-4.7507525396823791E-3</v>
      </c>
      <c r="K3252" s="4">
        <f t="shared" si="261"/>
        <v>-2.6650877549462271E-3</v>
      </c>
    </row>
    <row r="3253" spans="1:11" x14ac:dyDescent="0.2">
      <c r="A3253" s="6">
        <v>45140</v>
      </c>
      <c r="B3253">
        <v>52.180923460000002</v>
      </c>
      <c r="C3253">
        <v>128.21000670000001</v>
      </c>
      <c r="D3253">
        <v>44.255752559999998</v>
      </c>
      <c r="E3253">
        <v>4513.3901370000003</v>
      </c>
      <c r="G3253" s="6">
        <f t="shared" si="257"/>
        <v>45140</v>
      </c>
      <c r="H3253" s="4">
        <f t="shared" si="258"/>
        <v>6.9132182783593343E-4</v>
      </c>
      <c r="I3253" s="4">
        <f t="shared" si="259"/>
        <v>-2.6425663577936076E-2</v>
      </c>
      <c r="J3253" s="4">
        <f t="shared" si="260"/>
        <v>-4.8121732809763618E-2</v>
      </c>
      <c r="K3253" s="4">
        <f t="shared" si="261"/>
        <v>-1.3839541173892855E-2</v>
      </c>
    </row>
    <row r="3254" spans="1:11" x14ac:dyDescent="0.2">
      <c r="A3254" s="6">
        <v>45141</v>
      </c>
      <c r="B3254">
        <v>52.194030759999997</v>
      </c>
      <c r="C3254">
        <v>128.9100037</v>
      </c>
      <c r="D3254">
        <v>44.501678470000002</v>
      </c>
      <c r="E3254">
        <v>4501.8901370000003</v>
      </c>
      <c r="G3254" s="6">
        <f t="shared" si="257"/>
        <v>45141</v>
      </c>
      <c r="H3254" s="4">
        <f t="shared" si="258"/>
        <v>2.5118949859215256E-4</v>
      </c>
      <c r="I3254" s="4">
        <f t="shared" si="259"/>
        <v>5.4597688434563363E-3</v>
      </c>
      <c r="J3254" s="4">
        <f t="shared" si="260"/>
        <v>5.5569252757952103E-3</v>
      </c>
      <c r="K3254" s="4">
        <f t="shared" si="261"/>
        <v>-2.5479738402680585E-3</v>
      </c>
    </row>
    <row r="3255" spans="1:11" x14ac:dyDescent="0.2">
      <c r="A3255" s="6">
        <v>45142</v>
      </c>
      <c r="B3255">
        <v>51.892520900000001</v>
      </c>
      <c r="C3255">
        <v>139.57000729999999</v>
      </c>
      <c r="D3255">
        <v>44.666625979999999</v>
      </c>
      <c r="E3255">
        <v>4478.0297849999997</v>
      </c>
      <c r="G3255" s="6">
        <f t="shared" si="257"/>
        <v>45142</v>
      </c>
      <c r="H3255" s="4">
        <f t="shared" si="258"/>
        <v>-5.7767115436323513E-3</v>
      </c>
      <c r="I3255" s="4">
        <f t="shared" si="259"/>
        <v>8.2693377503952226E-2</v>
      </c>
      <c r="J3255" s="4">
        <f t="shared" si="260"/>
        <v>3.7065458128999751E-3</v>
      </c>
      <c r="K3255" s="4">
        <f t="shared" si="261"/>
        <v>-5.3000742519009325E-3</v>
      </c>
    </row>
    <row r="3256" spans="1:11" x14ac:dyDescent="0.2">
      <c r="A3256" s="6">
        <v>45145</v>
      </c>
      <c r="B3256">
        <v>52.597137449999998</v>
      </c>
      <c r="C3256">
        <v>142.22000120000001</v>
      </c>
      <c r="D3256">
        <v>45.40340424</v>
      </c>
      <c r="E3256">
        <v>4518.4399409999996</v>
      </c>
      <c r="G3256" s="6">
        <f t="shared" si="257"/>
        <v>45145</v>
      </c>
      <c r="H3256" s="4">
        <f t="shared" si="258"/>
        <v>1.3578383508441094E-2</v>
      </c>
      <c r="I3256" s="4">
        <f t="shared" si="259"/>
        <v>1.8986843601032311E-2</v>
      </c>
      <c r="J3256" s="4">
        <f t="shared" si="260"/>
        <v>1.6495050696909708E-2</v>
      </c>
      <c r="K3256" s="4">
        <f t="shared" si="261"/>
        <v>9.0240927238494084E-3</v>
      </c>
    </row>
    <row r="3257" spans="1:11" x14ac:dyDescent="0.2">
      <c r="A3257" s="6">
        <v>45146</v>
      </c>
      <c r="B3257">
        <v>52.649574280000003</v>
      </c>
      <c r="C3257">
        <v>139.9400024</v>
      </c>
      <c r="D3257">
        <v>44.650638579999999</v>
      </c>
      <c r="E3257">
        <v>4499.3798829999996</v>
      </c>
      <c r="G3257" s="6">
        <f t="shared" si="257"/>
        <v>45146</v>
      </c>
      <c r="H3257" s="4">
        <f t="shared" si="258"/>
        <v>9.9695216398143494E-4</v>
      </c>
      <c r="I3257" s="4">
        <f t="shared" si="259"/>
        <v>-1.6031491919295648E-2</v>
      </c>
      <c r="J3257" s="4">
        <f t="shared" si="260"/>
        <v>-1.657949822486704E-2</v>
      </c>
      <c r="K3257" s="4">
        <f t="shared" si="261"/>
        <v>-4.218282913766469E-3</v>
      </c>
    </row>
    <row r="3258" spans="1:11" x14ac:dyDescent="0.2">
      <c r="A3258" s="6">
        <v>45147</v>
      </c>
      <c r="B3258">
        <v>52.73478317</v>
      </c>
      <c r="C3258">
        <v>137.8500061</v>
      </c>
      <c r="D3258">
        <v>42.541263579999999</v>
      </c>
      <c r="E3258">
        <v>4467.7099609999996</v>
      </c>
      <c r="G3258" s="6">
        <f t="shared" si="257"/>
        <v>45147</v>
      </c>
      <c r="H3258" s="4">
        <f t="shared" si="258"/>
        <v>1.6184155554010982E-3</v>
      </c>
      <c r="I3258" s="4">
        <f t="shared" si="259"/>
        <v>-1.4934945434872948E-2</v>
      </c>
      <c r="J3258" s="4">
        <f t="shared" si="260"/>
        <v>-4.7241765562225035E-2</v>
      </c>
      <c r="K3258" s="4">
        <f t="shared" si="261"/>
        <v>-7.0387304080854474E-3</v>
      </c>
    </row>
    <row r="3259" spans="1:11" x14ac:dyDescent="0.2">
      <c r="A3259" s="6">
        <v>45148</v>
      </c>
      <c r="B3259">
        <v>52.708473210000001</v>
      </c>
      <c r="C3259">
        <v>138.5599976</v>
      </c>
      <c r="D3259">
        <v>42.37531662</v>
      </c>
      <c r="E3259">
        <v>4468.830078</v>
      </c>
      <c r="G3259" s="6">
        <f t="shared" si="257"/>
        <v>45148</v>
      </c>
      <c r="H3259" s="4">
        <f t="shared" si="258"/>
        <v>-4.9891093541021281E-4</v>
      </c>
      <c r="I3259" s="4">
        <f t="shared" si="259"/>
        <v>5.1504640448469807E-3</v>
      </c>
      <c r="J3259" s="4">
        <f t="shared" si="260"/>
        <v>-3.9008469903093479E-3</v>
      </c>
      <c r="K3259" s="4">
        <f t="shared" si="261"/>
        <v>2.5071390259845394E-4</v>
      </c>
    </row>
    <row r="3260" spans="1:11" x14ac:dyDescent="0.2">
      <c r="A3260" s="6">
        <v>45149</v>
      </c>
      <c r="B3260">
        <v>53.017635349999999</v>
      </c>
      <c r="C3260">
        <v>138.4100037</v>
      </c>
      <c r="D3260">
        <v>40.842773440000002</v>
      </c>
      <c r="E3260">
        <v>4464.0498049999997</v>
      </c>
      <c r="G3260" s="6">
        <f t="shared" si="257"/>
        <v>45149</v>
      </c>
      <c r="H3260" s="4">
        <f t="shared" si="258"/>
        <v>5.8655112009835531E-3</v>
      </c>
      <c r="I3260" s="4">
        <f t="shared" si="259"/>
        <v>-1.0825195048934644E-3</v>
      </c>
      <c r="J3260" s="4">
        <f t="shared" si="260"/>
        <v>-3.6165940510676453E-2</v>
      </c>
      <c r="K3260" s="4">
        <f t="shared" si="261"/>
        <v>-1.0696922721527002E-3</v>
      </c>
    </row>
    <row r="3261" spans="1:11" x14ac:dyDescent="0.2">
      <c r="A3261" s="6">
        <v>45152</v>
      </c>
      <c r="B3261">
        <v>52.622959139999999</v>
      </c>
      <c r="C3261">
        <v>140.57000729999999</v>
      </c>
      <c r="D3261">
        <v>43.739902499999999</v>
      </c>
      <c r="E3261">
        <v>4489.7202150000003</v>
      </c>
      <c r="G3261" s="6">
        <f t="shared" si="257"/>
        <v>45152</v>
      </c>
      <c r="H3261" s="4">
        <f t="shared" si="258"/>
        <v>-7.4442439274123862E-3</v>
      </c>
      <c r="I3261" s="4">
        <f t="shared" si="259"/>
        <v>1.5605834421345222E-2</v>
      </c>
      <c r="J3261" s="4">
        <f t="shared" si="260"/>
        <v>7.0933700529813848E-2</v>
      </c>
      <c r="K3261" s="4">
        <f t="shared" si="261"/>
        <v>5.7504757162987197E-3</v>
      </c>
    </row>
    <row r="3262" spans="1:11" x14ac:dyDescent="0.2">
      <c r="A3262" s="6">
        <v>45153</v>
      </c>
      <c r="B3262">
        <v>52.353271479999997</v>
      </c>
      <c r="C3262">
        <v>137.66999820000001</v>
      </c>
      <c r="D3262">
        <v>43.926845550000003</v>
      </c>
      <c r="E3262">
        <v>4437.8598629999997</v>
      </c>
      <c r="G3262" s="6">
        <f t="shared" si="257"/>
        <v>45153</v>
      </c>
      <c r="H3262" s="4">
        <f t="shared" si="258"/>
        <v>-5.1249048781638606E-3</v>
      </c>
      <c r="I3262" s="4">
        <f t="shared" si="259"/>
        <v>-2.0630354623307867E-2</v>
      </c>
      <c r="J3262" s="4">
        <f t="shared" si="260"/>
        <v>4.2739704323759842E-3</v>
      </c>
      <c r="K3262" s="4">
        <f t="shared" si="261"/>
        <v>-1.1550909525884667E-2</v>
      </c>
    </row>
    <row r="3263" spans="1:11" x14ac:dyDescent="0.2">
      <c r="A3263" s="6">
        <v>45154</v>
      </c>
      <c r="B3263">
        <v>52.379577640000001</v>
      </c>
      <c r="C3263">
        <v>135.07000729999999</v>
      </c>
      <c r="D3263">
        <v>43.472984310000001</v>
      </c>
      <c r="E3263">
        <v>4404.330078</v>
      </c>
      <c r="G3263" s="6">
        <f t="shared" si="257"/>
        <v>45154</v>
      </c>
      <c r="H3263" s="4">
        <f t="shared" si="258"/>
        <v>5.0247404328973566E-4</v>
      </c>
      <c r="I3263" s="4">
        <f t="shared" si="259"/>
        <v>-1.8885675412175784E-2</v>
      </c>
      <c r="J3263" s="4">
        <f t="shared" si="260"/>
        <v>-1.033220652011968E-2</v>
      </c>
      <c r="K3263" s="4">
        <f t="shared" si="261"/>
        <v>-7.5553951758480231E-3</v>
      </c>
    </row>
    <row r="3264" spans="1:11" x14ac:dyDescent="0.2">
      <c r="A3264" s="6">
        <v>45155</v>
      </c>
      <c r="B3264">
        <v>51.205429080000002</v>
      </c>
      <c r="C3264">
        <v>133.97999569999999</v>
      </c>
      <c r="D3264">
        <v>43.331027980000002</v>
      </c>
      <c r="E3264">
        <v>4370.3598629999997</v>
      </c>
      <c r="G3264" s="6">
        <f t="shared" si="257"/>
        <v>45155</v>
      </c>
      <c r="H3264" s="4">
        <f t="shared" si="258"/>
        <v>-2.2416151731306733E-2</v>
      </c>
      <c r="I3264" s="4">
        <f t="shared" si="259"/>
        <v>-8.0699751320735258E-3</v>
      </c>
      <c r="J3264" s="4">
        <f t="shared" si="260"/>
        <v>-3.2653918807995508E-3</v>
      </c>
      <c r="K3264" s="4">
        <f t="shared" si="261"/>
        <v>-7.7129130647324295E-3</v>
      </c>
    </row>
    <row r="3265" spans="1:11" x14ac:dyDescent="0.2">
      <c r="A3265" s="6">
        <v>45156</v>
      </c>
      <c r="B3265">
        <v>51.942153930000003</v>
      </c>
      <c r="C3265">
        <v>133.22000120000001</v>
      </c>
      <c r="D3265">
        <v>43.286041259999998</v>
      </c>
      <c r="E3265">
        <v>4369.7099609999996</v>
      </c>
      <c r="G3265" s="6">
        <f t="shared" si="257"/>
        <v>45156</v>
      </c>
      <c r="H3265" s="4">
        <f t="shared" si="258"/>
        <v>1.4387631609316109E-2</v>
      </c>
      <c r="I3265" s="4">
        <f t="shared" si="259"/>
        <v>-5.6724475622592641E-3</v>
      </c>
      <c r="J3265" s="4">
        <f t="shared" si="260"/>
        <v>-1.0382103101908013E-3</v>
      </c>
      <c r="K3265" s="4">
        <f t="shared" si="261"/>
        <v>-1.4870674735556477E-4</v>
      </c>
    </row>
    <row r="3266" spans="1:11" x14ac:dyDescent="0.2">
      <c r="A3266" s="6">
        <v>45159</v>
      </c>
      <c r="B3266">
        <v>51.804019930000003</v>
      </c>
      <c r="C3266">
        <v>134.67999270000001</v>
      </c>
      <c r="D3266">
        <v>46.952945710000002</v>
      </c>
      <c r="E3266">
        <v>4399.7700199999999</v>
      </c>
      <c r="G3266" s="6">
        <f t="shared" ref="G3266:G3329" si="262">A3266</f>
        <v>45159</v>
      </c>
      <c r="H3266" s="4">
        <f t="shared" si="258"/>
        <v>-2.6593814377847691E-3</v>
      </c>
      <c r="I3266" s="4">
        <f t="shared" si="259"/>
        <v>1.0959251515154644E-2</v>
      </c>
      <c r="J3266" s="4">
        <f t="shared" si="260"/>
        <v>8.4713324278710145E-2</v>
      </c>
      <c r="K3266" s="4">
        <f t="shared" si="261"/>
        <v>6.8791886116672529E-3</v>
      </c>
    </row>
    <row r="3267" spans="1:11" x14ac:dyDescent="0.2">
      <c r="A3267" s="6">
        <v>45160</v>
      </c>
      <c r="B3267">
        <v>51.639568330000003</v>
      </c>
      <c r="C3267">
        <v>134.25</v>
      </c>
      <c r="D3267">
        <v>45.654335019999998</v>
      </c>
      <c r="E3267">
        <v>4387.5498049999997</v>
      </c>
      <c r="G3267" s="6">
        <f t="shared" si="262"/>
        <v>45160</v>
      </c>
      <c r="H3267" s="4">
        <f t="shared" si="258"/>
        <v>-3.1744949566117064E-3</v>
      </c>
      <c r="I3267" s="4">
        <f t="shared" si="259"/>
        <v>-3.1926991632514889E-3</v>
      </c>
      <c r="J3267" s="4">
        <f t="shared" si="260"/>
        <v>-2.7657704332774702E-2</v>
      </c>
      <c r="K3267" s="4">
        <f t="shared" si="261"/>
        <v>-2.7774667640469985E-3</v>
      </c>
    </row>
    <row r="3268" spans="1:11" x14ac:dyDescent="0.2">
      <c r="A3268" s="6">
        <v>45161</v>
      </c>
      <c r="B3268">
        <v>51.998062130000001</v>
      </c>
      <c r="C3268">
        <v>135.52000430000001</v>
      </c>
      <c r="D3268">
        <v>47.101902010000003</v>
      </c>
      <c r="E3268">
        <v>4436.0097660000001</v>
      </c>
      <c r="G3268" s="6">
        <f t="shared" si="262"/>
        <v>45161</v>
      </c>
      <c r="H3268" s="4">
        <f t="shared" si="258"/>
        <v>6.9422307659323668E-3</v>
      </c>
      <c r="I3268" s="4">
        <f t="shared" si="259"/>
        <v>9.4599947858473588E-3</v>
      </c>
      <c r="J3268" s="4">
        <f t="shared" si="260"/>
        <v>3.1707109289093038E-2</v>
      </c>
      <c r="K3268" s="4">
        <f t="shared" si="261"/>
        <v>1.1044879979430933E-2</v>
      </c>
    </row>
    <row r="3269" spans="1:11" x14ac:dyDescent="0.2">
      <c r="A3269" s="6">
        <v>45162</v>
      </c>
      <c r="B3269">
        <v>51.600101469999998</v>
      </c>
      <c r="C3269">
        <v>131.8399963</v>
      </c>
      <c r="D3269">
        <v>47.148883820000002</v>
      </c>
      <c r="E3269">
        <v>4376.3100590000004</v>
      </c>
      <c r="G3269" s="6">
        <f t="shared" si="262"/>
        <v>45162</v>
      </c>
      <c r="H3269" s="4">
        <f t="shared" ref="H3269:H3332" si="263">B3269/B3268-1</f>
        <v>-7.6533748316439665E-3</v>
      </c>
      <c r="I3269" s="4">
        <f t="shared" si="259"/>
        <v>-2.7154721688567807E-2</v>
      </c>
      <c r="J3269" s="4">
        <f t="shared" si="260"/>
        <v>9.9745037875598186E-4</v>
      </c>
      <c r="K3269" s="4">
        <f t="shared" si="261"/>
        <v>-1.3457974654963789E-2</v>
      </c>
    </row>
    <row r="3270" spans="1:11" x14ac:dyDescent="0.2">
      <c r="A3270" s="6">
        <v>45163</v>
      </c>
      <c r="B3270">
        <v>51.905971530000002</v>
      </c>
      <c r="C3270">
        <v>133.2599945</v>
      </c>
      <c r="D3270">
        <v>46.004226680000002</v>
      </c>
      <c r="E3270">
        <v>4405.7099609999996</v>
      </c>
      <c r="G3270" s="6">
        <f t="shared" si="262"/>
        <v>45163</v>
      </c>
      <c r="H3270" s="4">
        <f t="shared" si="263"/>
        <v>5.9277026844188896E-3</v>
      </c>
      <c r="I3270" s="4">
        <f t="shared" si="259"/>
        <v>1.0770617717318576E-2</v>
      </c>
      <c r="J3270" s="4">
        <f t="shared" si="260"/>
        <v>-2.4277502397934803E-2</v>
      </c>
      <c r="K3270" s="4">
        <f t="shared" si="261"/>
        <v>6.7179659584533091E-3</v>
      </c>
    </row>
    <row r="3271" spans="1:11" x14ac:dyDescent="0.2">
      <c r="A3271" s="6">
        <v>45166</v>
      </c>
      <c r="B3271">
        <v>52.201976780000003</v>
      </c>
      <c r="C3271">
        <v>133.13999939999999</v>
      </c>
      <c r="D3271">
        <v>46.820983890000001</v>
      </c>
      <c r="E3271">
        <v>4433.3100590000004</v>
      </c>
      <c r="G3271" s="6">
        <f t="shared" si="262"/>
        <v>45166</v>
      </c>
      <c r="H3271" s="4">
        <f t="shared" si="263"/>
        <v>5.7027205401389836E-3</v>
      </c>
      <c r="I3271" s="4">
        <f t="shared" si="259"/>
        <v>-9.0045853934062059E-4</v>
      </c>
      <c r="J3271" s="4">
        <f t="shared" si="260"/>
        <v>1.7753960210683761E-2</v>
      </c>
      <c r="K3271" s="4">
        <f t="shared" si="261"/>
        <v>6.2646198329714409E-3</v>
      </c>
    </row>
    <row r="3272" spans="1:11" x14ac:dyDescent="0.2">
      <c r="A3272" s="6">
        <v>45167</v>
      </c>
      <c r="B3272">
        <v>52.639404300000002</v>
      </c>
      <c r="C3272">
        <v>134.9100037</v>
      </c>
      <c r="D3272">
        <v>48.769401549999998</v>
      </c>
      <c r="E3272">
        <v>4497.6298829999996</v>
      </c>
      <c r="G3272" s="6">
        <f t="shared" si="262"/>
        <v>45167</v>
      </c>
      <c r="H3272" s="4">
        <f t="shared" si="263"/>
        <v>8.3795202209198116E-3</v>
      </c>
      <c r="I3272" s="4">
        <f t="shared" si="259"/>
        <v>1.3294309057958476E-2</v>
      </c>
      <c r="J3272" s="4">
        <f t="shared" si="260"/>
        <v>4.1614197270556375E-2</v>
      </c>
      <c r="K3272" s="4">
        <f t="shared" si="261"/>
        <v>1.4508307143874299E-2</v>
      </c>
    </row>
    <row r="3273" spans="1:11" x14ac:dyDescent="0.2">
      <c r="A3273" s="6">
        <v>45168</v>
      </c>
      <c r="B3273">
        <v>53.017635349999999</v>
      </c>
      <c r="C3273">
        <v>135.07000729999999</v>
      </c>
      <c r="D3273">
        <v>49.249256129999999</v>
      </c>
      <c r="E3273">
        <v>4514.8701170000004</v>
      </c>
      <c r="G3273" s="6">
        <f t="shared" si="262"/>
        <v>45168</v>
      </c>
      <c r="H3273" s="4">
        <f t="shared" si="263"/>
        <v>7.1853216241657414E-3</v>
      </c>
      <c r="I3273" s="4">
        <f t="shared" si="259"/>
        <v>1.1860024876715336E-3</v>
      </c>
      <c r="J3273" s="4">
        <f t="shared" si="260"/>
        <v>9.8392550400283607E-3</v>
      </c>
      <c r="K3273" s="4">
        <f t="shared" si="261"/>
        <v>3.8331820199712929E-3</v>
      </c>
    </row>
    <row r="3274" spans="1:11" x14ac:dyDescent="0.2">
      <c r="A3274" s="6">
        <v>45169</v>
      </c>
      <c r="B3274">
        <v>53.481376650000001</v>
      </c>
      <c r="C3274">
        <v>138.0099945</v>
      </c>
      <c r="D3274">
        <v>49.340229030000003</v>
      </c>
      <c r="E3274">
        <v>4507.6601559999999</v>
      </c>
      <c r="G3274" s="6">
        <f t="shared" si="262"/>
        <v>45169</v>
      </c>
      <c r="H3274" s="4">
        <f t="shared" si="263"/>
        <v>8.7469253756524701E-3</v>
      </c>
      <c r="I3274" s="4">
        <f t="shared" si="259"/>
        <v>2.1766395506813696E-2</v>
      </c>
      <c r="J3274" s="4">
        <f t="shared" si="260"/>
        <v>1.8471933821673225E-3</v>
      </c>
      <c r="K3274" s="4">
        <f t="shared" si="261"/>
        <v>-1.5969365260037893E-3</v>
      </c>
    </row>
    <row r="3275" spans="1:11" x14ac:dyDescent="0.2">
      <c r="A3275" s="6">
        <v>45170</v>
      </c>
      <c r="B3275">
        <v>53.139324190000004</v>
      </c>
      <c r="C3275">
        <v>138.11999510000001</v>
      </c>
      <c r="D3275">
        <v>48.494483950000003</v>
      </c>
      <c r="E3275">
        <v>4515.7700199999999</v>
      </c>
      <c r="G3275" s="6">
        <f t="shared" si="262"/>
        <v>45170</v>
      </c>
      <c r="H3275" s="4">
        <f t="shared" si="263"/>
        <v>-6.3957302789436898E-3</v>
      </c>
      <c r="I3275" s="4">
        <f t="shared" si="259"/>
        <v>7.9704807176117498E-4</v>
      </c>
      <c r="J3275" s="4">
        <f t="shared" si="260"/>
        <v>-1.7141085410968926E-2</v>
      </c>
      <c r="K3275" s="4">
        <f t="shared" si="261"/>
        <v>1.7991294195516261E-3</v>
      </c>
    </row>
    <row r="3276" spans="1:11" x14ac:dyDescent="0.2">
      <c r="A3276" s="6">
        <v>45174</v>
      </c>
      <c r="B3276">
        <v>52.711765290000002</v>
      </c>
      <c r="C3276">
        <v>137.27000430000001</v>
      </c>
      <c r="D3276">
        <v>48.533470149999999</v>
      </c>
      <c r="E3276">
        <v>4496.830078</v>
      </c>
      <c r="G3276" s="6">
        <f t="shared" si="262"/>
        <v>45174</v>
      </c>
      <c r="H3276" s="4">
        <f t="shared" si="263"/>
        <v>-8.0459980723740498E-3</v>
      </c>
      <c r="I3276" s="4">
        <f t="shared" si="259"/>
        <v>-6.1540025351477512E-3</v>
      </c>
      <c r="J3276" s="4">
        <f t="shared" si="260"/>
        <v>8.0393060868932942E-4</v>
      </c>
      <c r="K3276" s="4">
        <f t="shared" si="261"/>
        <v>-4.1941777185543483E-3</v>
      </c>
    </row>
    <row r="3277" spans="1:11" x14ac:dyDescent="0.2">
      <c r="A3277" s="6">
        <v>45175</v>
      </c>
      <c r="B3277">
        <v>53.106433869999996</v>
      </c>
      <c r="C3277">
        <v>135.36000060000001</v>
      </c>
      <c r="D3277">
        <v>47.050788879999999</v>
      </c>
      <c r="E3277">
        <v>4465.4799800000001</v>
      </c>
      <c r="G3277" s="6">
        <f t="shared" si="262"/>
        <v>45175</v>
      </c>
      <c r="H3277" s="4">
        <f t="shared" si="263"/>
        <v>7.4872958215055352E-3</v>
      </c>
      <c r="I3277" s="4">
        <f t="shared" si="259"/>
        <v>-1.3914210243818004E-2</v>
      </c>
      <c r="J3277" s="4">
        <f t="shared" si="260"/>
        <v>-3.0549665322045838E-2</v>
      </c>
      <c r="K3277" s="4">
        <f t="shared" si="261"/>
        <v>-6.9715994280893367E-3</v>
      </c>
    </row>
    <row r="3278" spans="1:11" x14ac:dyDescent="0.2">
      <c r="A3278" s="6">
        <v>45176</v>
      </c>
      <c r="B3278">
        <v>53.764221190000001</v>
      </c>
      <c r="C3278">
        <v>137.8500061</v>
      </c>
      <c r="D3278">
        <v>46.230968480000001</v>
      </c>
      <c r="E3278">
        <v>4451.1401370000003</v>
      </c>
      <c r="G3278" s="6">
        <f t="shared" si="262"/>
        <v>45176</v>
      </c>
      <c r="H3278" s="4">
        <f t="shared" si="263"/>
        <v>1.2386207697737905E-2</v>
      </c>
      <c r="I3278" s="4">
        <f t="shared" si="259"/>
        <v>1.8395430621769737E-2</v>
      </c>
      <c r="J3278" s="4">
        <f t="shared" si="260"/>
        <v>-1.742415843634193E-2</v>
      </c>
      <c r="K3278" s="4">
        <f t="shared" si="261"/>
        <v>-3.2112657685680057E-3</v>
      </c>
    </row>
    <row r="3279" spans="1:11" x14ac:dyDescent="0.2">
      <c r="A3279" s="6">
        <v>45177</v>
      </c>
      <c r="B3279">
        <v>53.86289215</v>
      </c>
      <c r="C3279">
        <v>138.22999569999999</v>
      </c>
      <c r="D3279">
        <v>45.562114719999997</v>
      </c>
      <c r="E3279">
        <v>4457.4902339999999</v>
      </c>
      <c r="G3279" s="6">
        <f t="shared" si="262"/>
        <v>45177</v>
      </c>
      <c r="H3279" s="4">
        <f t="shared" si="263"/>
        <v>1.8352532188887771E-3</v>
      </c>
      <c r="I3279" s="4">
        <f t="shared" si="259"/>
        <v>2.7565439476608944E-3</v>
      </c>
      <c r="J3279" s="4">
        <f t="shared" si="260"/>
        <v>-1.4467656248416172E-2</v>
      </c>
      <c r="K3279" s="4">
        <f t="shared" si="261"/>
        <v>1.4266225741164096E-3</v>
      </c>
    </row>
    <row r="3280" spans="1:11" x14ac:dyDescent="0.2">
      <c r="A3280" s="6">
        <v>45180</v>
      </c>
      <c r="B3280">
        <v>54.050361629999998</v>
      </c>
      <c r="C3280">
        <v>143.1000061</v>
      </c>
      <c r="D3280">
        <v>45.168201449999998</v>
      </c>
      <c r="E3280">
        <v>4487.4599609999996</v>
      </c>
      <c r="G3280" s="6">
        <f t="shared" si="262"/>
        <v>45180</v>
      </c>
      <c r="H3280" s="4">
        <f t="shared" si="263"/>
        <v>3.4804941308743675E-3</v>
      </c>
      <c r="I3280" s="4">
        <f t="shared" si="259"/>
        <v>3.523121284449271E-2</v>
      </c>
      <c r="J3280" s="4">
        <f t="shared" si="260"/>
        <v>-8.6456318461242132E-3</v>
      </c>
      <c r="K3280" s="4">
        <f t="shared" si="261"/>
        <v>6.7234532049902374E-3</v>
      </c>
    </row>
    <row r="3281" spans="1:11" x14ac:dyDescent="0.2">
      <c r="A3281" s="6">
        <v>45181</v>
      </c>
      <c r="B3281">
        <v>54.109561919999997</v>
      </c>
      <c r="C3281">
        <v>141.22999569999999</v>
      </c>
      <c r="D3281">
        <v>44.86026382</v>
      </c>
      <c r="E3281">
        <v>4461.8999020000001</v>
      </c>
      <c r="G3281" s="6">
        <f t="shared" si="262"/>
        <v>45181</v>
      </c>
      <c r="H3281" s="4">
        <f t="shared" si="263"/>
        <v>1.0952801834196446E-3</v>
      </c>
      <c r="I3281" s="4">
        <f t="shared" si="259"/>
        <v>-1.3067856885297546E-2</v>
      </c>
      <c r="J3281" s="4">
        <f t="shared" si="260"/>
        <v>-6.8175756420338907E-3</v>
      </c>
      <c r="K3281" s="4">
        <f t="shared" si="261"/>
        <v>-5.6958856952794568E-3</v>
      </c>
    </row>
    <row r="3282" spans="1:11" x14ac:dyDescent="0.2">
      <c r="A3282" s="6">
        <v>45182</v>
      </c>
      <c r="B3282">
        <v>54.122718810000002</v>
      </c>
      <c r="C3282">
        <v>144.8500061</v>
      </c>
      <c r="D3282">
        <v>45.475135799999997</v>
      </c>
      <c r="E3282">
        <v>4467.4399409999996</v>
      </c>
      <c r="G3282" s="6">
        <f t="shared" si="262"/>
        <v>45182</v>
      </c>
      <c r="H3282" s="4">
        <f t="shared" si="263"/>
        <v>2.431527725073046E-4</v>
      </c>
      <c r="I3282" s="4">
        <f t="shared" si="259"/>
        <v>2.563202230558459E-2</v>
      </c>
      <c r="J3282" s="4">
        <f t="shared" si="260"/>
        <v>1.370638350383202E-2</v>
      </c>
      <c r="K3282" s="4">
        <f t="shared" si="261"/>
        <v>1.2416322915527189E-3</v>
      </c>
    </row>
    <row r="3283" spans="1:11" x14ac:dyDescent="0.2">
      <c r="A3283" s="6">
        <v>45183</v>
      </c>
      <c r="B3283">
        <v>54.349651340000001</v>
      </c>
      <c r="C3283">
        <v>144.72000120000001</v>
      </c>
      <c r="D3283">
        <v>45.571117399999999</v>
      </c>
      <c r="E3283">
        <v>4505.1000979999999</v>
      </c>
      <c r="G3283" s="6">
        <f t="shared" si="262"/>
        <v>45183</v>
      </c>
      <c r="H3283" s="4">
        <f t="shared" si="263"/>
        <v>4.1929255401351728E-3</v>
      </c>
      <c r="I3283" s="4">
        <f t="shared" si="259"/>
        <v>-8.9751394218262615E-4</v>
      </c>
      <c r="J3283" s="4">
        <f t="shared" si="260"/>
        <v>2.1106391066565422E-3</v>
      </c>
      <c r="K3283" s="4">
        <f t="shared" si="261"/>
        <v>8.4299190358159137E-3</v>
      </c>
    </row>
    <row r="3284" spans="1:11" x14ac:dyDescent="0.2">
      <c r="A3284" s="6">
        <v>45184</v>
      </c>
      <c r="B3284">
        <v>54.149028780000002</v>
      </c>
      <c r="C3284">
        <v>140.38999939999999</v>
      </c>
      <c r="D3284">
        <v>43.890476229999997</v>
      </c>
      <c r="E3284">
        <v>4450.3198240000002</v>
      </c>
      <c r="G3284" s="6">
        <f t="shared" si="262"/>
        <v>45184</v>
      </c>
      <c r="H3284" s="4">
        <f t="shared" si="263"/>
        <v>-3.6913311319137776E-3</v>
      </c>
      <c r="I3284" s="4">
        <f t="shared" ref="I3284:I3347" si="264">C3284/C3283-1</f>
        <v>-2.9919857408072126E-2</v>
      </c>
      <c r="J3284" s="4">
        <f t="shared" ref="J3284:J3347" si="265">D3284/D3283-1</f>
        <v>-3.6879525144143166E-2</v>
      </c>
      <c r="K3284" s="4">
        <f t="shared" ref="K3284:K3347" si="266">E3284/E3283-1</f>
        <v>-1.2159613062608488E-2</v>
      </c>
    </row>
    <row r="3285" spans="1:11" x14ac:dyDescent="0.2">
      <c r="A3285" s="6">
        <v>45187</v>
      </c>
      <c r="B3285">
        <v>53.747776029999997</v>
      </c>
      <c r="C3285">
        <v>139.97999569999999</v>
      </c>
      <c r="D3285">
        <v>43.956459049999999</v>
      </c>
      <c r="E3285">
        <v>4453.5297849999997</v>
      </c>
      <c r="G3285" s="6">
        <f t="shared" si="262"/>
        <v>45187</v>
      </c>
      <c r="H3285" s="4">
        <f t="shared" si="263"/>
        <v>-7.4101559906132319E-3</v>
      </c>
      <c r="I3285" s="4">
        <f t="shared" si="264"/>
        <v>-2.9204622961199744E-3</v>
      </c>
      <c r="J3285" s="4">
        <f t="shared" si="265"/>
        <v>1.5033516531977043E-3</v>
      </c>
      <c r="K3285" s="4">
        <f t="shared" si="266"/>
        <v>7.2128771120860691E-4</v>
      </c>
    </row>
    <row r="3286" spans="1:11" x14ac:dyDescent="0.2">
      <c r="A3286" s="6">
        <v>45188</v>
      </c>
      <c r="B3286">
        <v>53.734626769999998</v>
      </c>
      <c r="C3286">
        <v>137.63000489999999</v>
      </c>
      <c r="D3286">
        <v>43.51055908</v>
      </c>
      <c r="E3286">
        <v>4443.9501950000003</v>
      </c>
      <c r="G3286" s="6">
        <f t="shared" si="262"/>
        <v>45188</v>
      </c>
      <c r="H3286" s="4">
        <f t="shared" si="263"/>
        <v>-2.4464751793007444E-4</v>
      </c>
      <c r="I3286" s="4">
        <f t="shared" si="264"/>
        <v>-1.6788047379544202E-2</v>
      </c>
      <c r="J3286" s="4">
        <f t="shared" si="265"/>
        <v>-1.0144128522563522E-2</v>
      </c>
      <c r="K3286" s="4">
        <f t="shared" si="266"/>
        <v>-2.151010650532692E-3</v>
      </c>
    </row>
    <row r="3287" spans="1:11" x14ac:dyDescent="0.2">
      <c r="A3287" s="6">
        <v>45189</v>
      </c>
      <c r="B3287">
        <v>53.908935550000002</v>
      </c>
      <c r="C3287">
        <v>135.28999329999999</v>
      </c>
      <c r="D3287">
        <v>42.229839320000004</v>
      </c>
      <c r="E3287">
        <v>4402.2001950000003</v>
      </c>
      <c r="G3287" s="6">
        <f t="shared" si="262"/>
        <v>45189</v>
      </c>
      <c r="H3287" s="4">
        <f t="shared" si="263"/>
        <v>3.2438818407745096E-3</v>
      </c>
      <c r="I3287" s="4">
        <f t="shared" si="264"/>
        <v>-1.7002190777368753E-2</v>
      </c>
      <c r="J3287" s="4">
        <f t="shared" si="265"/>
        <v>-2.9434688661325259E-2</v>
      </c>
      <c r="K3287" s="4">
        <f t="shared" si="266"/>
        <v>-9.3947947587202929E-3</v>
      </c>
    </row>
    <row r="3288" spans="1:11" x14ac:dyDescent="0.2">
      <c r="A3288" s="6">
        <v>45190</v>
      </c>
      <c r="B3288">
        <v>53.254436490000003</v>
      </c>
      <c r="C3288">
        <v>129.33000179999999</v>
      </c>
      <c r="D3288">
        <v>41.00810242</v>
      </c>
      <c r="E3288">
        <v>4330</v>
      </c>
      <c r="G3288" s="6">
        <f t="shared" si="262"/>
        <v>45190</v>
      </c>
      <c r="H3288" s="4">
        <f t="shared" si="263"/>
        <v>-1.21408269950527E-2</v>
      </c>
      <c r="I3288" s="4">
        <f t="shared" si="264"/>
        <v>-4.4053454025856587E-2</v>
      </c>
      <c r="J3288" s="4">
        <f t="shared" si="265"/>
        <v>-2.8930654714127479E-2</v>
      </c>
      <c r="K3288" s="4">
        <f t="shared" si="266"/>
        <v>-1.6400934033396486E-2</v>
      </c>
    </row>
    <row r="3289" spans="1:11" x14ac:dyDescent="0.2">
      <c r="A3289" s="6">
        <v>45191</v>
      </c>
      <c r="B3289">
        <v>53.395866390000002</v>
      </c>
      <c r="C3289">
        <v>129.11999510000001</v>
      </c>
      <c r="D3289">
        <v>41.600971219999998</v>
      </c>
      <c r="E3289">
        <v>4320.0600590000004</v>
      </c>
      <c r="G3289" s="6">
        <f t="shared" si="262"/>
        <v>45191</v>
      </c>
      <c r="H3289" s="4">
        <f t="shared" si="263"/>
        <v>2.6557393021435782E-3</v>
      </c>
      <c r="I3289" s="4">
        <f t="shared" si="264"/>
        <v>-1.6238049723740211E-3</v>
      </c>
      <c r="J3289" s="4">
        <f t="shared" si="265"/>
        <v>1.4457357571143081E-2</v>
      </c>
      <c r="K3289" s="4">
        <f t="shared" si="266"/>
        <v>-2.2955983833717886E-3</v>
      </c>
    </row>
    <row r="3290" spans="1:11" x14ac:dyDescent="0.2">
      <c r="A3290" s="6">
        <v>45194</v>
      </c>
      <c r="B3290">
        <v>53.632663729999997</v>
      </c>
      <c r="C3290">
        <v>131.27000430000001</v>
      </c>
      <c r="D3290">
        <v>42.21284103</v>
      </c>
      <c r="E3290">
        <v>4337.4399409999996</v>
      </c>
      <c r="G3290" s="6">
        <f t="shared" si="262"/>
        <v>45194</v>
      </c>
      <c r="H3290" s="4">
        <f t="shared" si="263"/>
        <v>4.4347504031574392E-3</v>
      </c>
      <c r="I3290" s="4">
        <f t="shared" si="264"/>
        <v>1.6651249082954678E-2</v>
      </c>
      <c r="J3290" s="4">
        <f t="shared" si="265"/>
        <v>1.4708065510399493E-2</v>
      </c>
      <c r="K3290" s="4">
        <f t="shared" si="266"/>
        <v>4.0230649024870502E-3</v>
      </c>
    </row>
    <row r="3291" spans="1:11" x14ac:dyDescent="0.2">
      <c r="A3291" s="6">
        <v>45195</v>
      </c>
      <c r="B3291">
        <v>53.445198060000003</v>
      </c>
      <c r="C3291">
        <v>125.9800034</v>
      </c>
      <c r="D3291">
        <v>41.90190887</v>
      </c>
      <c r="E3291">
        <v>4273.5297849999997</v>
      </c>
      <c r="G3291" s="6">
        <f t="shared" si="262"/>
        <v>45195</v>
      </c>
      <c r="H3291" s="4">
        <f t="shared" si="263"/>
        <v>-3.4953637757718647E-3</v>
      </c>
      <c r="I3291" s="4">
        <f t="shared" si="264"/>
        <v>-4.0298626698529127E-2</v>
      </c>
      <c r="J3291" s="4">
        <f t="shared" si="265"/>
        <v>-7.3658193197426725E-3</v>
      </c>
      <c r="K3291" s="4">
        <f t="shared" si="266"/>
        <v>-1.473453393461055E-2</v>
      </c>
    </row>
    <row r="3292" spans="1:11" x14ac:dyDescent="0.2">
      <c r="A3292" s="6">
        <v>45196</v>
      </c>
      <c r="B3292">
        <v>53.18865967</v>
      </c>
      <c r="C3292">
        <v>125.9800034</v>
      </c>
      <c r="D3292">
        <v>42.458786009999997</v>
      </c>
      <c r="E3292">
        <v>4274.5097660000001</v>
      </c>
      <c r="G3292" s="6">
        <f t="shared" si="262"/>
        <v>45196</v>
      </c>
      <c r="H3292" s="4">
        <f t="shared" si="263"/>
        <v>-4.8000269306140986E-3</v>
      </c>
      <c r="I3292" s="4">
        <f t="shared" si="264"/>
        <v>0</v>
      </c>
      <c r="J3292" s="4">
        <f t="shared" si="265"/>
        <v>1.3290018402925208E-2</v>
      </c>
      <c r="K3292" s="4">
        <f t="shared" si="266"/>
        <v>2.2931418506555445E-4</v>
      </c>
    </row>
    <row r="3293" spans="1:11" x14ac:dyDescent="0.2">
      <c r="A3293" s="6">
        <v>45197</v>
      </c>
      <c r="B3293">
        <v>53.45835495</v>
      </c>
      <c r="C3293">
        <v>125.9800034</v>
      </c>
      <c r="D3293">
        <v>43.079650880000003</v>
      </c>
      <c r="E3293">
        <v>4299.7001950000003</v>
      </c>
      <c r="G3293" s="6">
        <f t="shared" si="262"/>
        <v>45197</v>
      </c>
      <c r="H3293" s="4">
        <f t="shared" si="263"/>
        <v>5.0705410076750113E-3</v>
      </c>
      <c r="I3293" s="4">
        <f t="shared" si="264"/>
        <v>0</v>
      </c>
      <c r="J3293" s="4">
        <f t="shared" si="265"/>
        <v>1.4622765470821086E-2</v>
      </c>
      <c r="K3293" s="4">
        <f t="shared" si="266"/>
        <v>5.893173809162322E-3</v>
      </c>
    </row>
    <row r="3294" spans="1:11" x14ac:dyDescent="0.2">
      <c r="A3294" s="6">
        <v>45198</v>
      </c>
      <c r="B3294">
        <v>52.599937439999998</v>
      </c>
      <c r="C3294">
        <v>127.1200027</v>
      </c>
      <c r="D3294">
        <v>43.489562990000003</v>
      </c>
      <c r="E3294">
        <v>4288.0498049999997</v>
      </c>
      <c r="G3294" s="6">
        <f t="shared" si="262"/>
        <v>45198</v>
      </c>
      <c r="H3294" s="4">
        <f t="shared" si="263"/>
        <v>-1.6057686601147481E-2</v>
      </c>
      <c r="I3294" s="4">
        <f t="shared" si="264"/>
        <v>9.0490496049628888E-3</v>
      </c>
      <c r="J3294" s="4">
        <f t="shared" si="265"/>
        <v>9.5152142978556231E-3</v>
      </c>
      <c r="K3294" s="4">
        <f t="shared" si="266"/>
        <v>-2.7095819409801436E-3</v>
      </c>
    </row>
    <row r="3295" spans="1:11" x14ac:dyDescent="0.2">
      <c r="A3295" s="6">
        <v>45201</v>
      </c>
      <c r="B3295">
        <v>52.655853270000001</v>
      </c>
      <c r="C3295">
        <v>129.46000670000001</v>
      </c>
      <c r="D3295">
        <v>44.772285459999999</v>
      </c>
      <c r="E3295">
        <v>4288.3901370000003</v>
      </c>
      <c r="G3295" s="6">
        <f t="shared" si="262"/>
        <v>45201</v>
      </c>
      <c r="H3295" s="4">
        <f t="shared" si="263"/>
        <v>1.0630398574862365E-3</v>
      </c>
      <c r="I3295" s="4">
        <f t="shared" si="264"/>
        <v>1.840783472544727E-2</v>
      </c>
      <c r="J3295" s="4">
        <f t="shared" si="265"/>
        <v>2.9494949634121248E-2</v>
      </c>
      <c r="K3295" s="4">
        <f t="shared" si="266"/>
        <v>7.9367548297515356E-5</v>
      </c>
    </row>
    <row r="3296" spans="1:11" x14ac:dyDescent="0.2">
      <c r="A3296" s="6">
        <v>45202</v>
      </c>
      <c r="B3296">
        <v>52.323673249999999</v>
      </c>
      <c r="C3296">
        <v>124.7200012</v>
      </c>
      <c r="D3296">
        <v>43.507556919999999</v>
      </c>
      <c r="E3296">
        <v>4229.4501950000003</v>
      </c>
      <c r="G3296" s="6">
        <f t="shared" si="262"/>
        <v>45202</v>
      </c>
      <c r="H3296" s="4">
        <f t="shared" si="263"/>
        <v>-6.3085108182884264E-3</v>
      </c>
      <c r="I3296" s="4">
        <f t="shared" si="264"/>
        <v>-3.6613666419654245E-2</v>
      </c>
      <c r="J3296" s="4">
        <f t="shared" si="265"/>
        <v>-2.824802278923022E-2</v>
      </c>
      <c r="K3296" s="4">
        <f t="shared" si="266"/>
        <v>-1.3744071811813363E-2</v>
      </c>
    </row>
    <row r="3297" spans="1:11" x14ac:dyDescent="0.2">
      <c r="A3297" s="6">
        <v>45203</v>
      </c>
      <c r="B3297">
        <v>52.951854709999999</v>
      </c>
      <c r="C3297">
        <v>127</v>
      </c>
      <c r="D3297">
        <v>44.031444550000003</v>
      </c>
      <c r="E3297">
        <v>4263.75</v>
      </c>
      <c r="G3297" s="6">
        <f t="shared" si="262"/>
        <v>45203</v>
      </c>
      <c r="H3297" s="4">
        <f t="shared" si="263"/>
        <v>1.2005683488591767E-2</v>
      </c>
      <c r="I3297" s="4">
        <f t="shared" si="264"/>
        <v>1.8280939529047968E-2</v>
      </c>
      <c r="J3297" s="4">
        <f t="shared" si="265"/>
        <v>1.2041301950447503E-2</v>
      </c>
      <c r="K3297" s="4">
        <f t="shared" si="266"/>
        <v>8.1097550316464595E-3</v>
      </c>
    </row>
    <row r="3298" spans="1:11" x14ac:dyDescent="0.2">
      <c r="A3298" s="6">
        <v>45204</v>
      </c>
      <c r="B3298">
        <v>52.32038498</v>
      </c>
      <c r="C3298">
        <v>125.9599991</v>
      </c>
      <c r="D3298">
        <v>44.678306579999997</v>
      </c>
      <c r="E3298">
        <v>4258.1899409999996</v>
      </c>
      <c r="G3298" s="6">
        <f t="shared" si="262"/>
        <v>45204</v>
      </c>
      <c r="H3298" s="4">
        <f t="shared" si="263"/>
        <v>-1.1925356221389238E-2</v>
      </c>
      <c r="I3298" s="4">
        <f t="shared" si="264"/>
        <v>-8.188983464566868E-3</v>
      </c>
      <c r="J3298" s="4">
        <f t="shared" si="265"/>
        <v>1.469091092992536E-2</v>
      </c>
      <c r="K3298" s="4">
        <f t="shared" si="266"/>
        <v>-1.3040302550572092E-3</v>
      </c>
    </row>
    <row r="3299" spans="1:11" x14ac:dyDescent="0.2">
      <c r="A3299" s="6">
        <v>45205</v>
      </c>
      <c r="B3299">
        <v>51.442230219999999</v>
      </c>
      <c r="C3299">
        <v>127.9599991</v>
      </c>
      <c r="D3299">
        <v>45.752071379999997</v>
      </c>
      <c r="E3299">
        <v>4308.5</v>
      </c>
      <c r="G3299" s="6">
        <f t="shared" si="262"/>
        <v>45205</v>
      </c>
      <c r="H3299" s="4">
        <f t="shared" si="263"/>
        <v>-1.6784180015794736E-2</v>
      </c>
      <c r="I3299" s="4">
        <f t="shared" si="264"/>
        <v>1.587805663933195E-2</v>
      </c>
      <c r="J3299" s="4">
        <f t="shared" si="265"/>
        <v>2.4033247501834998E-2</v>
      </c>
      <c r="K3299" s="4">
        <f t="shared" si="266"/>
        <v>1.1814893111176117E-2</v>
      </c>
    </row>
    <row r="3300" spans="1:11" x14ac:dyDescent="0.2">
      <c r="A3300" s="6">
        <v>45208</v>
      </c>
      <c r="B3300">
        <v>51.254764559999998</v>
      </c>
      <c r="C3300">
        <v>128.2599945</v>
      </c>
      <c r="D3300">
        <v>45.263175959999998</v>
      </c>
      <c r="E3300">
        <v>4335.6601559999999</v>
      </c>
      <c r="G3300" s="6">
        <f t="shared" si="262"/>
        <v>45208</v>
      </c>
      <c r="H3300" s="4">
        <f t="shared" si="263"/>
        <v>-3.6441977573343776E-3</v>
      </c>
      <c r="I3300" s="4">
        <f t="shared" si="264"/>
        <v>2.3444467185840256E-3</v>
      </c>
      <c r="J3300" s="4">
        <f t="shared" si="265"/>
        <v>-1.0685754879585896E-2</v>
      </c>
      <c r="K3300" s="4">
        <f t="shared" si="266"/>
        <v>6.303854241615392E-3</v>
      </c>
    </row>
    <row r="3301" spans="1:11" x14ac:dyDescent="0.2">
      <c r="A3301" s="6">
        <v>45209</v>
      </c>
      <c r="B3301">
        <v>51.83361816</v>
      </c>
      <c r="C3301">
        <v>129.47999569999999</v>
      </c>
      <c r="D3301">
        <v>45.788063049999998</v>
      </c>
      <c r="E3301">
        <v>4358.2402339999999</v>
      </c>
      <c r="G3301" s="6">
        <f t="shared" si="262"/>
        <v>45209</v>
      </c>
      <c r="H3301" s="4">
        <f t="shared" si="263"/>
        <v>1.1293654452795066E-2</v>
      </c>
      <c r="I3301" s="4">
        <f t="shared" si="264"/>
        <v>9.5119386583162324E-3</v>
      </c>
      <c r="J3301" s="4">
        <f t="shared" si="265"/>
        <v>1.1596338057759281E-2</v>
      </c>
      <c r="K3301" s="4">
        <f t="shared" si="266"/>
        <v>5.2079907528619351E-3</v>
      </c>
    </row>
    <row r="3302" spans="1:11" x14ac:dyDescent="0.2">
      <c r="A3302" s="6">
        <v>45210</v>
      </c>
      <c r="B3302">
        <v>52.040821080000001</v>
      </c>
      <c r="C3302">
        <v>131.83000179999999</v>
      </c>
      <c r="D3302">
        <v>46.79584122</v>
      </c>
      <c r="E3302">
        <v>4376.9501950000003</v>
      </c>
      <c r="G3302" s="6">
        <f t="shared" si="262"/>
        <v>45210</v>
      </c>
      <c r="H3302" s="4">
        <f t="shared" si="263"/>
        <v>3.9974620208915734E-3</v>
      </c>
      <c r="I3302" s="4">
        <f t="shared" si="264"/>
        <v>1.8149568875835298E-2</v>
      </c>
      <c r="J3302" s="4">
        <f t="shared" si="265"/>
        <v>2.2009626589784448E-2</v>
      </c>
      <c r="K3302" s="4">
        <f t="shared" si="266"/>
        <v>4.2930081857439628E-3</v>
      </c>
    </row>
    <row r="3303" spans="1:11" x14ac:dyDescent="0.2">
      <c r="A3303" s="6">
        <v>45211</v>
      </c>
      <c r="B3303">
        <v>52.277622219999998</v>
      </c>
      <c r="C3303">
        <v>132.33000179999999</v>
      </c>
      <c r="D3303">
        <v>46.934814449999998</v>
      </c>
      <c r="E3303">
        <v>4349.6098629999997</v>
      </c>
      <c r="G3303" s="6">
        <f t="shared" si="262"/>
        <v>45211</v>
      </c>
      <c r="H3303" s="4">
        <f t="shared" si="263"/>
        <v>4.5502960000567416E-3</v>
      </c>
      <c r="I3303" s="4">
        <f t="shared" si="264"/>
        <v>3.7927633556325002E-3</v>
      </c>
      <c r="J3303" s="4">
        <f t="shared" si="265"/>
        <v>2.9697773643313496E-3</v>
      </c>
      <c r="K3303" s="4">
        <f t="shared" si="266"/>
        <v>-6.2464343394249555E-3</v>
      </c>
    </row>
    <row r="3304" spans="1:11" x14ac:dyDescent="0.2">
      <c r="A3304" s="6">
        <v>45212</v>
      </c>
      <c r="B3304">
        <v>52.567054749999997</v>
      </c>
      <c r="C3304">
        <v>129.78999329999999</v>
      </c>
      <c r="D3304">
        <v>45.451133730000002</v>
      </c>
      <c r="E3304">
        <v>4327.7797849999997</v>
      </c>
      <c r="G3304" s="6">
        <f t="shared" si="262"/>
        <v>45212</v>
      </c>
      <c r="H3304" s="4">
        <f t="shared" si="263"/>
        <v>5.536451692121247E-3</v>
      </c>
      <c r="I3304" s="4">
        <f t="shared" si="264"/>
        <v>-1.9194502119322165E-2</v>
      </c>
      <c r="J3304" s="4">
        <f t="shared" si="265"/>
        <v>-3.1611517748313944E-2</v>
      </c>
      <c r="K3304" s="4">
        <f t="shared" si="266"/>
        <v>-5.0188588603538031E-3</v>
      </c>
    </row>
    <row r="3305" spans="1:11" x14ac:dyDescent="0.2">
      <c r="A3305" s="6">
        <v>45215</v>
      </c>
      <c r="B3305">
        <v>53.02092743</v>
      </c>
      <c r="C3305">
        <v>132.5500031</v>
      </c>
      <c r="D3305">
        <v>46.085002899999999</v>
      </c>
      <c r="E3305">
        <v>4373.6298829999996</v>
      </c>
      <c r="G3305" s="6">
        <f t="shared" si="262"/>
        <v>45215</v>
      </c>
      <c r="H3305" s="4">
        <f t="shared" si="263"/>
        <v>8.6341660600646186E-3</v>
      </c>
      <c r="I3305" s="4">
        <f t="shared" si="264"/>
        <v>2.1265197183733875E-2</v>
      </c>
      <c r="J3305" s="4">
        <f t="shared" si="265"/>
        <v>1.3946168510679202E-2</v>
      </c>
      <c r="K3305" s="4">
        <f t="shared" si="266"/>
        <v>1.0594369463741149E-2</v>
      </c>
    </row>
    <row r="3306" spans="1:11" x14ac:dyDescent="0.2">
      <c r="A3306" s="6">
        <v>45216</v>
      </c>
      <c r="B3306">
        <v>53.08998871</v>
      </c>
      <c r="C3306">
        <v>131.47000120000001</v>
      </c>
      <c r="D3306">
        <v>43.928466800000002</v>
      </c>
      <c r="E3306">
        <v>4373.2001950000003</v>
      </c>
      <c r="G3306" s="6">
        <f t="shared" si="262"/>
        <v>45216</v>
      </c>
      <c r="H3306" s="4">
        <f t="shared" si="263"/>
        <v>1.3025287060695057E-3</v>
      </c>
      <c r="I3306" s="4">
        <f t="shared" si="264"/>
        <v>-8.1478828724371732E-3</v>
      </c>
      <c r="J3306" s="4">
        <f t="shared" si="265"/>
        <v>-4.6794748058917812E-2</v>
      </c>
      <c r="K3306" s="4">
        <f t="shared" si="266"/>
        <v>-9.8245167399646505E-5</v>
      </c>
    </row>
    <row r="3307" spans="1:11" x14ac:dyDescent="0.2">
      <c r="A3307" s="6">
        <v>45217</v>
      </c>
      <c r="B3307">
        <v>53.129463200000004</v>
      </c>
      <c r="C3307">
        <v>128.13000489999999</v>
      </c>
      <c r="D3307">
        <v>42.18684769</v>
      </c>
      <c r="E3307">
        <v>4314.6000979999999</v>
      </c>
      <c r="G3307" s="6">
        <f t="shared" si="262"/>
        <v>45217</v>
      </c>
      <c r="H3307" s="4">
        <f t="shared" si="263"/>
        <v>7.4353924269288107E-4</v>
      </c>
      <c r="I3307" s="4">
        <f t="shared" si="264"/>
        <v>-2.5405006994097645E-2</v>
      </c>
      <c r="J3307" s="4">
        <f t="shared" si="265"/>
        <v>-3.9646708316257495E-2</v>
      </c>
      <c r="K3307" s="4">
        <f t="shared" si="266"/>
        <v>-1.3399820357412273E-2</v>
      </c>
    </row>
    <row r="3308" spans="1:11" x14ac:dyDescent="0.2">
      <c r="A3308" s="6">
        <v>45218</v>
      </c>
      <c r="B3308">
        <v>52.876209260000003</v>
      </c>
      <c r="C3308">
        <v>128.3999939</v>
      </c>
      <c r="D3308">
        <v>42.091869350000003</v>
      </c>
      <c r="E3308">
        <v>4278</v>
      </c>
      <c r="G3308" s="6">
        <f t="shared" si="262"/>
        <v>45218</v>
      </c>
      <c r="H3308" s="4">
        <f t="shared" si="263"/>
        <v>-4.7667325198949007E-3</v>
      </c>
      <c r="I3308" s="4">
        <f t="shared" si="264"/>
        <v>2.1071489087254314E-3</v>
      </c>
      <c r="J3308" s="4">
        <f t="shared" si="265"/>
        <v>-2.2513732407295484E-3</v>
      </c>
      <c r="K3308" s="4">
        <f t="shared" si="266"/>
        <v>-8.4828482753165346E-3</v>
      </c>
    </row>
    <row r="3309" spans="1:11" x14ac:dyDescent="0.2">
      <c r="A3309" s="6">
        <v>45219</v>
      </c>
      <c r="B3309">
        <v>52.215129849999997</v>
      </c>
      <c r="C3309">
        <v>125.16999819999999</v>
      </c>
      <c r="D3309">
        <v>41.378021240000002</v>
      </c>
      <c r="E3309">
        <v>4224.1601559999999</v>
      </c>
      <c r="G3309" s="6">
        <f t="shared" si="262"/>
        <v>45219</v>
      </c>
      <c r="H3309" s="4">
        <f t="shared" si="263"/>
        <v>-1.2502397945158727E-2</v>
      </c>
      <c r="I3309" s="4">
        <f t="shared" si="264"/>
        <v>-2.5155730945871979E-2</v>
      </c>
      <c r="J3309" s="4">
        <f t="shared" si="265"/>
        <v>-1.6959287411643542E-2</v>
      </c>
      <c r="K3309" s="4">
        <f t="shared" si="266"/>
        <v>-1.258528377746615E-2</v>
      </c>
    </row>
    <row r="3310" spans="1:11" x14ac:dyDescent="0.2">
      <c r="A3310" s="6">
        <v>45222</v>
      </c>
      <c r="B3310">
        <v>52.955142969999997</v>
      </c>
      <c r="C3310">
        <v>126.5599976</v>
      </c>
      <c r="D3310">
        <v>42.965679170000001</v>
      </c>
      <c r="E3310">
        <v>4217.0400390000004</v>
      </c>
      <c r="G3310" s="6">
        <f t="shared" si="262"/>
        <v>45222</v>
      </c>
      <c r="H3310" s="4">
        <f t="shared" si="263"/>
        <v>1.4172388771719113E-2</v>
      </c>
      <c r="I3310" s="4">
        <f t="shared" si="264"/>
        <v>1.1104892705830594E-2</v>
      </c>
      <c r="J3310" s="4">
        <f t="shared" si="265"/>
        <v>3.8369595317071736E-2</v>
      </c>
      <c r="K3310" s="4">
        <f t="shared" si="266"/>
        <v>-1.6855698498756677E-3</v>
      </c>
    </row>
    <row r="3311" spans="1:11" x14ac:dyDescent="0.2">
      <c r="A3311" s="6">
        <v>45223</v>
      </c>
      <c r="B3311">
        <v>53.69186783</v>
      </c>
      <c r="C3311">
        <v>128.5599976</v>
      </c>
      <c r="D3311">
        <v>43.653526309999997</v>
      </c>
      <c r="E3311">
        <v>4247.6801759999998</v>
      </c>
      <c r="G3311" s="6">
        <f t="shared" si="262"/>
        <v>45223</v>
      </c>
      <c r="H3311" s="4">
        <f t="shared" si="263"/>
        <v>1.3912243810150215E-2</v>
      </c>
      <c r="I3311" s="4">
        <f t="shared" si="264"/>
        <v>1.5802781589180359E-2</v>
      </c>
      <c r="J3311" s="4">
        <f t="shared" si="265"/>
        <v>1.6009223019108454E-2</v>
      </c>
      <c r="K3311" s="4">
        <f t="shared" si="266"/>
        <v>7.2657922895285054E-3</v>
      </c>
    </row>
    <row r="3312" spans="1:11" x14ac:dyDescent="0.2">
      <c r="A3312" s="6">
        <v>45224</v>
      </c>
      <c r="B3312">
        <v>53.530708310000001</v>
      </c>
      <c r="C3312">
        <v>121.38999939999999</v>
      </c>
      <c r="D3312">
        <v>41.769935609999997</v>
      </c>
      <c r="E3312">
        <v>4186.7700199999999</v>
      </c>
      <c r="G3312" s="6">
        <f t="shared" si="262"/>
        <v>45224</v>
      </c>
      <c r="H3312" s="4">
        <f t="shared" si="263"/>
        <v>-3.0015629277465594E-3</v>
      </c>
      <c r="I3312" s="4">
        <f t="shared" si="264"/>
        <v>-5.5771611184286529E-2</v>
      </c>
      <c r="J3312" s="4">
        <f t="shared" si="265"/>
        <v>-4.3148649358219493E-2</v>
      </c>
      <c r="K3312" s="4">
        <f t="shared" si="266"/>
        <v>-1.4339628568118434E-2</v>
      </c>
    </row>
    <row r="3313" spans="1:11" x14ac:dyDescent="0.2">
      <c r="A3313" s="6">
        <v>45225</v>
      </c>
      <c r="B3313">
        <v>53.205104830000003</v>
      </c>
      <c r="C3313">
        <v>119.5699997</v>
      </c>
      <c r="D3313">
        <v>40.317253110000003</v>
      </c>
      <c r="E3313">
        <v>4137.2299800000001</v>
      </c>
      <c r="G3313" s="6">
        <f t="shared" si="262"/>
        <v>45225</v>
      </c>
      <c r="H3313" s="4">
        <f t="shared" si="263"/>
        <v>-6.0825550469910672E-3</v>
      </c>
      <c r="I3313" s="4">
        <f t="shared" si="264"/>
        <v>-1.4992995378497409E-2</v>
      </c>
      <c r="J3313" s="4">
        <f t="shared" si="265"/>
        <v>-3.4778183848868882E-2</v>
      </c>
      <c r="K3313" s="4">
        <f t="shared" si="266"/>
        <v>-1.183252000070445E-2</v>
      </c>
    </row>
    <row r="3314" spans="1:11" x14ac:dyDescent="0.2">
      <c r="A3314" s="6">
        <v>45226</v>
      </c>
      <c r="B3314">
        <v>53.007770540000003</v>
      </c>
      <c r="C3314">
        <v>127.73999790000001</v>
      </c>
      <c r="D3314">
        <v>40.491214749999997</v>
      </c>
      <c r="E3314">
        <v>4117.3701170000004</v>
      </c>
      <c r="G3314" s="6">
        <f t="shared" si="262"/>
        <v>45226</v>
      </c>
      <c r="H3314" s="4">
        <f t="shared" si="263"/>
        <v>-3.7089352728562064E-3</v>
      </c>
      <c r="I3314" s="4">
        <f t="shared" si="264"/>
        <v>6.8328161081361971E-2</v>
      </c>
      <c r="J3314" s="4">
        <f t="shared" si="265"/>
        <v>4.3148187582464637E-3</v>
      </c>
      <c r="K3314" s="4">
        <f t="shared" si="266"/>
        <v>-4.8002801623321378E-3</v>
      </c>
    </row>
    <row r="3315" spans="1:11" x14ac:dyDescent="0.2">
      <c r="A3315" s="6">
        <v>45229</v>
      </c>
      <c r="B3315">
        <v>53.616218570000001</v>
      </c>
      <c r="C3315">
        <v>132.71000670000001</v>
      </c>
      <c r="D3315">
        <v>41.152069089999998</v>
      </c>
      <c r="E3315">
        <v>4166.8198240000002</v>
      </c>
      <c r="G3315" s="6">
        <f t="shared" si="262"/>
        <v>45229</v>
      </c>
      <c r="H3315" s="4">
        <f t="shared" si="263"/>
        <v>1.1478468605671033E-2</v>
      </c>
      <c r="I3315" s="4">
        <f t="shared" si="264"/>
        <v>3.8907224688470077E-2</v>
      </c>
      <c r="J3315" s="4">
        <f t="shared" si="265"/>
        <v>1.6320931443529973E-2</v>
      </c>
      <c r="K3315" s="4">
        <f t="shared" si="266"/>
        <v>1.2010022318816871E-2</v>
      </c>
    </row>
    <row r="3316" spans="1:11" x14ac:dyDescent="0.2">
      <c r="A3316" s="6">
        <v>45230</v>
      </c>
      <c r="B3316">
        <v>53.744491580000002</v>
      </c>
      <c r="C3316">
        <v>133.0899963</v>
      </c>
      <c r="D3316">
        <v>40.771152499999999</v>
      </c>
      <c r="E3316">
        <v>4193.7998049999997</v>
      </c>
      <c r="G3316" s="6">
        <f t="shared" si="262"/>
        <v>45230</v>
      </c>
      <c r="H3316" s="4">
        <f t="shared" si="263"/>
        <v>2.3924292578099138E-3</v>
      </c>
      <c r="I3316" s="4">
        <f t="shared" si="264"/>
        <v>2.8633078201780737E-3</v>
      </c>
      <c r="J3316" s="4">
        <f t="shared" si="265"/>
        <v>-9.2563168371176952E-3</v>
      </c>
      <c r="K3316" s="4">
        <f t="shared" si="266"/>
        <v>6.4749574350684291E-3</v>
      </c>
    </row>
    <row r="3317" spans="1:11" x14ac:dyDescent="0.2">
      <c r="A3317" s="6">
        <v>45231</v>
      </c>
      <c r="B3317">
        <v>54.224670410000002</v>
      </c>
      <c r="C3317">
        <v>137</v>
      </c>
      <c r="D3317">
        <v>42.315822599999997</v>
      </c>
      <c r="E3317">
        <v>4237.8598629999997</v>
      </c>
      <c r="G3317" s="6">
        <f t="shared" si="262"/>
        <v>45231</v>
      </c>
      <c r="H3317" s="4">
        <f t="shared" si="263"/>
        <v>8.934475252877716E-3</v>
      </c>
      <c r="I3317" s="4">
        <f t="shared" si="264"/>
        <v>2.9378644591637082E-2</v>
      </c>
      <c r="J3317" s="4">
        <f t="shared" si="265"/>
        <v>3.788634868734686E-2</v>
      </c>
      <c r="K3317" s="4">
        <f t="shared" si="266"/>
        <v>1.050599934395291E-2</v>
      </c>
    </row>
    <row r="3318" spans="1:11" x14ac:dyDescent="0.2">
      <c r="A3318" s="6">
        <v>45232</v>
      </c>
      <c r="B3318">
        <v>54.438457489999998</v>
      </c>
      <c r="C3318">
        <v>138.07000729999999</v>
      </c>
      <c r="D3318">
        <v>43.496559140000002</v>
      </c>
      <c r="E3318">
        <v>4317.7797849999997</v>
      </c>
      <c r="G3318" s="6">
        <f t="shared" si="262"/>
        <v>45232</v>
      </c>
      <c r="H3318" s="4">
        <f t="shared" si="263"/>
        <v>3.9426164951030795E-3</v>
      </c>
      <c r="I3318" s="4">
        <f t="shared" si="264"/>
        <v>7.8102722627735321E-3</v>
      </c>
      <c r="J3318" s="4">
        <f t="shared" si="265"/>
        <v>2.7902956091889974E-2</v>
      </c>
      <c r="K3318" s="4">
        <f t="shared" si="266"/>
        <v>1.8858557050875246E-2</v>
      </c>
    </row>
    <row r="3319" spans="1:11" x14ac:dyDescent="0.2">
      <c r="A3319" s="6">
        <v>45233</v>
      </c>
      <c r="B3319">
        <v>54.155605319999999</v>
      </c>
      <c r="C3319">
        <v>138.6000061</v>
      </c>
      <c r="D3319">
        <v>44.995239259999998</v>
      </c>
      <c r="E3319">
        <v>4358.3398440000001</v>
      </c>
      <c r="G3319" s="6">
        <f t="shared" si="262"/>
        <v>45233</v>
      </c>
      <c r="H3319" s="4">
        <f t="shared" si="263"/>
        <v>-5.1958152938472724E-3</v>
      </c>
      <c r="I3319" s="4">
        <f t="shared" si="264"/>
        <v>3.8386236834797582E-3</v>
      </c>
      <c r="J3319" s="4">
        <f t="shared" si="265"/>
        <v>3.4455141961373892E-2</v>
      </c>
      <c r="K3319" s="4">
        <f t="shared" si="266"/>
        <v>9.3937303474591616E-3</v>
      </c>
    </row>
    <row r="3320" spans="1:11" x14ac:dyDescent="0.2">
      <c r="A3320" s="6">
        <v>45236</v>
      </c>
      <c r="B3320">
        <v>54.22795868</v>
      </c>
      <c r="C3320">
        <v>139.7400055</v>
      </c>
      <c r="D3320">
        <v>45.741073610000001</v>
      </c>
      <c r="E3320">
        <v>4365.9799800000001</v>
      </c>
      <c r="G3320" s="6">
        <f t="shared" si="262"/>
        <v>45236</v>
      </c>
      <c r="H3320" s="4">
        <f t="shared" si="263"/>
        <v>1.3360271678706237E-3</v>
      </c>
      <c r="I3320" s="4">
        <f t="shared" si="264"/>
        <v>8.2251035341043277E-3</v>
      </c>
      <c r="J3320" s="4">
        <f t="shared" si="265"/>
        <v>1.6575850295856398E-2</v>
      </c>
      <c r="K3320" s="4">
        <f t="shared" si="266"/>
        <v>1.7529922570214129E-3</v>
      </c>
    </row>
    <row r="3321" spans="1:11" x14ac:dyDescent="0.2">
      <c r="A3321" s="6">
        <v>45237</v>
      </c>
      <c r="B3321">
        <v>54.481212620000001</v>
      </c>
      <c r="C3321">
        <v>142.71000670000001</v>
      </c>
      <c r="D3321">
        <v>45.945034030000002</v>
      </c>
      <c r="E3321">
        <v>4378.3798829999996</v>
      </c>
      <c r="G3321" s="6">
        <f t="shared" si="262"/>
        <v>45237</v>
      </c>
      <c r="H3321" s="4">
        <f t="shared" si="263"/>
        <v>4.6701728437623657E-3</v>
      </c>
      <c r="I3321" s="4">
        <f t="shared" si="264"/>
        <v>2.1253764728097257E-2</v>
      </c>
      <c r="J3321" s="4">
        <f t="shared" si="265"/>
        <v>4.4590212669475271E-3</v>
      </c>
      <c r="K3321" s="4">
        <f t="shared" si="266"/>
        <v>2.8401190698998935E-3</v>
      </c>
    </row>
    <row r="3322" spans="1:11" x14ac:dyDescent="0.2">
      <c r="A3322" s="6">
        <v>45238</v>
      </c>
      <c r="B3322">
        <v>54.037200929999997</v>
      </c>
      <c r="C3322">
        <v>142.08000179999999</v>
      </c>
      <c r="D3322">
        <v>46.56389618</v>
      </c>
      <c r="E3322">
        <v>4382.7797849999997</v>
      </c>
      <c r="G3322" s="6">
        <f t="shared" si="262"/>
        <v>45238</v>
      </c>
      <c r="H3322" s="4">
        <f t="shared" si="263"/>
        <v>-8.1498129106805095E-3</v>
      </c>
      <c r="I3322" s="4">
        <f t="shared" si="264"/>
        <v>-4.4145811115010591E-3</v>
      </c>
      <c r="J3322" s="4">
        <f t="shared" si="265"/>
        <v>1.3469620015863049E-2</v>
      </c>
      <c r="K3322" s="4">
        <f t="shared" si="266"/>
        <v>1.0049155435516433E-3</v>
      </c>
    </row>
    <row r="3323" spans="1:11" x14ac:dyDescent="0.2">
      <c r="A3323" s="6">
        <v>45239</v>
      </c>
      <c r="B3323">
        <v>53.912223820000001</v>
      </c>
      <c r="C3323">
        <v>140.6000061</v>
      </c>
      <c r="D3323">
        <v>46.939815520000003</v>
      </c>
      <c r="E3323">
        <v>4347.3500979999999</v>
      </c>
      <c r="G3323" s="6">
        <f t="shared" si="262"/>
        <v>45239</v>
      </c>
      <c r="H3323" s="4">
        <f t="shared" si="263"/>
        <v>-2.3127976255078453E-3</v>
      </c>
      <c r="I3323" s="4">
        <f t="shared" si="264"/>
        <v>-1.0416636270059398E-2</v>
      </c>
      <c r="J3323" s="4">
        <f t="shared" si="265"/>
        <v>8.073193414632307E-3</v>
      </c>
      <c r="K3323" s="4">
        <f t="shared" si="266"/>
        <v>-8.0838391929380915E-3</v>
      </c>
    </row>
    <row r="3324" spans="1:11" x14ac:dyDescent="0.2">
      <c r="A3324" s="6">
        <v>45240</v>
      </c>
      <c r="B3324">
        <v>54.658813479999999</v>
      </c>
      <c r="C3324">
        <v>143.5599976</v>
      </c>
      <c r="D3324">
        <v>48.324512480000003</v>
      </c>
      <c r="E3324">
        <v>4415.2402339999999</v>
      </c>
      <c r="G3324" s="6">
        <f t="shared" si="262"/>
        <v>45240</v>
      </c>
      <c r="H3324" s="4">
        <f t="shared" si="263"/>
        <v>1.3848244555681566E-2</v>
      </c>
      <c r="I3324" s="4">
        <f t="shared" si="264"/>
        <v>2.1052570210379207E-2</v>
      </c>
      <c r="J3324" s="4">
        <f t="shared" si="265"/>
        <v>2.9499412059044161E-2</v>
      </c>
      <c r="K3324" s="4">
        <f t="shared" si="266"/>
        <v>1.5616440928287068E-2</v>
      </c>
    </row>
    <row r="3325" spans="1:11" x14ac:dyDescent="0.2">
      <c r="A3325" s="6">
        <v>45243</v>
      </c>
      <c r="B3325">
        <v>55.148864750000001</v>
      </c>
      <c r="C3325">
        <v>142.5899963</v>
      </c>
      <c r="D3325">
        <v>48.60944748</v>
      </c>
      <c r="E3325">
        <v>4411.5498049999997</v>
      </c>
      <c r="G3325" s="6">
        <f t="shared" si="262"/>
        <v>45243</v>
      </c>
      <c r="H3325" s="4">
        <f t="shared" si="263"/>
        <v>8.9656404667348699E-3</v>
      </c>
      <c r="I3325" s="4">
        <f t="shared" si="264"/>
        <v>-6.756765925161945E-3</v>
      </c>
      <c r="J3325" s="4">
        <f t="shared" si="265"/>
        <v>5.896282970633715E-3</v>
      </c>
      <c r="K3325" s="4">
        <f t="shared" si="266"/>
        <v>-8.3583877760073921E-4</v>
      </c>
    </row>
    <row r="3326" spans="1:11" x14ac:dyDescent="0.2">
      <c r="A3326" s="6">
        <v>45244</v>
      </c>
      <c r="B3326">
        <v>55.138996120000002</v>
      </c>
      <c r="C3326">
        <v>145.8000031</v>
      </c>
      <c r="D3326">
        <v>49.645225519999997</v>
      </c>
      <c r="E3326">
        <v>4495.7001950000003</v>
      </c>
      <c r="G3326" s="6">
        <f t="shared" si="262"/>
        <v>45244</v>
      </c>
      <c r="H3326" s="4">
        <f t="shared" si="263"/>
        <v>-1.7894529732820352E-4</v>
      </c>
      <c r="I3326" s="4">
        <f t="shared" si="264"/>
        <v>2.2512145895889901E-2</v>
      </c>
      <c r="J3326" s="4">
        <f t="shared" si="265"/>
        <v>2.1308163200706165E-2</v>
      </c>
      <c r="K3326" s="4">
        <f t="shared" si="266"/>
        <v>1.907501756063712E-2</v>
      </c>
    </row>
    <row r="3327" spans="1:11" x14ac:dyDescent="0.2">
      <c r="A3327" s="6">
        <v>45245</v>
      </c>
      <c r="B3327">
        <v>55.839542389999998</v>
      </c>
      <c r="C3327">
        <v>143.1999969</v>
      </c>
      <c r="D3327">
        <v>48.877395630000002</v>
      </c>
      <c r="E3327">
        <v>4502.8798829999996</v>
      </c>
      <c r="G3327" s="6">
        <f t="shared" si="262"/>
        <v>45245</v>
      </c>
      <c r="H3327" s="4">
        <f t="shared" si="263"/>
        <v>1.2705096561340889E-2</v>
      </c>
      <c r="I3327" s="4">
        <f t="shared" si="264"/>
        <v>-1.7832689607123808E-2</v>
      </c>
      <c r="J3327" s="4">
        <f t="shared" si="265"/>
        <v>-1.5466339047864097E-2</v>
      </c>
      <c r="K3327" s="4">
        <f t="shared" si="266"/>
        <v>1.5970121868855713E-3</v>
      </c>
    </row>
    <row r="3328" spans="1:11" x14ac:dyDescent="0.2">
      <c r="A3328" s="6">
        <v>45246</v>
      </c>
      <c r="B3328">
        <v>51.320541380000002</v>
      </c>
      <c r="C3328">
        <v>142.83000179999999</v>
      </c>
      <c r="D3328">
        <v>49.469268800000002</v>
      </c>
      <c r="E3328">
        <v>4508.2402339999999</v>
      </c>
      <c r="G3328" s="6">
        <f t="shared" si="262"/>
        <v>45246</v>
      </c>
      <c r="H3328" s="4">
        <f t="shared" si="263"/>
        <v>-8.0928331726609515E-2</v>
      </c>
      <c r="I3328" s="4">
        <f t="shared" si="264"/>
        <v>-2.5837647207379577E-3</v>
      </c>
      <c r="J3328" s="4">
        <f t="shared" si="265"/>
        <v>1.2109343437208819E-2</v>
      </c>
      <c r="K3328" s="4">
        <f t="shared" si="266"/>
        <v>1.1904272686102946E-3</v>
      </c>
    </row>
    <row r="3329" spans="1:11" x14ac:dyDescent="0.2">
      <c r="A3329" s="6">
        <v>45247</v>
      </c>
      <c r="B3329">
        <v>51.093608860000003</v>
      </c>
      <c r="C3329">
        <v>145.17999270000001</v>
      </c>
      <c r="D3329">
        <v>49.287307740000003</v>
      </c>
      <c r="E3329">
        <v>4514.0200199999999</v>
      </c>
      <c r="G3329" s="6">
        <f t="shared" si="262"/>
        <v>45247</v>
      </c>
      <c r="H3329" s="4">
        <f t="shared" si="263"/>
        <v>-4.4218652784601131E-3</v>
      </c>
      <c r="I3329" s="4">
        <f t="shared" si="264"/>
        <v>1.6453062174504707E-2</v>
      </c>
      <c r="J3329" s="4">
        <f t="shared" si="265"/>
        <v>-3.678264595655345E-3</v>
      </c>
      <c r="K3329" s="4">
        <f t="shared" si="266"/>
        <v>1.2820492476000034E-3</v>
      </c>
    </row>
    <row r="3330" spans="1:11" x14ac:dyDescent="0.2">
      <c r="A3330" s="6">
        <v>45250</v>
      </c>
      <c r="B3330">
        <v>51.0771637</v>
      </c>
      <c r="C3330">
        <v>146.13000489999999</v>
      </c>
      <c r="D3330">
        <v>50.398063659999998</v>
      </c>
      <c r="E3330">
        <v>4547.3798829999996</v>
      </c>
      <c r="G3330" s="6">
        <f t="shared" ref="G3330:G3393" si="267">A3330</f>
        <v>45250</v>
      </c>
      <c r="H3330" s="4">
        <f t="shared" si="263"/>
        <v>-3.2186334782235981E-4</v>
      </c>
      <c r="I3330" s="4">
        <f t="shared" si="264"/>
        <v>6.5436854096216912E-3</v>
      </c>
      <c r="J3330" s="4">
        <f t="shared" si="265"/>
        <v>2.2536348015993246E-2</v>
      </c>
      <c r="K3330" s="4">
        <f t="shared" si="266"/>
        <v>7.3902780342565144E-3</v>
      </c>
    </row>
    <row r="3331" spans="1:11" x14ac:dyDescent="0.2">
      <c r="A3331" s="6">
        <v>45251</v>
      </c>
      <c r="B3331">
        <v>51.261344909999998</v>
      </c>
      <c r="C3331">
        <v>143.8999939</v>
      </c>
      <c r="D3331">
        <v>49.933166499999999</v>
      </c>
      <c r="E3331">
        <v>4538.1899409999996</v>
      </c>
      <c r="G3331" s="6">
        <f t="shared" si="267"/>
        <v>45251</v>
      </c>
      <c r="H3331" s="4">
        <f t="shared" si="263"/>
        <v>3.6059404371351356E-3</v>
      </c>
      <c r="I3331" s="4">
        <f t="shared" si="264"/>
        <v>-1.5260459352793632E-2</v>
      </c>
      <c r="J3331" s="4">
        <f t="shared" si="265"/>
        <v>-9.224504400334288E-3</v>
      </c>
      <c r="K3331" s="4">
        <f t="shared" si="266"/>
        <v>-2.020931225551581E-3</v>
      </c>
    </row>
    <row r="3332" spans="1:11" x14ac:dyDescent="0.2">
      <c r="A3332" s="6">
        <v>45252</v>
      </c>
      <c r="B3332">
        <v>50.86996078</v>
      </c>
      <c r="C3332">
        <v>146.71000670000001</v>
      </c>
      <c r="D3332">
        <v>48.705429080000002</v>
      </c>
      <c r="E3332">
        <v>4556.6201170000004</v>
      </c>
      <c r="G3332" s="6">
        <f t="shared" si="267"/>
        <v>45252</v>
      </c>
      <c r="H3332" s="4">
        <f t="shared" si="263"/>
        <v>-7.6350733810662819E-3</v>
      </c>
      <c r="I3332" s="4">
        <f t="shared" si="264"/>
        <v>1.9527539396233529E-2</v>
      </c>
      <c r="J3332" s="4">
        <f t="shared" si="265"/>
        <v>-2.4587613925906249E-2</v>
      </c>
      <c r="K3332" s="4">
        <f t="shared" si="266"/>
        <v>4.061129269512076E-3</v>
      </c>
    </row>
    <row r="3333" spans="1:11" x14ac:dyDescent="0.2">
      <c r="A3333" s="6">
        <v>45254</v>
      </c>
      <c r="B3333">
        <v>51.327121730000002</v>
      </c>
      <c r="C3333">
        <v>146.7400055</v>
      </c>
      <c r="D3333">
        <v>47.765636440000002</v>
      </c>
      <c r="E3333">
        <v>4559.3398440000001</v>
      </c>
      <c r="G3333" s="6">
        <f t="shared" si="267"/>
        <v>45254</v>
      </c>
      <c r="H3333" s="4">
        <f t="shared" ref="H3333:H3396" si="268">B3333/B3332-1</f>
        <v>8.9868547761833284E-3</v>
      </c>
      <c r="I3333" s="4">
        <f t="shared" si="264"/>
        <v>2.044768497715399E-4</v>
      </c>
      <c r="J3333" s="4">
        <f t="shared" si="265"/>
        <v>-1.9295439086602917E-2</v>
      </c>
      <c r="K3333" s="4">
        <f t="shared" si="266"/>
        <v>5.9687376392281166E-4</v>
      </c>
    </row>
    <row r="3334" spans="1:11" x14ac:dyDescent="0.2">
      <c r="A3334" s="6">
        <v>45257</v>
      </c>
      <c r="B3334">
        <v>51.560638429999997</v>
      </c>
      <c r="C3334">
        <v>147.72999569999999</v>
      </c>
      <c r="D3334">
        <v>48.231533050000003</v>
      </c>
      <c r="E3334">
        <v>4550.4301759999998</v>
      </c>
      <c r="G3334" s="6">
        <f t="shared" si="267"/>
        <v>45257</v>
      </c>
      <c r="H3334" s="4">
        <f t="shared" si="268"/>
        <v>4.549577146140793E-3</v>
      </c>
      <c r="I3334" s="4">
        <f t="shared" si="264"/>
        <v>6.7465596489977298E-3</v>
      </c>
      <c r="J3334" s="4">
        <f t="shared" si="265"/>
        <v>9.7538030417585464E-3</v>
      </c>
      <c r="K3334" s="4">
        <f t="shared" si="266"/>
        <v>-1.9541574668370254E-3</v>
      </c>
    </row>
    <row r="3335" spans="1:11" x14ac:dyDescent="0.2">
      <c r="A3335" s="6">
        <v>45258</v>
      </c>
      <c r="B3335">
        <v>52.175666810000003</v>
      </c>
      <c r="C3335">
        <v>147.02999879999999</v>
      </c>
      <c r="D3335">
        <v>47.81062317</v>
      </c>
      <c r="E3335">
        <v>4554.8901370000003</v>
      </c>
      <c r="G3335" s="6">
        <f t="shared" si="267"/>
        <v>45258</v>
      </c>
      <c r="H3335" s="4">
        <f t="shared" si="268"/>
        <v>1.1928253775115305E-2</v>
      </c>
      <c r="I3335" s="4">
        <f t="shared" si="264"/>
        <v>-4.7383532144785745E-3</v>
      </c>
      <c r="J3335" s="4">
        <f t="shared" si="265"/>
        <v>-8.72686090163588E-3</v>
      </c>
      <c r="K3335" s="4">
        <f t="shared" si="266"/>
        <v>9.80118544291253E-4</v>
      </c>
    </row>
    <row r="3336" spans="1:11" x14ac:dyDescent="0.2">
      <c r="A3336" s="6">
        <v>45259</v>
      </c>
      <c r="B3336">
        <v>51.333702090000003</v>
      </c>
      <c r="C3336">
        <v>146.32000729999999</v>
      </c>
      <c r="D3336">
        <v>48.12955856</v>
      </c>
      <c r="E3336">
        <v>4550.580078</v>
      </c>
      <c r="G3336" s="6">
        <f t="shared" si="267"/>
        <v>45259</v>
      </c>
      <c r="H3336" s="4">
        <f t="shared" si="268"/>
        <v>-1.6137114702645783E-2</v>
      </c>
      <c r="I3336" s="4">
        <f t="shared" si="264"/>
        <v>-4.8288887015892623E-3</v>
      </c>
      <c r="J3336" s="4">
        <f t="shared" si="265"/>
        <v>6.6708059601308101E-3</v>
      </c>
      <c r="K3336" s="4">
        <f t="shared" si="266"/>
        <v>-9.4624872836979179E-4</v>
      </c>
    </row>
    <row r="3337" spans="1:11" x14ac:dyDescent="0.2">
      <c r="A3337" s="6">
        <v>45260</v>
      </c>
      <c r="B3337">
        <v>51.205429080000002</v>
      </c>
      <c r="C3337">
        <v>146.0899963</v>
      </c>
      <c r="D3337">
        <v>46.759853360000001</v>
      </c>
      <c r="E3337">
        <v>4567.7998049999997</v>
      </c>
      <c r="G3337" s="6">
        <f t="shared" si="267"/>
        <v>45260</v>
      </c>
      <c r="H3337" s="4">
        <f t="shared" si="268"/>
        <v>-2.4988069197718898E-3</v>
      </c>
      <c r="I3337" s="4">
        <f t="shared" si="264"/>
        <v>-1.5719723108569283E-3</v>
      </c>
      <c r="J3337" s="4">
        <f t="shared" si="265"/>
        <v>-2.8458711049520136E-2</v>
      </c>
      <c r="K3337" s="4">
        <f t="shared" si="266"/>
        <v>3.7840729544018625E-3</v>
      </c>
    </row>
    <row r="3338" spans="1:11" x14ac:dyDescent="0.2">
      <c r="A3338" s="6">
        <v>45261</v>
      </c>
      <c r="B3338">
        <v>50.761425019999997</v>
      </c>
      <c r="C3338">
        <v>147.02999879999999</v>
      </c>
      <c r="D3338">
        <v>46.754852290000002</v>
      </c>
      <c r="E3338">
        <v>4594.6298829999996</v>
      </c>
      <c r="G3338" s="6">
        <f t="shared" si="267"/>
        <v>45261</v>
      </c>
      <c r="H3338" s="4">
        <f t="shared" si="268"/>
        <v>-8.6710348487915034E-3</v>
      </c>
      <c r="I3338" s="4">
        <f t="shared" si="264"/>
        <v>6.4344070354391825E-3</v>
      </c>
      <c r="J3338" s="4">
        <f t="shared" si="265"/>
        <v>-1.0695221735401717E-4</v>
      </c>
      <c r="K3338" s="4">
        <f t="shared" si="266"/>
        <v>5.8737420958403508E-3</v>
      </c>
    </row>
    <row r="3339" spans="1:11" x14ac:dyDescent="0.2">
      <c r="A3339" s="6">
        <v>45264</v>
      </c>
      <c r="B3339">
        <v>50.74826813</v>
      </c>
      <c r="C3339">
        <v>144.8399963</v>
      </c>
      <c r="D3339">
        <v>45.500122070000003</v>
      </c>
      <c r="E3339">
        <v>4569.7797849999997</v>
      </c>
      <c r="G3339" s="6">
        <f t="shared" si="267"/>
        <v>45264</v>
      </c>
      <c r="H3339" s="4">
        <f t="shared" si="268"/>
        <v>-2.591907141065164E-4</v>
      </c>
      <c r="I3339" s="4">
        <f t="shared" si="264"/>
        <v>-1.4894936529102343E-2</v>
      </c>
      <c r="J3339" s="4">
        <f t="shared" si="265"/>
        <v>-2.683636368301312E-2</v>
      </c>
      <c r="K3339" s="4">
        <f t="shared" si="266"/>
        <v>-5.4085092015668801E-3</v>
      </c>
    </row>
    <row r="3340" spans="1:11" x14ac:dyDescent="0.2">
      <c r="A3340" s="6">
        <v>45265</v>
      </c>
      <c r="B3340">
        <v>51.218589780000002</v>
      </c>
      <c r="C3340">
        <v>146.88000489999999</v>
      </c>
      <c r="D3340">
        <v>46.55998993</v>
      </c>
      <c r="E3340">
        <v>4567.1801759999998</v>
      </c>
      <c r="G3340" s="6">
        <f t="shared" si="267"/>
        <v>45265</v>
      </c>
      <c r="H3340" s="4">
        <f t="shared" si="268"/>
        <v>9.267737941227816E-3</v>
      </c>
      <c r="I3340" s="4">
        <f t="shared" si="264"/>
        <v>1.408456677791281E-2</v>
      </c>
      <c r="J3340" s="4">
        <f t="shared" si="265"/>
        <v>2.3293736627111317E-2</v>
      </c>
      <c r="K3340" s="4">
        <f t="shared" si="266"/>
        <v>-5.6886964412006247E-4</v>
      </c>
    </row>
    <row r="3341" spans="1:11" x14ac:dyDescent="0.2">
      <c r="A3341" s="6">
        <v>45266</v>
      </c>
      <c r="B3341">
        <v>50.66275787</v>
      </c>
      <c r="C3341">
        <v>144.52000430000001</v>
      </c>
      <c r="D3341">
        <v>45.497123719999998</v>
      </c>
      <c r="E3341">
        <v>4549.3398440000001</v>
      </c>
      <c r="G3341" s="6">
        <f t="shared" si="267"/>
        <v>45266</v>
      </c>
      <c r="H3341" s="4">
        <f t="shared" si="268"/>
        <v>-1.085215177511667E-2</v>
      </c>
      <c r="I3341" s="4">
        <f t="shared" si="264"/>
        <v>-1.6067541675306551E-2</v>
      </c>
      <c r="J3341" s="4">
        <f t="shared" si="265"/>
        <v>-2.2827887454399232E-2</v>
      </c>
      <c r="K3341" s="4">
        <f t="shared" si="266"/>
        <v>-3.9062028018400641E-3</v>
      </c>
    </row>
    <row r="3342" spans="1:11" x14ac:dyDescent="0.2">
      <c r="A3342" s="6">
        <v>45267</v>
      </c>
      <c r="B3342">
        <v>50.329338069999999</v>
      </c>
      <c r="C3342">
        <v>146.88000489999999</v>
      </c>
      <c r="D3342">
        <v>46.58998871</v>
      </c>
      <c r="E3342">
        <v>4585.5898440000001</v>
      </c>
      <c r="G3342" s="6">
        <f t="shared" si="267"/>
        <v>45267</v>
      </c>
      <c r="H3342" s="4">
        <f t="shared" si="268"/>
        <v>-6.5811616662392325E-3</v>
      </c>
      <c r="I3342" s="4">
        <f t="shared" si="264"/>
        <v>1.6329923400091984E-2</v>
      </c>
      <c r="J3342" s="4">
        <f t="shared" si="265"/>
        <v>2.402052922566611E-2</v>
      </c>
      <c r="K3342" s="4">
        <f t="shared" si="266"/>
        <v>7.9681890654550447E-3</v>
      </c>
    </row>
    <row r="3343" spans="1:11" x14ac:dyDescent="0.2">
      <c r="A3343" s="6">
        <v>45268</v>
      </c>
      <c r="B3343">
        <v>49.801155090000002</v>
      </c>
      <c r="C3343">
        <v>147.41999820000001</v>
      </c>
      <c r="D3343">
        <v>47.499870299999998</v>
      </c>
      <c r="E3343">
        <v>4604.3701170000004</v>
      </c>
      <c r="G3343" s="6">
        <f t="shared" si="267"/>
        <v>45268</v>
      </c>
      <c r="H3343" s="4">
        <f t="shared" si="268"/>
        <v>-1.0494534604555739E-2</v>
      </c>
      <c r="I3343" s="4">
        <f t="shared" si="264"/>
        <v>3.6764248501193197E-3</v>
      </c>
      <c r="J3343" s="4">
        <f t="shared" si="265"/>
        <v>1.9529551631007447E-2</v>
      </c>
      <c r="K3343" s="4">
        <f t="shared" si="266"/>
        <v>4.095497774309953E-3</v>
      </c>
    </row>
    <row r="3344" spans="1:11" x14ac:dyDescent="0.2">
      <c r="A3344" s="6">
        <v>45271</v>
      </c>
      <c r="B3344">
        <v>49.926601410000004</v>
      </c>
      <c r="C3344">
        <v>145.88999939999999</v>
      </c>
      <c r="D3344">
        <v>46.620983119999998</v>
      </c>
      <c r="E3344">
        <v>4622.4399409999996</v>
      </c>
      <c r="G3344" s="6">
        <f t="shared" si="267"/>
        <v>45271</v>
      </c>
      <c r="H3344" s="4">
        <f t="shared" si="268"/>
        <v>2.5189439837951522E-3</v>
      </c>
      <c r="I3344" s="4">
        <f t="shared" si="264"/>
        <v>-1.0378502365223974E-2</v>
      </c>
      <c r="J3344" s="4">
        <f t="shared" si="265"/>
        <v>-1.8502938522760526E-2</v>
      </c>
      <c r="K3344" s="4">
        <f t="shared" si="266"/>
        <v>3.9244942393494853E-3</v>
      </c>
    </row>
    <row r="3345" spans="1:11" x14ac:dyDescent="0.2">
      <c r="A3345" s="6">
        <v>45272</v>
      </c>
      <c r="B3345">
        <v>49.966213230000001</v>
      </c>
      <c r="C3345">
        <v>147.47999569999999</v>
      </c>
      <c r="D3345">
        <v>47.650852200000003</v>
      </c>
      <c r="E3345">
        <v>4643.7001950000003</v>
      </c>
      <c r="G3345" s="6">
        <f t="shared" si="267"/>
        <v>45272</v>
      </c>
      <c r="H3345" s="4">
        <f t="shared" si="268"/>
        <v>7.9340109042669305E-4</v>
      </c>
      <c r="I3345" s="4">
        <f t="shared" si="264"/>
        <v>1.0898596932888749E-2</v>
      </c>
      <c r="J3345" s="4">
        <f t="shared" si="265"/>
        <v>2.2090248018776792E-2</v>
      </c>
      <c r="K3345" s="4">
        <f t="shared" si="266"/>
        <v>4.5993575409011278E-3</v>
      </c>
    </row>
    <row r="3346" spans="1:11" x14ac:dyDescent="0.2">
      <c r="A3346" s="6">
        <v>45273</v>
      </c>
      <c r="B3346">
        <v>50.854221340000002</v>
      </c>
      <c r="C3346">
        <v>148.8399963</v>
      </c>
      <c r="D3346">
        <v>48.081798550000002</v>
      </c>
      <c r="E3346">
        <v>4707.0898440000001</v>
      </c>
      <c r="G3346" s="6">
        <f t="shared" si="267"/>
        <v>45273</v>
      </c>
      <c r="H3346" s="4">
        <f t="shared" si="268"/>
        <v>1.7772171485407551E-2</v>
      </c>
      <c r="I3346" s="4">
        <f t="shared" si="264"/>
        <v>9.221593705267539E-3</v>
      </c>
      <c r="J3346" s="4">
        <f t="shared" si="265"/>
        <v>9.0438330083002505E-3</v>
      </c>
      <c r="K3346" s="4">
        <f t="shared" si="266"/>
        <v>1.3650676473096368E-2</v>
      </c>
    </row>
    <row r="3347" spans="1:11" x14ac:dyDescent="0.2">
      <c r="A3347" s="6">
        <v>45274</v>
      </c>
      <c r="B3347">
        <v>50.23360443</v>
      </c>
      <c r="C3347">
        <v>147.41999820000001</v>
      </c>
      <c r="D3347">
        <v>48.343757629999999</v>
      </c>
      <c r="E3347">
        <v>4719.5498049999997</v>
      </c>
      <c r="G3347" s="6">
        <f t="shared" si="267"/>
        <v>45274</v>
      </c>
      <c r="H3347" s="4">
        <f t="shared" si="268"/>
        <v>-1.2203842545355226E-2</v>
      </c>
      <c r="I3347" s="4">
        <f t="shared" si="264"/>
        <v>-9.5404335884143876E-3</v>
      </c>
      <c r="J3347" s="4">
        <f t="shared" si="265"/>
        <v>5.4481963632784236E-3</v>
      </c>
      <c r="K3347" s="4">
        <f t="shared" si="266"/>
        <v>2.6470624978365276E-3</v>
      </c>
    </row>
    <row r="3348" spans="1:11" x14ac:dyDescent="0.2">
      <c r="A3348" s="6">
        <v>45275</v>
      </c>
      <c r="B3348">
        <v>50.421775820000001</v>
      </c>
      <c r="C3348">
        <v>149.97000120000001</v>
      </c>
      <c r="D3348">
        <v>48.883689879999999</v>
      </c>
      <c r="E3348">
        <v>4719.1899409999996</v>
      </c>
      <c r="G3348" s="6">
        <f t="shared" si="267"/>
        <v>45275</v>
      </c>
      <c r="H3348" s="4">
        <f t="shared" si="268"/>
        <v>3.7459264995052255E-3</v>
      </c>
      <c r="I3348" s="4">
        <f t="shared" ref="I3348:I3411" si="269">C3348/C3347-1</f>
        <v>1.7297537858740775E-2</v>
      </c>
      <c r="J3348" s="4">
        <f t="shared" ref="J3348:J3411" si="270">D3348/D3347-1</f>
        <v>1.1168603279297917E-2</v>
      </c>
      <c r="K3348" s="4">
        <f t="shared" ref="K3348:K3411" si="271">E3348/E3347-1</f>
        <v>-7.624964559516112E-5</v>
      </c>
    </row>
    <row r="3349" spans="1:11" x14ac:dyDescent="0.2">
      <c r="A3349" s="6">
        <v>45278</v>
      </c>
      <c r="B3349">
        <v>51.157924649999998</v>
      </c>
      <c r="C3349">
        <v>154.07000729999999</v>
      </c>
      <c r="D3349">
        <v>50.070537569999999</v>
      </c>
      <c r="E3349">
        <v>4740.5600590000004</v>
      </c>
      <c r="G3349" s="6">
        <f t="shared" si="267"/>
        <v>45278</v>
      </c>
      <c r="H3349" s="4">
        <f t="shared" si="268"/>
        <v>1.4599819582475027E-2</v>
      </c>
      <c r="I3349" s="4">
        <f t="shared" si="269"/>
        <v>2.733884154959898E-2</v>
      </c>
      <c r="J3349" s="4">
        <f t="shared" si="270"/>
        <v>2.4279011934522199E-2</v>
      </c>
      <c r="K3349" s="4">
        <f t="shared" si="271"/>
        <v>4.5283445394597166E-3</v>
      </c>
    </row>
    <row r="3350" spans="1:11" x14ac:dyDescent="0.2">
      <c r="A3350" s="6">
        <v>45279</v>
      </c>
      <c r="B3350">
        <v>51.342796329999999</v>
      </c>
      <c r="C3350">
        <v>153.78999329999999</v>
      </c>
      <c r="D3350">
        <v>49.597599029999998</v>
      </c>
      <c r="E3350">
        <v>4768.3701170000004</v>
      </c>
      <c r="G3350" s="6">
        <f t="shared" si="267"/>
        <v>45279</v>
      </c>
      <c r="H3350" s="4">
        <f t="shared" si="268"/>
        <v>3.6137447182389426E-3</v>
      </c>
      <c r="I3350" s="4">
        <f t="shared" si="269"/>
        <v>-1.8174465290623498E-3</v>
      </c>
      <c r="J3350" s="4">
        <f t="shared" si="270"/>
        <v>-9.4454456243617813E-3</v>
      </c>
      <c r="K3350" s="4">
        <f t="shared" si="271"/>
        <v>5.8664076931589371E-3</v>
      </c>
    </row>
    <row r="3351" spans="1:11" x14ac:dyDescent="0.2">
      <c r="A3351" s="6">
        <v>45280</v>
      </c>
      <c r="B3351">
        <v>50.741985319999998</v>
      </c>
      <c r="C3351">
        <v>152.11999510000001</v>
      </c>
      <c r="D3351">
        <v>48.10478973</v>
      </c>
      <c r="E3351">
        <v>4698.3500979999999</v>
      </c>
      <c r="G3351" s="6">
        <f t="shared" si="267"/>
        <v>45280</v>
      </c>
      <c r="H3351" s="4">
        <f t="shared" si="268"/>
        <v>-1.1701953398454479E-2</v>
      </c>
      <c r="I3351" s="4">
        <f t="shared" si="269"/>
        <v>-1.0858952290493273E-2</v>
      </c>
      <c r="J3351" s="4">
        <f t="shared" si="270"/>
        <v>-3.0098418657262926E-2</v>
      </c>
      <c r="K3351" s="4">
        <f t="shared" si="271"/>
        <v>-1.4684266800173096E-2</v>
      </c>
    </row>
    <row r="3352" spans="1:11" x14ac:dyDescent="0.2">
      <c r="A3352" s="6">
        <v>45281</v>
      </c>
      <c r="B3352">
        <v>51.101810460000003</v>
      </c>
      <c r="C3352">
        <v>153.8399963</v>
      </c>
      <c r="D3352">
        <v>48.983680730000003</v>
      </c>
      <c r="E3352">
        <v>4746.75</v>
      </c>
      <c r="G3352" s="6">
        <f t="shared" si="267"/>
        <v>45281</v>
      </c>
      <c r="H3352" s="4">
        <f t="shared" si="268"/>
        <v>7.0912704288332851E-3</v>
      </c>
      <c r="I3352" s="4">
        <f t="shared" si="269"/>
        <v>1.1306871255611695E-2</v>
      </c>
      <c r="J3352" s="4">
        <f t="shared" si="270"/>
        <v>1.8270342827252595E-2</v>
      </c>
      <c r="K3352" s="4">
        <f t="shared" si="271"/>
        <v>1.030146774728502E-2</v>
      </c>
    </row>
    <row r="3353" spans="1:11" x14ac:dyDescent="0.2">
      <c r="A3353" s="6">
        <v>45282</v>
      </c>
      <c r="B3353">
        <v>51.712520599999998</v>
      </c>
      <c r="C3353">
        <v>153.41999820000001</v>
      </c>
      <c r="D3353">
        <v>48.823703770000002</v>
      </c>
      <c r="E3353">
        <v>4754.6298829999996</v>
      </c>
      <c r="G3353" s="6">
        <f t="shared" si="267"/>
        <v>45282</v>
      </c>
      <c r="H3353" s="4">
        <f t="shared" si="268"/>
        <v>1.1950851339758817E-2</v>
      </c>
      <c r="I3353" s="4">
        <f t="shared" si="269"/>
        <v>-2.7300969195355185E-3</v>
      </c>
      <c r="J3353" s="4">
        <f t="shared" si="270"/>
        <v>-3.2659236222325472E-3</v>
      </c>
      <c r="K3353" s="4">
        <f t="shared" si="271"/>
        <v>1.6600585663875123E-3</v>
      </c>
    </row>
    <row r="3354" spans="1:11" x14ac:dyDescent="0.2">
      <c r="A3354" s="6">
        <v>45286</v>
      </c>
      <c r="B3354">
        <v>51.63329315</v>
      </c>
      <c r="C3354">
        <v>153.4100037</v>
      </c>
      <c r="D3354">
        <v>49.27264023</v>
      </c>
      <c r="E3354">
        <v>4774.75</v>
      </c>
      <c r="G3354" s="6">
        <f t="shared" si="267"/>
        <v>45286</v>
      </c>
      <c r="H3354" s="4">
        <f t="shared" si="268"/>
        <v>-1.5320748066571799E-3</v>
      </c>
      <c r="I3354" s="4">
        <f t="shared" si="269"/>
        <v>-6.5144701585584386E-5</v>
      </c>
      <c r="J3354" s="4">
        <f t="shared" si="270"/>
        <v>9.1950512831813214E-3</v>
      </c>
      <c r="K3354" s="4">
        <f t="shared" si="271"/>
        <v>4.2316894259086801E-3</v>
      </c>
    </row>
    <row r="3355" spans="1:11" x14ac:dyDescent="0.2">
      <c r="A3355" s="6">
        <v>45287</v>
      </c>
      <c r="B3355">
        <v>52.118560789999997</v>
      </c>
      <c r="C3355">
        <v>153.3399963</v>
      </c>
      <c r="D3355">
        <v>49.410621640000002</v>
      </c>
      <c r="E3355">
        <v>4781.580078</v>
      </c>
      <c r="G3355" s="6">
        <f t="shared" si="267"/>
        <v>45287</v>
      </c>
      <c r="H3355" s="4">
        <f t="shared" si="268"/>
        <v>9.3983476628198837E-3</v>
      </c>
      <c r="I3355" s="4">
        <f t="shared" si="269"/>
        <v>-4.5634181807929775E-4</v>
      </c>
      <c r="J3355" s="4">
        <f t="shared" si="270"/>
        <v>2.8003656665427368E-3</v>
      </c>
      <c r="K3355" s="4">
        <f t="shared" si="271"/>
        <v>1.4304577202994828E-3</v>
      </c>
    </row>
    <row r="3356" spans="1:11" x14ac:dyDescent="0.2">
      <c r="A3356" s="6">
        <v>45288</v>
      </c>
      <c r="B3356">
        <v>52.01623154</v>
      </c>
      <c r="C3356">
        <v>153.38000489999999</v>
      </c>
      <c r="D3356">
        <v>49.515609740000002</v>
      </c>
      <c r="E3356">
        <v>4783.3500979999999</v>
      </c>
      <c r="G3356" s="6">
        <f t="shared" si="267"/>
        <v>45288</v>
      </c>
      <c r="H3356" s="4">
        <f t="shared" si="268"/>
        <v>-1.963393625014076E-3</v>
      </c>
      <c r="I3356" s="4">
        <f t="shared" si="269"/>
        <v>2.6091431436925383E-4</v>
      </c>
      <c r="J3356" s="4">
        <f t="shared" si="270"/>
        <v>2.1248083208693647E-3</v>
      </c>
      <c r="K3356" s="4">
        <f t="shared" si="271"/>
        <v>3.7017470608602387E-4</v>
      </c>
    </row>
    <row r="3357" spans="1:11" x14ac:dyDescent="0.2">
      <c r="A3357" s="6">
        <v>45289</v>
      </c>
      <c r="B3357">
        <v>52.042636870000003</v>
      </c>
      <c r="C3357">
        <v>151.9400024</v>
      </c>
      <c r="D3357">
        <v>49.515609740000002</v>
      </c>
      <c r="E3357">
        <v>4769.830078</v>
      </c>
      <c r="G3357" s="6">
        <f t="shared" si="267"/>
        <v>45289</v>
      </c>
      <c r="H3357" s="4">
        <f t="shared" si="268"/>
        <v>5.0763635154349451E-4</v>
      </c>
      <c r="I3357" s="4">
        <f t="shared" si="269"/>
        <v>-9.3884629938487674E-3</v>
      </c>
      <c r="J3357" s="4">
        <f t="shared" si="270"/>
        <v>0</v>
      </c>
      <c r="K3357" s="4">
        <f t="shared" si="271"/>
        <v>-2.8264751111679587E-3</v>
      </c>
    </row>
    <row r="3358" spans="1:11" x14ac:dyDescent="0.2">
      <c r="A3358" s="6">
        <v>45293</v>
      </c>
      <c r="B3358">
        <v>52.584026340000001</v>
      </c>
      <c r="C3358">
        <v>149.92999270000001</v>
      </c>
      <c r="D3358">
        <v>48.161785129999998</v>
      </c>
      <c r="E3358">
        <v>4742.830078</v>
      </c>
      <c r="G3358" s="6">
        <f t="shared" si="267"/>
        <v>45293</v>
      </c>
      <c r="H3358" s="4">
        <f t="shared" si="268"/>
        <v>1.0402806286552435E-2</v>
      </c>
      <c r="I3358" s="4">
        <f t="shared" si="269"/>
        <v>-1.322896977919219E-2</v>
      </c>
      <c r="J3358" s="4">
        <f t="shared" si="270"/>
        <v>-2.7341370067111348E-2</v>
      </c>
      <c r="K3358" s="4">
        <f t="shared" si="271"/>
        <v>-5.6605790056406535E-3</v>
      </c>
    </row>
    <row r="3359" spans="1:11" x14ac:dyDescent="0.2">
      <c r="A3359" s="6">
        <v>45294</v>
      </c>
      <c r="B3359">
        <v>52.587326050000001</v>
      </c>
      <c r="C3359">
        <v>148.47000120000001</v>
      </c>
      <c r="D3359">
        <v>47.5628624</v>
      </c>
      <c r="E3359">
        <v>4704.8100590000004</v>
      </c>
      <c r="G3359" s="6">
        <f t="shared" si="267"/>
        <v>45294</v>
      </c>
      <c r="H3359" s="4">
        <f t="shared" si="268"/>
        <v>6.2751185667453413E-5</v>
      </c>
      <c r="I3359" s="4">
        <f t="shared" si="269"/>
        <v>-9.7378214572539923E-3</v>
      </c>
      <c r="J3359" s="4">
        <f t="shared" si="270"/>
        <v>-1.2435642250040457E-2</v>
      </c>
      <c r="K3359" s="4">
        <f t="shared" si="271"/>
        <v>-8.0163148109307913E-3</v>
      </c>
    </row>
    <row r="3360" spans="1:11" x14ac:dyDescent="0.2">
      <c r="A3360" s="6">
        <v>45295</v>
      </c>
      <c r="B3360">
        <v>52.078952790000002</v>
      </c>
      <c r="C3360">
        <v>144.57000729999999</v>
      </c>
      <c r="D3360">
        <v>47.991809840000002</v>
      </c>
      <c r="E3360">
        <v>4688.6801759999998</v>
      </c>
      <c r="G3360" s="6">
        <f t="shared" si="267"/>
        <v>45295</v>
      </c>
      <c r="H3360" s="4">
        <f t="shared" si="268"/>
        <v>-9.6672201875531716E-3</v>
      </c>
      <c r="I3360" s="4">
        <f t="shared" si="269"/>
        <v>-2.6267891617690831E-2</v>
      </c>
      <c r="J3360" s="4">
        <f t="shared" si="270"/>
        <v>9.018537118153036E-3</v>
      </c>
      <c r="K3360" s="4">
        <f t="shared" si="271"/>
        <v>-3.4283813369139216E-3</v>
      </c>
    </row>
    <row r="3361" spans="1:11" x14ac:dyDescent="0.2">
      <c r="A3361" s="6">
        <v>45296</v>
      </c>
      <c r="B3361">
        <v>51.732330320000003</v>
      </c>
      <c r="C3361">
        <v>145.2400055</v>
      </c>
      <c r="D3361">
        <v>49.090663910000004</v>
      </c>
      <c r="E3361">
        <v>4697.2402339999999</v>
      </c>
      <c r="G3361" s="6">
        <f t="shared" si="267"/>
        <v>45296</v>
      </c>
      <c r="H3361" s="4">
        <f t="shared" si="268"/>
        <v>-6.6557112121224948E-3</v>
      </c>
      <c r="I3361" s="4">
        <f t="shared" si="269"/>
        <v>4.6344204618435914E-3</v>
      </c>
      <c r="J3361" s="4">
        <f t="shared" si="270"/>
        <v>2.2896699950751387E-2</v>
      </c>
      <c r="K3361" s="4">
        <f t="shared" si="271"/>
        <v>1.8256860520826645E-3</v>
      </c>
    </row>
    <row r="3362" spans="1:11" x14ac:dyDescent="0.2">
      <c r="A3362" s="6">
        <v>45299</v>
      </c>
      <c r="B3362">
        <v>52.240707399999998</v>
      </c>
      <c r="C3362">
        <v>149.1000061</v>
      </c>
      <c r="D3362">
        <v>52.246253969999998</v>
      </c>
      <c r="E3362">
        <v>4763.5400390000004</v>
      </c>
      <c r="G3362" s="6">
        <f t="shared" si="267"/>
        <v>45299</v>
      </c>
      <c r="H3362" s="4">
        <f t="shared" si="268"/>
        <v>9.8270670749864841E-3</v>
      </c>
      <c r="I3362" s="4">
        <f t="shared" si="269"/>
        <v>2.6576703758111719E-2</v>
      </c>
      <c r="J3362" s="4">
        <f t="shared" si="270"/>
        <v>6.4280859305249294E-2</v>
      </c>
      <c r="K3362" s="4">
        <f t="shared" si="271"/>
        <v>1.4114629377501853E-2</v>
      </c>
    </row>
    <row r="3363" spans="1:11" x14ac:dyDescent="0.2">
      <c r="A3363" s="6">
        <v>45300</v>
      </c>
      <c r="B3363">
        <v>52.590625760000002</v>
      </c>
      <c r="C3363">
        <v>151.36999510000001</v>
      </c>
      <c r="D3363">
        <v>53.133144379999997</v>
      </c>
      <c r="E3363">
        <v>4756.5</v>
      </c>
      <c r="G3363" s="6">
        <f t="shared" si="267"/>
        <v>45300</v>
      </c>
      <c r="H3363" s="4">
        <f t="shared" si="268"/>
        <v>6.6981933709420183E-3</v>
      </c>
      <c r="I3363" s="4">
        <f t="shared" si="269"/>
        <v>1.5224607023003989E-2</v>
      </c>
      <c r="J3363" s="4">
        <f t="shared" si="270"/>
        <v>1.6975196164480177E-2</v>
      </c>
      <c r="K3363" s="4">
        <f t="shared" si="271"/>
        <v>-1.477900666807086E-3</v>
      </c>
    </row>
    <row r="3364" spans="1:11" x14ac:dyDescent="0.2">
      <c r="A3364" s="6">
        <v>45301</v>
      </c>
      <c r="B3364">
        <v>53.244255070000001</v>
      </c>
      <c r="C3364">
        <v>153.72999569999999</v>
      </c>
      <c r="D3364">
        <v>54.342987059999999</v>
      </c>
      <c r="E3364">
        <v>4783.4501950000003</v>
      </c>
      <c r="G3364" s="6">
        <f t="shared" si="267"/>
        <v>45301</v>
      </c>
      <c r="H3364" s="4">
        <f t="shared" si="268"/>
        <v>1.2428627736488007E-2</v>
      </c>
      <c r="I3364" s="4">
        <f t="shared" si="269"/>
        <v>1.5590940585291646E-2</v>
      </c>
      <c r="J3364" s="4">
        <f t="shared" si="270"/>
        <v>2.2770018490669397E-2</v>
      </c>
      <c r="K3364" s="4">
        <f t="shared" si="271"/>
        <v>5.6659718280249738E-3</v>
      </c>
    </row>
    <row r="3365" spans="1:11" x14ac:dyDescent="0.2">
      <c r="A3365" s="6">
        <v>45302</v>
      </c>
      <c r="B3365">
        <v>53.184837340000001</v>
      </c>
      <c r="C3365">
        <v>155.17999270000001</v>
      </c>
      <c r="D3365">
        <v>54.814926149999998</v>
      </c>
      <c r="E3365">
        <v>4780.2402339999999</v>
      </c>
      <c r="G3365" s="6">
        <f t="shared" si="267"/>
        <v>45302</v>
      </c>
      <c r="H3365" s="4">
        <f t="shared" si="268"/>
        <v>-1.1159463104870593E-3</v>
      </c>
      <c r="I3365" s="4">
        <f t="shared" si="269"/>
        <v>9.4321020006378209E-3</v>
      </c>
      <c r="J3365" s="4">
        <f t="shared" si="270"/>
        <v>8.6844525031155584E-3</v>
      </c>
      <c r="K3365" s="4">
        <f t="shared" si="271"/>
        <v>-6.7105559149660543E-4</v>
      </c>
    </row>
    <row r="3366" spans="1:11" x14ac:dyDescent="0.2">
      <c r="A3366" s="6">
        <v>45303</v>
      </c>
      <c r="B3366">
        <v>53.254161830000001</v>
      </c>
      <c r="C3366">
        <v>154.61999510000001</v>
      </c>
      <c r="D3366">
        <v>54.702938080000003</v>
      </c>
      <c r="E3366">
        <v>4783.830078</v>
      </c>
      <c r="G3366" s="6">
        <f t="shared" si="267"/>
        <v>45303</v>
      </c>
      <c r="H3366" s="4">
        <f t="shared" si="268"/>
        <v>1.3034634205388862E-3</v>
      </c>
      <c r="I3366" s="4">
        <f t="shared" si="269"/>
        <v>-3.6086971667965706E-3</v>
      </c>
      <c r="J3366" s="4">
        <f t="shared" si="270"/>
        <v>-2.043021451740068E-3</v>
      </c>
      <c r="K3366" s="4">
        <f t="shared" si="271"/>
        <v>7.509756464678663E-4</v>
      </c>
    </row>
    <row r="3367" spans="1:11" x14ac:dyDescent="0.2">
      <c r="A3367" s="6">
        <v>45307</v>
      </c>
      <c r="B3367">
        <v>53.422519680000001</v>
      </c>
      <c r="C3367">
        <v>153.1600037</v>
      </c>
      <c r="D3367">
        <v>56.374725339999998</v>
      </c>
      <c r="E3367">
        <v>4765.9799800000001</v>
      </c>
      <c r="G3367" s="6">
        <f t="shared" si="267"/>
        <v>45307</v>
      </c>
      <c r="H3367" s="4">
        <f t="shared" si="268"/>
        <v>3.1614026813047147E-3</v>
      </c>
      <c r="I3367" s="4">
        <f t="shared" si="269"/>
        <v>-9.4424488828612763E-3</v>
      </c>
      <c r="J3367" s="4">
        <f t="shared" si="270"/>
        <v>3.0561196869445917E-2</v>
      </c>
      <c r="K3367" s="4">
        <f t="shared" si="271"/>
        <v>-3.7313403086972619E-3</v>
      </c>
    </row>
    <row r="3368" spans="1:11" x14ac:dyDescent="0.2">
      <c r="A3368" s="6">
        <v>45308</v>
      </c>
      <c r="B3368">
        <v>53.171627039999997</v>
      </c>
      <c r="C3368">
        <v>151.71000670000001</v>
      </c>
      <c r="D3368">
        <v>56.04576874</v>
      </c>
      <c r="E3368">
        <v>4739.2099609999996</v>
      </c>
      <c r="G3368" s="6">
        <f t="shared" si="267"/>
        <v>45308</v>
      </c>
      <c r="H3368" s="4">
        <f t="shared" si="268"/>
        <v>-4.6963835008690946E-3</v>
      </c>
      <c r="I3368" s="4">
        <f t="shared" si="269"/>
        <v>-9.4672040021633874E-3</v>
      </c>
      <c r="J3368" s="4">
        <f t="shared" si="270"/>
        <v>-5.8351787616885975E-3</v>
      </c>
      <c r="K3368" s="4">
        <f t="shared" si="271"/>
        <v>-5.6168970730758883E-3</v>
      </c>
    </row>
    <row r="3369" spans="1:11" x14ac:dyDescent="0.2">
      <c r="A3369" s="6">
        <v>45309</v>
      </c>
      <c r="B3369">
        <v>53.887981410000002</v>
      </c>
      <c r="C3369">
        <v>153.5</v>
      </c>
      <c r="D3369">
        <v>57.099628449999997</v>
      </c>
      <c r="E3369">
        <v>4780.9399409999996</v>
      </c>
      <c r="G3369" s="6">
        <f t="shared" si="267"/>
        <v>45309</v>
      </c>
      <c r="H3369" s="4">
        <f t="shared" si="268"/>
        <v>1.3472492941792202E-2</v>
      </c>
      <c r="I3369" s="4">
        <f t="shared" si="269"/>
        <v>1.1798782024574184E-2</v>
      </c>
      <c r="J3369" s="4">
        <f t="shared" si="270"/>
        <v>1.8803555267283834E-2</v>
      </c>
      <c r="K3369" s="4">
        <f t="shared" si="271"/>
        <v>8.8052608648709896E-3</v>
      </c>
    </row>
    <row r="3370" spans="1:11" x14ac:dyDescent="0.2">
      <c r="A3370" s="6">
        <v>45310</v>
      </c>
      <c r="B3370">
        <v>53.604080199999999</v>
      </c>
      <c r="C3370">
        <v>155.3399963</v>
      </c>
      <c r="D3370">
        <v>59.483322139999999</v>
      </c>
      <c r="E3370">
        <v>4839.8100590000004</v>
      </c>
      <c r="G3370" s="6">
        <f t="shared" si="267"/>
        <v>45310</v>
      </c>
      <c r="H3370" s="4">
        <f t="shared" si="268"/>
        <v>-5.2683585944698352E-3</v>
      </c>
      <c r="I3370" s="4">
        <f t="shared" si="269"/>
        <v>1.1986946579804592E-2</v>
      </c>
      <c r="J3370" s="4">
        <f t="shared" si="270"/>
        <v>4.1746220679654833E-2</v>
      </c>
      <c r="K3370" s="4">
        <f t="shared" si="271"/>
        <v>1.2313502935928478E-2</v>
      </c>
    </row>
    <row r="3371" spans="1:11" x14ac:dyDescent="0.2">
      <c r="A3371" s="6">
        <v>45313</v>
      </c>
      <c r="B3371">
        <v>53.607383730000002</v>
      </c>
      <c r="C3371">
        <v>154.77999879999999</v>
      </c>
      <c r="D3371">
        <v>59.646301270000002</v>
      </c>
      <c r="E3371">
        <v>4850.4301759999998</v>
      </c>
      <c r="G3371" s="6">
        <f t="shared" si="267"/>
        <v>45313</v>
      </c>
      <c r="H3371" s="4">
        <f t="shared" si="268"/>
        <v>6.1628331046392759E-5</v>
      </c>
      <c r="I3371" s="4">
        <f t="shared" si="269"/>
        <v>-3.6049794858917794E-3</v>
      </c>
      <c r="J3371" s="4">
        <f t="shared" si="270"/>
        <v>2.7399130401024596E-3</v>
      </c>
      <c r="K3371" s="4">
        <f t="shared" si="271"/>
        <v>2.1943251637015493E-3</v>
      </c>
    </row>
    <row r="3372" spans="1:11" x14ac:dyDescent="0.2">
      <c r="A3372" s="6">
        <v>45314</v>
      </c>
      <c r="B3372">
        <v>53.742725370000002</v>
      </c>
      <c r="C3372">
        <v>156.02000430000001</v>
      </c>
      <c r="D3372">
        <v>59.865276340000001</v>
      </c>
      <c r="E3372">
        <v>4864.6000979999999</v>
      </c>
      <c r="G3372" s="6">
        <f t="shared" si="267"/>
        <v>45314</v>
      </c>
      <c r="H3372" s="4">
        <f t="shared" si="268"/>
        <v>2.5246828064144911E-3</v>
      </c>
      <c r="I3372" s="4">
        <f t="shared" si="269"/>
        <v>8.0114065745813257E-3</v>
      </c>
      <c r="J3372" s="4">
        <f t="shared" si="270"/>
        <v>3.6712263013387592E-3</v>
      </c>
      <c r="K3372" s="4">
        <f t="shared" si="271"/>
        <v>2.9213742876070814E-3</v>
      </c>
    </row>
    <row r="3373" spans="1:11" x14ac:dyDescent="0.2">
      <c r="A3373" s="6">
        <v>45315</v>
      </c>
      <c r="B3373">
        <v>52.983467099999999</v>
      </c>
      <c r="C3373">
        <v>156.86999510000001</v>
      </c>
      <c r="D3373">
        <v>61.354080199999999</v>
      </c>
      <c r="E3373">
        <v>4868.5498049999997</v>
      </c>
      <c r="G3373" s="6">
        <f t="shared" si="267"/>
        <v>45315</v>
      </c>
      <c r="H3373" s="4">
        <f t="shared" si="268"/>
        <v>-1.4127647319200354E-2</v>
      </c>
      <c r="I3373" s="4">
        <f t="shared" si="269"/>
        <v>5.4479603677335398E-3</v>
      </c>
      <c r="J3373" s="4">
        <f t="shared" si="270"/>
        <v>2.4869238914800196E-2</v>
      </c>
      <c r="K3373" s="4">
        <f t="shared" si="271"/>
        <v>8.119284053016429E-4</v>
      </c>
    </row>
    <row r="3374" spans="1:11" x14ac:dyDescent="0.2">
      <c r="A3374" s="6">
        <v>45316</v>
      </c>
      <c r="B3374">
        <v>53.755931850000003</v>
      </c>
      <c r="C3374">
        <v>157.75</v>
      </c>
      <c r="D3374">
        <v>61.609046939999999</v>
      </c>
      <c r="E3374">
        <v>4894.1601559999999</v>
      </c>
      <c r="G3374" s="6">
        <f t="shared" si="267"/>
        <v>45316</v>
      </c>
      <c r="H3374" s="4">
        <f t="shared" si="268"/>
        <v>1.4579354509625997E-2</v>
      </c>
      <c r="I3374" s="4">
        <f t="shared" si="269"/>
        <v>5.6097719607819396E-3</v>
      </c>
      <c r="J3374" s="4">
        <f t="shared" si="270"/>
        <v>4.1556607020896141E-3</v>
      </c>
      <c r="K3374" s="4">
        <f t="shared" si="271"/>
        <v>5.2603654118312804E-3</v>
      </c>
    </row>
    <row r="3375" spans="1:11" x14ac:dyDescent="0.2">
      <c r="A3375" s="6">
        <v>45317</v>
      </c>
      <c r="B3375">
        <v>54.228000639999998</v>
      </c>
      <c r="C3375">
        <v>159.11999510000001</v>
      </c>
      <c r="D3375">
        <v>61.023124690000003</v>
      </c>
      <c r="E3375">
        <v>4890.9702150000003</v>
      </c>
      <c r="G3375" s="6">
        <f t="shared" si="267"/>
        <v>45317</v>
      </c>
      <c r="H3375" s="4">
        <f t="shared" si="268"/>
        <v>8.7817060137149738E-3</v>
      </c>
      <c r="I3375" s="4">
        <f t="shared" si="269"/>
        <v>8.6845965134707548E-3</v>
      </c>
      <c r="J3375" s="4">
        <f t="shared" si="270"/>
        <v>-9.5103280946808866E-3</v>
      </c>
      <c r="K3375" s="4">
        <f t="shared" si="271"/>
        <v>-6.5178516810260323E-4</v>
      </c>
    </row>
    <row r="3376" spans="1:11" x14ac:dyDescent="0.2">
      <c r="A3376" s="6">
        <v>45320</v>
      </c>
      <c r="B3376">
        <v>54.482185360000003</v>
      </c>
      <c r="C3376">
        <v>161.2599945</v>
      </c>
      <c r="D3376">
        <v>62.4569397</v>
      </c>
      <c r="E3376">
        <v>4927.9301759999998</v>
      </c>
      <c r="G3376" s="6">
        <f t="shared" si="267"/>
        <v>45320</v>
      </c>
      <c r="H3376" s="4">
        <f t="shared" si="268"/>
        <v>4.6873334255386201E-3</v>
      </c>
      <c r="I3376" s="4">
        <f t="shared" si="269"/>
        <v>1.344896597473566E-2</v>
      </c>
      <c r="J3376" s="4">
        <f t="shared" si="270"/>
        <v>2.3496256825323858E-2</v>
      </c>
      <c r="K3376" s="4">
        <f t="shared" si="271"/>
        <v>7.5567749087182001E-3</v>
      </c>
    </row>
    <row r="3377" spans="1:11" x14ac:dyDescent="0.2">
      <c r="A3377" s="6">
        <v>45321</v>
      </c>
      <c r="B3377">
        <v>54.66374588</v>
      </c>
      <c r="C3377">
        <v>159</v>
      </c>
      <c r="D3377">
        <v>62.765895839999999</v>
      </c>
      <c r="E3377">
        <v>4924.9702150000003</v>
      </c>
      <c r="G3377" s="6">
        <f t="shared" si="267"/>
        <v>45321</v>
      </c>
      <c r="H3377" s="4">
        <f t="shared" si="268"/>
        <v>3.3324749879306559E-3</v>
      </c>
      <c r="I3377" s="4">
        <f t="shared" si="269"/>
        <v>-1.4014601122909087E-2</v>
      </c>
      <c r="J3377" s="4">
        <f t="shared" si="270"/>
        <v>4.9467063465487016E-3</v>
      </c>
      <c r="K3377" s="4">
        <f t="shared" si="271"/>
        <v>-6.0064994719588594E-4</v>
      </c>
    </row>
    <row r="3378" spans="1:11" x14ac:dyDescent="0.2">
      <c r="A3378" s="6">
        <v>45322</v>
      </c>
      <c r="B3378">
        <v>54.551509860000003</v>
      </c>
      <c r="C3378">
        <v>155.1999969</v>
      </c>
      <c r="D3378">
        <v>61.519058229999999</v>
      </c>
      <c r="E3378">
        <v>4845.6499020000001</v>
      </c>
      <c r="G3378" s="6">
        <f t="shared" si="267"/>
        <v>45322</v>
      </c>
      <c r="H3378" s="4">
        <f t="shared" si="268"/>
        <v>-2.0532076277096634E-3</v>
      </c>
      <c r="I3378" s="4">
        <f t="shared" si="269"/>
        <v>-2.3899390566037737E-2</v>
      </c>
      <c r="J3378" s="4">
        <f t="shared" si="270"/>
        <v>-1.9864889894639304E-2</v>
      </c>
      <c r="K3378" s="4">
        <f t="shared" si="271"/>
        <v>-1.6105744712610393E-2</v>
      </c>
    </row>
    <row r="3379" spans="1:11" x14ac:dyDescent="0.2">
      <c r="A3379" s="6">
        <v>45323</v>
      </c>
      <c r="B3379">
        <v>55.561664579999999</v>
      </c>
      <c r="C3379">
        <v>159.27999879999999</v>
      </c>
      <c r="D3379">
        <v>63.018867489999998</v>
      </c>
      <c r="E3379">
        <v>4906.1899409999996</v>
      </c>
      <c r="G3379" s="6">
        <f t="shared" si="267"/>
        <v>45323</v>
      </c>
      <c r="H3379" s="4">
        <f t="shared" si="268"/>
        <v>1.8517447502231166E-2</v>
      </c>
      <c r="I3379" s="4">
        <f t="shared" si="269"/>
        <v>2.6288672561178394E-2</v>
      </c>
      <c r="J3379" s="4">
        <f t="shared" si="270"/>
        <v>2.4379587450651385E-2</v>
      </c>
      <c r="K3379" s="4">
        <f t="shared" si="271"/>
        <v>1.2493688199597841E-2</v>
      </c>
    </row>
    <row r="3380" spans="1:11" x14ac:dyDescent="0.2">
      <c r="A3380" s="6">
        <v>45324</v>
      </c>
      <c r="B3380">
        <v>55.977611539999998</v>
      </c>
      <c r="C3380">
        <v>171.8099976</v>
      </c>
      <c r="D3380">
        <v>66.151466369999994</v>
      </c>
      <c r="E3380">
        <v>4958.6098629999997</v>
      </c>
      <c r="G3380" s="6">
        <f t="shared" si="267"/>
        <v>45324</v>
      </c>
      <c r="H3380" s="4">
        <f t="shared" si="268"/>
        <v>7.4862220767539789E-3</v>
      </c>
      <c r="I3380" s="4">
        <f t="shared" si="269"/>
        <v>7.8666492305373037E-2</v>
      </c>
      <c r="J3380" s="4">
        <f t="shared" si="270"/>
        <v>4.970890472598688E-2</v>
      </c>
      <c r="K3380" s="4">
        <f t="shared" si="271"/>
        <v>1.0684446103877532E-2</v>
      </c>
    </row>
    <row r="3381" spans="1:11" x14ac:dyDescent="0.2">
      <c r="A3381" s="6">
        <v>45327</v>
      </c>
      <c r="B3381">
        <v>55.67720413</v>
      </c>
      <c r="C3381">
        <v>170.3099976</v>
      </c>
      <c r="D3381">
        <v>69.323059079999993</v>
      </c>
      <c r="E3381">
        <v>4942.8100590000004</v>
      </c>
      <c r="G3381" s="6">
        <f t="shared" si="267"/>
        <v>45327</v>
      </c>
      <c r="H3381" s="4">
        <f t="shared" si="268"/>
        <v>-5.3665635552408997E-3</v>
      </c>
      <c r="I3381" s="4">
        <f t="shared" si="269"/>
        <v>-8.7305745937569235E-3</v>
      </c>
      <c r="J3381" s="4">
        <f t="shared" si="270"/>
        <v>4.7944405226946429E-2</v>
      </c>
      <c r="K3381" s="4">
        <f t="shared" si="271"/>
        <v>-3.1863373882050627E-3</v>
      </c>
    </row>
    <row r="3382" spans="1:11" x14ac:dyDescent="0.2">
      <c r="A3382" s="6">
        <v>45328</v>
      </c>
      <c r="B3382">
        <v>56.056831359999997</v>
      </c>
      <c r="C3382">
        <v>169.1499939</v>
      </c>
      <c r="D3382">
        <v>68.214202880000002</v>
      </c>
      <c r="E3382">
        <v>4954.2299800000001</v>
      </c>
      <c r="G3382" s="6">
        <f t="shared" si="267"/>
        <v>45328</v>
      </c>
      <c r="H3382" s="4">
        <f t="shared" si="268"/>
        <v>6.8183601517348702E-3</v>
      </c>
      <c r="I3382" s="4">
        <f t="shared" si="269"/>
        <v>-6.8111309749675497E-3</v>
      </c>
      <c r="J3382" s="4">
        <f t="shared" si="270"/>
        <v>-1.5995488582238537E-2</v>
      </c>
      <c r="K3382" s="4">
        <f t="shared" si="271"/>
        <v>2.3104106497489063E-3</v>
      </c>
    </row>
    <row r="3383" spans="1:11" x14ac:dyDescent="0.2">
      <c r="A3383" s="6">
        <v>45329</v>
      </c>
      <c r="B3383">
        <v>55.914882660000004</v>
      </c>
      <c r="C3383">
        <v>170.52999879999999</v>
      </c>
      <c r="D3383">
        <v>70.089950560000005</v>
      </c>
      <c r="E3383">
        <v>4995.0600590000004</v>
      </c>
      <c r="G3383" s="6">
        <f t="shared" si="267"/>
        <v>45329</v>
      </c>
      <c r="H3383" s="4">
        <f t="shared" si="268"/>
        <v>-2.5322283931532574E-3</v>
      </c>
      <c r="I3383" s="4">
        <f t="shared" si="269"/>
        <v>8.1584685176863125E-3</v>
      </c>
      <c r="J3383" s="4">
        <f t="shared" si="270"/>
        <v>2.7497905140074108E-2</v>
      </c>
      <c r="K3383" s="4">
        <f t="shared" si="271"/>
        <v>8.2414581407865839E-3</v>
      </c>
    </row>
    <row r="3384" spans="1:11" x14ac:dyDescent="0.2">
      <c r="A3384" s="6">
        <v>45330</v>
      </c>
      <c r="B3384">
        <v>55.911586759999999</v>
      </c>
      <c r="C3384">
        <v>169.8399963</v>
      </c>
      <c r="D3384">
        <v>69.632011410000004</v>
      </c>
      <c r="E3384">
        <v>4997.9101559999999</v>
      </c>
      <c r="G3384" s="6">
        <f t="shared" si="267"/>
        <v>45330</v>
      </c>
      <c r="H3384" s="4">
        <f t="shared" si="268"/>
        <v>-5.8944950668049501E-5</v>
      </c>
      <c r="I3384" s="4">
        <f t="shared" si="269"/>
        <v>-4.0462235668531354E-3</v>
      </c>
      <c r="J3384" s="4">
        <f t="shared" si="270"/>
        <v>-6.5335921389755303E-3</v>
      </c>
      <c r="K3384" s="4">
        <f t="shared" si="271"/>
        <v>5.705831293989494E-4</v>
      </c>
    </row>
    <row r="3385" spans="1:11" x14ac:dyDescent="0.2">
      <c r="A3385" s="6">
        <v>45331</v>
      </c>
      <c r="B3385">
        <v>55.881874080000003</v>
      </c>
      <c r="C3385">
        <v>174.4499969</v>
      </c>
      <c r="D3385">
        <v>72.123687739999994</v>
      </c>
      <c r="E3385">
        <v>5026.6098629999997</v>
      </c>
      <c r="G3385" s="6">
        <f t="shared" si="267"/>
        <v>45331</v>
      </c>
      <c r="H3385" s="4">
        <f t="shared" si="268"/>
        <v>-5.3142258558203093E-4</v>
      </c>
      <c r="I3385" s="4">
        <f t="shared" si="269"/>
        <v>2.7143197718027867E-2</v>
      </c>
      <c r="J3385" s="4">
        <f t="shared" si="270"/>
        <v>3.5783489224930687E-2</v>
      </c>
      <c r="K3385" s="4">
        <f t="shared" si="271"/>
        <v>5.7423415195940741E-3</v>
      </c>
    </row>
    <row r="3386" spans="1:11" x14ac:dyDescent="0.2">
      <c r="A3386" s="6">
        <v>45334</v>
      </c>
      <c r="B3386">
        <v>56.218589780000002</v>
      </c>
      <c r="C3386">
        <v>172.3399963</v>
      </c>
      <c r="D3386">
        <v>72.238677980000006</v>
      </c>
      <c r="E3386">
        <v>5021.8398440000001</v>
      </c>
      <c r="G3386" s="6">
        <f t="shared" si="267"/>
        <v>45334</v>
      </c>
      <c r="H3386" s="4">
        <f t="shared" si="268"/>
        <v>6.0254904751040339E-3</v>
      </c>
      <c r="I3386" s="4">
        <f t="shared" si="269"/>
        <v>-1.2095159859529914E-2</v>
      </c>
      <c r="J3386" s="4">
        <f t="shared" si="270"/>
        <v>1.5943477601221279E-3</v>
      </c>
      <c r="K3386" s="4">
        <f t="shared" si="271"/>
        <v>-9.4895349549817265E-4</v>
      </c>
    </row>
    <row r="3387" spans="1:11" x14ac:dyDescent="0.2">
      <c r="A3387" s="6">
        <v>45335</v>
      </c>
      <c r="B3387">
        <v>55.835659030000002</v>
      </c>
      <c r="C3387">
        <v>168.63999939999999</v>
      </c>
      <c r="D3387">
        <v>72.118698120000005</v>
      </c>
      <c r="E3387">
        <v>4953.169922</v>
      </c>
      <c r="G3387" s="6">
        <f t="shared" si="267"/>
        <v>45335</v>
      </c>
      <c r="H3387" s="4">
        <f t="shared" si="268"/>
        <v>-6.8114613244216748E-3</v>
      </c>
      <c r="I3387" s="4">
        <f t="shared" si="269"/>
        <v>-2.1469171286038868E-2</v>
      </c>
      <c r="J3387" s="4">
        <f t="shared" si="270"/>
        <v>-1.6608811699629911E-3</v>
      </c>
      <c r="K3387" s="4">
        <f t="shared" si="271"/>
        <v>-1.3674255677835978E-2</v>
      </c>
    </row>
    <row r="3388" spans="1:11" x14ac:dyDescent="0.2">
      <c r="A3388" s="6">
        <v>45336</v>
      </c>
      <c r="B3388">
        <v>55.657398219999997</v>
      </c>
      <c r="C3388">
        <v>170.97999569999999</v>
      </c>
      <c r="D3388">
        <v>73.890464780000002</v>
      </c>
      <c r="E3388">
        <v>5000.6201170000004</v>
      </c>
      <c r="G3388" s="6">
        <f t="shared" si="267"/>
        <v>45336</v>
      </c>
      <c r="H3388" s="4">
        <f t="shared" si="268"/>
        <v>-3.1925979400408977E-3</v>
      </c>
      <c r="I3388" s="4">
        <f t="shared" si="269"/>
        <v>1.3875689684092807E-2</v>
      </c>
      <c r="J3388" s="4">
        <f t="shared" si="270"/>
        <v>2.4567368881949436E-2</v>
      </c>
      <c r="K3388" s="4">
        <f t="shared" si="271"/>
        <v>9.5797632116849663E-3</v>
      </c>
    </row>
    <row r="3389" spans="1:11" x14ac:dyDescent="0.2">
      <c r="A3389" s="6">
        <v>45337</v>
      </c>
      <c r="B3389">
        <v>55.88517761</v>
      </c>
      <c r="C3389">
        <v>169.8000031</v>
      </c>
      <c r="D3389">
        <v>72.648620609999995</v>
      </c>
      <c r="E3389">
        <v>5029.7299800000001</v>
      </c>
      <c r="G3389" s="6">
        <f t="shared" si="267"/>
        <v>45337</v>
      </c>
      <c r="H3389" s="4">
        <f t="shared" si="268"/>
        <v>4.0925267311211488E-3</v>
      </c>
      <c r="I3389" s="4">
        <f t="shared" si="269"/>
        <v>-6.9013488693168146E-3</v>
      </c>
      <c r="J3389" s="4">
        <f t="shared" si="270"/>
        <v>-1.6806555131266943E-2</v>
      </c>
      <c r="K3389" s="4">
        <f t="shared" si="271"/>
        <v>5.821250628704755E-3</v>
      </c>
    </row>
    <row r="3390" spans="1:11" x14ac:dyDescent="0.2">
      <c r="A3390" s="6">
        <v>45338</v>
      </c>
      <c r="B3390">
        <v>56.238403320000003</v>
      </c>
      <c r="C3390">
        <v>169.5099945</v>
      </c>
      <c r="D3390">
        <v>72.603630069999994</v>
      </c>
      <c r="E3390">
        <v>5005.5698240000002</v>
      </c>
      <c r="G3390" s="6">
        <f t="shared" si="267"/>
        <v>45338</v>
      </c>
      <c r="H3390" s="4">
        <f t="shared" si="268"/>
        <v>6.3205616427493005E-3</v>
      </c>
      <c r="I3390" s="4">
        <f t="shared" si="269"/>
        <v>-1.7079422538596178E-3</v>
      </c>
      <c r="J3390" s="4">
        <f t="shared" si="270"/>
        <v>-6.192896660973668E-4</v>
      </c>
      <c r="K3390" s="4">
        <f t="shared" si="271"/>
        <v>-4.8034697878552857E-3</v>
      </c>
    </row>
    <row r="3391" spans="1:11" x14ac:dyDescent="0.2">
      <c r="A3391" s="6">
        <v>45342</v>
      </c>
      <c r="B3391">
        <v>58.054031369999997</v>
      </c>
      <c r="C3391">
        <v>167.08000179999999</v>
      </c>
      <c r="D3391">
        <v>69.443038939999994</v>
      </c>
      <c r="E3391">
        <v>4975.5097660000001</v>
      </c>
      <c r="G3391" s="6">
        <f t="shared" si="267"/>
        <v>45342</v>
      </c>
      <c r="H3391" s="4">
        <f t="shared" si="268"/>
        <v>3.2284487873330159E-2</v>
      </c>
      <c r="I3391" s="4">
        <f t="shared" si="269"/>
        <v>-1.4335394837146409E-2</v>
      </c>
      <c r="J3391" s="4">
        <f t="shared" si="270"/>
        <v>-4.3532136436604474E-2</v>
      </c>
      <c r="K3391" s="4">
        <f t="shared" si="271"/>
        <v>-6.0053218828098887E-3</v>
      </c>
    </row>
    <row r="3392" spans="1:11" x14ac:dyDescent="0.2">
      <c r="A3392" s="6">
        <v>45343</v>
      </c>
      <c r="B3392">
        <v>57.340984339999999</v>
      </c>
      <c r="C3392">
        <v>168.5899963</v>
      </c>
      <c r="D3392">
        <v>67.463294980000001</v>
      </c>
      <c r="E3392">
        <v>4981.7998049999997</v>
      </c>
      <c r="G3392" s="6">
        <f t="shared" si="267"/>
        <v>45343</v>
      </c>
      <c r="H3392" s="4">
        <f t="shared" si="268"/>
        <v>-1.2282472262011956E-2</v>
      </c>
      <c r="I3392" s="4">
        <f t="shared" si="269"/>
        <v>9.0375537690472463E-3</v>
      </c>
      <c r="J3392" s="4">
        <f t="shared" si="270"/>
        <v>-2.8508890022951427E-2</v>
      </c>
      <c r="K3392" s="4">
        <f t="shared" si="271"/>
        <v>1.2641999103253365E-3</v>
      </c>
    </row>
    <row r="3393" spans="1:11" x14ac:dyDescent="0.2">
      <c r="A3393" s="6">
        <v>45344</v>
      </c>
      <c r="B3393">
        <v>57.905483250000003</v>
      </c>
      <c r="C3393">
        <v>174.58000179999999</v>
      </c>
      <c r="D3393">
        <v>78.527870179999994</v>
      </c>
      <c r="E3393">
        <v>5087.0297849999997</v>
      </c>
      <c r="G3393" s="6">
        <f t="shared" si="267"/>
        <v>45344</v>
      </c>
      <c r="H3393" s="4">
        <f t="shared" si="268"/>
        <v>9.8445974811460779E-3</v>
      </c>
      <c r="I3393" s="4">
        <f t="shared" si="269"/>
        <v>3.5530017388107682E-2</v>
      </c>
      <c r="J3393" s="4">
        <f t="shared" si="270"/>
        <v>0.16400881699122705</v>
      </c>
      <c r="K3393" s="4">
        <f t="shared" si="271"/>
        <v>2.1122884121996588E-2</v>
      </c>
    </row>
    <row r="3394" spans="1:11" x14ac:dyDescent="0.2">
      <c r="A3394" s="6">
        <v>45345</v>
      </c>
      <c r="B3394">
        <v>57.954998019999998</v>
      </c>
      <c r="C3394">
        <v>174.9900055</v>
      </c>
      <c r="D3394">
        <v>78.806831360000004</v>
      </c>
      <c r="E3394">
        <v>5088.7998049999997</v>
      </c>
      <c r="G3394" s="6">
        <f t="shared" ref="G3394:G3457" si="272">A3394</f>
        <v>45345</v>
      </c>
      <c r="H3394" s="4">
        <f t="shared" si="268"/>
        <v>8.5509639538305926E-4</v>
      </c>
      <c r="I3394" s="4">
        <f t="shared" si="269"/>
        <v>2.348514696830506E-3</v>
      </c>
      <c r="J3394" s="4">
        <f t="shared" si="270"/>
        <v>3.5523843873592753E-3</v>
      </c>
      <c r="K3394" s="4">
        <f t="shared" si="271"/>
        <v>3.4794763836831777E-4</v>
      </c>
    </row>
    <row r="3395" spans="1:11" x14ac:dyDescent="0.2">
      <c r="A3395" s="6">
        <v>45348</v>
      </c>
      <c r="B3395">
        <v>59.02457047</v>
      </c>
      <c r="C3395">
        <v>174.72999569999999</v>
      </c>
      <c r="D3395">
        <v>79.081802370000005</v>
      </c>
      <c r="E3395">
        <v>5069.5297849999997</v>
      </c>
      <c r="G3395" s="6">
        <f t="shared" si="272"/>
        <v>45348</v>
      </c>
      <c r="H3395" s="4">
        <f t="shared" si="268"/>
        <v>1.8455223648371044E-2</v>
      </c>
      <c r="I3395" s="4">
        <f t="shared" si="269"/>
        <v>-1.4858551450243063E-3</v>
      </c>
      <c r="J3395" s="4">
        <f t="shared" si="270"/>
        <v>3.4891773372272006E-3</v>
      </c>
      <c r="K3395" s="4">
        <f t="shared" si="271"/>
        <v>-3.7867514420720783E-3</v>
      </c>
    </row>
    <row r="3396" spans="1:11" x14ac:dyDescent="0.2">
      <c r="A3396" s="6">
        <v>45349</v>
      </c>
      <c r="B3396">
        <v>59.014667510000002</v>
      </c>
      <c r="C3396">
        <v>173.53999329999999</v>
      </c>
      <c r="D3396">
        <v>78.690841669999998</v>
      </c>
      <c r="E3396">
        <v>5078.1801759999998</v>
      </c>
      <c r="G3396" s="6">
        <f t="shared" si="272"/>
        <v>45349</v>
      </c>
      <c r="H3396" s="4">
        <f t="shared" si="268"/>
        <v>-1.6777690919467236E-4</v>
      </c>
      <c r="I3396" s="4">
        <f t="shared" si="269"/>
        <v>-6.8105215434398625E-3</v>
      </c>
      <c r="J3396" s="4">
        <f t="shared" si="270"/>
        <v>-4.9437504999041426E-3</v>
      </c>
      <c r="K3396" s="4">
        <f t="shared" si="271"/>
        <v>1.7063497734237654E-3</v>
      </c>
    </row>
    <row r="3397" spans="1:11" x14ac:dyDescent="0.2">
      <c r="A3397" s="6">
        <v>45350</v>
      </c>
      <c r="B3397">
        <v>59.044376370000002</v>
      </c>
      <c r="C3397">
        <v>173.1600037</v>
      </c>
      <c r="D3397">
        <v>77.652976989999999</v>
      </c>
      <c r="E3397">
        <v>5069.7597660000001</v>
      </c>
      <c r="G3397" s="6">
        <f t="shared" si="272"/>
        <v>45350</v>
      </c>
      <c r="H3397" s="4">
        <f t="shared" ref="H3397:H3460" si="273">B3397/B3396-1</f>
        <v>5.034148501297242E-4</v>
      </c>
      <c r="I3397" s="4">
        <f t="shared" si="269"/>
        <v>-2.1896370558405209E-3</v>
      </c>
      <c r="J3397" s="4">
        <f t="shared" si="270"/>
        <v>-1.3189141937919757E-2</v>
      </c>
      <c r="K3397" s="4">
        <f t="shared" si="271"/>
        <v>-1.6581550295902137E-3</v>
      </c>
    </row>
    <row r="3398" spans="1:11" x14ac:dyDescent="0.2">
      <c r="A3398" s="6">
        <v>45351</v>
      </c>
      <c r="B3398">
        <v>58.04412842</v>
      </c>
      <c r="C3398">
        <v>176.7599945</v>
      </c>
      <c r="D3398">
        <v>79.101791379999995</v>
      </c>
      <c r="E3398">
        <v>5096.2700199999999</v>
      </c>
      <c r="G3398" s="6">
        <f t="shared" si="272"/>
        <v>45351</v>
      </c>
      <c r="H3398" s="4">
        <f t="shared" si="273"/>
        <v>-1.6940613340243882E-2</v>
      </c>
      <c r="I3398" s="4">
        <f t="shared" si="269"/>
        <v>2.078996721573767E-2</v>
      </c>
      <c r="J3398" s="4">
        <f t="shared" si="270"/>
        <v>1.8657551148188123E-2</v>
      </c>
      <c r="K3398" s="4">
        <f t="shared" si="271"/>
        <v>5.2290947152544565E-3</v>
      </c>
    </row>
    <row r="3399" spans="1:11" x14ac:dyDescent="0.2">
      <c r="A3399" s="6">
        <v>45352</v>
      </c>
      <c r="B3399">
        <v>58.192676540000001</v>
      </c>
      <c r="C3399">
        <v>178.22000120000001</v>
      </c>
      <c r="D3399">
        <v>82.268379210000006</v>
      </c>
      <c r="E3399">
        <v>5137.080078</v>
      </c>
      <c r="G3399" s="6">
        <f t="shared" si="272"/>
        <v>45352</v>
      </c>
      <c r="H3399" s="4">
        <f t="shared" si="273"/>
        <v>2.5592273334715809E-3</v>
      </c>
      <c r="I3399" s="4">
        <f t="shared" si="269"/>
        <v>8.2598254437036278E-3</v>
      </c>
      <c r="J3399" s="4">
        <f t="shared" si="270"/>
        <v>4.0031809327653933E-2</v>
      </c>
      <c r="K3399" s="4">
        <f t="shared" si="271"/>
        <v>8.0078288316443036E-3</v>
      </c>
    </row>
    <row r="3400" spans="1:11" x14ac:dyDescent="0.2">
      <c r="A3400" s="6">
        <v>45355</v>
      </c>
      <c r="B3400">
        <v>58.727466579999998</v>
      </c>
      <c r="C3400">
        <v>177.58000179999999</v>
      </c>
      <c r="D3400">
        <v>85.225997919999998</v>
      </c>
      <c r="E3400">
        <v>5130.9501950000003</v>
      </c>
      <c r="G3400" s="6">
        <f t="shared" si="272"/>
        <v>45355</v>
      </c>
      <c r="H3400" s="4">
        <f t="shared" si="273"/>
        <v>9.1899887030011396E-3</v>
      </c>
      <c r="I3400" s="4">
        <f t="shared" si="269"/>
        <v>-3.5910638294845976E-3</v>
      </c>
      <c r="J3400" s="4">
        <f t="shared" si="270"/>
        <v>3.595085667666198E-2</v>
      </c>
      <c r="K3400" s="4">
        <f t="shared" si="271"/>
        <v>-1.1932621074473015E-3</v>
      </c>
    </row>
    <row r="3401" spans="1:11" x14ac:dyDescent="0.2">
      <c r="A3401" s="6">
        <v>45356</v>
      </c>
      <c r="B3401">
        <v>59.460323330000001</v>
      </c>
      <c r="C3401">
        <v>174.11999510000001</v>
      </c>
      <c r="D3401">
        <v>85.956939700000007</v>
      </c>
      <c r="E3401">
        <v>5078.6499020000001</v>
      </c>
      <c r="G3401" s="6">
        <f t="shared" si="272"/>
        <v>45356</v>
      </c>
      <c r="H3401" s="4">
        <f t="shared" si="273"/>
        <v>1.247894371540248E-2</v>
      </c>
      <c r="I3401" s="4">
        <f t="shared" si="269"/>
        <v>-1.9484213677938955E-2</v>
      </c>
      <c r="J3401" s="4">
        <f t="shared" si="270"/>
        <v>8.5765118372227445E-3</v>
      </c>
      <c r="K3401" s="4">
        <f t="shared" si="271"/>
        <v>-1.0193100890155904E-2</v>
      </c>
    </row>
    <row r="3402" spans="1:11" x14ac:dyDescent="0.2">
      <c r="A3402" s="6">
        <v>45357</v>
      </c>
      <c r="B3402">
        <v>59.985206599999998</v>
      </c>
      <c r="C3402">
        <v>173.5099945</v>
      </c>
      <c r="D3402">
        <v>88.692710880000007</v>
      </c>
      <c r="E3402">
        <v>5104.7597660000001</v>
      </c>
      <c r="G3402" s="6">
        <f t="shared" si="272"/>
        <v>45357</v>
      </c>
      <c r="H3402" s="4">
        <f t="shared" si="273"/>
        <v>8.8274540164696713E-3</v>
      </c>
      <c r="I3402" s="4">
        <f t="shared" si="269"/>
        <v>-3.5033345805556282E-3</v>
      </c>
      <c r="J3402" s="4">
        <f t="shared" si="270"/>
        <v>3.1827228721126755E-2</v>
      </c>
      <c r="K3402" s="4">
        <f t="shared" si="271"/>
        <v>5.1411033451465027E-3</v>
      </c>
    </row>
    <row r="3403" spans="1:11" x14ac:dyDescent="0.2">
      <c r="A3403" s="6">
        <v>45358</v>
      </c>
      <c r="B3403">
        <v>59.777229310000003</v>
      </c>
      <c r="C3403">
        <v>176.82000729999999</v>
      </c>
      <c r="D3403">
        <v>92.661384580000004</v>
      </c>
      <c r="E3403">
        <v>5157.3598629999997</v>
      </c>
      <c r="G3403" s="6">
        <f t="shared" si="272"/>
        <v>45358</v>
      </c>
      <c r="H3403" s="4">
        <f t="shared" si="273"/>
        <v>-3.4671430138909498E-3</v>
      </c>
      <c r="I3403" s="4">
        <f t="shared" si="269"/>
        <v>1.907678465173368E-2</v>
      </c>
      <c r="J3403" s="4">
        <f t="shared" si="270"/>
        <v>4.4746334401364329E-2</v>
      </c>
      <c r="K3403" s="4">
        <f t="shared" si="271"/>
        <v>1.030412779663803E-2</v>
      </c>
    </row>
    <row r="3404" spans="1:11" x14ac:dyDescent="0.2">
      <c r="A3404" s="6">
        <v>45359</v>
      </c>
      <c r="B3404">
        <v>59.539546970000004</v>
      </c>
      <c r="C3404">
        <v>175.3500061</v>
      </c>
      <c r="D3404">
        <v>87.520812989999996</v>
      </c>
      <c r="E3404">
        <v>5123.6899409999996</v>
      </c>
      <c r="G3404" s="6">
        <f t="shared" si="272"/>
        <v>45359</v>
      </c>
      <c r="H3404" s="4">
        <f t="shared" si="273"/>
        <v>-3.9761351060183525E-3</v>
      </c>
      <c r="I3404" s="4">
        <f t="shared" si="269"/>
        <v>-8.3135456357374959E-3</v>
      </c>
      <c r="J3404" s="4">
        <f t="shared" si="270"/>
        <v>-5.5476956375088982E-2</v>
      </c>
      <c r="K3404" s="4">
        <f t="shared" si="271"/>
        <v>-6.5285190280311989E-3</v>
      </c>
    </row>
    <row r="3405" spans="1:11" x14ac:dyDescent="0.2">
      <c r="A3405" s="6">
        <v>45362</v>
      </c>
      <c r="B3405">
        <v>60.074333189999997</v>
      </c>
      <c r="C3405">
        <v>171.96000670000001</v>
      </c>
      <c r="D3405">
        <v>85.766960139999995</v>
      </c>
      <c r="E3405">
        <v>5117.9399409999996</v>
      </c>
      <c r="G3405" s="6">
        <f t="shared" si="272"/>
        <v>45362</v>
      </c>
      <c r="H3405" s="4">
        <f t="shared" si="273"/>
        <v>8.9820337442179099E-3</v>
      </c>
      <c r="I3405" s="4">
        <f t="shared" si="269"/>
        <v>-1.9332758951070228E-2</v>
      </c>
      <c r="J3405" s="4">
        <f t="shared" si="270"/>
        <v>-2.0039265976658505E-2</v>
      </c>
      <c r="K3405" s="4">
        <f t="shared" si="271"/>
        <v>-1.1222380874353899E-3</v>
      </c>
    </row>
    <row r="3406" spans="1:11" x14ac:dyDescent="0.2">
      <c r="A3406" s="6">
        <v>45363</v>
      </c>
      <c r="B3406">
        <v>60.817092899999999</v>
      </c>
      <c r="C3406">
        <v>175.38999939999999</v>
      </c>
      <c r="D3406">
        <v>91.905448910000004</v>
      </c>
      <c r="E3406">
        <v>5175.2700199999999</v>
      </c>
      <c r="G3406" s="6">
        <f t="shared" si="272"/>
        <v>45363</v>
      </c>
      <c r="H3406" s="4">
        <f t="shared" si="273"/>
        <v>1.2364010893817889E-2</v>
      </c>
      <c r="I3406" s="4">
        <f t="shared" si="269"/>
        <v>1.9946455956959319E-2</v>
      </c>
      <c r="J3406" s="4">
        <f t="shared" si="270"/>
        <v>7.1571718992721411E-2</v>
      </c>
      <c r="K3406" s="4">
        <f t="shared" si="271"/>
        <v>1.1201788153222925E-2</v>
      </c>
    </row>
    <row r="3407" spans="1:11" x14ac:dyDescent="0.2">
      <c r="A3407" s="6">
        <v>45364</v>
      </c>
      <c r="B3407">
        <v>60.688350679999999</v>
      </c>
      <c r="C3407">
        <v>176.5599976</v>
      </c>
      <c r="D3407">
        <v>90.880538939999994</v>
      </c>
      <c r="E3407">
        <v>5165.3100590000004</v>
      </c>
      <c r="G3407" s="6">
        <f t="shared" si="272"/>
        <v>45364</v>
      </c>
      <c r="H3407" s="4">
        <f t="shared" si="273"/>
        <v>-2.1168755996227029E-3</v>
      </c>
      <c r="I3407" s="4">
        <f t="shared" si="269"/>
        <v>6.6708375848252288E-3</v>
      </c>
      <c r="J3407" s="4">
        <f t="shared" si="270"/>
        <v>-1.115178677821016E-2</v>
      </c>
      <c r="K3407" s="4">
        <f t="shared" si="271"/>
        <v>-1.9245297272429962E-3</v>
      </c>
    </row>
    <row r="3408" spans="1:11" x14ac:dyDescent="0.2">
      <c r="A3408" s="6">
        <v>45365</v>
      </c>
      <c r="B3408">
        <v>60.636676790000003</v>
      </c>
      <c r="C3408">
        <v>178.75</v>
      </c>
      <c r="D3408">
        <v>87.936775209999993</v>
      </c>
      <c r="E3408">
        <v>5150.4799800000001</v>
      </c>
      <c r="G3408" s="6">
        <f t="shared" si="272"/>
        <v>45365</v>
      </c>
      <c r="H3408" s="4">
        <f t="shared" si="273"/>
        <v>-8.5146308016281758E-4</v>
      </c>
      <c r="I3408" s="4">
        <f t="shared" si="269"/>
        <v>1.240372921255628E-2</v>
      </c>
      <c r="J3408" s="4">
        <f t="shared" si="270"/>
        <v>-3.2391574305512205E-2</v>
      </c>
      <c r="K3408" s="4">
        <f t="shared" si="271"/>
        <v>-2.8710917313009565E-3</v>
      </c>
    </row>
    <row r="3409" spans="1:11" x14ac:dyDescent="0.2">
      <c r="A3409" s="6">
        <v>45366</v>
      </c>
      <c r="B3409">
        <v>60.298812869999999</v>
      </c>
      <c r="C3409">
        <v>174.41999820000001</v>
      </c>
      <c r="D3409">
        <v>87.829780580000005</v>
      </c>
      <c r="E3409">
        <v>5117.0898440000001</v>
      </c>
      <c r="G3409" s="6">
        <f t="shared" si="272"/>
        <v>45366</v>
      </c>
      <c r="H3409" s="4">
        <f t="shared" si="273"/>
        <v>-5.5719399196316743E-3</v>
      </c>
      <c r="I3409" s="4">
        <f t="shared" si="269"/>
        <v>-2.4223786293706251E-2</v>
      </c>
      <c r="J3409" s="4">
        <f t="shared" si="270"/>
        <v>-1.2167222387274856E-3</v>
      </c>
      <c r="K3409" s="4">
        <f t="shared" si="271"/>
        <v>-6.4829173455014377E-3</v>
      </c>
    </row>
    <row r="3410" spans="1:11" x14ac:dyDescent="0.2">
      <c r="A3410" s="6">
        <v>45369</v>
      </c>
      <c r="B3410">
        <v>60.477680210000003</v>
      </c>
      <c r="C3410">
        <v>174.47999569999999</v>
      </c>
      <c r="D3410">
        <v>88.447738650000005</v>
      </c>
      <c r="E3410">
        <v>5149.419922</v>
      </c>
      <c r="G3410" s="6">
        <f t="shared" si="272"/>
        <v>45369</v>
      </c>
      <c r="H3410" s="4">
        <f t="shared" si="273"/>
        <v>2.9663492776488276E-3</v>
      </c>
      <c r="I3410" s="4">
        <f t="shared" si="269"/>
        <v>3.4398291835313621E-4</v>
      </c>
      <c r="J3410" s="4">
        <f t="shared" si="270"/>
        <v>7.0358603416653676E-3</v>
      </c>
      <c r="K3410" s="4">
        <f t="shared" si="271"/>
        <v>6.3180594802156875E-3</v>
      </c>
    </row>
    <row r="3411" spans="1:11" x14ac:dyDescent="0.2">
      <c r="A3411" s="6">
        <v>45370</v>
      </c>
      <c r="B3411">
        <v>60.487617489999998</v>
      </c>
      <c r="C3411">
        <v>175.8999939</v>
      </c>
      <c r="D3411">
        <v>89.390663149999995</v>
      </c>
      <c r="E3411">
        <v>5178.5097660000001</v>
      </c>
      <c r="G3411" s="6">
        <f t="shared" si="272"/>
        <v>45370</v>
      </c>
      <c r="H3411" s="4">
        <f t="shared" si="273"/>
        <v>1.643131807551601E-4</v>
      </c>
      <c r="I3411" s="4">
        <f t="shared" si="269"/>
        <v>8.1384584765897827E-3</v>
      </c>
      <c r="J3411" s="4">
        <f t="shared" si="270"/>
        <v>1.0660809585322228E-2</v>
      </c>
      <c r="K3411" s="4">
        <f t="shared" si="271"/>
        <v>5.6491496985358047E-3</v>
      </c>
    </row>
    <row r="3412" spans="1:11" x14ac:dyDescent="0.2">
      <c r="A3412" s="6">
        <v>45371</v>
      </c>
      <c r="B3412">
        <v>60.865230560000001</v>
      </c>
      <c r="C3412">
        <v>178.1499939</v>
      </c>
      <c r="D3412">
        <v>90.364578249999994</v>
      </c>
      <c r="E3412">
        <v>5224.6201170000004</v>
      </c>
      <c r="G3412" s="6">
        <f t="shared" si="272"/>
        <v>45371</v>
      </c>
      <c r="H3412" s="4">
        <f t="shared" si="273"/>
        <v>6.2428160616911921E-3</v>
      </c>
      <c r="I3412" s="4">
        <f t="shared" ref="I3412:I3475" si="274">C3412/C3411-1</f>
        <v>1.2791359170138072E-2</v>
      </c>
      <c r="J3412" s="4">
        <f t="shared" ref="J3412:J3475" si="275">D3412/D3411-1</f>
        <v>1.0895042789488496E-2</v>
      </c>
      <c r="K3412" s="4">
        <f t="shared" ref="K3412:K3475" si="276">E3412/E3411-1</f>
        <v>8.9041738035799955E-3</v>
      </c>
    </row>
    <row r="3413" spans="1:11" x14ac:dyDescent="0.2">
      <c r="A3413" s="6">
        <v>45372</v>
      </c>
      <c r="B3413">
        <v>61.063976289999999</v>
      </c>
      <c r="C3413">
        <v>178.1499939</v>
      </c>
      <c r="D3413">
        <v>91.427490230000004</v>
      </c>
      <c r="E3413">
        <v>5241.5297849999997</v>
      </c>
      <c r="G3413" s="6">
        <f t="shared" si="272"/>
        <v>45372</v>
      </c>
      <c r="H3413" s="4">
        <f t="shared" si="273"/>
        <v>3.2653409536349542E-3</v>
      </c>
      <c r="I3413" s="4">
        <f t="shared" si="274"/>
        <v>0</v>
      </c>
      <c r="J3413" s="4">
        <f t="shared" si="275"/>
        <v>1.1762484820760033E-2</v>
      </c>
      <c r="K3413" s="4">
        <f t="shared" si="276"/>
        <v>3.2365354076133723E-3</v>
      </c>
    </row>
    <row r="3414" spans="1:11" x14ac:dyDescent="0.2">
      <c r="A3414" s="6">
        <v>45373</v>
      </c>
      <c r="B3414">
        <v>60.487617489999998</v>
      </c>
      <c r="C3414">
        <v>178.86999510000001</v>
      </c>
      <c r="D3414">
        <v>94.281257629999999</v>
      </c>
      <c r="E3414">
        <v>5234.1801759999998</v>
      </c>
      <c r="G3414" s="6">
        <f t="shared" si="272"/>
        <v>45373</v>
      </c>
      <c r="H3414" s="4">
        <f t="shared" si="273"/>
        <v>-9.4386057871961304E-3</v>
      </c>
      <c r="I3414" s="4">
        <f t="shared" si="274"/>
        <v>4.0415449040327456E-3</v>
      </c>
      <c r="J3414" s="4">
        <f t="shared" si="275"/>
        <v>3.1213450055567638E-2</v>
      </c>
      <c r="K3414" s="4">
        <f t="shared" si="276"/>
        <v>-1.4021877775134417E-3</v>
      </c>
    </row>
    <row r="3415" spans="1:11" x14ac:dyDescent="0.2">
      <c r="A3415" s="6">
        <v>45376</v>
      </c>
      <c r="B3415">
        <v>60.18950272</v>
      </c>
      <c r="C3415">
        <v>179.71000670000001</v>
      </c>
      <c r="D3415">
        <v>94.994194030000003</v>
      </c>
      <c r="E3415">
        <v>5218.1899409999996</v>
      </c>
      <c r="G3415" s="6">
        <f t="shared" si="272"/>
        <v>45376</v>
      </c>
      <c r="H3415" s="4">
        <f t="shared" si="273"/>
        <v>-4.9285255787977489E-3</v>
      </c>
      <c r="I3415" s="4">
        <f t="shared" si="274"/>
        <v>4.6962130206935626E-3</v>
      </c>
      <c r="J3415" s="4">
        <f t="shared" si="275"/>
        <v>7.5618040947000864E-3</v>
      </c>
      <c r="K3415" s="4">
        <f t="shared" si="276"/>
        <v>-3.0549645717813378E-3</v>
      </c>
    </row>
    <row r="3416" spans="1:11" x14ac:dyDescent="0.2">
      <c r="A3416" s="6">
        <v>45377</v>
      </c>
      <c r="B3416">
        <v>60.129879000000003</v>
      </c>
      <c r="C3416">
        <v>178.3000031</v>
      </c>
      <c r="D3416">
        <v>92.553398130000005</v>
      </c>
      <c r="E3416">
        <v>5203.580078</v>
      </c>
      <c r="G3416" s="6">
        <f t="shared" si="272"/>
        <v>45377</v>
      </c>
      <c r="H3416" s="4">
        <f t="shared" si="273"/>
        <v>-9.9059997683259571E-4</v>
      </c>
      <c r="I3416" s="4">
        <f t="shared" si="274"/>
        <v>-7.8459938090915671E-3</v>
      </c>
      <c r="J3416" s="4">
        <f t="shared" si="275"/>
        <v>-2.5694158731734418E-2</v>
      </c>
      <c r="K3416" s="4">
        <f t="shared" si="276"/>
        <v>-2.7997951713500946E-3</v>
      </c>
    </row>
    <row r="3417" spans="1:11" x14ac:dyDescent="0.2">
      <c r="A3417" s="6">
        <v>45378</v>
      </c>
      <c r="B3417">
        <v>60.338562009999997</v>
      </c>
      <c r="C3417">
        <v>179.83000179999999</v>
      </c>
      <c r="D3417">
        <v>90.242584230000006</v>
      </c>
      <c r="E3417">
        <v>5248.4902339999999</v>
      </c>
      <c r="G3417" s="6">
        <f t="shared" si="272"/>
        <v>45378</v>
      </c>
      <c r="H3417" s="4">
        <f t="shared" si="273"/>
        <v>3.4705376673049848E-3</v>
      </c>
      <c r="I3417" s="4">
        <f t="shared" si="274"/>
        <v>8.5810357453661723E-3</v>
      </c>
      <c r="J3417" s="4">
        <f t="shared" si="275"/>
        <v>-2.4967358807876927E-2</v>
      </c>
      <c r="K3417" s="4">
        <f t="shared" si="276"/>
        <v>8.6306264776963015E-3</v>
      </c>
    </row>
    <row r="3418" spans="1:11" x14ac:dyDescent="0.2">
      <c r="A3418" s="6">
        <v>45379</v>
      </c>
      <c r="B3418">
        <v>59.792011260000002</v>
      </c>
      <c r="C3418">
        <v>180.38000489999999</v>
      </c>
      <c r="D3418">
        <v>90.348579409999999</v>
      </c>
      <c r="E3418">
        <v>5254.3500979999999</v>
      </c>
      <c r="G3418" s="6">
        <f t="shared" si="272"/>
        <v>45379</v>
      </c>
      <c r="H3418" s="4">
        <f t="shared" si="273"/>
        <v>-9.0580672093149017E-3</v>
      </c>
      <c r="I3418" s="4">
        <f t="shared" si="274"/>
        <v>3.0584612939708045E-3</v>
      </c>
      <c r="J3418" s="4">
        <f t="shared" si="275"/>
        <v>1.174558340770071E-3</v>
      </c>
      <c r="K3418" s="4">
        <f t="shared" si="276"/>
        <v>1.1164856442029691E-3</v>
      </c>
    </row>
    <row r="3419" spans="1:11" x14ac:dyDescent="0.2">
      <c r="A3419" s="6">
        <v>45383</v>
      </c>
      <c r="B3419">
        <v>59.623085019999998</v>
      </c>
      <c r="C3419">
        <v>180.97000120000001</v>
      </c>
      <c r="D3419">
        <v>90.355575560000005</v>
      </c>
      <c r="E3419">
        <v>5243.7700199999999</v>
      </c>
      <c r="G3419" s="6">
        <f t="shared" si="272"/>
        <v>45383</v>
      </c>
      <c r="H3419" s="4">
        <f t="shared" si="273"/>
        <v>-2.8252309370467854E-3</v>
      </c>
      <c r="I3419" s="4">
        <f t="shared" si="274"/>
        <v>3.2708520011799358E-3</v>
      </c>
      <c r="J3419" s="4">
        <f t="shared" si="275"/>
        <v>7.7435085816368598E-5</v>
      </c>
      <c r="K3419" s="4">
        <f t="shared" si="276"/>
        <v>-2.0135845161949328E-3</v>
      </c>
    </row>
    <row r="3420" spans="1:11" x14ac:dyDescent="0.2">
      <c r="A3420" s="6">
        <v>45384</v>
      </c>
      <c r="B3420">
        <v>58.788360599999997</v>
      </c>
      <c r="C3420">
        <v>180.6900024</v>
      </c>
      <c r="D3420">
        <v>89.444656370000004</v>
      </c>
      <c r="E3420">
        <v>5205.8100590000004</v>
      </c>
      <c r="G3420" s="6">
        <f t="shared" si="272"/>
        <v>45384</v>
      </c>
      <c r="H3420" s="4">
        <f t="shared" si="273"/>
        <v>-1.4000020624897247E-2</v>
      </c>
      <c r="I3420" s="4">
        <f t="shared" si="274"/>
        <v>-1.54721112970857E-3</v>
      </c>
      <c r="J3420" s="4">
        <f t="shared" si="275"/>
        <v>-1.0081493968184696E-2</v>
      </c>
      <c r="K3420" s="4">
        <f t="shared" si="276"/>
        <v>-7.2390590844408909E-3</v>
      </c>
    </row>
    <row r="3421" spans="1:11" x14ac:dyDescent="0.2">
      <c r="A3421" s="6">
        <v>45385</v>
      </c>
      <c r="B3421">
        <v>59.05666351</v>
      </c>
      <c r="C3421">
        <v>182.4100037</v>
      </c>
      <c r="D3421">
        <v>88.956687930000001</v>
      </c>
      <c r="E3421">
        <v>5211.4902339999999</v>
      </c>
      <c r="G3421" s="6">
        <f t="shared" si="272"/>
        <v>45385</v>
      </c>
      <c r="H3421" s="4">
        <f t="shared" si="273"/>
        <v>4.5638780748717966E-3</v>
      </c>
      <c r="I3421" s="4">
        <f t="shared" si="274"/>
        <v>9.5190728715159878E-3</v>
      </c>
      <c r="J3421" s="4">
        <f t="shared" si="275"/>
        <v>-5.4555348503040335E-3</v>
      </c>
      <c r="K3421" s="4">
        <f t="shared" si="276"/>
        <v>1.0911222145302268E-3</v>
      </c>
    </row>
    <row r="3422" spans="1:11" x14ac:dyDescent="0.2">
      <c r="A3422" s="6">
        <v>45386</v>
      </c>
      <c r="B3422">
        <v>59.126224520000001</v>
      </c>
      <c r="C3422">
        <v>180</v>
      </c>
      <c r="D3422">
        <v>85.897941590000002</v>
      </c>
      <c r="E3422">
        <v>5147.2099609999996</v>
      </c>
      <c r="G3422" s="6">
        <f t="shared" si="272"/>
        <v>45386</v>
      </c>
      <c r="H3422" s="4">
        <f t="shared" si="273"/>
        <v>1.1778689459525093E-3</v>
      </c>
      <c r="I3422" s="4">
        <f t="shared" si="274"/>
        <v>-1.3212014972400321E-2</v>
      </c>
      <c r="J3422" s="4">
        <f t="shared" si="275"/>
        <v>-3.4384669789042976E-2</v>
      </c>
      <c r="K3422" s="4">
        <f t="shared" si="276"/>
        <v>-1.2334336267318058E-2</v>
      </c>
    </row>
    <row r="3423" spans="1:11" x14ac:dyDescent="0.2">
      <c r="A3423" s="6">
        <v>45387</v>
      </c>
      <c r="B3423">
        <v>59.474025730000001</v>
      </c>
      <c r="C3423">
        <v>185.07000729999999</v>
      </c>
      <c r="D3423">
        <v>88.000778199999999</v>
      </c>
      <c r="E3423">
        <v>5204.3398440000001</v>
      </c>
      <c r="G3423" s="6">
        <f t="shared" si="272"/>
        <v>45387</v>
      </c>
      <c r="H3423" s="4">
        <f t="shared" si="273"/>
        <v>5.8823510688112979E-3</v>
      </c>
      <c r="I3423" s="4">
        <f t="shared" si="274"/>
        <v>2.8166707222222254E-2</v>
      </c>
      <c r="J3423" s="4">
        <f t="shared" si="275"/>
        <v>2.4480640293303546E-2</v>
      </c>
      <c r="K3423" s="4">
        <f t="shared" si="276"/>
        <v>1.1099194210624663E-2</v>
      </c>
    </row>
    <row r="3424" spans="1:11" x14ac:dyDescent="0.2">
      <c r="A3424" s="6">
        <v>45390</v>
      </c>
      <c r="B3424">
        <v>59.40446472</v>
      </c>
      <c r="C3424">
        <v>185.1900024</v>
      </c>
      <c r="D3424">
        <v>87.125846859999996</v>
      </c>
      <c r="E3424">
        <v>5202.3901370000003</v>
      </c>
      <c r="G3424" s="6">
        <f t="shared" si="272"/>
        <v>45390</v>
      </c>
      <c r="H3424" s="4">
        <f t="shared" si="273"/>
        <v>-1.1696031863690504E-3</v>
      </c>
      <c r="I3424" s="4">
        <f t="shared" si="274"/>
        <v>6.483768048135552E-4</v>
      </c>
      <c r="J3424" s="4">
        <f t="shared" si="275"/>
        <v>-9.942313669221714E-3</v>
      </c>
      <c r="K3424" s="4">
        <f t="shared" si="276"/>
        <v>-3.746309922952884E-4</v>
      </c>
    </row>
    <row r="3425" spans="1:11" x14ac:dyDescent="0.2">
      <c r="A3425" s="6">
        <v>45391</v>
      </c>
      <c r="B3425">
        <v>59.414405819999999</v>
      </c>
      <c r="C3425">
        <v>185.66999820000001</v>
      </c>
      <c r="D3425">
        <v>85.346984860000006</v>
      </c>
      <c r="E3425">
        <v>5209.9101559999999</v>
      </c>
      <c r="G3425" s="6">
        <f t="shared" si="272"/>
        <v>45391</v>
      </c>
      <c r="H3425" s="4">
        <f t="shared" si="273"/>
        <v>1.6734600752421613E-4</v>
      </c>
      <c r="I3425" s="4">
        <f t="shared" si="274"/>
        <v>2.5919098967515097E-3</v>
      </c>
      <c r="J3425" s="4">
        <f t="shared" si="275"/>
        <v>-2.0417155919969288E-2</v>
      </c>
      <c r="K3425" s="4">
        <f t="shared" si="276"/>
        <v>1.4454930910536845E-3</v>
      </c>
    </row>
    <row r="3426" spans="1:11" x14ac:dyDescent="0.2">
      <c r="A3426" s="6">
        <v>45392</v>
      </c>
      <c r="B3426">
        <v>60.239185329999998</v>
      </c>
      <c r="C3426">
        <v>185.9499969</v>
      </c>
      <c r="D3426">
        <v>87.031852720000003</v>
      </c>
      <c r="E3426">
        <v>5160.6401370000003</v>
      </c>
      <c r="G3426" s="6">
        <f t="shared" si="272"/>
        <v>45392</v>
      </c>
      <c r="H3426" s="4">
        <f t="shared" si="273"/>
        <v>1.3881810288547181E-2</v>
      </c>
      <c r="I3426" s="4">
        <f t="shared" si="274"/>
        <v>1.508044933023589E-3</v>
      </c>
      <c r="J3426" s="4">
        <f t="shared" si="275"/>
        <v>1.9741387030412172E-2</v>
      </c>
      <c r="K3426" s="4">
        <f t="shared" si="276"/>
        <v>-9.4569805475930302E-3</v>
      </c>
    </row>
    <row r="3427" spans="1:11" x14ac:dyDescent="0.2">
      <c r="A3427" s="6">
        <v>45393</v>
      </c>
      <c r="B3427">
        <v>59.712520599999998</v>
      </c>
      <c r="C3427">
        <v>189.0500031</v>
      </c>
      <c r="D3427">
        <v>90.608551030000001</v>
      </c>
      <c r="E3427">
        <v>5199.0600590000004</v>
      </c>
      <c r="G3427" s="6">
        <f t="shared" si="272"/>
        <v>45393</v>
      </c>
      <c r="H3427" s="4">
        <f t="shared" si="273"/>
        <v>-8.7428926389832018E-3</v>
      </c>
      <c r="I3427" s="4">
        <f t="shared" si="274"/>
        <v>1.6671181778331157E-2</v>
      </c>
      <c r="J3427" s="4">
        <f t="shared" si="275"/>
        <v>4.1096428470930091E-2</v>
      </c>
      <c r="K3427" s="4">
        <f t="shared" si="276"/>
        <v>7.4447977344016536E-3</v>
      </c>
    </row>
    <row r="3428" spans="1:11" x14ac:dyDescent="0.2">
      <c r="A3428" s="6">
        <v>45394</v>
      </c>
      <c r="B3428">
        <v>59.762203220000004</v>
      </c>
      <c r="C3428">
        <v>186.13000489999999</v>
      </c>
      <c r="D3428">
        <v>88.178756710000002</v>
      </c>
      <c r="E3428">
        <v>5123.4101559999999</v>
      </c>
      <c r="G3428" s="6">
        <f t="shared" si="272"/>
        <v>45394</v>
      </c>
      <c r="H3428" s="4">
        <f t="shared" si="273"/>
        <v>8.320301923414597E-4</v>
      </c>
      <c r="I3428" s="4">
        <f t="shared" si="274"/>
        <v>-1.544563952456246E-2</v>
      </c>
      <c r="J3428" s="4">
        <f t="shared" si="275"/>
        <v>-2.6816390863545592E-2</v>
      </c>
      <c r="K3428" s="4">
        <f t="shared" si="276"/>
        <v>-1.4550688420889468E-2</v>
      </c>
    </row>
    <row r="3429" spans="1:11" x14ac:dyDescent="0.2">
      <c r="A3429" s="6">
        <v>45397</v>
      </c>
      <c r="B3429">
        <v>59.553524019999998</v>
      </c>
      <c r="C3429">
        <v>183.61999510000001</v>
      </c>
      <c r="D3429">
        <v>85.993934629999998</v>
      </c>
      <c r="E3429">
        <v>5061.8198240000002</v>
      </c>
      <c r="G3429" s="6">
        <f t="shared" si="272"/>
        <v>45397</v>
      </c>
      <c r="H3429" s="4">
        <f t="shared" si="273"/>
        <v>-3.491825748655919E-3</v>
      </c>
      <c r="I3429" s="4">
        <f t="shared" si="274"/>
        <v>-1.348525081352947E-2</v>
      </c>
      <c r="J3429" s="4">
        <f t="shared" si="275"/>
        <v>-2.4777193073671766E-2</v>
      </c>
      <c r="K3429" s="4">
        <f t="shared" si="276"/>
        <v>-1.2021354942249096E-2</v>
      </c>
    </row>
    <row r="3430" spans="1:11" x14ac:dyDescent="0.2">
      <c r="A3430" s="6">
        <v>45398</v>
      </c>
      <c r="B3430">
        <v>59.464088439999998</v>
      </c>
      <c r="C3430">
        <v>183.32000729999999</v>
      </c>
      <c r="D3430">
        <v>87.407821659999996</v>
      </c>
      <c r="E3430">
        <v>5051.4101559999999</v>
      </c>
      <c r="G3430" s="6">
        <f t="shared" si="272"/>
        <v>45398</v>
      </c>
      <c r="H3430" s="4">
        <f t="shared" si="273"/>
        <v>-1.5017680560761582E-3</v>
      </c>
      <c r="I3430" s="4">
        <f t="shared" si="274"/>
        <v>-1.6337425553064611E-3</v>
      </c>
      <c r="J3430" s="4">
        <f t="shared" si="275"/>
        <v>1.6441706453872884E-2</v>
      </c>
      <c r="K3430" s="4">
        <f t="shared" si="276"/>
        <v>-2.0565070195988078E-3</v>
      </c>
    </row>
    <row r="3431" spans="1:11" x14ac:dyDescent="0.2">
      <c r="A3431" s="6">
        <v>45399</v>
      </c>
      <c r="B3431">
        <v>59.275280000000002</v>
      </c>
      <c r="C3431">
        <v>181.27999879999999</v>
      </c>
      <c r="D3431">
        <v>84.028099060000002</v>
      </c>
      <c r="E3431">
        <v>5022.2099609999996</v>
      </c>
      <c r="G3431" s="6">
        <f t="shared" si="272"/>
        <v>45399</v>
      </c>
      <c r="H3431" s="4">
        <f t="shared" si="273"/>
        <v>-3.1751674826480114E-3</v>
      </c>
      <c r="I3431" s="4">
        <f t="shared" si="274"/>
        <v>-1.1128127966204771E-2</v>
      </c>
      <c r="J3431" s="4">
        <f t="shared" si="275"/>
        <v>-3.8666134629764315E-2</v>
      </c>
      <c r="K3431" s="4">
        <f t="shared" si="276"/>
        <v>-5.7806026630636831E-3</v>
      </c>
    </row>
    <row r="3432" spans="1:11" x14ac:dyDescent="0.2">
      <c r="A3432" s="6">
        <v>45400</v>
      </c>
      <c r="B3432">
        <v>58.887729640000003</v>
      </c>
      <c r="C3432">
        <v>179.22000120000001</v>
      </c>
      <c r="D3432">
        <v>84.664039610000003</v>
      </c>
      <c r="E3432">
        <v>5011.1201170000004</v>
      </c>
      <c r="G3432" s="6">
        <f t="shared" si="272"/>
        <v>45400</v>
      </c>
      <c r="H3432" s="4">
        <f t="shared" si="273"/>
        <v>-6.5381447375701951E-3</v>
      </c>
      <c r="I3432" s="4">
        <f t="shared" si="274"/>
        <v>-1.1363623199670769E-2</v>
      </c>
      <c r="J3432" s="4">
        <f t="shared" si="275"/>
        <v>7.5681891785497335E-3</v>
      </c>
      <c r="K3432" s="4">
        <f t="shared" si="276"/>
        <v>-2.2081601697494513E-3</v>
      </c>
    </row>
    <row r="3433" spans="1:11" x14ac:dyDescent="0.2">
      <c r="A3433" s="6">
        <v>45401</v>
      </c>
      <c r="B3433">
        <v>59.156036380000003</v>
      </c>
      <c r="C3433">
        <v>174.63000489999999</v>
      </c>
      <c r="D3433">
        <v>76.193740840000004</v>
      </c>
      <c r="E3433">
        <v>4967.2299800000001</v>
      </c>
      <c r="G3433" s="6">
        <f t="shared" si="272"/>
        <v>45401</v>
      </c>
      <c r="H3433" s="4">
        <f t="shared" si="273"/>
        <v>4.5562418799340865E-3</v>
      </c>
      <c r="I3433" s="4">
        <f t="shared" si="274"/>
        <v>-2.5610960100808322E-2</v>
      </c>
      <c r="J3433" s="4">
        <f t="shared" si="275"/>
        <v>-0.10004600310849732</v>
      </c>
      <c r="K3433" s="4">
        <f t="shared" si="276"/>
        <v>-8.7585481838891033E-3</v>
      </c>
    </row>
    <row r="3434" spans="1:11" x14ac:dyDescent="0.2">
      <c r="A3434" s="6">
        <v>45404</v>
      </c>
      <c r="B3434">
        <v>59.762203220000004</v>
      </c>
      <c r="C3434">
        <v>177.22999569999999</v>
      </c>
      <c r="D3434">
        <v>79.511466979999994</v>
      </c>
      <c r="E3434">
        <v>5010.6000979999999</v>
      </c>
      <c r="G3434" s="6">
        <f t="shared" si="272"/>
        <v>45404</v>
      </c>
      <c r="H3434" s="4">
        <f t="shared" si="273"/>
        <v>1.0246914382602945E-2</v>
      </c>
      <c r="I3434" s="4">
        <f t="shared" si="274"/>
        <v>1.4888568556639781E-2</v>
      </c>
      <c r="J3434" s="4">
        <f t="shared" si="275"/>
        <v>4.3543289821757369E-2</v>
      </c>
      <c r="K3434" s="4">
        <f t="shared" si="276"/>
        <v>8.7312482358627985E-3</v>
      </c>
    </row>
    <row r="3435" spans="1:11" x14ac:dyDescent="0.2">
      <c r="A3435" s="6">
        <v>45405</v>
      </c>
      <c r="B3435">
        <v>58.718799590000003</v>
      </c>
      <c r="C3435">
        <v>179.53999329999999</v>
      </c>
      <c r="D3435">
        <v>82.416229250000001</v>
      </c>
      <c r="E3435">
        <v>5070.5498049999997</v>
      </c>
      <c r="G3435" s="6">
        <f t="shared" si="272"/>
        <v>45405</v>
      </c>
      <c r="H3435" s="4">
        <f t="shared" si="273"/>
        <v>-1.7459256415948476E-2</v>
      </c>
      <c r="I3435" s="4">
        <f t="shared" si="274"/>
        <v>1.3033897511966153E-2</v>
      </c>
      <c r="J3435" s="4">
        <f t="shared" si="275"/>
        <v>3.6532620769412549E-2</v>
      </c>
      <c r="K3435" s="4">
        <f t="shared" si="276"/>
        <v>1.1964576263814974E-2</v>
      </c>
    </row>
    <row r="3436" spans="1:11" x14ac:dyDescent="0.2">
      <c r="A3436" s="6">
        <v>45406</v>
      </c>
      <c r="B3436">
        <v>59.4939003</v>
      </c>
      <c r="C3436">
        <v>176.5899963</v>
      </c>
      <c r="D3436">
        <v>79.670455930000003</v>
      </c>
      <c r="E3436">
        <v>5071.6298829999996</v>
      </c>
      <c r="G3436" s="6">
        <f t="shared" si="272"/>
        <v>45406</v>
      </c>
      <c r="H3436" s="4">
        <f t="shared" si="273"/>
        <v>1.3200213822695428E-2</v>
      </c>
      <c r="I3436" s="4">
        <f t="shared" si="274"/>
        <v>-1.6430862816568914E-2</v>
      </c>
      <c r="J3436" s="4">
        <f t="shared" si="275"/>
        <v>-3.3315929944708E-2</v>
      </c>
      <c r="K3436" s="4">
        <f t="shared" si="276"/>
        <v>2.1301003668972029E-4</v>
      </c>
    </row>
    <row r="3437" spans="1:11" x14ac:dyDescent="0.2">
      <c r="A3437" s="6">
        <v>45407</v>
      </c>
      <c r="B3437">
        <v>59.831764219999997</v>
      </c>
      <c r="C3437">
        <v>173.66999820000001</v>
      </c>
      <c r="D3437">
        <v>82.625213619999997</v>
      </c>
      <c r="E3437">
        <v>5048.419922</v>
      </c>
      <c r="G3437" s="6">
        <f t="shared" si="272"/>
        <v>45407</v>
      </c>
      <c r="H3437" s="4">
        <f t="shared" si="273"/>
        <v>5.6789673949144692E-3</v>
      </c>
      <c r="I3437" s="4">
        <f t="shared" si="274"/>
        <v>-1.6535467247189573E-2</v>
      </c>
      <c r="J3437" s="4">
        <f t="shared" si="275"/>
        <v>3.7087244644314676E-2</v>
      </c>
      <c r="K3437" s="4">
        <f t="shared" si="276"/>
        <v>-4.5764303656697924E-3</v>
      </c>
    </row>
    <row r="3438" spans="1:11" x14ac:dyDescent="0.2">
      <c r="A3438" s="6">
        <v>45408</v>
      </c>
      <c r="B3438">
        <v>59.782077790000002</v>
      </c>
      <c r="C3438">
        <v>179.61999510000001</v>
      </c>
      <c r="D3438">
        <v>87.727790830000004</v>
      </c>
      <c r="E3438">
        <v>5099.9599609999996</v>
      </c>
      <c r="G3438" s="6">
        <f t="shared" si="272"/>
        <v>45408</v>
      </c>
      <c r="H3438" s="4">
        <f t="shared" si="273"/>
        <v>-8.3043564982132612E-4</v>
      </c>
      <c r="I3438" s="4">
        <f t="shared" si="274"/>
        <v>3.4260361384629734E-2</v>
      </c>
      <c r="J3438" s="4">
        <f t="shared" si="275"/>
        <v>6.1755691591517836E-2</v>
      </c>
      <c r="K3438" s="4">
        <f t="shared" si="276"/>
        <v>1.0209142622110035E-2</v>
      </c>
    </row>
    <row r="3439" spans="1:11" x14ac:dyDescent="0.2">
      <c r="A3439" s="6">
        <v>45411</v>
      </c>
      <c r="B3439">
        <v>59.861576079999999</v>
      </c>
      <c r="C3439">
        <v>180.96000670000001</v>
      </c>
      <c r="D3439">
        <v>87.749794010000002</v>
      </c>
      <c r="E3439">
        <v>5116.169922</v>
      </c>
      <c r="G3439" s="6">
        <f t="shared" si="272"/>
        <v>45411</v>
      </c>
      <c r="H3439" s="4">
        <f t="shared" si="273"/>
        <v>1.3298013876208437E-3</v>
      </c>
      <c r="I3439" s="4">
        <f t="shared" si="274"/>
        <v>7.460258526641006E-3</v>
      </c>
      <c r="J3439" s="4">
        <f t="shared" si="275"/>
        <v>2.5081196952325691E-4</v>
      </c>
      <c r="K3439" s="4">
        <f t="shared" si="276"/>
        <v>3.1784486788053457E-3</v>
      </c>
    </row>
    <row r="3440" spans="1:11" x14ac:dyDescent="0.2">
      <c r="A3440" s="6">
        <v>45412</v>
      </c>
      <c r="B3440">
        <v>58.977165220000003</v>
      </c>
      <c r="C3440">
        <v>175</v>
      </c>
      <c r="D3440">
        <v>86.394905089999995</v>
      </c>
      <c r="E3440">
        <v>5035.6899409999996</v>
      </c>
      <c r="G3440" s="6">
        <f t="shared" si="272"/>
        <v>45412</v>
      </c>
      <c r="H3440" s="4">
        <f t="shared" si="273"/>
        <v>-1.4774266197369323E-2</v>
      </c>
      <c r="I3440" s="4">
        <f t="shared" si="274"/>
        <v>-3.2935491154576835E-2</v>
      </c>
      <c r="J3440" s="4">
        <f t="shared" si="275"/>
        <v>-1.5440365818358504E-2</v>
      </c>
      <c r="K3440" s="4">
        <f t="shared" si="276"/>
        <v>-1.5730513690315306E-2</v>
      </c>
    </row>
    <row r="3441" spans="1:11" x14ac:dyDescent="0.2">
      <c r="A3441" s="6">
        <v>45413</v>
      </c>
      <c r="B3441">
        <v>58.480304719999999</v>
      </c>
      <c r="C3441">
        <v>179</v>
      </c>
      <c r="D3441">
        <v>83.034179690000002</v>
      </c>
      <c r="E3441">
        <v>5018.3901370000003</v>
      </c>
      <c r="G3441" s="6">
        <f t="shared" si="272"/>
        <v>45413</v>
      </c>
      <c r="H3441" s="4">
        <f t="shared" si="273"/>
        <v>-8.4246249908178639E-3</v>
      </c>
      <c r="I3441" s="4">
        <f t="shared" si="274"/>
        <v>2.2857142857142909E-2</v>
      </c>
      <c r="J3441" s="4">
        <f t="shared" si="275"/>
        <v>-3.8899578586249151E-2</v>
      </c>
      <c r="K3441" s="4">
        <f t="shared" si="276"/>
        <v>-3.4354386792455616E-3</v>
      </c>
    </row>
    <row r="3442" spans="1:11" x14ac:dyDescent="0.2">
      <c r="A3442" s="6">
        <v>45414</v>
      </c>
      <c r="B3442">
        <v>59.33490372</v>
      </c>
      <c r="C3442">
        <v>184.72000120000001</v>
      </c>
      <c r="D3442">
        <v>85.809951780000006</v>
      </c>
      <c r="E3442">
        <v>5064.2001950000003</v>
      </c>
      <c r="G3442" s="6">
        <f t="shared" si="272"/>
        <v>45414</v>
      </c>
      <c r="H3442" s="4">
        <f t="shared" si="273"/>
        <v>1.4613449845922721E-2</v>
      </c>
      <c r="I3442" s="4">
        <f t="shared" si="274"/>
        <v>3.1955313966480547E-2</v>
      </c>
      <c r="J3442" s="4">
        <f t="shared" si="275"/>
        <v>3.3429270938342137E-2</v>
      </c>
      <c r="K3442" s="4">
        <f t="shared" si="276"/>
        <v>9.1284369587465441E-3</v>
      </c>
    </row>
    <row r="3443" spans="1:11" x14ac:dyDescent="0.2">
      <c r="A3443" s="6">
        <v>45415</v>
      </c>
      <c r="B3443">
        <v>59.444213869999999</v>
      </c>
      <c r="C3443">
        <v>186.21000670000001</v>
      </c>
      <c r="D3443">
        <v>88.781707760000003</v>
      </c>
      <c r="E3443">
        <v>5127.7900390000004</v>
      </c>
      <c r="G3443" s="6">
        <f t="shared" si="272"/>
        <v>45415</v>
      </c>
      <c r="H3443" s="4">
        <f t="shared" si="273"/>
        <v>1.8422571395046994E-3</v>
      </c>
      <c r="I3443" s="4">
        <f t="shared" si="274"/>
        <v>8.0662921736707194E-3</v>
      </c>
      <c r="J3443" s="4">
        <f t="shared" si="275"/>
        <v>3.463183370174816E-2</v>
      </c>
      <c r="K3443" s="4">
        <f t="shared" si="276"/>
        <v>1.2556739771619529E-2</v>
      </c>
    </row>
    <row r="3444" spans="1:11" x14ac:dyDescent="0.2">
      <c r="A3444" s="6">
        <v>45418</v>
      </c>
      <c r="B3444">
        <v>59.4939003</v>
      </c>
      <c r="C3444">
        <v>188.6999969</v>
      </c>
      <c r="D3444">
        <v>92.132431030000006</v>
      </c>
      <c r="E3444">
        <v>5180.7402339999999</v>
      </c>
      <c r="G3444" s="6">
        <f t="shared" si="272"/>
        <v>45418</v>
      </c>
      <c r="H3444" s="4">
        <f t="shared" si="273"/>
        <v>8.3584972809402913E-4</v>
      </c>
      <c r="I3444" s="4">
        <f t="shared" si="274"/>
        <v>1.3371946245679389E-2</v>
      </c>
      <c r="J3444" s="4">
        <f t="shared" si="275"/>
        <v>3.7741144595437204E-2</v>
      </c>
      <c r="K3444" s="4">
        <f t="shared" si="276"/>
        <v>1.0326123846195134E-2</v>
      </c>
    </row>
    <row r="3445" spans="1:11" x14ac:dyDescent="0.2">
      <c r="A3445" s="6">
        <v>45419</v>
      </c>
      <c r="B3445">
        <v>60.239185329999998</v>
      </c>
      <c r="C3445">
        <v>188.7599945</v>
      </c>
      <c r="D3445">
        <v>90.546562190000003</v>
      </c>
      <c r="E3445">
        <v>5187.7001950000003</v>
      </c>
      <c r="G3445" s="6">
        <f t="shared" si="272"/>
        <v>45419</v>
      </c>
      <c r="H3445" s="4">
        <f t="shared" si="273"/>
        <v>1.25270830495543E-2</v>
      </c>
      <c r="I3445" s="4">
        <f t="shared" si="274"/>
        <v>3.1795231046971573E-4</v>
      </c>
      <c r="J3445" s="4">
        <f t="shared" si="275"/>
        <v>-1.7212927329396277E-2</v>
      </c>
      <c r="K3445" s="4">
        <f t="shared" si="276"/>
        <v>1.3434298354362273E-3</v>
      </c>
    </row>
    <row r="3446" spans="1:11" x14ac:dyDescent="0.2">
      <c r="A3446" s="6">
        <v>45420</v>
      </c>
      <c r="B3446">
        <v>59.921199799999997</v>
      </c>
      <c r="C3446">
        <v>188</v>
      </c>
      <c r="D3446">
        <v>90.404579159999997</v>
      </c>
      <c r="E3446">
        <v>5187.669922</v>
      </c>
      <c r="G3446" s="6">
        <f t="shared" si="272"/>
        <v>45420</v>
      </c>
      <c r="H3446" s="4">
        <f t="shared" si="273"/>
        <v>-5.2787156442775096E-3</v>
      </c>
      <c r="I3446" s="4">
        <f t="shared" si="274"/>
        <v>-4.0262477333352642E-3</v>
      </c>
      <c r="J3446" s="4">
        <f t="shared" si="275"/>
        <v>-1.5680664904987873E-3</v>
      </c>
      <c r="K3446" s="4">
        <f t="shared" si="276"/>
        <v>-5.8355338323767825E-6</v>
      </c>
    </row>
    <row r="3447" spans="1:11" x14ac:dyDescent="0.2">
      <c r="A3447" s="6">
        <v>45421</v>
      </c>
      <c r="B3447">
        <v>60.268211360000002</v>
      </c>
      <c r="C3447">
        <v>189.5</v>
      </c>
      <c r="D3447">
        <v>88.739715579999995</v>
      </c>
      <c r="E3447">
        <v>5214.080078</v>
      </c>
      <c r="G3447" s="6">
        <f t="shared" si="272"/>
        <v>45421</v>
      </c>
      <c r="H3447" s="4">
        <f t="shared" si="273"/>
        <v>5.7911317056105194E-3</v>
      </c>
      <c r="I3447" s="4">
        <f t="shared" si="274"/>
        <v>7.9787234042554278E-3</v>
      </c>
      <c r="J3447" s="4">
        <f t="shared" si="275"/>
        <v>-1.8415699685449427E-2</v>
      </c>
      <c r="K3447" s="4">
        <f t="shared" si="276"/>
        <v>5.0909476503120388E-3</v>
      </c>
    </row>
    <row r="3448" spans="1:11" x14ac:dyDescent="0.2">
      <c r="A3448" s="6">
        <v>45422</v>
      </c>
      <c r="B3448">
        <v>60.308097840000002</v>
      </c>
      <c r="C3448">
        <v>187.47999569999999</v>
      </c>
      <c r="D3448">
        <v>89.8706131</v>
      </c>
      <c r="E3448">
        <v>5222.6801759999998</v>
      </c>
      <c r="G3448" s="6">
        <f t="shared" si="272"/>
        <v>45422</v>
      </c>
      <c r="H3448" s="4">
        <f t="shared" si="273"/>
        <v>6.618162228466673E-4</v>
      </c>
      <c r="I3448" s="4">
        <f t="shared" si="274"/>
        <v>-1.0659653298153104E-2</v>
      </c>
      <c r="J3448" s="4">
        <f t="shared" si="275"/>
        <v>1.2743984050529011E-2</v>
      </c>
      <c r="K3448" s="4">
        <f t="shared" si="276"/>
        <v>1.6493989105166307E-3</v>
      </c>
    </row>
    <row r="3449" spans="1:11" x14ac:dyDescent="0.2">
      <c r="A3449" s="6">
        <v>45425</v>
      </c>
      <c r="B3449">
        <v>60.238296509999998</v>
      </c>
      <c r="C3449">
        <v>186.57000729999999</v>
      </c>
      <c r="D3449">
        <v>90.391578670000001</v>
      </c>
      <c r="E3449">
        <v>5221.419922</v>
      </c>
      <c r="G3449" s="6">
        <f t="shared" si="272"/>
        <v>45425</v>
      </c>
      <c r="H3449" s="4">
        <f t="shared" si="273"/>
        <v>-1.157412229866539E-3</v>
      </c>
      <c r="I3449" s="4">
        <f t="shared" si="274"/>
        <v>-4.8537893155072842E-3</v>
      </c>
      <c r="J3449" s="4">
        <f t="shared" si="275"/>
        <v>5.7968400573868983E-3</v>
      </c>
      <c r="K3449" s="4">
        <f t="shared" si="276"/>
        <v>-2.4130407329769898E-4</v>
      </c>
    </row>
    <row r="3450" spans="1:11" x14ac:dyDescent="0.2">
      <c r="A3450" s="6">
        <v>45426</v>
      </c>
      <c r="B3450">
        <v>59.689861299999997</v>
      </c>
      <c r="C3450">
        <v>187.07000729999999</v>
      </c>
      <c r="D3450">
        <v>91.348495479999997</v>
      </c>
      <c r="E3450">
        <v>5246.6801759999998</v>
      </c>
      <c r="G3450" s="6">
        <f t="shared" si="272"/>
        <v>45426</v>
      </c>
      <c r="H3450" s="4">
        <f t="shared" si="273"/>
        <v>-9.1044276112448586E-3</v>
      </c>
      <c r="I3450" s="4">
        <f t="shared" si="274"/>
        <v>2.6799591597592709E-3</v>
      </c>
      <c r="J3450" s="4">
        <f t="shared" si="275"/>
        <v>1.0586349127649219E-2</v>
      </c>
      <c r="K3450" s="4">
        <f t="shared" si="276"/>
        <v>4.8378131575987915E-3</v>
      </c>
    </row>
    <row r="3451" spans="1:11" x14ac:dyDescent="0.2">
      <c r="A3451" s="6">
        <v>45427</v>
      </c>
      <c r="B3451">
        <v>59.659946439999999</v>
      </c>
      <c r="C3451">
        <v>185.9900055</v>
      </c>
      <c r="D3451">
        <v>94.622222899999997</v>
      </c>
      <c r="E3451">
        <v>5308.1499020000001</v>
      </c>
      <c r="G3451" s="6">
        <f t="shared" si="272"/>
        <v>45427</v>
      </c>
      <c r="H3451" s="4">
        <f t="shared" si="273"/>
        <v>-5.0117154485662674E-4</v>
      </c>
      <c r="I3451" s="4">
        <f t="shared" si="274"/>
        <v>-5.7732493604280011E-3</v>
      </c>
      <c r="J3451" s="4">
        <f t="shared" si="275"/>
        <v>3.5837781485046571E-2</v>
      </c>
      <c r="K3451" s="4">
        <f t="shared" si="276"/>
        <v>1.171592777489705E-2</v>
      </c>
    </row>
    <row r="3452" spans="1:11" x14ac:dyDescent="0.2">
      <c r="A3452" s="6">
        <v>45428</v>
      </c>
      <c r="B3452">
        <v>63.828067779999998</v>
      </c>
      <c r="C3452">
        <v>183.63000489999999</v>
      </c>
      <c r="D3452">
        <v>94.351249690000003</v>
      </c>
      <c r="E3452">
        <v>5297.1000979999999</v>
      </c>
      <c r="G3452" s="6">
        <f t="shared" si="272"/>
        <v>45428</v>
      </c>
      <c r="H3452" s="4">
        <f t="shared" si="273"/>
        <v>6.9864651055157712E-2</v>
      </c>
      <c r="I3452" s="4">
        <f t="shared" si="274"/>
        <v>-1.2688857090226824E-2</v>
      </c>
      <c r="J3452" s="4">
        <f t="shared" si="275"/>
        <v>-2.8637375205861071E-3</v>
      </c>
      <c r="K3452" s="4">
        <f t="shared" si="276"/>
        <v>-2.0816676627457564E-3</v>
      </c>
    </row>
    <row r="3453" spans="1:11" x14ac:dyDescent="0.2">
      <c r="A3453" s="6">
        <v>45429</v>
      </c>
      <c r="B3453">
        <v>64.466247559999999</v>
      </c>
      <c r="C3453">
        <v>184.6999969</v>
      </c>
      <c r="D3453">
        <v>92.471397400000001</v>
      </c>
      <c r="E3453">
        <v>5303.2700199999999</v>
      </c>
      <c r="G3453" s="6">
        <f t="shared" si="272"/>
        <v>45429</v>
      </c>
      <c r="H3453" s="4">
        <f t="shared" si="273"/>
        <v>9.9984192252169368E-3</v>
      </c>
      <c r="I3453" s="4">
        <f t="shared" si="274"/>
        <v>5.8268908753920101E-3</v>
      </c>
      <c r="J3453" s="4">
        <f t="shared" si="275"/>
        <v>-1.9923978709094348E-2</v>
      </c>
      <c r="K3453" s="4">
        <f t="shared" si="276"/>
        <v>1.164773533792518E-3</v>
      </c>
    </row>
    <row r="3454" spans="1:11" x14ac:dyDescent="0.2">
      <c r="A3454" s="6">
        <v>45432</v>
      </c>
      <c r="B3454">
        <v>63.997581480000001</v>
      </c>
      <c r="C3454">
        <v>183.53999329999999</v>
      </c>
      <c r="D3454">
        <v>94.772216799999995</v>
      </c>
      <c r="E3454">
        <v>5308.1298829999996</v>
      </c>
      <c r="G3454" s="6">
        <f t="shared" si="272"/>
        <v>45432</v>
      </c>
      <c r="H3454" s="4">
        <f t="shared" si="273"/>
        <v>-7.269945091248009E-3</v>
      </c>
      <c r="I3454" s="4">
        <f t="shared" si="274"/>
        <v>-6.2804743880318092E-3</v>
      </c>
      <c r="J3454" s="4">
        <f t="shared" si="275"/>
        <v>2.4881417007763362E-2</v>
      </c>
      <c r="K3454" s="4">
        <f t="shared" si="276"/>
        <v>9.1638988429254553E-4</v>
      </c>
    </row>
    <row r="3455" spans="1:11" x14ac:dyDescent="0.2">
      <c r="A3455" s="6">
        <v>45433</v>
      </c>
      <c r="B3455">
        <v>64.964828490000002</v>
      </c>
      <c r="C3455">
        <v>183.1499939</v>
      </c>
      <c r="D3455">
        <v>95.378166199999995</v>
      </c>
      <c r="E3455">
        <v>5321.4101559999999</v>
      </c>
      <c r="G3455" s="6">
        <f t="shared" si="272"/>
        <v>45433</v>
      </c>
      <c r="H3455" s="4">
        <f t="shared" si="273"/>
        <v>1.5113805672520186E-2</v>
      </c>
      <c r="I3455" s="4">
        <f t="shared" si="274"/>
        <v>-2.1248742194434067E-3</v>
      </c>
      <c r="J3455" s="4">
        <f t="shared" si="275"/>
        <v>6.3937451339641793E-3</v>
      </c>
      <c r="K3455" s="4">
        <f t="shared" si="276"/>
        <v>2.5018741614692974E-3</v>
      </c>
    </row>
    <row r="3456" spans="1:11" x14ac:dyDescent="0.2">
      <c r="A3456" s="6">
        <v>45434</v>
      </c>
      <c r="B3456">
        <v>65.064537049999998</v>
      </c>
      <c r="C3456">
        <v>183.13000489999999</v>
      </c>
      <c r="D3456">
        <v>94.942199709999997</v>
      </c>
      <c r="E3456">
        <v>5307.0097660000001</v>
      </c>
      <c r="G3456" s="6">
        <f t="shared" si="272"/>
        <v>45434</v>
      </c>
      <c r="H3456" s="4">
        <f t="shared" si="273"/>
        <v>1.534808331177917E-3</v>
      </c>
      <c r="I3456" s="4">
        <f t="shared" si="274"/>
        <v>-1.0914005277506966E-4</v>
      </c>
      <c r="J3456" s="4">
        <f t="shared" si="275"/>
        <v>-4.570925478749599E-3</v>
      </c>
      <c r="K3456" s="4">
        <f t="shared" si="276"/>
        <v>-2.7061229219031979E-3</v>
      </c>
    </row>
    <row r="3457" spans="1:11" x14ac:dyDescent="0.2">
      <c r="A3457" s="6">
        <v>45435</v>
      </c>
      <c r="B3457">
        <v>64.655700679999995</v>
      </c>
      <c r="C3457">
        <v>181.0500031</v>
      </c>
      <c r="D3457">
        <v>103.79048160000001</v>
      </c>
      <c r="E3457">
        <v>5267.8398440000001</v>
      </c>
      <c r="G3457" s="6">
        <f t="shared" si="272"/>
        <v>45435</v>
      </c>
      <c r="H3457" s="4">
        <f t="shared" si="273"/>
        <v>-6.2835515095700512E-3</v>
      </c>
      <c r="I3457" s="4">
        <f t="shared" si="274"/>
        <v>-1.1358061182468737E-2</v>
      </c>
      <c r="J3457" s="4">
        <f t="shared" si="275"/>
        <v>9.3196512373075358E-2</v>
      </c>
      <c r="K3457" s="4">
        <f t="shared" si="276"/>
        <v>-7.3807895080477692E-3</v>
      </c>
    </row>
    <row r="3458" spans="1:11" x14ac:dyDescent="0.2">
      <c r="A3458" s="6">
        <v>45436</v>
      </c>
      <c r="B3458">
        <v>65.194168090000005</v>
      </c>
      <c r="C3458">
        <v>180.75</v>
      </c>
      <c r="D3458">
        <v>106.46025849999999</v>
      </c>
      <c r="E3458">
        <v>5304.7202150000003</v>
      </c>
      <c r="G3458" s="6">
        <f t="shared" ref="G3458:G3521" si="277">A3458</f>
        <v>45436</v>
      </c>
      <c r="H3458" s="4">
        <f t="shared" si="273"/>
        <v>8.3282278954031064E-3</v>
      </c>
      <c r="I3458" s="4">
        <f t="shared" si="274"/>
        <v>-1.6570179224703052E-3</v>
      </c>
      <c r="J3458" s="4">
        <f t="shared" si="275"/>
        <v>2.5722752788536862E-2</v>
      </c>
      <c r="K3458" s="4">
        <f t="shared" si="276"/>
        <v>7.0010425700406387E-3</v>
      </c>
    </row>
    <row r="3459" spans="1:11" x14ac:dyDescent="0.2">
      <c r="A3459" s="6">
        <v>45440</v>
      </c>
      <c r="B3459">
        <v>64.855140689999999</v>
      </c>
      <c r="C3459">
        <v>182.1499939</v>
      </c>
      <c r="D3459">
        <v>113.8916473</v>
      </c>
      <c r="E3459">
        <v>5306.0400390000004</v>
      </c>
      <c r="G3459" s="6">
        <f t="shared" si="277"/>
        <v>45440</v>
      </c>
      <c r="H3459" s="4">
        <f t="shared" si="273"/>
        <v>-5.2002718944428317E-3</v>
      </c>
      <c r="I3459" s="4">
        <f t="shared" si="274"/>
        <v>7.7454710926694315E-3</v>
      </c>
      <c r="J3459" s="4">
        <f t="shared" si="275"/>
        <v>6.9804346755367064E-2</v>
      </c>
      <c r="K3459" s="4">
        <f t="shared" si="276"/>
        <v>2.4880181168995819E-4</v>
      </c>
    </row>
    <row r="3460" spans="1:11" x14ac:dyDescent="0.2">
      <c r="A3460" s="6">
        <v>45441</v>
      </c>
      <c r="B3460">
        <v>64.735473630000001</v>
      </c>
      <c r="C3460">
        <v>182.02000430000001</v>
      </c>
      <c r="D3460">
        <v>114.815567</v>
      </c>
      <c r="E3460">
        <v>5266.9501950000003</v>
      </c>
      <c r="G3460" s="6">
        <f t="shared" si="277"/>
        <v>45441</v>
      </c>
      <c r="H3460" s="4">
        <f t="shared" si="273"/>
        <v>-1.8451437885547151E-3</v>
      </c>
      <c r="I3460" s="4">
        <f t="shared" si="274"/>
        <v>-7.1364043015753609E-4</v>
      </c>
      <c r="J3460" s="4">
        <f t="shared" si="275"/>
        <v>8.1122691777941736E-3</v>
      </c>
      <c r="K3460" s="4">
        <f t="shared" si="276"/>
        <v>-7.367046556883361E-3</v>
      </c>
    </row>
    <row r="3461" spans="1:11" x14ac:dyDescent="0.2">
      <c r="A3461" s="6">
        <v>45442</v>
      </c>
      <c r="B3461">
        <v>64.705558780000004</v>
      </c>
      <c r="C3461">
        <v>179.32000729999999</v>
      </c>
      <c r="D3461">
        <v>110.490921</v>
      </c>
      <c r="E3461">
        <v>5235.4799800000001</v>
      </c>
      <c r="G3461" s="6">
        <f t="shared" si="277"/>
        <v>45442</v>
      </c>
      <c r="H3461" s="4">
        <f t="shared" ref="H3461:H3524" si="278">B3461/B3460-1</f>
        <v>-4.6210907748933661E-4</v>
      </c>
      <c r="I3461" s="4">
        <f t="shared" si="274"/>
        <v>-1.4833517944269348E-2</v>
      </c>
      <c r="J3461" s="4">
        <f t="shared" si="275"/>
        <v>-3.7666024851839119E-2</v>
      </c>
      <c r="K3461" s="4">
        <f t="shared" si="276"/>
        <v>-5.975035615464086E-3</v>
      </c>
    </row>
    <row r="3462" spans="1:11" x14ac:dyDescent="0.2">
      <c r="A3462" s="6">
        <v>45443</v>
      </c>
      <c r="B3462">
        <v>65.573089600000003</v>
      </c>
      <c r="C3462">
        <v>176.4400024</v>
      </c>
      <c r="D3462">
        <v>109.62400049999999</v>
      </c>
      <c r="E3462">
        <v>5277.5097660000001</v>
      </c>
      <c r="G3462" s="6">
        <f t="shared" si="277"/>
        <v>45443</v>
      </c>
      <c r="H3462" s="4">
        <f t="shared" si="278"/>
        <v>1.3407361536736273E-2</v>
      </c>
      <c r="I3462" s="4">
        <f t="shared" si="274"/>
        <v>-1.6060700327664934E-2</v>
      </c>
      <c r="J3462" s="4">
        <f t="shared" si="275"/>
        <v>-7.8460790457164364E-3</v>
      </c>
      <c r="K3462" s="4">
        <f t="shared" si="276"/>
        <v>8.0278763667434028E-3</v>
      </c>
    </row>
    <row r="3463" spans="1:11" x14ac:dyDescent="0.2">
      <c r="A3463" s="6">
        <v>45446</v>
      </c>
      <c r="B3463">
        <v>65.632919310000005</v>
      </c>
      <c r="C3463">
        <v>178.3399963</v>
      </c>
      <c r="D3463">
        <v>114.9905548</v>
      </c>
      <c r="E3463">
        <v>5283.3999020000001</v>
      </c>
      <c r="G3463" s="6">
        <f t="shared" si="277"/>
        <v>45446</v>
      </c>
      <c r="H3463" s="4">
        <f t="shared" si="278"/>
        <v>9.1241255162710644E-4</v>
      </c>
      <c r="I3463" s="4">
        <f t="shared" si="274"/>
        <v>1.0768498493287204E-2</v>
      </c>
      <c r="J3463" s="4">
        <f t="shared" si="275"/>
        <v>4.8954191377097223E-2</v>
      </c>
      <c r="K3463" s="4">
        <f t="shared" si="276"/>
        <v>1.1160824444034212E-3</v>
      </c>
    </row>
    <row r="3464" spans="1:11" x14ac:dyDescent="0.2">
      <c r="A3464" s="6">
        <v>45447</v>
      </c>
      <c r="B3464">
        <v>66.410697940000006</v>
      </c>
      <c r="C3464">
        <v>179.3399963</v>
      </c>
      <c r="D3464">
        <v>116.42742920000001</v>
      </c>
      <c r="E3464">
        <v>5291.3398440000001</v>
      </c>
      <c r="G3464" s="6">
        <f t="shared" si="277"/>
        <v>45447</v>
      </c>
      <c r="H3464" s="4">
        <f t="shared" si="278"/>
        <v>1.1850434784507424E-2</v>
      </c>
      <c r="I3464" s="4">
        <f t="shared" si="274"/>
        <v>5.6072671343887492E-3</v>
      </c>
      <c r="J3464" s="4">
        <f t="shared" si="275"/>
        <v>1.2495586289666294E-2</v>
      </c>
      <c r="K3464" s="4">
        <f t="shared" si="276"/>
        <v>1.5028092037845386E-3</v>
      </c>
    </row>
    <row r="3465" spans="1:11" x14ac:dyDescent="0.2">
      <c r="A3465" s="6">
        <v>45448</v>
      </c>
      <c r="B3465">
        <v>66.899307250000007</v>
      </c>
      <c r="C3465">
        <v>181.27999879999999</v>
      </c>
      <c r="D3465">
        <v>122.4299469</v>
      </c>
      <c r="E3465">
        <v>5354.0297849999997</v>
      </c>
      <c r="G3465" s="6">
        <f t="shared" si="277"/>
        <v>45448</v>
      </c>
      <c r="H3465" s="4">
        <f t="shared" si="278"/>
        <v>7.3573885707607367E-3</v>
      </c>
      <c r="I3465" s="4">
        <f t="shared" si="274"/>
        <v>1.0817455893969985E-2</v>
      </c>
      <c r="J3465" s="4">
        <f t="shared" si="275"/>
        <v>5.1555872540042236E-2</v>
      </c>
      <c r="K3465" s="4">
        <f t="shared" si="276"/>
        <v>1.1847649715994946E-2</v>
      </c>
    </row>
    <row r="3466" spans="1:11" x14ac:dyDescent="0.2">
      <c r="A3466" s="6">
        <v>45449</v>
      </c>
      <c r="B3466">
        <v>66.959136959999995</v>
      </c>
      <c r="C3466">
        <v>185</v>
      </c>
      <c r="D3466">
        <v>120.98806</v>
      </c>
      <c r="E3466">
        <v>5352.9599609999996</v>
      </c>
      <c r="G3466" s="6">
        <f t="shared" si="277"/>
        <v>45449</v>
      </c>
      <c r="H3466" s="4">
        <f t="shared" si="278"/>
        <v>8.9432480633022671E-4</v>
      </c>
      <c r="I3466" s="4">
        <f t="shared" si="274"/>
        <v>2.0520748149960966E-2</v>
      </c>
      <c r="J3466" s="4">
        <f t="shared" si="275"/>
        <v>-1.1777240262774269E-2</v>
      </c>
      <c r="K3466" s="4">
        <f t="shared" si="276"/>
        <v>-1.9981659478196523E-4</v>
      </c>
    </row>
    <row r="3467" spans="1:11" x14ac:dyDescent="0.2">
      <c r="A3467" s="6">
        <v>45450</v>
      </c>
      <c r="B3467">
        <v>65.692749019999994</v>
      </c>
      <c r="C3467">
        <v>184.3000031</v>
      </c>
      <c r="D3467">
        <v>120.87807460000001</v>
      </c>
      <c r="E3467">
        <v>5346.9902339999999</v>
      </c>
      <c r="G3467" s="6">
        <f t="shared" si="277"/>
        <v>45450</v>
      </c>
      <c r="H3467" s="4">
        <f t="shared" si="278"/>
        <v>-1.8912847409555456E-2</v>
      </c>
      <c r="I3467" s="4">
        <f t="shared" si="274"/>
        <v>-3.7837670270269852E-3</v>
      </c>
      <c r="J3467" s="4">
        <f t="shared" si="275"/>
        <v>-9.0905995186629784E-4</v>
      </c>
      <c r="K3467" s="4">
        <f t="shared" si="276"/>
        <v>-1.1152198117477807E-3</v>
      </c>
    </row>
    <row r="3468" spans="1:11" x14ac:dyDescent="0.2">
      <c r="A3468" s="6">
        <v>45453</v>
      </c>
      <c r="B3468">
        <v>66.76967621</v>
      </c>
      <c r="C3468">
        <v>187.0599976</v>
      </c>
      <c r="D3468">
        <v>121.7799988</v>
      </c>
      <c r="E3468">
        <v>5360.7900390000004</v>
      </c>
      <c r="G3468" s="6">
        <f t="shared" si="277"/>
        <v>45453</v>
      </c>
      <c r="H3468" s="4">
        <f t="shared" si="278"/>
        <v>1.639339510167459E-2</v>
      </c>
      <c r="I3468" s="4">
        <f t="shared" si="274"/>
        <v>1.4975553193574465E-2</v>
      </c>
      <c r="J3468" s="4">
        <f t="shared" si="275"/>
        <v>7.4614375103554398E-3</v>
      </c>
      <c r="K3468" s="4">
        <f t="shared" si="276"/>
        <v>2.5808547231396251E-3</v>
      </c>
    </row>
    <row r="3469" spans="1:11" x14ac:dyDescent="0.2">
      <c r="A3469" s="6">
        <v>45454</v>
      </c>
      <c r="B3469">
        <v>66.540336609999997</v>
      </c>
      <c r="C3469">
        <v>187.22999569999999</v>
      </c>
      <c r="D3469">
        <v>120.9100037</v>
      </c>
      <c r="E3469">
        <v>5375.3198240000002</v>
      </c>
      <c r="G3469" s="6">
        <f t="shared" si="277"/>
        <v>45454</v>
      </c>
      <c r="H3469" s="4">
        <f t="shared" si="278"/>
        <v>-3.4347867627618767E-3</v>
      </c>
      <c r="I3469" s="4">
        <f t="shared" si="274"/>
        <v>9.0878917021863792E-4</v>
      </c>
      <c r="J3469" s="4">
        <f t="shared" si="275"/>
        <v>-7.1439900523303512E-3</v>
      </c>
      <c r="K3469" s="4">
        <f t="shared" si="276"/>
        <v>2.7103812860220788E-3</v>
      </c>
    </row>
    <row r="3470" spans="1:11" x14ac:dyDescent="0.2">
      <c r="A3470" s="6">
        <v>45455</v>
      </c>
      <c r="B3470">
        <v>66.121521000000001</v>
      </c>
      <c r="C3470">
        <v>186.88999939999999</v>
      </c>
      <c r="D3470">
        <v>125.1999969</v>
      </c>
      <c r="E3470">
        <v>5421.0297849999997</v>
      </c>
      <c r="G3470" s="6">
        <f t="shared" si="277"/>
        <v>45455</v>
      </c>
      <c r="H3470" s="4">
        <f t="shared" si="278"/>
        <v>-6.2941612762604793E-3</v>
      </c>
      <c r="I3470" s="4">
        <f t="shared" si="274"/>
        <v>-1.8159285787987534E-3</v>
      </c>
      <c r="J3470" s="4">
        <f t="shared" si="275"/>
        <v>3.5480878907623303E-2</v>
      </c>
      <c r="K3470" s="4">
        <f t="shared" si="276"/>
        <v>8.5036728039717957E-3</v>
      </c>
    </row>
    <row r="3471" spans="1:11" x14ac:dyDescent="0.2">
      <c r="A3471" s="6">
        <v>45456</v>
      </c>
      <c r="B3471">
        <v>66.510414119999993</v>
      </c>
      <c r="C3471">
        <v>183.83000179999999</v>
      </c>
      <c r="D3471">
        <v>129.61000060000001</v>
      </c>
      <c r="E3471">
        <v>5433.7402339999999</v>
      </c>
      <c r="G3471" s="6">
        <f t="shared" si="277"/>
        <v>45456</v>
      </c>
      <c r="H3471" s="4">
        <f t="shared" si="278"/>
        <v>5.8814908386635167E-3</v>
      </c>
      <c r="I3471" s="4">
        <f t="shared" si="274"/>
        <v>-1.6373254908362944E-2</v>
      </c>
      <c r="J3471" s="4">
        <f t="shared" si="275"/>
        <v>3.5223672597391342E-2</v>
      </c>
      <c r="K3471" s="4">
        <f t="shared" si="276"/>
        <v>2.3446558133972673E-3</v>
      </c>
    </row>
    <row r="3472" spans="1:11" x14ac:dyDescent="0.2">
      <c r="A3472" s="6">
        <v>45457</v>
      </c>
      <c r="B3472">
        <v>66.829505920000003</v>
      </c>
      <c r="C3472">
        <v>183.6600037</v>
      </c>
      <c r="D3472">
        <v>131.88000489999999</v>
      </c>
      <c r="E3472">
        <v>5431.6000979999999</v>
      </c>
      <c r="G3472" s="6">
        <f t="shared" si="277"/>
        <v>45457</v>
      </c>
      <c r="H3472" s="4">
        <f t="shared" si="278"/>
        <v>4.7976216089151702E-3</v>
      </c>
      <c r="I3472" s="4">
        <f t="shared" si="274"/>
        <v>-9.2475710349471107E-4</v>
      </c>
      <c r="J3472" s="4">
        <f t="shared" si="275"/>
        <v>1.7514113799024011E-2</v>
      </c>
      <c r="K3472" s="4">
        <f t="shared" si="276"/>
        <v>-3.9386056525281266E-4</v>
      </c>
    </row>
    <row r="3473" spans="1:11" x14ac:dyDescent="0.2">
      <c r="A3473" s="6">
        <v>45460</v>
      </c>
      <c r="B3473">
        <v>67.228370670000004</v>
      </c>
      <c r="C3473">
        <v>184.0599976</v>
      </c>
      <c r="D3473">
        <v>130.97999569999999</v>
      </c>
      <c r="E3473">
        <v>5473.2299800000001</v>
      </c>
      <c r="G3473" s="6">
        <f t="shared" si="277"/>
        <v>45460</v>
      </c>
      <c r="H3473" s="4">
        <f t="shared" si="278"/>
        <v>5.9683929202989372E-3</v>
      </c>
      <c r="I3473" s="4">
        <f t="shared" si="274"/>
        <v>2.1779042357712441E-3</v>
      </c>
      <c r="J3473" s="4">
        <f t="shared" si="275"/>
        <v>-6.8244553121031837E-3</v>
      </c>
      <c r="K3473" s="4">
        <f t="shared" si="276"/>
        <v>7.6643864144800844E-3</v>
      </c>
    </row>
    <row r="3474" spans="1:11" x14ac:dyDescent="0.2">
      <c r="A3474" s="6">
        <v>45461</v>
      </c>
      <c r="B3474">
        <v>67.407859799999997</v>
      </c>
      <c r="C3474">
        <v>182.8099976</v>
      </c>
      <c r="D3474">
        <v>135.58000179999999</v>
      </c>
      <c r="E3474">
        <v>5487.0297849999997</v>
      </c>
      <c r="G3474" s="6">
        <f t="shared" si="277"/>
        <v>45461</v>
      </c>
      <c r="H3474" s="4">
        <f t="shared" si="278"/>
        <v>2.6698420356048302E-3</v>
      </c>
      <c r="I3474" s="4">
        <f t="shared" si="274"/>
        <v>-6.7912638069055342E-3</v>
      </c>
      <c r="J3474" s="4">
        <f t="shared" si="275"/>
        <v>3.5119913353303112E-2</v>
      </c>
      <c r="K3474" s="4">
        <f t="shared" si="276"/>
        <v>2.5213274520576867E-3</v>
      </c>
    </row>
    <row r="3475" spans="1:11" x14ac:dyDescent="0.2">
      <c r="A3475" s="6">
        <v>45463</v>
      </c>
      <c r="B3475">
        <v>67.81669617</v>
      </c>
      <c r="C3475">
        <v>186.1000061</v>
      </c>
      <c r="D3475">
        <v>130.77999879999999</v>
      </c>
      <c r="E3475">
        <v>5473.169922</v>
      </c>
      <c r="G3475" s="6">
        <f t="shared" si="277"/>
        <v>45463</v>
      </c>
      <c r="H3475" s="4">
        <f t="shared" si="278"/>
        <v>6.0651142346459519E-3</v>
      </c>
      <c r="I3475" s="4">
        <f t="shared" si="274"/>
        <v>1.7996874039672317E-2</v>
      </c>
      <c r="J3475" s="4">
        <f t="shared" si="275"/>
        <v>-3.5403473493684556E-2</v>
      </c>
      <c r="K3475" s="4">
        <f t="shared" si="276"/>
        <v>-2.5259317960855121E-3</v>
      </c>
    </row>
    <row r="3476" spans="1:11" x14ac:dyDescent="0.2">
      <c r="A3476" s="6">
        <v>45464</v>
      </c>
      <c r="B3476">
        <v>67.716979980000005</v>
      </c>
      <c r="C3476">
        <v>189.08000179999999</v>
      </c>
      <c r="D3476">
        <v>126.5699997</v>
      </c>
      <c r="E3476">
        <v>5464.6201170000004</v>
      </c>
      <c r="G3476" s="6">
        <f t="shared" si="277"/>
        <v>45464</v>
      </c>
      <c r="H3476" s="4">
        <f t="shared" si="278"/>
        <v>-1.4703781757523515E-3</v>
      </c>
      <c r="I3476" s="4">
        <f t="shared" ref="I3476:I3525" si="279">C3476/C3475-1</f>
        <v>1.6012872661587574E-2</v>
      </c>
      <c r="J3476" s="4">
        <f t="shared" ref="J3476:J3525" si="280">D3476/D3475-1</f>
        <v>-3.2191459998698102E-2</v>
      </c>
      <c r="K3476" s="4">
        <f t="shared" ref="K3476:K3525" si="281">E3476/E3475-1</f>
        <v>-1.5621303781622187E-3</v>
      </c>
    </row>
    <row r="3477" spans="1:11" x14ac:dyDescent="0.2">
      <c r="A3477" s="6">
        <v>45467</v>
      </c>
      <c r="B3477">
        <v>68.704170230000003</v>
      </c>
      <c r="C3477">
        <v>185.57000729999999</v>
      </c>
      <c r="D3477">
        <v>118.11000060000001</v>
      </c>
      <c r="E3477">
        <v>5447.8701170000004</v>
      </c>
      <c r="G3477" s="6">
        <f t="shared" si="277"/>
        <v>45467</v>
      </c>
      <c r="H3477" s="4">
        <f t="shared" si="278"/>
        <v>1.4578178918958962E-2</v>
      </c>
      <c r="I3477" s="4">
        <f t="shared" si="279"/>
        <v>-1.856354171031116E-2</v>
      </c>
      <c r="J3477" s="4">
        <f t="shared" si="280"/>
        <v>-6.684047657463954E-2</v>
      </c>
      <c r="K3477" s="4">
        <f t="shared" si="281"/>
        <v>-3.0651718950951423E-3</v>
      </c>
    </row>
    <row r="3478" spans="1:11" x14ac:dyDescent="0.2">
      <c r="A3478" s="6">
        <v>45468</v>
      </c>
      <c r="B3478">
        <v>67.228370670000004</v>
      </c>
      <c r="C3478">
        <v>186.3399963</v>
      </c>
      <c r="D3478">
        <v>126.0899963</v>
      </c>
      <c r="E3478">
        <v>5469.2998049999997</v>
      </c>
      <c r="G3478" s="6">
        <f t="shared" si="277"/>
        <v>45468</v>
      </c>
      <c r="H3478" s="4">
        <f t="shared" si="278"/>
        <v>-2.1480494634597669E-2</v>
      </c>
      <c r="I3478" s="4">
        <f t="shared" si="279"/>
        <v>4.1493181533114321E-3</v>
      </c>
      <c r="J3478" s="4">
        <f t="shared" si="280"/>
        <v>6.7564098378304349E-2</v>
      </c>
      <c r="K3478" s="4">
        <f t="shared" si="281"/>
        <v>3.9335901076511526E-3</v>
      </c>
    </row>
    <row r="3479" spans="1:11" x14ac:dyDescent="0.2">
      <c r="A3479" s="6">
        <v>45469</v>
      </c>
      <c r="B3479">
        <v>68.095901490000003</v>
      </c>
      <c r="C3479">
        <v>193.61000060000001</v>
      </c>
      <c r="D3479">
        <v>126.4000015</v>
      </c>
      <c r="E3479">
        <v>5477.8999020000001</v>
      </c>
      <c r="G3479" s="6">
        <f t="shared" si="277"/>
        <v>45469</v>
      </c>
      <c r="H3479" s="4">
        <f t="shared" si="278"/>
        <v>1.290423687729092E-2</v>
      </c>
      <c r="I3479" s="4">
        <f t="shared" si="279"/>
        <v>3.9014728154741274E-2</v>
      </c>
      <c r="J3479" s="4">
        <f t="shared" si="280"/>
        <v>2.4586026576003395E-3</v>
      </c>
      <c r="K3479" s="4">
        <f t="shared" si="281"/>
        <v>1.5724310801426E-3</v>
      </c>
    </row>
    <row r="3480" spans="1:11" x14ac:dyDescent="0.2">
      <c r="A3480" s="6">
        <v>45470</v>
      </c>
      <c r="B3480">
        <v>67.68706512</v>
      </c>
      <c r="C3480">
        <v>197.8500061</v>
      </c>
      <c r="D3480">
        <v>123.98999790000001</v>
      </c>
      <c r="E3480">
        <v>5482.8701170000004</v>
      </c>
      <c r="G3480" s="6">
        <f t="shared" si="277"/>
        <v>45470</v>
      </c>
      <c r="H3480" s="4">
        <f t="shared" si="278"/>
        <v>-6.0038322579523129E-3</v>
      </c>
      <c r="I3480" s="4">
        <f t="shared" si="279"/>
        <v>2.1899723603430399E-2</v>
      </c>
      <c r="J3480" s="4">
        <f t="shared" si="280"/>
        <v>-1.9066483950951452E-2</v>
      </c>
      <c r="K3480" s="4">
        <f t="shared" si="281"/>
        <v>9.0732125247217077E-4</v>
      </c>
    </row>
    <row r="3481" spans="1:11" x14ac:dyDescent="0.2">
      <c r="A3481" s="6">
        <v>45471</v>
      </c>
      <c r="B3481">
        <v>67.517547609999994</v>
      </c>
      <c r="C3481">
        <v>193.25</v>
      </c>
      <c r="D3481">
        <v>123.5400009</v>
      </c>
      <c r="E3481">
        <v>5460.4799800000001</v>
      </c>
      <c r="G3481" s="6">
        <f t="shared" si="277"/>
        <v>45471</v>
      </c>
      <c r="H3481" s="4">
        <f t="shared" si="278"/>
        <v>-2.5044299039923557E-3</v>
      </c>
      <c r="I3481" s="4">
        <f t="shared" si="279"/>
        <v>-2.3249966935431909E-2</v>
      </c>
      <c r="J3481" s="4">
        <f t="shared" si="280"/>
        <v>-3.6293008115294567E-3</v>
      </c>
      <c r="K3481" s="4">
        <f t="shared" si="281"/>
        <v>-4.0836526348815294E-3</v>
      </c>
    </row>
    <row r="3482" spans="1:11" x14ac:dyDescent="0.2">
      <c r="A3482" s="6">
        <v>45474</v>
      </c>
      <c r="B3482">
        <v>67.288208010000005</v>
      </c>
      <c r="C3482">
        <v>197.1999969</v>
      </c>
      <c r="D3482">
        <v>124.3000031</v>
      </c>
      <c r="E3482">
        <v>5475.0898440000001</v>
      </c>
      <c r="G3482" s="6">
        <f t="shared" si="277"/>
        <v>45474</v>
      </c>
      <c r="H3482" s="4">
        <f t="shared" si="278"/>
        <v>-3.3967406713987236E-3</v>
      </c>
      <c r="I3482" s="4">
        <f t="shared" si="279"/>
        <v>2.0439828719275521E-2</v>
      </c>
      <c r="J3482" s="4">
        <f t="shared" si="280"/>
        <v>6.1518714138200092E-3</v>
      </c>
      <c r="K3482" s="4">
        <f t="shared" si="281"/>
        <v>2.6755640627766919E-3</v>
      </c>
    </row>
    <row r="3483" spans="1:11" x14ac:dyDescent="0.2">
      <c r="A3483" s="6">
        <v>45475</v>
      </c>
      <c r="B3483">
        <v>67.876525880000003</v>
      </c>
      <c r="C3483">
        <v>200</v>
      </c>
      <c r="D3483">
        <v>122.66999819999999</v>
      </c>
      <c r="E3483">
        <v>5509.0097660000001</v>
      </c>
      <c r="G3483" s="6">
        <f t="shared" si="277"/>
        <v>45475</v>
      </c>
      <c r="H3483" s="4">
        <f t="shared" si="278"/>
        <v>8.7432536457585641E-3</v>
      </c>
      <c r="I3483" s="4">
        <f t="shared" si="279"/>
        <v>1.4198798904747845E-2</v>
      </c>
      <c r="J3483" s="4">
        <f t="shared" si="280"/>
        <v>-1.3113474331039709E-2</v>
      </c>
      <c r="K3483" s="4">
        <f t="shared" si="281"/>
        <v>6.1953178790612462E-3</v>
      </c>
    </row>
    <row r="3484" spans="1:11" x14ac:dyDescent="0.2">
      <c r="A3484" s="6">
        <v>45476</v>
      </c>
      <c r="B3484">
        <v>68.046035770000003</v>
      </c>
      <c r="C3484">
        <v>197.5899963</v>
      </c>
      <c r="D3484">
        <v>128.27999879999999</v>
      </c>
      <c r="E3484">
        <v>5537.0200199999999</v>
      </c>
      <c r="G3484" s="6">
        <f t="shared" si="277"/>
        <v>45476</v>
      </c>
      <c r="H3484" s="4">
        <f t="shared" si="278"/>
        <v>2.4973271363311067E-3</v>
      </c>
      <c r="I3484" s="4">
        <f t="shared" si="279"/>
        <v>-1.2050018499999982E-2</v>
      </c>
      <c r="J3484" s="4">
        <f t="shared" si="280"/>
        <v>4.5732458484702088E-2</v>
      </c>
      <c r="K3484" s="4">
        <f t="shared" si="281"/>
        <v>5.0844444264503963E-3</v>
      </c>
    </row>
    <row r="3485" spans="1:11" x14ac:dyDescent="0.2">
      <c r="A3485" s="6">
        <v>45478</v>
      </c>
      <c r="B3485">
        <v>69.840927120000003</v>
      </c>
      <c r="C3485">
        <v>200</v>
      </c>
      <c r="D3485">
        <v>125.83000180000001</v>
      </c>
      <c r="E3485">
        <v>5567.1899409999996</v>
      </c>
      <c r="G3485" s="6">
        <f t="shared" si="277"/>
        <v>45478</v>
      </c>
      <c r="H3485" s="4">
        <f t="shared" si="278"/>
        <v>2.6377603481073431E-2</v>
      </c>
      <c r="I3485" s="4">
        <f t="shared" si="279"/>
        <v>1.2196992485089764E-2</v>
      </c>
      <c r="J3485" s="4">
        <f t="shared" si="280"/>
        <v>-1.9098823066094228E-2</v>
      </c>
      <c r="K3485" s="4">
        <f t="shared" si="281"/>
        <v>5.4487650199970261E-3</v>
      </c>
    </row>
    <row r="3486" spans="1:11" x14ac:dyDescent="0.2">
      <c r="A3486" s="6">
        <v>45481</v>
      </c>
      <c r="B3486">
        <v>69.481948849999995</v>
      </c>
      <c r="C3486">
        <v>199.28999329999999</v>
      </c>
      <c r="D3486">
        <v>128.1999969</v>
      </c>
      <c r="E3486">
        <v>5572.8500979999999</v>
      </c>
      <c r="G3486" s="6">
        <f t="shared" si="277"/>
        <v>45481</v>
      </c>
      <c r="H3486" s="4">
        <f t="shared" si="278"/>
        <v>-5.1399413610764277E-3</v>
      </c>
      <c r="I3486" s="4">
        <f t="shared" si="279"/>
        <v>-3.5500335000000494E-3</v>
      </c>
      <c r="J3486" s="4">
        <f t="shared" si="280"/>
        <v>1.8834896813932911E-2</v>
      </c>
      <c r="K3486" s="4">
        <f t="shared" si="281"/>
        <v>1.0166990995430503E-3</v>
      </c>
    </row>
    <row r="3487" spans="1:11" x14ac:dyDescent="0.2">
      <c r="A3487" s="6">
        <v>45482</v>
      </c>
      <c r="B3487">
        <v>69.701324459999995</v>
      </c>
      <c r="C3487">
        <v>199.3399963</v>
      </c>
      <c r="D3487">
        <v>131.38000489999999</v>
      </c>
      <c r="E3487">
        <v>5576.9799800000001</v>
      </c>
      <c r="G3487" s="6">
        <f t="shared" si="277"/>
        <v>45482</v>
      </c>
      <c r="H3487" s="4">
        <f t="shared" si="278"/>
        <v>3.1573036397352094E-3</v>
      </c>
      <c r="I3487" s="4">
        <f t="shared" si="279"/>
        <v>2.5090572372454822E-4</v>
      </c>
      <c r="J3487" s="4">
        <f t="shared" si="280"/>
        <v>2.4805055201994275E-2</v>
      </c>
      <c r="K3487" s="4">
        <f t="shared" si="281"/>
        <v>7.4107179044391458E-4</v>
      </c>
    </row>
    <row r="3488" spans="1:11" x14ac:dyDescent="0.2">
      <c r="A3488" s="6">
        <v>45483</v>
      </c>
      <c r="B3488">
        <v>70.20987701</v>
      </c>
      <c r="C3488">
        <v>199.78999329999999</v>
      </c>
      <c r="D3488">
        <v>134.9100037</v>
      </c>
      <c r="E3488">
        <v>5633.9101559999999</v>
      </c>
      <c r="G3488" s="6">
        <f t="shared" si="277"/>
        <v>45483</v>
      </c>
      <c r="H3488" s="4">
        <f t="shared" si="278"/>
        <v>7.2961676688345634E-3</v>
      </c>
      <c r="I3488" s="4">
        <f t="shared" si="279"/>
        <v>2.2574345758628045E-3</v>
      </c>
      <c r="J3488" s="4">
        <f t="shared" si="280"/>
        <v>2.6868615225634107E-2</v>
      </c>
      <c r="K3488" s="4">
        <f t="shared" si="281"/>
        <v>1.0208065333596528E-2</v>
      </c>
    </row>
    <row r="3489" spans="1:11" x14ac:dyDescent="0.2">
      <c r="A3489" s="6">
        <v>45484</v>
      </c>
      <c r="B3489">
        <v>69.601608279999994</v>
      </c>
      <c r="C3489">
        <v>195.0500031</v>
      </c>
      <c r="D3489">
        <v>127.4000015</v>
      </c>
      <c r="E3489">
        <v>5584.5400390000004</v>
      </c>
      <c r="G3489" s="6">
        <f t="shared" si="277"/>
        <v>45484</v>
      </c>
      <c r="H3489" s="4">
        <f t="shared" si="278"/>
        <v>-8.6635777742976039E-3</v>
      </c>
      <c r="I3489" s="4">
        <f t="shared" si="279"/>
        <v>-2.3724862900828758E-2</v>
      </c>
      <c r="J3489" s="4">
        <f t="shared" si="280"/>
        <v>-5.5666755570624948E-2</v>
      </c>
      <c r="K3489" s="4">
        <f t="shared" si="281"/>
        <v>-8.7630288082285457E-3</v>
      </c>
    </row>
    <row r="3490" spans="1:11" x14ac:dyDescent="0.2">
      <c r="A3490" s="6">
        <v>45485</v>
      </c>
      <c r="B3490">
        <v>69.043197629999995</v>
      </c>
      <c r="C3490">
        <v>194.4900055</v>
      </c>
      <c r="D3490">
        <v>129.2400055</v>
      </c>
      <c r="E3490">
        <v>5615.3500979999999</v>
      </c>
      <c r="G3490" s="6">
        <f t="shared" si="277"/>
        <v>45485</v>
      </c>
      <c r="H3490" s="4">
        <f t="shared" si="278"/>
        <v>-8.0229561327601617E-3</v>
      </c>
      <c r="I3490" s="4">
        <f t="shared" si="279"/>
        <v>-2.8710463527288343E-3</v>
      </c>
      <c r="J3490" s="4">
        <f t="shared" si="280"/>
        <v>1.4442731384112228E-2</v>
      </c>
      <c r="K3490" s="4">
        <f t="shared" si="281"/>
        <v>5.5170271472377852E-3</v>
      </c>
    </row>
    <row r="3491" spans="1:11" x14ac:dyDescent="0.2">
      <c r="A3491" s="6">
        <v>45488</v>
      </c>
      <c r="B3491">
        <v>69.412147520000005</v>
      </c>
      <c r="C3491">
        <v>192.72000120000001</v>
      </c>
      <c r="D3491">
        <v>128.4400024</v>
      </c>
      <c r="E3491">
        <v>5631.2202150000003</v>
      </c>
      <c r="G3491" s="6">
        <f t="shared" si="277"/>
        <v>45488</v>
      </c>
      <c r="H3491" s="4">
        <f t="shared" si="278"/>
        <v>5.3437543837004942E-3</v>
      </c>
      <c r="I3491" s="4">
        <f t="shared" si="279"/>
        <v>-9.1007468247512602E-3</v>
      </c>
      <c r="J3491" s="4">
        <f t="shared" si="280"/>
        <v>-6.1900577681420765E-3</v>
      </c>
      <c r="K3491" s="4">
        <f t="shared" si="281"/>
        <v>2.826202591651894E-3</v>
      </c>
    </row>
    <row r="3492" spans="1:11" x14ac:dyDescent="0.2">
      <c r="A3492" s="6">
        <v>45489</v>
      </c>
      <c r="B3492">
        <v>69.791061400000004</v>
      </c>
      <c r="C3492">
        <v>193.02000430000001</v>
      </c>
      <c r="D3492">
        <v>126.36000060000001</v>
      </c>
      <c r="E3492">
        <v>5667.2001950000003</v>
      </c>
      <c r="G3492" s="6">
        <f t="shared" si="277"/>
        <v>45489</v>
      </c>
      <c r="H3492" s="4">
        <f t="shared" si="278"/>
        <v>5.4588986731871625E-3</v>
      </c>
      <c r="I3492" s="4">
        <f t="shared" si="279"/>
        <v>1.5566785913863068E-3</v>
      </c>
      <c r="J3492" s="4">
        <f t="shared" si="280"/>
        <v>-1.6194345695527579E-2</v>
      </c>
      <c r="K3492" s="4">
        <f t="shared" si="281"/>
        <v>6.389375415324583E-3</v>
      </c>
    </row>
    <row r="3493" spans="1:11" x14ac:dyDescent="0.2">
      <c r="A3493" s="6">
        <v>45490</v>
      </c>
      <c r="B3493">
        <v>70.828109740000002</v>
      </c>
      <c r="C3493">
        <v>187.92999270000001</v>
      </c>
      <c r="D3493">
        <v>117.98999790000001</v>
      </c>
      <c r="E3493">
        <v>5588.2700199999999</v>
      </c>
      <c r="G3493" s="6">
        <f t="shared" si="277"/>
        <v>45490</v>
      </c>
      <c r="H3493" s="4">
        <f t="shared" si="278"/>
        <v>1.4859328962720131E-2</v>
      </c>
      <c r="I3493" s="4">
        <f t="shared" si="279"/>
        <v>-2.6370383828656863E-2</v>
      </c>
      <c r="J3493" s="4">
        <f t="shared" si="280"/>
        <v>-6.6239337292310796E-2</v>
      </c>
      <c r="K3493" s="4">
        <f t="shared" si="281"/>
        <v>-1.392754310490707E-2</v>
      </c>
    </row>
    <row r="3494" spans="1:11" x14ac:dyDescent="0.2">
      <c r="A3494" s="6">
        <v>45491</v>
      </c>
      <c r="B3494">
        <v>70.618705750000004</v>
      </c>
      <c r="C3494">
        <v>183.75</v>
      </c>
      <c r="D3494">
        <v>121.0899963</v>
      </c>
      <c r="E3494">
        <v>5544.5898440000001</v>
      </c>
      <c r="G3494" s="6">
        <f t="shared" si="277"/>
        <v>45491</v>
      </c>
      <c r="H3494" s="4">
        <f t="shared" si="278"/>
        <v>-2.9565096508814559E-3</v>
      </c>
      <c r="I3494" s="4">
        <f t="shared" si="279"/>
        <v>-2.2242286289409385E-2</v>
      </c>
      <c r="J3494" s="4">
        <f t="shared" si="280"/>
        <v>2.6273399908247619E-2</v>
      </c>
      <c r="K3494" s="4">
        <f t="shared" si="281"/>
        <v>-7.8164039754112791E-3</v>
      </c>
    </row>
    <row r="3495" spans="1:11" x14ac:dyDescent="0.2">
      <c r="A3495" s="6">
        <v>45492</v>
      </c>
      <c r="B3495">
        <v>70.54890442</v>
      </c>
      <c r="C3495">
        <v>183.13000489999999</v>
      </c>
      <c r="D3495">
        <v>117.9300003</v>
      </c>
      <c r="E3495">
        <v>5505</v>
      </c>
      <c r="G3495" s="6">
        <f t="shared" si="277"/>
        <v>45492</v>
      </c>
      <c r="H3495" s="4">
        <f t="shared" si="278"/>
        <v>-9.8842550650968253E-4</v>
      </c>
      <c r="I3495" s="4">
        <f t="shared" si="279"/>
        <v>-3.3741229931973926E-3</v>
      </c>
      <c r="J3495" s="4">
        <f t="shared" si="280"/>
        <v>-2.6096259778314868E-2</v>
      </c>
      <c r="K3495" s="4">
        <f t="shared" si="281"/>
        <v>-7.1402655766940049E-3</v>
      </c>
    </row>
    <row r="3496" spans="1:11" x14ac:dyDescent="0.2">
      <c r="A3496" s="6">
        <v>45495</v>
      </c>
      <c r="B3496">
        <v>70.179954530000003</v>
      </c>
      <c r="C3496">
        <v>182.5500031</v>
      </c>
      <c r="D3496">
        <v>123.5400009</v>
      </c>
      <c r="E3496">
        <v>5564.4101559999999</v>
      </c>
      <c r="G3496" s="6">
        <f t="shared" si="277"/>
        <v>45495</v>
      </c>
      <c r="H3496" s="4">
        <f t="shared" si="278"/>
        <v>-5.2297040334392531E-3</v>
      </c>
      <c r="I3496" s="4">
        <f t="shared" si="279"/>
        <v>-3.1671587641616261E-3</v>
      </c>
      <c r="J3496" s="4">
        <f t="shared" si="280"/>
        <v>4.7570597691247496E-2</v>
      </c>
      <c r="K3496" s="4">
        <f t="shared" si="281"/>
        <v>1.0792035603996331E-2</v>
      </c>
    </row>
    <row r="3497" spans="1:11" x14ac:dyDescent="0.2">
      <c r="A3497" s="6">
        <v>45496</v>
      </c>
      <c r="B3497">
        <v>70.449195860000003</v>
      </c>
      <c r="C3497">
        <v>186.4100037</v>
      </c>
      <c r="D3497">
        <v>122.5899963</v>
      </c>
      <c r="E3497">
        <v>5555.7402339999999</v>
      </c>
      <c r="G3497" s="6">
        <f t="shared" si="277"/>
        <v>45496</v>
      </c>
      <c r="H3497" s="4">
        <f t="shared" si="278"/>
        <v>3.8364420695784496E-3</v>
      </c>
      <c r="I3497" s="4">
        <f t="shared" si="279"/>
        <v>2.1144894738158504E-2</v>
      </c>
      <c r="J3497" s="4">
        <f t="shared" si="280"/>
        <v>-7.6898542421817151E-3</v>
      </c>
      <c r="K3497" s="4">
        <f t="shared" si="281"/>
        <v>-1.5581026123050457E-3</v>
      </c>
    </row>
    <row r="3498" spans="1:11" x14ac:dyDescent="0.2">
      <c r="A3498" s="6">
        <v>45497</v>
      </c>
      <c r="B3498">
        <v>70.399330140000004</v>
      </c>
      <c r="C3498">
        <v>180.83000179999999</v>
      </c>
      <c r="D3498">
        <v>114.25</v>
      </c>
      <c r="E3498">
        <v>5427.1298829999996</v>
      </c>
      <c r="G3498" s="6">
        <f t="shared" si="277"/>
        <v>45497</v>
      </c>
      <c r="H3498" s="4">
        <f t="shared" si="278"/>
        <v>-7.0782525465717949E-4</v>
      </c>
      <c r="I3498" s="4">
        <f t="shared" si="279"/>
        <v>-2.9934026013862525E-2</v>
      </c>
      <c r="J3498" s="4">
        <f t="shared" si="280"/>
        <v>-6.803162208758462E-2</v>
      </c>
      <c r="K3498" s="4">
        <f t="shared" si="281"/>
        <v>-2.3149093655050912E-2</v>
      </c>
    </row>
    <row r="3499" spans="1:11" x14ac:dyDescent="0.2">
      <c r="A3499" s="6">
        <v>45498</v>
      </c>
      <c r="B3499">
        <v>69.820976259999995</v>
      </c>
      <c r="C3499">
        <v>179.8500061</v>
      </c>
      <c r="D3499">
        <v>112.2799988</v>
      </c>
      <c r="E3499">
        <v>5399.2202150000003</v>
      </c>
      <c r="G3499" s="6">
        <f t="shared" si="277"/>
        <v>45498</v>
      </c>
      <c r="H3499" s="4">
        <f t="shared" si="278"/>
        <v>-8.215332146624954E-3</v>
      </c>
      <c r="I3499" s="4">
        <f t="shared" si="279"/>
        <v>-5.4194309033070986E-3</v>
      </c>
      <c r="J3499" s="4">
        <f t="shared" si="280"/>
        <v>-1.7242898905908133E-2</v>
      </c>
      <c r="K3499" s="4">
        <f t="shared" si="281"/>
        <v>-5.142620243422602E-3</v>
      </c>
    </row>
    <row r="3500" spans="1:11" x14ac:dyDescent="0.2">
      <c r="A3500" s="6">
        <v>45499</v>
      </c>
      <c r="B3500">
        <v>69.581665040000004</v>
      </c>
      <c r="C3500">
        <v>182.5</v>
      </c>
      <c r="D3500">
        <v>113.0599976</v>
      </c>
      <c r="E3500">
        <v>5459.1000979999999</v>
      </c>
      <c r="G3500" s="6">
        <f t="shared" si="277"/>
        <v>45499</v>
      </c>
      <c r="H3500" s="4">
        <f t="shared" si="278"/>
        <v>-3.4274974773890188E-3</v>
      </c>
      <c r="I3500" s="4">
        <f t="shared" si="279"/>
        <v>1.4734466556128645E-2</v>
      </c>
      <c r="J3500" s="4">
        <f t="shared" si="280"/>
        <v>6.9469078049189115E-3</v>
      </c>
      <c r="K3500" s="4">
        <f t="shared" si="281"/>
        <v>1.1090468737252612E-2</v>
      </c>
    </row>
    <row r="3501" spans="1:11" x14ac:dyDescent="0.2">
      <c r="A3501" s="6">
        <v>45502</v>
      </c>
      <c r="B3501">
        <v>69.422119140000007</v>
      </c>
      <c r="C3501">
        <v>183.1999969</v>
      </c>
      <c r="D3501">
        <v>111.5899963</v>
      </c>
      <c r="E3501">
        <v>5463.5400390000004</v>
      </c>
      <c r="G3501" s="6">
        <f t="shared" si="277"/>
        <v>45502</v>
      </c>
      <c r="H3501" s="4">
        <f t="shared" si="278"/>
        <v>-2.2929301836666083E-3</v>
      </c>
      <c r="I3501" s="4">
        <f t="shared" si="279"/>
        <v>3.8355994520549164E-3</v>
      </c>
      <c r="J3501" s="4">
        <f t="shared" si="280"/>
        <v>-1.3001957643770656E-2</v>
      </c>
      <c r="K3501" s="4">
        <f t="shared" si="281"/>
        <v>8.1331005482510044E-4</v>
      </c>
    </row>
    <row r="3502" spans="1:11" x14ac:dyDescent="0.2">
      <c r="A3502" s="6">
        <v>45503</v>
      </c>
      <c r="B3502">
        <v>68.993339539999994</v>
      </c>
      <c r="C3502">
        <v>181.71000670000001</v>
      </c>
      <c r="D3502">
        <v>103.7300034</v>
      </c>
      <c r="E3502">
        <v>5436.4399409999996</v>
      </c>
      <c r="G3502" s="6">
        <f t="shared" si="277"/>
        <v>45503</v>
      </c>
      <c r="H3502" s="4">
        <f t="shared" si="278"/>
        <v>-6.1764118599623163E-3</v>
      </c>
      <c r="I3502" s="4">
        <f t="shared" si="279"/>
        <v>-8.133134417099952E-3</v>
      </c>
      <c r="J3502" s="4">
        <f t="shared" si="280"/>
        <v>-7.0436357743655531E-2</v>
      </c>
      <c r="K3502" s="4">
        <f t="shared" si="281"/>
        <v>-4.9601719410041767E-3</v>
      </c>
    </row>
    <row r="3503" spans="1:11" x14ac:dyDescent="0.2">
      <c r="A3503" s="6">
        <v>45504</v>
      </c>
      <c r="B3503">
        <v>68.444900509999997</v>
      </c>
      <c r="C3503">
        <v>186.97999569999999</v>
      </c>
      <c r="D3503">
        <v>117.0199966</v>
      </c>
      <c r="E3503">
        <v>5522.2998049999997</v>
      </c>
      <c r="G3503" s="6">
        <f t="shared" si="277"/>
        <v>45504</v>
      </c>
      <c r="H3503" s="4">
        <f t="shared" si="278"/>
        <v>-7.9491590587817962E-3</v>
      </c>
      <c r="I3503" s="4">
        <f t="shared" si="279"/>
        <v>2.9002194737137721E-2</v>
      </c>
      <c r="J3503" s="4">
        <f t="shared" si="280"/>
        <v>0.12812101382809749</v>
      </c>
      <c r="K3503" s="4">
        <f t="shared" si="281"/>
        <v>1.5793398792557367E-2</v>
      </c>
    </row>
    <row r="3504" spans="1:11" x14ac:dyDescent="0.2">
      <c r="A3504" s="6">
        <v>45505</v>
      </c>
      <c r="B3504">
        <v>69.591636660000006</v>
      </c>
      <c r="C3504">
        <v>184.07000729999999</v>
      </c>
      <c r="D3504">
        <v>109.2099991</v>
      </c>
      <c r="E3504">
        <v>5446.6801759999998</v>
      </c>
      <c r="G3504" s="6">
        <f t="shared" si="277"/>
        <v>45505</v>
      </c>
      <c r="H3504" s="4">
        <f t="shared" si="278"/>
        <v>1.6754150293964765E-2</v>
      </c>
      <c r="I3504" s="4">
        <f t="shared" si="279"/>
        <v>-1.5563100154676102E-2</v>
      </c>
      <c r="J3504" s="4">
        <f t="shared" si="280"/>
        <v>-6.6740708655942615E-2</v>
      </c>
      <c r="K3504" s="4">
        <f t="shared" si="281"/>
        <v>-1.369350300965777E-2</v>
      </c>
    </row>
    <row r="3505" spans="1:11" x14ac:dyDescent="0.2">
      <c r="A3505" s="6">
        <v>45506</v>
      </c>
      <c r="B3505">
        <v>68.265411380000003</v>
      </c>
      <c r="C3505">
        <v>167.8999939</v>
      </c>
      <c r="D3505">
        <v>107.2699966</v>
      </c>
      <c r="E3505">
        <v>5346.5600590000004</v>
      </c>
      <c r="G3505" s="6">
        <f t="shared" si="277"/>
        <v>45506</v>
      </c>
      <c r="H3505" s="4">
        <f t="shared" si="278"/>
        <v>-1.9057250894665256E-2</v>
      </c>
      <c r="I3505" s="4">
        <f t="shared" si="279"/>
        <v>-8.7847084037139589E-2</v>
      </c>
      <c r="J3505" s="4">
        <f t="shared" si="280"/>
        <v>-1.7763964069110627E-2</v>
      </c>
      <c r="K3505" s="4">
        <f t="shared" si="281"/>
        <v>-1.838186083353377E-2</v>
      </c>
    </row>
    <row r="3506" spans="1:11" x14ac:dyDescent="0.2">
      <c r="A3506" s="6">
        <v>45509</v>
      </c>
      <c r="B3506">
        <v>67.397888179999995</v>
      </c>
      <c r="C3506">
        <v>161.02000430000001</v>
      </c>
      <c r="D3506">
        <v>100.4499969</v>
      </c>
      <c r="E3506">
        <v>5186.330078</v>
      </c>
      <c r="G3506" s="6">
        <f t="shared" si="277"/>
        <v>45509</v>
      </c>
      <c r="H3506" s="4">
        <f t="shared" si="278"/>
        <v>-1.2708093051266189E-2</v>
      </c>
      <c r="I3506" s="4">
        <f t="shared" si="279"/>
        <v>-4.09767114351276E-2</v>
      </c>
      <c r="J3506" s="4">
        <f t="shared" si="280"/>
        <v>-6.3577886791878591E-2</v>
      </c>
      <c r="K3506" s="4">
        <f t="shared" si="281"/>
        <v>-2.9968798485725645E-2</v>
      </c>
    </row>
    <row r="3507" spans="1:11" x14ac:dyDescent="0.2">
      <c r="A3507" s="6">
        <v>45510</v>
      </c>
      <c r="B3507">
        <v>67.547462460000006</v>
      </c>
      <c r="C3507">
        <v>161.92999270000001</v>
      </c>
      <c r="D3507">
        <v>104.25</v>
      </c>
      <c r="E3507">
        <v>5240.0297849999997</v>
      </c>
      <c r="G3507" s="6">
        <f t="shared" si="277"/>
        <v>45510</v>
      </c>
      <c r="H3507" s="4">
        <f t="shared" si="278"/>
        <v>2.2192725030276694E-3</v>
      </c>
      <c r="I3507" s="4">
        <f t="shared" si="279"/>
        <v>5.6513996751892392E-3</v>
      </c>
      <c r="J3507" s="4">
        <f t="shared" si="280"/>
        <v>3.7829798081357557E-2</v>
      </c>
      <c r="K3507" s="4">
        <f t="shared" si="281"/>
        <v>1.0354085874285213E-2</v>
      </c>
    </row>
    <row r="3508" spans="1:11" x14ac:dyDescent="0.2">
      <c r="A3508" s="6">
        <v>45511</v>
      </c>
      <c r="B3508">
        <v>66.719825740000005</v>
      </c>
      <c r="C3508">
        <v>162.77000430000001</v>
      </c>
      <c r="D3508">
        <v>98.910003660000001</v>
      </c>
      <c r="E3508">
        <v>5199.5</v>
      </c>
      <c r="G3508" s="6">
        <f t="shared" si="277"/>
        <v>45511</v>
      </c>
      <c r="H3508" s="4">
        <f t="shared" si="278"/>
        <v>-1.2252669306269004E-2</v>
      </c>
      <c r="I3508" s="4">
        <f t="shared" si="279"/>
        <v>5.1874985355939707E-3</v>
      </c>
      <c r="J3508" s="4">
        <f t="shared" si="280"/>
        <v>-5.1222986474820154E-2</v>
      </c>
      <c r="K3508" s="4">
        <f t="shared" si="281"/>
        <v>-7.7346478289148646E-3</v>
      </c>
    </row>
    <row r="3509" spans="1:11" x14ac:dyDescent="0.2">
      <c r="A3509" s="6">
        <v>45512</v>
      </c>
      <c r="B3509">
        <v>67.46768951</v>
      </c>
      <c r="C3509">
        <v>165.8000031</v>
      </c>
      <c r="D3509">
        <v>104.9700012</v>
      </c>
      <c r="E3509">
        <v>5319.3100590000004</v>
      </c>
      <c r="G3509" s="6">
        <f t="shared" si="277"/>
        <v>45512</v>
      </c>
      <c r="H3509" s="4">
        <f t="shared" si="278"/>
        <v>1.1209018634346313E-2</v>
      </c>
      <c r="I3509" s="4">
        <f t="shared" si="279"/>
        <v>1.8615216071478535E-2</v>
      </c>
      <c r="J3509" s="4">
        <f t="shared" si="280"/>
        <v>6.1267792091395101E-2</v>
      </c>
      <c r="K3509" s="4">
        <f t="shared" si="281"/>
        <v>2.3042611597269058E-2</v>
      </c>
    </row>
    <row r="3510" spans="1:11" x14ac:dyDescent="0.2">
      <c r="A3510" s="6">
        <v>45513</v>
      </c>
      <c r="B3510">
        <v>67.756858829999999</v>
      </c>
      <c r="C3510">
        <v>166.9400024</v>
      </c>
      <c r="D3510">
        <v>104.75</v>
      </c>
      <c r="E3510">
        <v>5344.1601559999999</v>
      </c>
      <c r="G3510" s="6">
        <f t="shared" si="277"/>
        <v>45513</v>
      </c>
      <c r="H3510" s="4">
        <f t="shared" si="278"/>
        <v>4.2860415422576459E-3</v>
      </c>
      <c r="I3510" s="4">
        <f t="shared" si="279"/>
        <v>6.8757495698743565E-3</v>
      </c>
      <c r="J3510" s="4">
        <f t="shared" si="280"/>
        <v>-2.0958483136608308E-3</v>
      </c>
      <c r="K3510" s="4">
        <f t="shared" si="281"/>
        <v>4.6716767258103697E-3</v>
      </c>
    </row>
    <row r="3511" spans="1:11" x14ac:dyDescent="0.2">
      <c r="A3511" s="6">
        <v>45516</v>
      </c>
      <c r="B3511">
        <v>68.504730219999999</v>
      </c>
      <c r="C3511">
        <v>166.8000031</v>
      </c>
      <c r="D3511">
        <v>109.0199966</v>
      </c>
      <c r="E3511">
        <v>5344.3901370000003</v>
      </c>
      <c r="G3511" s="6">
        <f t="shared" si="277"/>
        <v>45516</v>
      </c>
      <c r="H3511" s="4">
        <f t="shared" si="278"/>
        <v>1.1037574688584462E-2</v>
      </c>
      <c r="I3511" s="4">
        <f t="shared" si="279"/>
        <v>-8.3862045038518573E-4</v>
      </c>
      <c r="J3511" s="4">
        <f t="shared" si="280"/>
        <v>4.0763690692124044E-2</v>
      </c>
      <c r="K3511" s="4">
        <f t="shared" si="281"/>
        <v>4.3034077064962872E-5</v>
      </c>
    </row>
    <row r="3512" spans="1:11" x14ac:dyDescent="0.2">
      <c r="A3512" s="6">
        <v>45517</v>
      </c>
      <c r="B3512">
        <v>67.936347960000006</v>
      </c>
      <c r="C3512">
        <v>170.22999569999999</v>
      </c>
      <c r="D3512">
        <v>116.13999939999999</v>
      </c>
      <c r="E3512">
        <v>5434.4301759999998</v>
      </c>
      <c r="G3512" s="6">
        <f t="shared" si="277"/>
        <v>45517</v>
      </c>
      <c r="H3512" s="4">
        <f t="shared" si="278"/>
        <v>-8.2969782987927232E-3</v>
      </c>
      <c r="I3512" s="4">
        <f t="shared" si="279"/>
        <v>2.0563504413987577E-2</v>
      </c>
      <c r="J3512" s="4">
        <f t="shared" si="280"/>
        <v>6.5309145313255268E-2</v>
      </c>
      <c r="K3512" s="4">
        <f t="shared" si="281"/>
        <v>1.6847579740977281E-2</v>
      </c>
    </row>
    <row r="3513" spans="1:11" x14ac:dyDescent="0.2">
      <c r="A3513" s="6">
        <v>45518</v>
      </c>
      <c r="B3513">
        <v>68.464851379999999</v>
      </c>
      <c r="C3513">
        <v>170.1000061</v>
      </c>
      <c r="D3513">
        <v>118.08000180000001</v>
      </c>
      <c r="E3513">
        <v>5455.2099609999996</v>
      </c>
      <c r="G3513" s="6">
        <f t="shared" si="277"/>
        <v>45518</v>
      </c>
      <c r="H3513" s="4">
        <f t="shared" si="278"/>
        <v>7.7793910898944496E-3</v>
      </c>
      <c r="I3513" s="4">
        <f t="shared" si="279"/>
        <v>-7.6361160361582137E-4</v>
      </c>
      <c r="J3513" s="4">
        <f t="shared" si="280"/>
        <v>1.670399870864836E-2</v>
      </c>
      <c r="K3513" s="4">
        <f t="shared" si="281"/>
        <v>3.8237283996709337E-3</v>
      </c>
    </row>
    <row r="3514" spans="1:11" x14ac:dyDescent="0.2">
      <c r="A3514" s="6">
        <v>45519</v>
      </c>
      <c r="B3514">
        <v>72.972000120000004</v>
      </c>
      <c r="C3514">
        <v>177.5899963</v>
      </c>
      <c r="D3514">
        <v>122.86000060000001</v>
      </c>
      <c r="E3514">
        <v>5543.2202150000003</v>
      </c>
      <c r="G3514" s="6">
        <f t="shared" si="277"/>
        <v>45519</v>
      </c>
      <c r="H3514" s="4">
        <f t="shared" si="278"/>
        <v>6.5831571224539864E-2</v>
      </c>
      <c r="I3514" s="4">
        <f t="shared" si="279"/>
        <v>4.4032862618456958E-2</v>
      </c>
      <c r="J3514" s="4">
        <f t="shared" si="280"/>
        <v>4.0481019030607746E-2</v>
      </c>
      <c r="K3514" s="4">
        <f t="shared" si="281"/>
        <v>1.6133247781331406E-2</v>
      </c>
    </row>
    <row r="3515" spans="1:11" x14ac:dyDescent="0.2">
      <c r="A3515" s="6">
        <v>45520</v>
      </c>
      <c r="B3515">
        <v>73.449996949999999</v>
      </c>
      <c r="C3515">
        <v>177.0599976</v>
      </c>
      <c r="D3515">
        <v>124.58000180000001</v>
      </c>
      <c r="E3515">
        <v>5554.25</v>
      </c>
      <c r="G3515" s="6">
        <f t="shared" si="277"/>
        <v>45520</v>
      </c>
      <c r="H3515" s="4">
        <f t="shared" si="278"/>
        <v>6.5504142577146318E-3</v>
      </c>
      <c r="I3515" s="4">
        <f t="shared" si="279"/>
        <v>-2.9843950168492173E-3</v>
      </c>
      <c r="J3515" s="4">
        <f t="shared" si="280"/>
        <v>1.3999684125021838E-2</v>
      </c>
      <c r="K3515" s="4">
        <f t="shared" si="281"/>
        <v>1.9897793290175603E-3</v>
      </c>
    </row>
    <row r="3516" spans="1:11" x14ac:dyDescent="0.2">
      <c r="A3516" s="6">
        <v>45523</v>
      </c>
      <c r="B3516">
        <v>73.72000122</v>
      </c>
      <c r="C3516">
        <v>178.22000120000001</v>
      </c>
      <c r="D3516">
        <v>130</v>
      </c>
      <c r="E3516">
        <v>5608.25</v>
      </c>
      <c r="G3516" s="6">
        <f t="shared" si="277"/>
        <v>45523</v>
      </c>
      <c r="H3516" s="4">
        <f t="shared" si="278"/>
        <v>3.6760283350836254E-3</v>
      </c>
      <c r="I3516" s="4">
        <f t="shared" si="279"/>
        <v>6.5514719062664817E-3</v>
      </c>
      <c r="J3516" s="4">
        <f t="shared" si="280"/>
        <v>4.3506165690230247E-2</v>
      </c>
      <c r="K3516" s="4">
        <f t="shared" si="281"/>
        <v>9.7222847369131671E-3</v>
      </c>
    </row>
    <row r="3517" spans="1:11" x14ac:dyDescent="0.2">
      <c r="A3517" s="6">
        <v>45524</v>
      </c>
      <c r="B3517">
        <v>74.540000919999997</v>
      </c>
      <c r="C3517">
        <v>178.88000489999999</v>
      </c>
      <c r="D3517">
        <v>127.25</v>
      </c>
      <c r="E3517">
        <v>5597.1201170000004</v>
      </c>
      <c r="G3517" s="6">
        <f t="shared" si="277"/>
        <v>45524</v>
      </c>
      <c r="H3517" s="4">
        <f t="shared" si="278"/>
        <v>1.1123164493078264E-2</v>
      </c>
      <c r="I3517" s="4">
        <f t="shared" si="279"/>
        <v>3.7033088068454401E-3</v>
      </c>
      <c r="J3517" s="4">
        <f t="shared" si="280"/>
        <v>-2.115384615384619E-2</v>
      </c>
      <c r="K3517" s="4">
        <f t="shared" si="281"/>
        <v>-1.9845554317299285E-3</v>
      </c>
    </row>
    <row r="3518" spans="1:11" x14ac:dyDescent="0.2">
      <c r="A3518" s="6">
        <v>45525</v>
      </c>
      <c r="B3518">
        <v>75.239997860000003</v>
      </c>
      <c r="C3518">
        <v>180.11000060000001</v>
      </c>
      <c r="D3518">
        <v>128.5</v>
      </c>
      <c r="E3518">
        <v>5620.8500979999999</v>
      </c>
      <c r="G3518" s="6">
        <f t="shared" si="277"/>
        <v>45525</v>
      </c>
      <c r="H3518" s="4">
        <f t="shared" si="278"/>
        <v>9.3908898760448611E-3</v>
      </c>
      <c r="I3518" s="4">
        <f t="shared" si="279"/>
        <v>6.8760938411625006E-3</v>
      </c>
      <c r="J3518" s="4">
        <f t="shared" si="280"/>
        <v>9.8231827111985304E-3</v>
      </c>
      <c r="K3518" s="4">
        <f t="shared" si="281"/>
        <v>4.2396769238388643E-3</v>
      </c>
    </row>
    <row r="3519" spans="1:11" x14ac:dyDescent="0.2">
      <c r="A3519" s="6">
        <v>45526</v>
      </c>
      <c r="B3519">
        <v>75.58000183</v>
      </c>
      <c r="C3519">
        <v>176.13000489999999</v>
      </c>
      <c r="D3519">
        <v>123.73999790000001</v>
      </c>
      <c r="E3519">
        <v>5570.6401370000003</v>
      </c>
      <c r="G3519" s="6">
        <f t="shared" si="277"/>
        <v>45526</v>
      </c>
      <c r="H3519" s="4">
        <f t="shared" si="278"/>
        <v>4.518925832941223E-3</v>
      </c>
      <c r="I3519" s="4">
        <f t="shared" si="279"/>
        <v>-2.2097583070020965E-2</v>
      </c>
      <c r="J3519" s="4">
        <f t="shared" si="280"/>
        <v>-3.7042817898832681E-2</v>
      </c>
      <c r="K3519" s="4">
        <f t="shared" si="281"/>
        <v>-8.9328055586939126E-3</v>
      </c>
    </row>
    <row r="3520" spans="1:11" x14ac:dyDescent="0.2">
      <c r="A3520" s="6">
        <v>45527</v>
      </c>
      <c r="B3520">
        <v>75.699996949999999</v>
      </c>
      <c r="C3520">
        <v>177.03999329999999</v>
      </c>
      <c r="D3520">
        <v>129.36999510000001</v>
      </c>
      <c r="E3520">
        <v>5634.6098629999997</v>
      </c>
      <c r="G3520" s="6">
        <f t="shared" si="277"/>
        <v>45527</v>
      </c>
      <c r="H3520" s="4">
        <f t="shared" si="278"/>
        <v>1.5876570136885704E-3</v>
      </c>
      <c r="I3520" s="4">
        <f t="shared" si="279"/>
        <v>5.166572274364345E-3</v>
      </c>
      <c r="J3520" s="4">
        <f t="shared" si="280"/>
        <v>4.5498604295677092E-2</v>
      </c>
      <c r="K3520" s="4">
        <f t="shared" si="281"/>
        <v>1.1483370748563537E-2</v>
      </c>
    </row>
    <row r="3521" spans="1:11" x14ac:dyDescent="0.2">
      <c r="A3521" s="6">
        <v>45530</v>
      </c>
      <c r="B3521">
        <v>76.02999878</v>
      </c>
      <c r="C3521">
        <v>175.5</v>
      </c>
      <c r="D3521">
        <v>126.4599991</v>
      </c>
      <c r="E3521">
        <v>5616.8398440000001</v>
      </c>
      <c r="G3521" s="6">
        <f t="shared" si="277"/>
        <v>45530</v>
      </c>
      <c r="H3521" s="4">
        <f t="shared" si="278"/>
        <v>4.3593374279522479E-3</v>
      </c>
      <c r="I3521" s="4">
        <f t="shared" si="279"/>
        <v>-8.6985616712627056E-3</v>
      </c>
      <c r="J3521" s="4">
        <f t="shared" si="280"/>
        <v>-2.2493592874844315E-2</v>
      </c>
      <c r="K3521" s="4">
        <f t="shared" si="281"/>
        <v>-3.1537265990122521E-3</v>
      </c>
    </row>
    <row r="3522" spans="1:11" x14ac:dyDescent="0.2">
      <c r="A3522" s="6">
        <v>45531</v>
      </c>
      <c r="B3522">
        <v>76.129997250000002</v>
      </c>
      <c r="C3522">
        <v>173.11999510000001</v>
      </c>
      <c r="D3522">
        <v>128.3000031</v>
      </c>
      <c r="E3522">
        <v>5625.7998049999997</v>
      </c>
      <c r="G3522" s="6">
        <f t="shared" ref="G3522:G3525" si="282">A3522</f>
        <v>45531</v>
      </c>
      <c r="H3522" s="4">
        <f t="shared" si="278"/>
        <v>1.3152501855138166E-3</v>
      </c>
      <c r="I3522" s="4">
        <f t="shared" si="279"/>
        <v>-1.3561281481481391E-2</v>
      </c>
      <c r="J3522" s="4">
        <f t="shared" si="280"/>
        <v>1.4550087087577657E-2</v>
      </c>
      <c r="K3522" s="4">
        <f t="shared" si="281"/>
        <v>1.5951960976012813E-3</v>
      </c>
    </row>
    <row r="3523" spans="1:11" x14ac:dyDescent="0.2">
      <c r="A3523" s="6">
        <v>45532</v>
      </c>
      <c r="B3523">
        <v>76.08000183</v>
      </c>
      <c r="C3523">
        <v>170.8000031</v>
      </c>
      <c r="D3523">
        <v>125.61000060000001</v>
      </c>
      <c r="E3523">
        <v>5592.1801759999998</v>
      </c>
      <c r="G3523" s="6">
        <f t="shared" si="282"/>
        <v>45532</v>
      </c>
      <c r="H3523" s="4">
        <f t="shared" si="278"/>
        <v>-6.5671117569887638E-4</v>
      </c>
      <c r="I3523" s="4">
        <f t="shared" si="279"/>
        <v>-1.3401063225885079E-2</v>
      </c>
      <c r="J3523" s="4">
        <f t="shared" si="280"/>
        <v>-2.0966503780232459E-2</v>
      </c>
      <c r="K3523" s="4">
        <f t="shared" si="281"/>
        <v>-5.9759732243084285E-3</v>
      </c>
    </row>
    <row r="3524" spans="1:11" x14ac:dyDescent="0.2">
      <c r="A3524" s="6">
        <v>45533</v>
      </c>
      <c r="B3524">
        <v>76.41999817</v>
      </c>
      <c r="C3524">
        <v>172.11999510000001</v>
      </c>
      <c r="D3524">
        <v>117.5899963</v>
      </c>
      <c r="E3524">
        <v>5591.9599609999996</v>
      </c>
      <c r="G3524" s="6">
        <f t="shared" si="282"/>
        <v>45533</v>
      </c>
      <c r="H3524" s="4">
        <f t="shared" si="278"/>
        <v>4.4689318062809402E-3</v>
      </c>
      <c r="I3524" s="4">
        <f t="shared" si="279"/>
        <v>7.7282902578590384E-3</v>
      </c>
      <c r="J3524" s="4">
        <f t="shared" si="280"/>
        <v>-6.3848453639765435E-2</v>
      </c>
      <c r="K3524" s="4">
        <f t="shared" si="281"/>
        <v>-3.9379096000047298E-5</v>
      </c>
    </row>
    <row r="3525" spans="1:11" x14ac:dyDescent="0.2">
      <c r="A3525" s="6">
        <v>45534</v>
      </c>
      <c r="B3525">
        <v>77.230003359999998</v>
      </c>
      <c r="C3525">
        <v>178.5</v>
      </c>
      <c r="D3525">
        <v>119.3700027</v>
      </c>
      <c r="E3525">
        <v>5648.3999020000001</v>
      </c>
      <c r="G3525" s="6">
        <f t="shared" si="282"/>
        <v>45534</v>
      </c>
      <c r="H3525" s="4">
        <f t="shared" ref="H3525" si="283">B3525/B3524-1</f>
        <v>1.0599387717834086E-2</v>
      </c>
      <c r="I3525" s="4">
        <f t="shared" si="279"/>
        <v>3.7067191968563895E-2</v>
      </c>
      <c r="J3525" s="4">
        <f t="shared" si="280"/>
        <v>1.5137396513380086E-2</v>
      </c>
      <c r="K3525" s="4">
        <f t="shared" si="281"/>
        <v>1.0093051701662636E-2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A635-51E3-5142-9985-AB771DFAE8A9}">
  <dimension ref="A2:L34"/>
  <sheetViews>
    <sheetView topLeftCell="A8" workbookViewId="0">
      <selection activeCell="L31" sqref="L31"/>
    </sheetView>
  </sheetViews>
  <sheetFormatPr baseColWidth="10" defaultRowHeight="16" x14ac:dyDescent="0.2"/>
  <cols>
    <col min="6" max="6" width="12.6640625" bestFit="1" customWidth="1"/>
    <col min="11" max="11" width="14.6640625" bestFit="1" customWidth="1"/>
  </cols>
  <sheetData>
    <row r="2" spans="1:6" x14ac:dyDescent="0.2">
      <c r="A2" t="s">
        <v>28</v>
      </c>
      <c r="C2" t="s">
        <v>29</v>
      </c>
      <c r="D2">
        <v>0.03</v>
      </c>
      <c r="F2" t="s">
        <v>32</v>
      </c>
    </row>
    <row r="3" spans="1:6" x14ac:dyDescent="0.2">
      <c r="C3" t="s">
        <v>30</v>
      </c>
      <c r="D3">
        <v>0.08</v>
      </c>
    </row>
    <row r="4" spans="1:6" x14ac:dyDescent="0.2">
      <c r="C4" t="s">
        <v>31</v>
      </c>
      <c r="D4">
        <v>1.5</v>
      </c>
    </row>
    <row r="6" spans="1:6" x14ac:dyDescent="0.2">
      <c r="C6" t="s">
        <v>33</v>
      </c>
      <c r="D6">
        <f>D2+D4*(D3-D2)</f>
        <v>0.10500000000000001</v>
      </c>
    </row>
    <row r="8" spans="1:6" x14ac:dyDescent="0.2">
      <c r="A8" t="s">
        <v>0</v>
      </c>
    </row>
    <row r="9" spans="1:6" x14ac:dyDescent="0.2">
      <c r="B9">
        <f>Prices!M1</f>
        <v>0</v>
      </c>
      <c r="C9" t="str">
        <f>Prices!N1</f>
        <v>WMT</v>
      </c>
      <c r="D9" t="str">
        <f>Prices!O1</f>
        <v>AMZN</v>
      </c>
      <c r="E9" t="str">
        <f>Prices!P1</f>
        <v>NVDA</v>
      </c>
      <c r="F9" t="str">
        <f>Prices!Q1</f>
        <v>SP500</v>
      </c>
    </row>
    <row r="10" spans="1:6" x14ac:dyDescent="0.2">
      <c r="B10" t="str">
        <f>Prices!M2</f>
        <v>Mean</v>
      </c>
      <c r="C10">
        <f>Prices!N2</f>
        <v>5.8947067989276191E-4</v>
      </c>
      <c r="D10">
        <f>Prices!O2</f>
        <v>1.1476524760705958E-3</v>
      </c>
      <c r="E10">
        <f>Prices!P2</f>
        <v>2.1999796406166712E-3</v>
      </c>
      <c r="F10">
        <f>Prices!Q2</f>
        <v>5.2848593423443925E-4</v>
      </c>
    </row>
    <row r="11" spans="1:6" x14ac:dyDescent="0.2">
      <c r="B11" t="str">
        <f>Prices!M3</f>
        <v>Var</v>
      </c>
      <c r="C11">
        <f>Prices!N3</f>
        <v>1.489878424642113E-4</v>
      </c>
      <c r="D11">
        <f>Prices!O3</f>
        <v>4.2548804863211783E-4</v>
      </c>
      <c r="E11">
        <f>Prices!P3</f>
        <v>8.1906472977923009E-4</v>
      </c>
      <c r="F11">
        <f>Prices!Q3</f>
        <v>1.1698208642169319E-4</v>
      </c>
    </row>
    <row r="12" spans="1:6" x14ac:dyDescent="0.2">
      <c r="B12" t="str">
        <f>Prices!M4</f>
        <v>Vol</v>
      </c>
      <c r="C12">
        <f>Prices!N4</f>
        <v>1.2206057613505324E-2</v>
      </c>
      <c r="D12">
        <f>Prices!O4</f>
        <v>2.0627361649811587E-2</v>
      </c>
      <c r="E12">
        <f>Prices!P4</f>
        <v>2.8619306940931153E-2</v>
      </c>
      <c r="F12">
        <f>Prices!Q4</f>
        <v>1.0815825739244007E-2</v>
      </c>
    </row>
    <row r="14" spans="1:6" x14ac:dyDescent="0.2">
      <c r="B14" t="str">
        <f>Prices!M6</f>
        <v>Variance-Covariance</v>
      </c>
      <c r="C14" t="str">
        <f>Prices!N6</f>
        <v>WMT</v>
      </c>
      <c r="D14" t="str">
        <f>Prices!O6</f>
        <v>AMZN</v>
      </c>
      <c r="E14" t="str">
        <f>Prices!P6</f>
        <v>NVDA</v>
      </c>
      <c r="F14" t="str">
        <f>Prices!Q6</f>
        <v>SP500</v>
      </c>
    </row>
    <row r="15" spans="1:6" x14ac:dyDescent="0.2">
      <c r="B15" t="str">
        <f>Prices!M7</f>
        <v>WMT</v>
      </c>
      <c r="C15">
        <f>Prices!N7</f>
        <v>1.489878424642113E-4</v>
      </c>
      <c r="D15">
        <f>Prices!O7</f>
        <v>6.1026845180365861E-5</v>
      </c>
      <c r="E15">
        <f>Prices!P7</f>
        <v>7.6113490187604274E-5</v>
      </c>
      <c r="F15">
        <f>Prices!Q7</f>
        <v>5.884663941965851E-5</v>
      </c>
    </row>
    <row r="16" spans="1:6" x14ac:dyDescent="0.2">
      <c r="B16" t="str">
        <f>Prices!M8</f>
        <v>AMZN</v>
      </c>
      <c r="C16">
        <f>Prices!N8</f>
        <v>6.1026845180365861E-5</v>
      </c>
      <c r="D16">
        <f>Prices!O8</f>
        <v>4.2548804863211783E-4</v>
      </c>
      <c r="E16">
        <f>Prices!P8</f>
        <v>2.7315252493430618E-4</v>
      </c>
      <c r="F16">
        <f>Prices!Q8</f>
        <v>1.3257623383682577E-4</v>
      </c>
    </row>
    <row r="17" spans="2:12" x14ac:dyDescent="0.2">
      <c r="B17" t="str">
        <f>Prices!M9</f>
        <v>NVDA</v>
      </c>
      <c r="C17">
        <f>Prices!N9</f>
        <v>7.6113490187604274E-5</v>
      </c>
      <c r="D17">
        <f>Prices!O9</f>
        <v>2.7315252493430618E-4</v>
      </c>
      <c r="E17">
        <f>Prices!P9</f>
        <v>8.1906472977923009E-4</v>
      </c>
      <c r="F17">
        <f>Prices!Q9</f>
        <v>1.9276443413647246E-4</v>
      </c>
    </row>
    <row r="18" spans="2:12" x14ac:dyDescent="0.2">
      <c r="B18" t="str">
        <f>Prices!M10</f>
        <v>SP500</v>
      </c>
      <c r="C18">
        <f>Prices!N10</f>
        <v>5.884663941965851E-5</v>
      </c>
      <c r="D18">
        <f>Prices!O10</f>
        <v>1.3257623383682577E-4</v>
      </c>
      <c r="E18">
        <f>Prices!P10</f>
        <v>1.9276443413647246E-4</v>
      </c>
      <c r="F18">
        <f>Prices!Q10</f>
        <v>1.1698208642169319E-4</v>
      </c>
    </row>
    <row r="21" spans="2:12" x14ac:dyDescent="0.2">
      <c r="B21" t="s">
        <v>34</v>
      </c>
    </row>
    <row r="22" spans="2:12" x14ac:dyDescent="0.2">
      <c r="I22" t="s">
        <v>38</v>
      </c>
      <c r="K22" t="s">
        <v>2</v>
      </c>
      <c r="L22" s="3" cm="1">
        <f t="array" ref="L22">MMULT(TRANSPOSE(I23:I25),TRANSPOSE(C10:E10))</f>
        <v>7.3254570364547546E-4</v>
      </c>
    </row>
    <row r="23" spans="2:12" x14ac:dyDescent="0.2">
      <c r="B23" t="s">
        <v>35</v>
      </c>
      <c r="C23">
        <v>1</v>
      </c>
      <c r="E23" t="s">
        <v>36</v>
      </c>
      <c r="F23" s="5" cm="1">
        <f t="array" ref="F23:F25">MMULT(MINVERSE(C15:E17),C23:C25)</f>
        <v>6053.1118407930371</v>
      </c>
      <c r="H23" t="s">
        <v>39</v>
      </c>
      <c r="I23" s="5">
        <f>F23/$F$26</f>
        <v>0.79542085811212726</v>
      </c>
      <c r="K23" t="s">
        <v>24</v>
      </c>
      <c r="L23" s="3">
        <f>SQRT(L24)</f>
        <v>1.1463286280139167E-2</v>
      </c>
    </row>
    <row r="24" spans="2:12" x14ac:dyDescent="0.2">
      <c r="C24">
        <v>1</v>
      </c>
      <c r="F24" s="5">
        <v>1347.9704917879003</v>
      </c>
      <c r="I24" s="5">
        <f t="shared" ref="I24:I25" si="0">F24/$F$26</f>
        <v>0.17713266721126453</v>
      </c>
      <c r="K24" t="s">
        <v>26</v>
      </c>
      <c r="L24" s="3" cm="1">
        <f t="array" ref="L24">MMULT(MMULT(TRANSPOSE(I23:I25),C15:E17),I23:I25)</f>
        <v>1.3140693234042685E-4</v>
      </c>
    </row>
    <row r="25" spans="2:12" x14ac:dyDescent="0.2">
      <c r="C25">
        <v>1</v>
      </c>
      <c r="F25" s="5">
        <v>208.8662613742822</v>
      </c>
      <c r="I25" s="5">
        <f t="shared" si="0"/>
        <v>2.7446474676608212E-2</v>
      </c>
      <c r="L25" s="3"/>
    </row>
    <row r="26" spans="2:12" x14ac:dyDescent="0.2">
      <c r="E26" t="s">
        <v>37</v>
      </c>
      <c r="F26">
        <f>SUM(F23:F25)</f>
        <v>7609.9485939552196</v>
      </c>
      <c r="H26" t="s">
        <v>40</v>
      </c>
      <c r="I26">
        <f>SUM(I23:I25)</f>
        <v>1</v>
      </c>
      <c r="L26" s="3"/>
    </row>
    <row r="27" spans="2:12" x14ac:dyDescent="0.2">
      <c r="L27" s="3"/>
    </row>
    <row r="28" spans="2:12" x14ac:dyDescent="0.2">
      <c r="B28" t="s">
        <v>41</v>
      </c>
      <c r="D28" t="s">
        <v>42</v>
      </c>
      <c r="F28" t="s">
        <v>29</v>
      </c>
      <c r="G28">
        <v>0</v>
      </c>
      <c r="L28" s="3"/>
    </row>
    <row r="29" spans="2:12" x14ac:dyDescent="0.2">
      <c r="B29" t="s">
        <v>43</v>
      </c>
      <c r="L29" s="3"/>
    </row>
    <row r="30" spans="2:12" x14ac:dyDescent="0.2">
      <c r="L30" s="3"/>
    </row>
    <row r="31" spans="2:12" x14ac:dyDescent="0.2">
      <c r="C31" t="s">
        <v>44</v>
      </c>
      <c r="E31" t="s">
        <v>36</v>
      </c>
      <c r="F31" cm="1">
        <f t="array" ref="F31:F33">MMULT(MINVERSE(C15:E17),C32:C34)</f>
        <v>2.4682694707398674</v>
      </c>
      <c r="H31" t="s">
        <v>39</v>
      </c>
      <c r="I31">
        <f>F31/$F$34</f>
        <v>0.44276789519801352</v>
      </c>
      <c r="K31" t="s">
        <v>2</v>
      </c>
      <c r="L31" s="3" cm="1">
        <f t="array" ref="L31">MMULT(TRANSPOSE(I31:I33),TRANSPOSE(C10:E10))</f>
        <v>1.302867701944077E-3</v>
      </c>
    </row>
    <row r="32" spans="2:12" x14ac:dyDescent="0.2">
      <c r="C32">
        <f>C10-G28</f>
        <v>5.8947067989276191E-4</v>
      </c>
      <c r="F32">
        <v>0.97488849379770404</v>
      </c>
      <c r="I32">
        <f t="shared" ref="I32:I33" si="1">F32/$F$34</f>
        <v>0.17487933613755047</v>
      </c>
      <c r="K32" t="s">
        <v>24</v>
      </c>
      <c r="L32" s="3">
        <f>SQRT(L33)</f>
        <v>1.5287692361623657E-2</v>
      </c>
    </row>
    <row r="33" spans="3:12" x14ac:dyDescent="0.2">
      <c r="C33">
        <f>D10-G28</f>
        <v>1.1476524760705958E-3</v>
      </c>
      <c r="F33">
        <v>2.1314771829272514</v>
      </c>
      <c r="I33">
        <f t="shared" si="1"/>
        <v>0.38235276866443596</v>
      </c>
      <c r="K33" t="s">
        <v>26</v>
      </c>
      <c r="L33" s="3" cm="1">
        <f t="array" ref="L33">MMULT(MMULT(TRANSPOSE(I31:I33),C15:E17),I31:I33)</f>
        <v>2.337135377436463E-4</v>
      </c>
    </row>
    <row r="34" spans="3:12" x14ac:dyDescent="0.2">
      <c r="C34">
        <f>E10-G28</f>
        <v>2.1999796406166712E-3</v>
      </c>
      <c r="E34" t="s">
        <v>37</v>
      </c>
      <c r="F34">
        <f>SUM(_xlfn.ANCHORARRAY(F31))</f>
        <v>5.5746351474648232</v>
      </c>
      <c r="H34" t="s">
        <v>40</v>
      </c>
      <c r="I34">
        <f>SUM(I31:I33)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078-C620-4744-9C8B-98AB8A5C6C1A}">
  <dimension ref="A2:F22"/>
  <sheetViews>
    <sheetView topLeftCell="A18" workbookViewId="0">
      <selection activeCell="B19" sqref="B19"/>
    </sheetView>
  </sheetViews>
  <sheetFormatPr baseColWidth="10" defaultRowHeight="16" x14ac:dyDescent="0.2"/>
  <sheetData>
    <row r="2" spans="1:5" x14ac:dyDescent="0.2">
      <c r="A2" t="s">
        <v>28</v>
      </c>
    </row>
    <row r="3" spans="1:5" x14ac:dyDescent="0.2">
      <c r="A3" t="s">
        <v>51</v>
      </c>
      <c r="C3" t="s">
        <v>45</v>
      </c>
      <c r="D3">
        <v>100</v>
      </c>
    </row>
    <row r="4" spans="1:5" x14ac:dyDescent="0.2">
      <c r="C4" t="s">
        <v>46</v>
      </c>
      <c r="D4">
        <v>50</v>
      </c>
    </row>
    <row r="5" spans="1:5" x14ac:dyDescent="0.2">
      <c r="C5" t="s">
        <v>47</v>
      </c>
      <c r="D5">
        <v>0.1</v>
      </c>
    </row>
    <row r="6" spans="1:5" x14ac:dyDescent="0.2">
      <c r="C6" t="s">
        <v>48</v>
      </c>
      <c r="D6">
        <v>0.05</v>
      </c>
    </row>
    <row r="7" spans="1:5" x14ac:dyDescent="0.2">
      <c r="C7" t="s">
        <v>49</v>
      </c>
      <c r="D7">
        <v>0.2</v>
      </c>
    </row>
    <row r="9" spans="1:5" x14ac:dyDescent="0.2">
      <c r="C9">
        <f>D3/(D3+D4)*D5+D4/(D4+D3)*D6*(1-D7)</f>
        <v>0.08</v>
      </c>
      <c r="E9" t="s">
        <v>50</v>
      </c>
    </row>
    <row r="11" spans="1:5" x14ac:dyDescent="0.2">
      <c r="A11" t="s">
        <v>10</v>
      </c>
    </row>
    <row r="12" spans="1:5" x14ac:dyDescent="0.2">
      <c r="C12" t="s">
        <v>52</v>
      </c>
    </row>
    <row r="13" spans="1:5" x14ac:dyDescent="0.2">
      <c r="C13" t="s">
        <v>53</v>
      </c>
      <c r="D13">
        <v>0.08</v>
      </c>
    </row>
    <row r="14" spans="1:5" x14ac:dyDescent="0.2">
      <c r="C14" t="s">
        <v>54</v>
      </c>
      <c r="D14">
        <v>0.6</v>
      </c>
    </row>
    <row r="15" spans="1:5" x14ac:dyDescent="0.2">
      <c r="C15" t="s">
        <v>55</v>
      </c>
      <c r="D15">
        <v>2.1999999999999999E-2</v>
      </c>
    </row>
    <row r="17" spans="1:6" x14ac:dyDescent="0.2">
      <c r="C17" t="s">
        <v>48</v>
      </c>
      <c r="D17">
        <f>D13-D14*D15</f>
        <v>6.6799999999999998E-2</v>
      </c>
    </row>
    <row r="19" spans="1:6" x14ac:dyDescent="0.2">
      <c r="A19" t="s">
        <v>0</v>
      </c>
    </row>
    <row r="20" spans="1:6" x14ac:dyDescent="0.2">
      <c r="C20" t="s">
        <v>18</v>
      </c>
      <c r="D20" t="s">
        <v>19</v>
      </c>
      <c r="E20" t="s">
        <v>20</v>
      </c>
      <c r="F20" t="s">
        <v>21</v>
      </c>
    </row>
    <row r="21" spans="1:6" x14ac:dyDescent="0.2">
      <c r="C21" s="5">
        <f>INTERCEPT(Prices!H4:H3525,Prices!$K$4:$K$3525)</f>
        <v>3.2362124805626212E-4</v>
      </c>
      <c r="D21" s="5">
        <f>INTERCEPT(Prices!I4:I3525,Prices!$K$4:$K$3525)</f>
        <v>5.4871740028496143E-4</v>
      </c>
      <c r="E21" s="5">
        <f>INTERCEPT(Prices!J4:J3525,Prices!$K$4:$K$3525)</f>
        <v>1.329134409710485E-3</v>
      </c>
      <c r="F21">
        <f>INTERCEPT(Prices!K4:K3525,Prices!$K$4:$K$3525)</f>
        <v>0</v>
      </c>
    </row>
    <row r="22" spans="1:6" x14ac:dyDescent="0.2">
      <c r="C22" s="5">
        <f>SLOPE(Prices!H4:H3525,Prices!$K$4:$K$3525)</f>
        <v>0.5030397492444284</v>
      </c>
      <c r="D22" s="5">
        <f>SLOPE(Prices!I4:I3525,Prices!$K$4:$K$3525)</f>
        <v>1.1333037210408394</v>
      </c>
      <c r="E22" s="5">
        <f>SLOPE(Prices!J4:J3525,Prices!$K$4:$K$3525)</f>
        <v>1.647811558443246</v>
      </c>
      <c r="F22">
        <f>SLOPE(Prices!K4:K3525,Prices!$K$4:$K$3525)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C6D4-DE2C-414B-9D0D-F632468710C5}">
  <dimension ref="A2:P67"/>
  <sheetViews>
    <sheetView topLeftCell="A38" workbookViewId="0">
      <selection activeCell="I67" sqref="I67"/>
    </sheetView>
  </sheetViews>
  <sheetFormatPr baseColWidth="10" defaultRowHeight="16" x14ac:dyDescent="0.2"/>
  <sheetData>
    <row r="2" spans="1:16" x14ac:dyDescent="0.2">
      <c r="A2" t="s">
        <v>56</v>
      </c>
    </row>
    <row r="4" spans="1:16" x14ac:dyDescent="0.2">
      <c r="C4">
        <v>0.13</v>
      </c>
      <c r="F4">
        <v>6</v>
      </c>
      <c r="G4">
        <v>4</v>
      </c>
      <c r="J4">
        <v>0.01</v>
      </c>
      <c r="K4">
        <v>0</v>
      </c>
      <c r="L4">
        <v>0</v>
      </c>
      <c r="O4">
        <v>0.01</v>
      </c>
      <c r="P4">
        <v>0</v>
      </c>
    </row>
    <row r="5" spans="1:16" x14ac:dyDescent="0.2">
      <c r="B5" t="s">
        <v>57</v>
      </c>
      <c r="C5">
        <v>0.15</v>
      </c>
      <c r="E5" t="s">
        <v>60</v>
      </c>
      <c r="F5">
        <v>2</v>
      </c>
      <c r="G5">
        <v>2</v>
      </c>
      <c r="I5" t="s">
        <v>58</v>
      </c>
      <c r="J5">
        <v>0</v>
      </c>
      <c r="K5">
        <v>0.04</v>
      </c>
      <c r="L5">
        <v>0</v>
      </c>
      <c r="N5" t="s">
        <v>59</v>
      </c>
      <c r="O5">
        <v>0</v>
      </c>
      <c r="P5">
        <v>0.01</v>
      </c>
    </row>
    <row r="6" spans="1:16" x14ac:dyDescent="0.2">
      <c r="C6">
        <v>7.0000000000000007E-2</v>
      </c>
      <c r="F6">
        <v>5</v>
      </c>
      <c r="G6">
        <v>-1</v>
      </c>
      <c r="J6">
        <v>0</v>
      </c>
      <c r="K6">
        <v>0</v>
      </c>
      <c r="L6">
        <v>0.02</v>
      </c>
    </row>
    <row r="9" spans="1:16" x14ac:dyDescent="0.2">
      <c r="A9" t="s">
        <v>51</v>
      </c>
    </row>
    <row r="10" spans="1:16" x14ac:dyDescent="0.2">
      <c r="C10" cm="1">
        <f t="array" ref="C10:E12">MMULT(MMULT(F4:G6,O4:P5),TRANSPOSE(F4:G6))</f>
        <v>0.52</v>
      </c>
      <c r="D10">
        <v>0.2</v>
      </c>
      <c r="E10">
        <v>0.26</v>
      </c>
      <c r="G10" cm="1">
        <f t="array" ref="G10:I12">_xlfn.ANCHORARRAY(C10)+J4:L6</f>
        <v>0.53</v>
      </c>
      <c r="H10">
        <v>0.2</v>
      </c>
      <c r="I10">
        <v>0.26</v>
      </c>
    </row>
    <row r="11" spans="1:16" x14ac:dyDescent="0.2">
      <c r="C11">
        <v>0.2</v>
      </c>
      <c r="D11">
        <v>0.08</v>
      </c>
      <c r="E11">
        <v>0.08</v>
      </c>
      <c r="G11">
        <v>0.2</v>
      </c>
      <c r="H11">
        <v>0.12</v>
      </c>
      <c r="I11">
        <v>0.08</v>
      </c>
    </row>
    <row r="12" spans="1:16" x14ac:dyDescent="0.2">
      <c r="C12">
        <v>0.26000000000000006</v>
      </c>
      <c r="D12">
        <v>0.08</v>
      </c>
      <c r="E12">
        <v>0.26</v>
      </c>
      <c r="G12">
        <v>0.26000000000000006</v>
      </c>
      <c r="H12">
        <v>0.08</v>
      </c>
      <c r="I12">
        <v>0.28000000000000003</v>
      </c>
    </row>
    <row r="15" spans="1:16" x14ac:dyDescent="0.2">
      <c r="A15" t="s">
        <v>12</v>
      </c>
      <c r="C15" t="s">
        <v>29</v>
      </c>
      <c r="D15">
        <v>0.05</v>
      </c>
      <c r="G15" t="s">
        <v>61</v>
      </c>
    </row>
    <row r="16" spans="1:16" x14ac:dyDescent="0.2">
      <c r="M16" t="s">
        <v>62</v>
      </c>
    </row>
    <row r="17" spans="1:16" x14ac:dyDescent="0.2">
      <c r="D17">
        <f>C4-$D$15</f>
        <v>0.08</v>
      </c>
      <c r="F17" t="s">
        <v>35</v>
      </c>
      <c r="G17">
        <v>1</v>
      </c>
      <c r="I17" t="s">
        <v>36</v>
      </c>
      <c r="J17" cm="1">
        <f t="array" ref="J17:J19">MMULT(MINVERSE(_xlfn.ANCHORARRAY(G10)),G17:G19)</f>
        <v>-6.7757009345794437</v>
      </c>
      <c r="L17" t="s">
        <v>39</v>
      </c>
      <c r="M17" s="5">
        <f>J17/$J$20</f>
        <v>-0.46400000000000008</v>
      </c>
      <c r="O17" t="s">
        <v>2</v>
      </c>
      <c r="P17" s="5">
        <f>SUMPRODUCT(M17:M19,C4:C6)</f>
        <v>0.13047999999999998</v>
      </c>
    </row>
    <row r="18" spans="1:16" x14ac:dyDescent="0.2">
      <c r="C18" t="s">
        <v>44</v>
      </c>
      <c r="D18">
        <f>C5-$D$15</f>
        <v>9.9999999999999992E-2</v>
      </c>
      <c r="G18">
        <v>1</v>
      </c>
      <c r="J18">
        <v>16.121495327102814</v>
      </c>
      <c r="M18" s="5">
        <f>J18/$J$20</f>
        <v>1.1040000000000001</v>
      </c>
      <c r="O18" t="s">
        <v>24</v>
      </c>
      <c r="P18" s="5">
        <f>SQRT(P19)</f>
        <v>0.26168683574073798</v>
      </c>
    </row>
    <row r="19" spans="1:16" x14ac:dyDescent="0.2">
      <c r="D19">
        <f>C6-$D$15</f>
        <v>2.0000000000000004E-2</v>
      </c>
      <c r="G19">
        <v>1</v>
      </c>
      <c r="J19">
        <v>5.2570093457943949</v>
      </c>
      <c r="M19" s="5">
        <f>J19/$J$20</f>
        <v>0.36</v>
      </c>
      <c r="O19" t="s">
        <v>26</v>
      </c>
      <c r="P19" s="5" cm="1">
        <f t="array" ref="P19">MMULT(MMULT(TRANSPOSE(M17:M19),_xlfn.ANCHORARRAY($G$10)),M17:M19)</f>
        <v>6.8479999999999985E-2</v>
      </c>
    </row>
    <row r="20" spans="1:16" x14ac:dyDescent="0.2">
      <c r="I20" t="s">
        <v>37</v>
      </c>
      <c r="J20">
        <f>SUM(J17:J19)</f>
        <v>14.602803738317764</v>
      </c>
      <c r="L20" t="s">
        <v>40</v>
      </c>
      <c r="M20">
        <f>SUM(M17:M19)</f>
        <v>1</v>
      </c>
      <c r="P20" s="5"/>
    </row>
    <row r="21" spans="1:16" x14ac:dyDescent="0.2">
      <c r="P21" s="5"/>
    </row>
    <row r="22" spans="1:16" x14ac:dyDescent="0.2">
      <c r="P22" s="5"/>
    </row>
    <row r="23" spans="1:16" x14ac:dyDescent="0.2">
      <c r="G23" t="s">
        <v>63</v>
      </c>
      <c r="P23" s="5"/>
    </row>
    <row r="24" spans="1:16" x14ac:dyDescent="0.2">
      <c r="I24" t="s">
        <v>36</v>
      </c>
      <c r="J24" cm="1">
        <f t="array" ref="J24:J26">MMULT(MINVERSE(_xlfn.ANCHORARRAY(G10)),D17:D19)</f>
        <v>-0.48130841121495377</v>
      </c>
      <c r="L24" t="s">
        <v>39</v>
      </c>
      <c r="M24" s="5">
        <f>J24/$J$27</f>
        <v>-0.40954274353876752</v>
      </c>
      <c r="O24" t="str">
        <f>O17</f>
        <v>ER</v>
      </c>
      <c r="P24" s="5">
        <f>SUMPRODUCT(M24:M26,C10:C12)</f>
        <v>7.2166998011928371E-2</v>
      </c>
    </row>
    <row r="25" spans="1:16" x14ac:dyDescent="0.2">
      <c r="J25">
        <v>1.5934579439252345</v>
      </c>
      <c r="M25" s="5">
        <f t="shared" ref="M25:M26" si="0">J25/$J$27</f>
        <v>1.3558648111332006</v>
      </c>
      <c r="O25" t="str">
        <f t="shared" ref="O25:O26" si="1">O18</f>
        <v>Vol</v>
      </c>
      <c r="P25" s="5">
        <f>SQRT(P26)</f>
        <v>0.29732991188115421</v>
      </c>
    </row>
    <row r="26" spans="1:16" x14ac:dyDescent="0.2">
      <c r="J26">
        <v>6.3084112149533023E-2</v>
      </c>
      <c r="M26" s="5">
        <f t="shared" si="0"/>
        <v>5.3677932405566828E-2</v>
      </c>
      <c r="O26" t="str">
        <f t="shared" si="1"/>
        <v>Var</v>
      </c>
      <c r="P26" s="5" cm="1">
        <f t="array" ref="P26">MMULT(MMULT(TRANSPOSE(M24:M26),_xlfn.ANCHORARRAY($G$10)),M24:M26)</f>
        <v>8.8405076499254928E-2</v>
      </c>
    </row>
    <row r="27" spans="1:16" x14ac:dyDescent="0.2">
      <c r="I27" t="s">
        <v>37</v>
      </c>
      <c r="J27">
        <f>SUM(_xlfn.ANCHORARRAY(J24))</f>
        <v>1.175233644859814</v>
      </c>
      <c r="L27" t="s">
        <v>40</v>
      </c>
      <c r="M27">
        <f>SUM(M24:M26)</f>
        <v>0.99999999999999989</v>
      </c>
    </row>
    <row r="29" spans="1:16" x14ac:dyDescent="0.2">
      <c r="A29" t="s">
        <v>64</v>
      </c>
    </row>
    <row r="30" spans="1:16" x14ac:dyDescent="0.2">
      <c r="A30" t="s">
        <v>51</v>
      </c>
    </row>
    <row r="32" spans="1:16" x14ac:dyDescent="0.2">
      <c r="C32">
        <v>0.27500000000000002</v>
      </c>
      <c r="F32">
        <v>0.5</v>
      </c>
      <c r="G32">
        <v>0.25</v>
      </c>
      <c r="H32">
        <v>1</v>
      </c>
    </row>
    <row r="33" spans="1:8" x14ac:dyDescent="0.2">
      <c r="B33" t="s">
        <v>57</v>
      </c>
      <c r="C33">
        <v>0.4</v>
      </c>
      <c r="E33" t="s">
        <v>7</v>
      </c>
      <c r="F33">
        <v>0.5</v>
      </c>
      <c r="G33">
        <v>0.5</v>
      </c>
      <c r="H33">
        <v>1</v>
      </c>
    </row>
    <row r="34" spans="1:8" x14ac:dyDescent="0.2">
      <c r="C34">
        <v>0.67500000000000004</v>
      </c>
      <c r="F34">
        <v>0.75</v>
      </c>
      <c r="G34">
        <v>1</v>
      </c>
      <c r="H34">
        <v>1</v>
      </c>
    </row>
    <row r="37" spans="1:8" x14ac:dyDescent="0.2">
      <c r="B37" t="s">
        <v>65</v>
      </c>
      <c r="C37">
        <v>0</v>
      </c>
      <c r="D37">
        <v>0</v>
      </c>
      <c r="E37">
        <v>1</v>
      </c>
    </row>
    <row r="39" spans="1:8" x14ac:dyDescent="0.2">
      <c r="C39" cm="1">
        <f t="array" ref="C39:E39">MMULT(C37:E37,MINVERSE(F32:H34))</f>
        <v>-1.9999999999999996</v>
      </c>
      <c r="D39">
        <v>4.9999999999999991</v>
      </c>
      <c r="E39">
        <v>-1.9999999999999998</v>
      </c>
    </row>
    <row r="41" spans="1:8" x14ac:dyDescent="0.2">
      <c r="B41" t="s">
        <v>66</v>
      </c>
    </row>
    <row r="43" spans="1:8" x14ac:dyDescent="0.2">
      <c r="B43" t="s">
        <v>29</v>
      </c>
      <c r="C43" cm="1">
        <f t="array" ref="C43">MMULT(_xlfn.ANCHORARRAY(C39),C32:C34)</f>
        <v>9.9999999999999867E-2</v>
      </c>
    </row>
    <row r="45" spans="1:8" x14ac:dyDescent="0.2">
      <c r="A45" t="s">
        <v>67</v>
      </c>
      <c r="B45" t="s">
        <v>68</v>
      </c>
    </row>
    <row r="48" spans="1:8" x14ac:dyDescent="0.2">
      <c r="B48" t="s">
        <v>70</v>
      </c>
      <c r="C48">
        <v>1</v>
      </c>
      <c r="D48">
        <v>0</v>
      </c>
      <c r="E48">
        <v>1</v>
      </c>
    </row>
    <row r="49" spans="1:6" x14ac:dyDescent="0.2">
      <c r="B49" t="s">
        <v>69</v>
      </c>
      <c r="C49">
        <v>0</v>
      </c>
      <c r="D49">
        <v>1</v>
      </c>
      <c r="E49">
        <v>1</v>
      </c>
    </row>
    <row r="51" spans="1:6" x14ac:dyDescent="0.2">
      <c r="B51" t="s">
        <v>71</v>
      </c>
      <c r="C51" cm="1">
        <f t="array" ref="C51:E51">MMULT(C48:E48,MINVERSE(F32:H34))</f>
        <v>6</v>
      </c>
      <c r="D51">
        <v>-7.0000000000000009</v>
      </c>
      <c r="E51">
        <v>2</v>
      </c>
    </row>
    <row r="52" spans="1:6" x14ac:dyDescent="0.2">
      <c r="B52" t="s">
        <v>72</v>
      </c>
      <c r="C52" cm="1">
        <f t="array" ref="C52:E52">MMULT(C49:E49,MINVERSE(F32:H34))</f>
        <v>-6</v>
      </c>
      <c r="D52">
        <v>9</v>
      </c>
      <c r="E52">
        <v>-1.9999999999999998</v>
      </c>
    </row>
    <row r="55" spans="1:6" x14ac:dyDescent="0.2">
      <c r="B55" t="s">
        <v>73</v>
      </c>
      <c r="C55" cm="1">
        <f t="array" ref="C55">MMULT(_xlfn.ANCHORARRAY(C51),C32:C34)</f>
        <v>0.19999999999999951</v>
      </c>
    </row>
    <row r="56" spans="1:6" x14ac:dyDescent="0.2">
      <c r="B56" t="s">
        <v>74</v>
      </c>
      <c r="C56" cm="1">
        <f t="array" ref="C56">MMULT(_xlfn.ANCHORARRAY(C52),C32:C34)</f>
        <v>0.60000000000000009</v>
      </c>
    </row>
    <row r="58" spans="1:6" x14ac:dyDescent="0.2">
      <c r="B58" t="s">
        <v>75</v>
      </c>
      <c r="C58">
        <f>C55-$C$43</f>
        <v>9.9999999999999645E-2</v>
      </c>
    </row>
    <row r="59" spans="1:6" x14ac:dyDescent="0.2">
      <c r="B59" t="s">
        <v>76</v>
      </c>
      <c r="C59">
        <f>C56-$C$43</f>
        <v>0.50000000000000022</v>
      </c>
    </row>
    <row r="62" spans="1:6" x14ac:dyDescent="0.2">
      <c r="A62" t="s">
        <v>77</v>
      </c>
      <c r="C62">
        <v>0.09</v>
      </c>
      <c r="E62">
        <v>0.28999999999999998</v>
      </c>
      <c r="F62">
        <v>1</v>
      </c>
    </row>
    <row r="63" spans="1:6" x14ac:dyDescent="0.2">
      <c r="C63">
        <v>0.13</v>
      </c>
      <c r="E63">
        <v>0.55000000000000004</v>
      </c>
      <c r="F63">
        <v>1</v>
      </c>
    </row>
    <row r="66" spans="3:9" x14ac:dyDescent="0.2">
      <c r="C66" cm="1">
        <f t="array" ref="C66:C67">MMULT(MINVERSE(E62:F63),C62:C63)</f>
        <v>0.1538461538461538</v>
      </c>
      <c r="E66">
        <v>0</v>
      </c>
      <c r="F66">
        <v>1</v>
      </c>
      <c r="H66" t="s">
        <v>2</v>
      </c>
      <c r="I66" cm="1">
        <f t="array" ref="I66">MMULT(_xlfn.ANCHORARRAY(E67),C62:C63)</f>
        <v>4.5384615384615357E-2</v>
      </c>
    </row>
    <row r="67" spans="3:9" x14ac:dyDescent="0.2">
      <c r="C67">
        <v>4.5384615384615357E-2</v>
      </c>
      <c r="E67" cm="1">
        <f t="array" ref="E67:F67">MMULT(E66:F66,MINVERSE(E62:F63))</f>
        <v>2.115384615384615</v>
      </c>
      <c r="F67">
        <v>-1.1153846153846152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F004-E476-EC4F-B5D3-EF1A39D23451}">
  <dimension ref="A2:X69"/>
  <sheetViews>
    <sheetView topLeftCell="F30" workbookViewId="0">
      <selection activeCell="S58" sqref="S58"/>
    </sheetView>
  </sheetViews>
  <sheetFormatPr baseColWidth="10" defaultRowHeight="16" x14ac:dyDescent="0.2"/>
  <sheetData>
    <row r="2" spans="1:12" x14ac:dyDescent="0.2">
      <c r="J2" t="s">
        <v>29</v>
      </c>
      <c r="L2" t="s">
        <v>44</v>
      </c>
    </row>
    <row r="3" spans="1:12" x14ac:dyDescent="0.2">
      <c r="A3" t="s">
        <v>28</v>
      </c>
      <c r="C3">
        <v>0.47</v>
      </c>
      <c r="D3">
        <v>0.01</v>
      </c>
      <c r="E3">
        <v>-0.08</v>
      </c>
      <c r="H3">
        <v>0.15</v>
      </c>
      <c r="J3">
        <v>0.04</v>
      </c>
      <c r="L3">
        <f>H3-$J$3</f>
        <v>0.10999999999999999</v>
      </c>
    </row>
    <row r="4" spans="1:12" x14ac:dyDescent="0.2">
      <c r="A4" t="s">
        <v>51</v>
      </c>
      <c r="B4" t="s">
        <v>78</v>
      </c>
      <c r="C4">
        <v>0.01</v>
      </c>
      <c r="D4">
        <v>0.09</v>
      </c>
      <c r="E4">
        <v>0.1</v>
      </c>
      <c r="G4" t="s">
        <v>9</v>
      </c>
      <c r="H4">
        <v>7.0000000000000007E-2</v>
      </c>
      <c r="L4">
        <f t="shared" ref="L4:L5" si="0">H4-$J$3</f>
        <v>3.0000000000000006E-2</v>
      </c>
    </row>
    <row r="5" spans="1:12" x14ac:dyDescent="0.2">
      <c r="C5">
        <v>-0.08</v>
      </c>
      <c r="D5">
        <v>0.1</v>
      </c>
      <c r="E5">
        <v>0.52</v>
      </c>
      <c r="H5">
        <v>0.19</v>
      </c>
      <c r="L5">
        <f t="shared" si="0"/>
        <v>0.15</v>
      </c>
    </row>
    <row r="8" spans="1:12" x14ac:dyDescent="0.2">
      <c r="B8" t="s">
        <v>36</v>
      </c>
      <c r="C8" s="5" cm="1">
        <f t="array" ref="C8:C10">MMULT(MINVERSE(C3:E5),L3:L5)</f>
        <v>0.29573540101768836</v>
      </c>
      <c r="E8" t="s">
        <v>39</v>
      </c>
      <c r="F8" s="5">
        <f>C8/$C$11</f>
        <v>0.53076755816481835</v>
      </c>
      <c r="H8" t="s">
        <v>2</v>
      </c>
      <c r="I8" s="9">
        <f>SUMPRODUCT(F8:F10,H3:H5)</f>
        <v>0.18810393563818217</v>
      </c>
    </row>
    <row r="9" spans="1:12" x14ac:dyDescent="0.2">
      <c r="C9" s="5">
        <v>-8.9774654712866442E-2</v>
      </c>
      <c r="F9" s="5">
        <f t="shared" ref="F9:F10" si="1">C9/$C$11</f>
        <v>-0.16112198303979117</v>
      </c>
      <c r="H9" t="s">
        <v>24</v>
      </c>
      <c r="I9" s="9">
        <f>SQRT(I10)</f>
        <v>0.51556547522383833</v>
      </c>
    </row>
    <row r="10" spans="1:12" x14ac:dyDescent="0.2">
      <c r="C10" s="5">
        <v>0.35122364913981097</v>
      </c>
      <c r="F10" s="5">
        <f t="shared" si="1"/>
        <v>0.63035442487497273</v>
      </c>
      <c r="H10" t="s">
        <v>26</v>
      </c>
      <c r="I10" s="9" cm="1">
        <f t="array" ref="I10">MMULT(MMULT(TRANSPOSE(F8:F10),C3:E5),F8:F10)</f>
        <v>0.26580775924278227</v>
      </c>
    </row>
    <row r="11" spans="1:12" x14ac:dyDescent="0.2">
      <c r="B11" t="s">
        <v>37</v>
      </c>
      <c r="C11">
        <f>SUM(C8:C10)</f>
        <v>0.55718439544463294</v>
      </c>
      <c r="E11" t="s">
        <v>40</v>
      </c>
      <c r="F11">
        <f>SUM(F8:F10)</f>
        <v>0.99999999999999989</v>
      </c>
    </row>
    <row r="13" spans="1:12" x14ac:dyDescent="0.2">
      <c r="A13" t="s">
        <v>10</v>
      </c>
    </row>
    <row r="14" spans="1:12" x14ac:dyDescent="0.2">
      <c r="C14">
        <v>7.3999999999999996E-2</v>
      </c>
      <c r="F14">
        <v>0.35</v>
      </c>
      <c r="G14">
        <v>-1.1399999999999999</v>
      </c>
      <c r="H14">
        <v>1</v>
      </c>
    </row>
    <row r="15" spans="1:12" x14ac:dyDescent="0.2">
      <c r="B15" t="s">
        <v>57</v>
      </c>
      <c r="C15">
        <v>0.17699999999999999</v>
      </c>
      <c r="E15" t="s">
        <v>7</v>
      </c>
      <c r="F15">
        <v>0.47</v>
      </c>
      <c r="G15">
        <v>0.62</v>
      </c>
      <c r="H15">
        <v>1</v>
      </c>
    </row>
    <row r="16" spans="1:12" x14ac:dyDescent="0.2">
      <c r="C16">
        <v>0.21299999999999999</v>
      </c>
      <c r="F16">
        <v>1.22</v>
      </c>
      <c r="G16">
        <v>0.37</v>
      </c>
      <c r="H16">
        <v>1</v>
      </c>
    </row>
    <row r="18" spans="1:7" x14ac:dyDescent="0.2">
      <c r="C18" t="s">
        <v>79</v>
      </c>
      <c r="D18">
        <v>0</v>
      </c>
      <c r="E18">
        <v>0</v>
      </c>
      <c r="F18">
        <v>1</v>
      </c>
    </row>
    <row r="19" spans="1:7" x14ac:dyDescent="0.2">
      <c r="C19" t="s">
        <v>80</v>
      </c>
      <c r="D19">
        <v>1</v>
      </c>
      <c r="E19">
        <v>0</v>
      </c>
      <c r="F19">
        <v>1</v>
      </c>
    </row>
    <row r="20" spans="1:7" x14ac:dyDescent="0.2">
      <c r="C20" t="s">
        <v>81</v>
      </c>
      <c r="D20">
        <v>0</v>
      </c>
      <c r="E20">
        <v>1</v>
      </c>
      <c r="F20">
        <v>1</v>
      </c>
    </row>
    <row r="22" spans="1:7" x14ac:dyDescent="0.2">
      <c r="C22" t="s">
        <v>62</v>
      </c>
    </row>
    <row r="23" spans="1:7" x14ac:dyDescent="0.2">
      <c r="C23" t="str">
        <f>C18</f>
        <v>Risk free</v>
      </c>
      <c r="D23" s="5" cm="1">
        <f t="array" ref="D23:F23">MMULT(D18:F18,MINVERSE($F$14:$H$16))</f>
        <v>0.43148148148148152</v>
      </c>
      <c r="E23" s="5">
        <v>1.1261481481481481</v>
      </c>
      <c r="F23" s="5">
        <v>-0.5576296296296297</v>
      </c>
    </row>
    <row r="24" spans="1:7" x14ac:dyDescent="0.2">
      <c r="C24" t="str">
        <f t="shared" ref="C24:C25" si="2">C19</f>
        <v>Factor 1</v>
      </c>
      <c r="D24" s="5" cm="1">
        <f t="array" ref="D24:F24">MMULT(D19:F19,MINVERSE($F$14:$H$16))</f>
        <v>0.24629629629629632</v>
      </c>
      <c r="E24" s="5">
        <v>7.6296296296296529E-3</v>
      </c>
      <c r="F24" s="5">
        <v>0.74607407407407411</v>
      </c>
    </row>
    <row r="25" spans="1:7" x14ac:dyDescent="0.2">
      <c r="C25" t="str">
        <f t="shared" si="2"/>
        <v>Factor 2</v>
      </c>
      <c r="D25" s="5" cm="1">
        <f t="array" ref="D25:F25">MMULT(D20:F20,MINVERSE($F$14:$H$16))</f>
        <v>-0.12407407407407406</v>
      </c>
      <c r="E25" s="5">
        <v>1.7705925925925925</v>
      </c>
      <c r="F25" s="5">
        <v>-0.6465185185185186</v>
      </c>
    </row>
    <row r="27" spans="1:7" x14ac:dyDescent="0.2">
      <c r="C27" t="s">
        <v>82</v>
      </c>
      <c r="D27" s="5" cm="1">
        <f t="array" ref="D27">MMULT(D23:F23,$C$14:$C$16)</f>
        <v>0.11248274074074073</v>
      </c>
      <c r="F27" t="s">
        <v>83</v>
      </c>
    </row>
    <row r="28" spans="1:7" x14ac:dyDescent="0.2">
      <c r="C28" t="s">
        <v>73</v>
      </c>
      <c r="D28" s="5" cm="1">
        <f t="array" ref="D28">MMULT(D24:F24,$C$14:$C$16)</f>
        <v>0.17849014814814818</v>
      </c>
      <c r="F28">
        <v>1</v>
      </c>
      <c r="G28" s="5">
        <f>D28-$D$27</f>
        <v>6.6007407407407445E-2</v>
      </c>
    </row>
    <row r="29" spans="1:7" x14ac:dyDescent="0.2">
      <c r="C29" t="s">
        <v>74</v>
      </c>
      <c r="D29" s="5" cm="1">
        <f t="array" ref="D29">MMULT(D25:F25,$C$14:$C$16)</f>
        <v>0.16650496296296291</v>
      </c>
      <c r="F29">
        <v>2</v>
      </c>
      <c r="G29" s="5">
        <f>D29-$D$27</f>
        <v>5.402222222222218E-2</v>
      </c>
    </row>
    <row r="32" spans="1:7" x14ac:dyDescent="0.2">
      <c r="A32" t="s">
        <v>0</v>
      </c>
    </row>
    <row r="34" spans="1:24" x14ac:dyDescent="0.2">
      <c r="C34">
        <v>0</v>
      </c>
      <c r="D34">
        <v>0</v>
      </c>
      <c r="E34">
        <v>45</v>
      </c>
      <c r="H34">
        <v>25</v>
      </c>
      <c r="K34">
        <v>5</v>
      </c>
      <c r="L34">
        <v>5</v>
      </c>
      <c r="M34">
        <v>105</v>
      </c>
      <c r="P34">
        <v>76</v>
      </c>
      <c r="S34">
        <v>10</v>
      </c>
      <c r="T34">
        <v>15</v>
      </c>
      <c r="U34">
        <v>25</v>
      </c>
      <c r="X34">
        <v>22</v>
      </c>
    </row>
    <row r="35" spans="1:24" x14ac:dyDescent="0.2">
      <c r="B35" t="s">
        <v>7</v>
      </c>
      <c r="C35">
        <v>20</v>
      </c>
      <c r="D35">
        <v>20</v>
      </c>
      <c r="E35">
        <v>20</v>
      </c>
      <c r="G35" t="s">
        <v>84</v>
      </c>
      <c r="H35">
        <v>19.5</v>
      </c>
      <c r="J35" t="s">
        <v>7</v>
      </c>
      <c r="K35">
        <v>12</v>
      </c>
      <c r="L35">
        <v>12</v>
      </c>
      <c r="M35">
        <v>12</v>
      </c>
      <c r="O35" t="s">
        <v>85</v>
      </c>
      <c r="P35">
        <v>11</v>
      </c>
      <c r="R35" t="s">
        <v>7</v>
      </c>
      <c r="S35">
        <v>40</v>
      </c>
      <c r="T35">
        <v>30</v>
      </c>
      <c r="U35">
        <v>20</v>
      </c>
      <c r="W35" t="s">
        <v>85</v>
      </c>
      <c r="X35">
        <v>28</v>
      </c>
    </row>
    <row r="36" spans="1:24" x14ac:dyDescent="0.2">
      <c r="C36">
        <v>38</v>
      </c>
      <c r="D36">
        <v>36</v>
      </c>
      <c r="E36">
        <v>34</v>
      </c>
      <c r="H36">
        <v>34</v>
      </c>
      <c r="K36">
        <v>10</v>
      </c>
      <c r="L36">
        <v>20</v>
      </c>
      <c r="M36">
        <v>30</v>
      </c>
      <c r="P36">
        <v>12</v>
      </c>
      <c r="S36">
        <v>30</v>
      </c>
      <c r="T36">
        <v>30</v>
      </c>
      <c r="U36">
        <v>35</v>
      </c>
      <c r="X36">
        <v>34</v>
      </c>
    </row>
    <row r="38" spans="1:24" x14ac:dyDescent="0.2">
      <c r="A38" t="s">
        <v>51</v>
      </c>
      <c r="B38" t="s">
        <v>86</v>
      </c>
    </row>
    <row r="39" spans="1:24" x14ac:dyDescent="0.2">
      <c r="C39" t="s">
        <v>87</v>
      </c>
      <c r="D39">
        <v>100</v>
      </c>
    </row>
    <row r="41" spans="1:24" x14ac:dyDescent="0.2">
      <c r="D41" s="5">
        <f>$D$39/H34</f>
        <v>4</v>
      </c>
      <c r="E41" s="5"/>
      <c r="F41" s="5"/>
      <c r="G41" s="5"/>
      <c r="H41" s="5"/>
      <c r="I41" s="5"/>
      <c r="J41" s="5"/>
      <c r="K41" s="5"/>
      <c r="L41" s="5">
        <f>$D$39/P34</f>
        <v>1.3157894736842106</v>
      </c>
      <c r="M41" s="5"/>
      <c r="N41" s="5"/>
      <c r="O41" s="5"/>
      <c r="P41" s="5"/>
      <c r="Q41" s="5"/>
      <c r="R41" s="5"/>
      <c r="S41" s="5"/>
      <c r="T41" s="5">
        <f>$D$39/X34</f>
        <v>4.5454545454545459</v>
      </c>
    </row>
    <row r="42" spans="1:24" x14ac:dyDescent="0.2">
      <c r="C42" t="s">
        <v>40</v>
      </c>
      <c r="D42" s="5">
        <f t="shared" ref="D42:D43" si="3">$D$39/H35</f>
        <v>5.1282051282051286</v>
      </c>
      <c r="E42" s="5"/>
      <c r="F42" s="5"/>
      <c r="G42" s="5"/>
      <c r="H42" s="5"/>
      <c r="I42" s="5"/>
      <c r="J42" s="5"/>
      <c r="K42" s="5" t="s">
        <v>40</v>
      </c>
      <c r="L42" s="5">
        <f t="shared" ref="L42:L43" si="4">$D$39/P35</f>
        <v>9.0909090909090917</v>
      </c>
      <c r="M42" s="5"/>
      <c r="N42" s="5"/>
      <c r="O42" s="5"/>
      <c r="P42" s="5"/>
      <c r="Q42" s="5"/>
      <c r="R42" s="5"/>
      <c r="S42" s="5" t="s">
        <v>40</v>
      </c>
      <c r="T42" s="5">
        <f t="shared" ref="T42:T43" si="5">$D$39/X35</f>
        <v>3.5714285714285716</v>
      </c>
    </row>
    <row r="43" spans="1:24" x14ac:dyDescent="0.2">
      <c r="D43" s="5">
        <f t="shared" si="3"/>
        <v>2.9411764705882355</v>
      </c>
      <c r="E43" s="5"/>
      <c r="F43" s="5"/>
      <c r="G43" s="5"/>
      <c r="H43" s="5"/>
      <c r="I43" s="5"/>
      <c r="J43" s="5"/>
      <c r="K43" s="5"/>
      <c r="L43" s="5">
        <f t="shared" si="4"/>
        <v>8.3333333333333339</v>
      </c>
      <c r="M43" s="5"/>
      <c r="N43" s="5"/>
      <c r="O43" s="5"/>
      <c r="P43" s="5"/>
      <c r="Q43" s="5"/>
      <c r="R43" s="5"/>
      <c r="S43" s="5"/>
      <c r="T43" s="5">
        <f t="shared" si="5"/>
        <v>2.9411764705882355</v>
      </c>
    </row>
    <row r="45" spans="1:24" x14ac:dyDescent="0.2">
      <c r="C45" t="s">
        <v>89</v>
      </c>
      <c r="D45" t="s">
        <v>90</v>
      </c>
      <c r="E45" t="s">
        <v>91</v>
      </c>
      <c r="K45" t="s">
        <v>89</v>
      </c>
      <c r="L45" t="s">
        <v>90</v>
      </c>
      <c r="M45" t="s">
        <v>91</v>
      </c>
      <c r="S45" t="s">
        <v>89</v>
      </c>
      <c r="T45" t="s">
        <v>90</v>
      </c>
      <c r="U45" t="s">
        <v>91</v>
      </c>
    </row>
    <row r="46" spans="1:24" x14ac:dyDescent="0.2">
      <c r="B46" t="s">
        <v>88</v>
      </c>
      <c r="C46" cm="1">
        <f t="array" ref="C46:E46">MMULT(TRANSPOSE(D41:D43),C34:E36)</f>
        <v>214.32880844645553</v>
      </c>
      <c r="D46">
        <v>208.44645550527906</v>
      </c>
      <c r="E46">
        <v>382.56410256410254</v>
      </c>
      <c r="J46" t="s">
        <v>88</v>
      </c>
      <c r="K46" cm="1">
        <f t="array" ref="K46:M46">MMULT(TRANSPOSE(L41:L43),K34:M36)</f>
        <v>199.00318979266348</v>
      </c>
      <c r="L46">
        <v>282.33652312599685</v>
      </c>
      <c r="M46">
        <v>497.2488038277512</v>
      </c>
      <c r="R46" t="s">
        <v>88</v>
      </c>
      <c r="S46" cm="1">
        <f t="array" ref="S46:U46">MMULT(TRANSPOSE(T41:T43),S34:U36)</f>
        <v>276.5469824293354</v>
      </c>
      <c r="T46">
        <v>263.55996944232243</v>
      </c>
      <c r="U46">
        <v>288.0061115355233</v>
      </c>
    </row>
    <row r="48" spans="1:24" x14ac:dyDescent="0.2">
      <c r="A48" t="s">
        <v>10</v>
      </c>
      <c r="C48" cm="1">
        <f t="array" ref="C48:C50">MMULT(MINVERSE(C34:E36),H34:H36)</f>
        <v>5.555555555556424E-3</v>
      </c>
      <c r="K48" cm="1">
        <f t="array" ref="K48:K50">MMULT(MINVERSE(K34:M36),P34:P36)</f>
        <v>1.3475000000000001</v>
      </c>
      <c r="S48" t="e" cm="1">
        <f t="array" ref="S48">MMULT(MINVERSE(S34:U36),X34:X36)</f>
        <v>#NUM!</v>
      </c>
    </row>
    <row r="49" spans="1:20" x14ac:dyDescent="0.2">
      <c r="B49" t="s">
        <v>92</v>
      </c>
      <c r="C49">
        <v>0.41388888888888786</v>
      </c>
      <c r="J49" t="s">
        <v>92</v>
      </c>
      <c r="K49">
        <v>-1.1449999999999996</v>
      </c>
      <c r="R49" t="s">
        <v>92</v>
      </c>
    </row>
    <row r="50" spans="1:20" x14ac:dyDescent="0.2">
      <c r="C50">
        <v>0.55555555555555558</v>
      </c>
      <c r="K50">
        <v>0.71416666666666673</v>
      </c>
    </row>
    <row r="52" spans="1:20" x14ac:dyDescent="0.2">
      <c r="B52" t="s">
        <v>93</v>
      </c>
    </row>
    <row r="53" spans="1:20" x14ac:dyDescent="0.2">
      <c r="O53" t="s">
        <v>97</v>
      </c>
      <c r="S53" cm="1">
        <f t="array" ref="S53:T53">MMULT(S36:T36,MINVERSE(S34:T35))</f>
        <v>1</v>
      </c>
      <c r="T53">
        <v>0.5</v>
      </c>
    </row>
    <row r="54" spans="1:20" x14ac:dyDescent="0.2">
      <c r="B54" t="s">
        <v>94</v>
      </c>
      <c r="C54">
        <f>1/SUM(_xlfn.ANCHORARRAY(C48))-1</f>
        <v>2.5641025641025772E-2</v>
      </c>
      <c r="O54" t="s">
        <v>98</v>
      </c>
    </row>
    <row r="55" spans="1:20" x14ac:dyDescent="0.2">
      <c r="S55" t="s">
        <v>99</v>
      </c>
    </row>
    <row r="56" spans="1:20" x14ac:dyDescent="0.2">
      <c r="B56" t="s">
        <v>96</v>
      </c>
      <c r="C56">
        <f>C48/SUM(_xlfn.ANCHORARRAY($C$48))</f>
        <v>5.6980056980065891E-3</v>
      </c>
    </row>
    <row r="57" spans="1:20" x14ac:dyDescent="0.2">
      <c r="C57">
        <f t="shared" ref="C57:C58" si="6">C49/SUM(_xlfn.ANCHORARRAY($C$48))</f>
        <v>0.42450142450142353</v>
      </c>
      <c r="S57" cm="1">
        <f t="array" ref="S57">MMULT(_xlfn.ANCHORARRAY(S53),X34:X35)</f>
        <v>36</v>
      </c>
    </row>
    <row r="58" spans="1:20" x14ac:dyDescent="0.2">
      <c r="C58">
        <f t="shared" si="6"/>
        <v>0.56980056980056992</v>
      </c>
      <c r="S58" cm="1">
        <f t="array" ref="S58">MMULT(_xlfn.ANCHORARRAY(S53),U34:U35)</f>
        <v>35</v>
      </c>
    </row>
    <row r="60" spans="1:20" x14ac:dyDescent="0.2">
      <c r="A60" t="s">
        <v>64</v>
      </c>
    </row>
    <row r="62" spans="1:20" x14ac:dyDescent="0.2">
      <c r="C62">
        <v>10</v>
      </c>
      <c r="D62">
        <v>10</v>
      </c>
      <c r="E62">
        <v>110</v>
      </c>
      <c r="H62">
        <v>122</v>
      </c>
    </row>
    <row r="63" spans="1:20" x14ac:dyDescent="0.2">
      <c r="B63" t="s">
        <v>7</v>
      </c>
      <c r="C63">
        <v>40</v>
      </c>
      <c r="D63">
        <v>40</v>
      </c>
      <c r="E63">
        <v>40</v>
      </c>
      <c r="G63" t="s">
        <v>85</v>
      </c>
      <c r="H63">
        <v>116</v>
      </c>
    </row>
    <row r="64" spans="1:20" x14ac:dyDescent="0.2">
      <c r="C64">
        <v>8</v>
      </c>
      <c r="D64">
        <v>108</v>
      </c>
      <c r="E64">
        <v>0</v>
      </c>
      <c r="H64">
        <v>113</v>
      </c>
    </row>
    <row r="66" spans="1:3" x14ac:dyDescent="0.2">
      <c r="A66" t="s">
        <v>1</v>
      </c>
    </row>
    <row r="67" spans="1:3" x14ac:dyDescent="0.2">
      <c r="C67" cm="1">
        <f t="array" ref="C67:C69">MMULT(MINVERSE(C62:E64),H62:H64)</f>
        <v>0.99760000000000049</v>
      </c>
    </row>
    <row r="68" spans="1:3" x14ac:dyDescent="0.2">
      <c r="C68">
        <v>0.97240000000000015</v>
      </c>
    </row>
    <row r="69" spans="1:3" x14ac:dyDescent="0.2">
      <c r="C69">
        <v>0.92999999999999994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20D8-6239-5E43-90B0-167A7B814ADB}">
  <dimension ref="A2:H61"/>
  <sheetViews>
    <sheetView topLeftCell="A42" workbookViewId="0">
      <selection activeCell="J65" sqref="J65"/>
    </sheetView>
  </sheetViews>
  <sheetFormatPr baseColWidth="10" defaultRowHeight="16" x14ac:dyDescent="0.2"/>
  <sheetData>
    <row r="2" spans="1:8" x14ac:dyDescent="0.2">
      <c r="A2" t="s">
        <v>28</v>
      </c>
    </row>
    <row r="3" spans="1:8" x14ac:dyDescent="0.2">
      <c r="A3" t="s">
        <v>1</v>
      </c>
      <c r="C3" t="s">
        <v>100</v>
      </c>
      <c r="G3" t="s">
        <v>101</v>
      </c>
    </row>
    <row r="4" spans="1:8" x14ac:dyDescent="0.2">
      <c r="C4">
        <v>0.75</v>
      </c>
      <c r="D4">
        <v>0.2</v>
      </c>
      <c r="G4">
        <v>0.5</v>
      </c>
      <c r="H4">
        <v>0.2</v>
      </c>
    </row>
    <row r="5" spans="1:8" x14ac:dyDescent="0.2">
      <c r="C5">
        <v>0.25</v>
      </c>
      <c r="D5">
        <v>-0.2</v>
      </c>
      <c r="G5">
        <v>0.5</v>
      </c>
      <c r="H5">
        <v>-0.1</v>
      </c>
    </row>
    <row r="7" spans="1:8" x14ac:dyDescent="0.2">
      <c r="C7" t="s">
        <v>100</v>
      </c>
      <c r="D7" t="s">
        <v>101</v>
      </c>
    </row>
    <row r="8" spans="1:8" x14ac:dyDescent="0.2">
      <c r="C8">
        <f>SUMPRODUCT(C4:C5,D4:D5)</f>
        <v>0.10000000000000002</v>
      </c>
      <c r="D8">
        <f>SUMPRODUCT(G4:G5,H4:H5)</f>
        <v>0.05</v>
      </c>
      <c r="F8" t="s">
        <v>102</v>
      </c>
    </row>
    <row r="9" spans="1:8" x14ac:dyDescent="0.2">
      <c r="A9" t="s">
        <v>10</v>
      </c>
      <c r="F9">
        <f>C8-D8</f>
        <v>5.0000000000000017E-2</v>
      </c>
    </row>
    <row r="11" spans="1:8" x14ac:dyDescent="0.2">
      <c r="B11">
        <v>0.09</v>
      </c>
      <c r="D11">
        <v>0.28999999999999998</v>
      </c>
      <c r="E11">
        <v>1</v>
      </c>
    </row>
    <row r="12" spans="1:8" x14ac:dyDescent="0.2">
      <c r="B12">
        <v>0.13</v>
      </c>
      <c r="D12">
        <v>0.55000000000000004</v>
      </c>
      <c r="E12">
        <v>1</v>
      </c>
    </row>
    <row r="14" spans="1:8" x14ac:dyDescent="0.2">
      <c r="B14" cm="1">
        <f t="array" ref="B14:B15">MMULT(MINVERSE(D11:E12),B11:B12)</f>
        <v>0.1538461538461538</v>
      </c>
    </row>
    <row r="15" spans="1:8" x14ac:dyDescent="0.2">
      <c r="B15">
        <v>4.5384615384615357E-2</v>
      </c>
    </row>
    <row r="17" spans="1:8" x14ac:dyDescent="0.2">
      <c r="B17" t="s">
        <v>103</v>
      </c>
    </row>
    <row r="18" spans="1:8" x14ac:dyDescent="0.2">
      <c r="B18">
        <v>0</v>
      </c>
      <c r="C18">
        <v>1</v>
      </c>
    </row>
    <row r="19" spans="1:8" x14ac:dyDescent="0.2">
      <c r="B19">
        <v>1</v>
      </c>
      <c r="C19">
        <v>1</v>
      </c>
    </row>
    <row r="20" spans="1:8" x14ac:dyDescent="0.2">
      <c r="B20" t="s">
        <v>104</v>
      </c>
    </row>
    <row r="21" spans="1:8" x14ac:dyDescent="0.2">
      <c r="B21" t="s">
        <v>105</v>
      </c>
    </row>
    <row r="23" spans="1:8" x14ac:dyDescent="0.2">
      <c r="B23" cm="1">
        <f t="array" ref="B23:C23">MMULT(B18:C18,MINVERSE(D11:E12))</f>
        <v>2.115384615384615</v>
      </c>
      <c r="C23">
        <v>-1.1153846153846152</v>
      </c>
    </row>
    <row r="24" spans="1:8" x14ac:dyDescent="0.2">
      <c r="B24" t="s">
        <v>106</v>
      </c>
      <c r="C24" cm="1">
        <f t="array" ref="C24">MMULT(_xlfn.ANCHORARRAY(B23),B11:B12)</f>
        <v>4.5384615384615357E-2</v>
      </c>
    </row>
    <row r="25" spans="1:8" x14ac:dyDescent="0.2">
      <c r="B25" t="s">
        <v>107</v>
      </c>
    </row>
    <row r="27" spans="1:8" x14ac:dyDescent="0.2">
      <c r="A27" t="s">
        <v>108</v>
      </c>
    </row>
    <row r="28" spans="1:8" x14ac:dyDescent="0.2">
      <c r="C28">
        <v>55</v>
      </c>
      <c r="D28">
        <v>20</v>
      </c>
      <c r="E28">
        <v>20</v>
      </c>
      <c r="H28">
        <v>29</v>
      </c>
    </row>
    <row r="29" spans="1:8" x14ac:dyDescent="0.2">
      <c r="C29">
        <v>7</v>
      </c>
      <c r="D29">
        <v>17</v>
      </c>
      <c r="E29">
        <v>27</v>
      </c>
      <c r="G29" t="s">
        <v>85</v>
      </c>
      <c r="H29">
        <v>17</v>
      </c>
    </row>
    <row r="30" spans="1:8" x14ac:dyDescent="0.2">
      <c r="B30" t="s">
        <v>7</v>
      </c>
      <c r="C30">
        <v>34</v>
      </c>
      <c r="D30">
        <v>58</v>
      </c>
      <c r="E30">
        <v>38</v>
      </c>
      <c r="H30">
        <v>43</v>
      </c>
    </row>
    <row r="31" spans="1:8" x14ac:dyDescent="0.2">
      <c r="C31">
        <v>65</v>
      </c>
      <c r="D31">
        <v>24</v>
      </c>
      <c r="E31">
        <v>55</v>
      </c>
      <c r="H31">
        <v>45</v>
      </c>
    </row>
    <row r="34" spans="1:6" x14ac:dyDescent="0.2">
      <c r="B34" t="s">
        <v>109</v>
      </c>
    </row>
    <row r="35" spans="1:6" x14ac:dyDescent="0.2">
      <c r="B35" t="s">
        <v>110</v>
      </c>
      <c r="C35" s="5" cm="1">
        <f t="array" ref="C35:E35">MMULT(C31:E31,MINVERSE(C28:E30))</f>
        <v>1.3076097560975612</v>
      </c>
      <c r="D35" s="5">
        <v>1.9075609756097562</v>
      </c>
      <c r="E35" s="5">
        <v>-0.59621951219512215</v>
      </c>
    </row>
    <row r="37" spans="1:6" x14ac:dyDescent="0.2">
      <c r="B37" t="s">
        <v>111</v>
      </c>
    </row>
    <row r="38" spans="1:6" x14ac:dyDescent="0.2">
      <c r="C38" s="8" cm="1">
        <f t="array" ref="C38">MMULT(_xlfn.ANCHORARRAY(C35),H28:H30)</f>
        <v>44.71178048780488</v>
      </c>
    </row>
    <row r="39" spans="1:6" x14ac:dyDescent="0.2">
      <c r="B39" t="s">
        <v>112</v>
      </c>
    </row>
    <row r="41" spans="1:6" x14ac:dyDescent="0.2">
      <c r="A41" t="s">
        <v>0</v>
      </c>
    </row>
    <row r="42" spans="1:6" x14ac:dyDescent="0.2">
      <c r="C42" t="s">
        <v>113</v>
      </c>
      <c r="D42" t="s">
        <v>118</v>
      </c>
      <c r="F42" t="s">
        <v>29</v>
      </c>
    </row>
    <row r="43" spans="1:6" x14ac:dyDescent="0.2">
      <c r="B43" t="s">
        <v>114</v>
      </c>
      <c r="C43">
        <v>182.10499999999999</v>
      </c>
      <c r="D43">
        <v>0.5</v>
      </c>
      <c r="F43">
        <v>0.05</v>
      </c>
    </row>
    <row r="44" spans="1:6" x14ac:dyDescent="0.2">
      <c r="B44" t="s">
        <v>115</v>
      </c>
      <c r="C44">
        <v>141.494</v>
      </c>
      <c r="D44">
        <f>1-D43</f>
        <v>0.5</v>
      </c>
    </row>
    <row r="46" spans="1:6" x14ac:dyDescent="0.2">
      <c r="B46" t="s">
        <v>116</v>
      </c>
      <c r="C46">
        <v>100.36799999999999</v>
      </c>
    </row>
    <row r="47" spans="1:6" x14ac:dyDescent="0.2">
      <c r="B47" t="s">
        <v>117</v>
      </c>
      <c r="C47">
        <v>0.2</v>
      </c>
    </row>
    <row r="49" spans="1:4" x14ac:dyDescent="0.2">
      <c r="A49" t="s">
        <v>1</v>
      </c>
      <c r="B49" t="s">
        <v>119</v>
      </c>
      <c r="C49" t="s">
        <v>120</v>
      </c>
    </row>
    <row r="51" spans="1:4" x14ac:dyDescent="0.2">
      <c r="C51" t="s">
        <v>121</v>
      </c>
      <c r="D51" s="5">
        <f>SUMPRODUCT(C43:C44,D43:D44)/(1+$C$47)</f>
        <v>134.83291666666668</v>
      </c>
    </row>
    <row r="52" spans="1:4" x14ac:dyDescent="0.2">
      <c r="C52" t="s">
        <v>119</v>
      </c>
      <c r="D52" s="5">
        <f>D51-C46</f>
        <v>34.464916666666682</v>
      </c>
    </row>
    <row r="54" spans="1:4" x14ac:dyDescent="0.2">
      <c r="A54" t="s">
        <v>10</v>
      </c>
    </row>
    <row r="55" spans="1:4" x14ac:dyDescent="0.2">
      <c r="B55" t="s">
        <v>122</v>
      </c>
    </row>
    <row r="57" spans="1:4" x14ac:dyDescent="0.2">
      <c r="A57" t="s">
        <v>124</v>
      </c>
    </row>
    <row r="58" spans="1:4" x14ac:dyDescent="0.2">
      <c r="B58" t="s">
        <v>114</v>
      </c>
      <c r="C58">
        <f>C43-$C$46*(1+$F$43)</f>
        <v>76.718599999999995</v>
      </c>
    </row>
    <row r="59" spans="1:4" x14ac:dyDescent="0.2">
      <c r="B59" t="s">
        <v>115</v>
      </c>
      <c r="C59">
        <f>C44-$C$46*(1+$F$43)</f>
        <v>36.107600000000005</v>
      </c>
    </row>
    <row r="61" spans="1:4" x14ac:dyDescent="0.2">
      <c r="B6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D908-ED4E-E44A-91BC-41B982892318}">
  <dimension ref="A2:D30"/>
  <sheetViews>
    <sheetView topLeftCell="A2" workbookViewId="0">
      <selection activeCell="C9" sqref="C9"/>
    </sheetView>
  </sheetViews>
  <sheetFormatPr baseColWidth="10" defaultRowHeight="16" x14ac:dyDescent="0.2"/>
  <sheetData>
    <row r="2" spans="1:4" x14ac:dyDescent="0.2">
      <c r="A2" t="s">
        <v>64</v>
      </c>
    </row>
    <row r="4" spans="1:4" x14ac:dyDescent="0.2">
      <c r="A4" t="s">
        <v>1</v>
      </c>
      <c r="C4" t="s">
        <v>60</v>
      </c>
      <c r="D4" t="s">
        <v>125</v>
      </c>
    </row>
    <row r="5" spans="1:4" x14ac:dyDescent="0.2">
      <c r="B5" t="s">
        <v>113</v>
      </c>
      <c r="C5">
        <v>50</v>
      </c>
      <c r="D5">
        <v>100</v>
      </c>
    </row>
    <row r="6" spans="1:4" x14ac:dyDescent="0.2">
      <c r="B6" t="s">
        <v>126</v>
      </c>
      <c r="C6">
        <v>0.4</v>
      </c>
      <c r="D6">
        <v>0.6</v>
      </c>
    </row>
    <row r="7" spans="1:4" x14ac:dyDescent="0.2">
      <c r="B7" t="s">
        <v>127</v>
      </c>
      <c r="C7">
        <v>0.45</v>
      </c>
      <c r="D7">
        <v>0.5</v>
      </c>
    </row>
    <row r="9" spans="1:4" x14ac:dyDescent="0.2">
      <c r="B9" t="s">
        <v>85</v>
      </c>
      <c r="C9" t="s">
        <v>46</v>
      </c>
    </row>
    <row r="10" spans="1:4" x14ac:dyDescent="0.2">
      <c r="B10">
        <v>0</v>
      </c>
    </row>
    <row r="11" spans="1:4" x14ac:dyDescent="0.2">
      <c r="B11">
        <f>B10+5</f>
        <v>5</v>
      </c>
    </row>
    <row r="12" spans="1:4" x14ac:dyDescent="0.2">
      <c r="B12">
        <f t="shared" ref="B12:B32" si="0">B11+5</f>
        <v>10</v>
      </c>
    </row>
    <row r="13" spans="1:4" x14ac:dyDescent="0.2">
      <c r="B13">
        <f t="shared" si="0"/>
        <v>15</v>
      </c>
    </row>
    <row r="14" spans="1:4" x14ac:dyDescent="0.2">
      <c r="B14">
        <f t="shared" si="0"/>
        <v>20</v>
      </c>
    </row>
    <row r="15" spans="1:4" x14ac:dyDescent="0.2">
      <c r="B15">
        <f t="shared" si="0"/>
        <v>25</v>
      </c>
    </row>
    <row r="16" spans="1:4" x14ac:dyDescent="0.2">
      <c r="B16">
        <f t="shared" si="0"/>
        <v>30</v>
      </c>
    </row>
    <row r="17" spans="2:2" x14ac:dyDescent="0.2">
      <c r="B17">
        <f t="shared" si="0"/>
        <v>35</v>
      </c>
    </row>
    <row r="18" spans="2:2" x14ac:dyDescent="0.2">
      <c r="B18">
        <f t="shared" si="0"/>
        <v>40</v>
      </c>
    </row>
    <row r="19" spans="2:2" x14ac:dyDescent="0.2">
      <c r="B19">
        <f t="shared" si="0"/>
        <v>45</v>
      </c>
    </row>
    <row r="20" spans="2:2" x14ac:dyDescent="0.2">
      <c r="B20">
        <f t="shared" si="0"/>
        <v>50</v>
      </c>
    </row>
    <row r="21" spans="2:2" x14ac:dyDescent="0.2">
      <c r="B21">
        <f t="shared" si="0"/>
        <v>55</v>
      </c>
    </row>
    <row r="22" spans="2:2" x14ac:dyDescent="0.2">
      <c r="B22">
        <f t="shared" si="0"/>
        <v>60</v>
      </c>
    </row>
    <row r="23" spans="2:2" x14ac:dyDescent="0.2">
      <c r="B23">
        <f t="shared" si="0"/>
        <v>65</v>
      </c>
    </row>
    <row r="24" spans="2:2" x14ac:dyDescent="0.2">
      <c r="B24">
        <f t="shared" si="0"/>
        <v>70</v>
      </c>
    </row>
    <row r="25" spans="2:2" x14ac:dyDescent="0.2">
      <c r="B25">
        <f t="shared" si="0"/>
        <v>75</v>
      </c>
    </row>
    <row r="26" spans="2:2" x14ac:dyDescent="0.2">
      <c r="B26">
        <f t="shared" si="0"/>
        <v>80</v>
      </c>
    </row>
    <row r="27" spans="2:2" x14ac:dyDescent="0.2">
      <c r="B27">
        <f t="shared" si="0"/>
        <v>85</v>
      </c>
    </row>
    <row r="28" spans="2:2" x14ac:dyDescent="0.2">
      <c r="B28">
        <f t="shared" si="0"/>
        <v>90</v>
      </c>
    </row>
    <row r="29" spans="2:2" x14ac:dyDescent="0.2">
      <c r="B29">
        <f t="shared" si="0"/>
        <v>95</v>
      </c>
    </row>
    <row r="30" spans="2:2" x14ac:dyDescent="0.2">
      <c r="B30">
        <f t="shared" si="0"/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F1AE-D5CA-C041-9FE1-347CD5D7F48B}">
  <dimension ref="A3:G72"/>
  <sheetViews>
    <sheetView topLeftCell="A45" workbookViewId="0">
      <selection activeCell="B73" sqref="B73"/>
    </sheetView>
  </sheetViews>
  <sheetFormatPr baseColWidth="10" defaultRowHeight="16" x14ac:dyDescent="0.2"/>
  <cols>
    <col min="3" max="3" width="13.6640625" bestFit="1" customWidth="1"/>
  </cols>
  <sheetData>
    <row r="3" spans="1:3" x14ac:dyDescent="0.2">
      <c r="A3" s="10">
        <v>0.63749999999999996</v>
      </c>
    </row>
    <row r="4" spans="1:3" x14ac:dyDescent="0.2">
      <c r="B4" t="s">
        <v>128</v>
      </c>
    </row>
    <row r="6" spans="1:3" x14ac:dyDescent="0.2">
      <c r="B6" t="s">
        <v>129</v>
      </c>
      <c r="C6">
        <v>27</v>
      </c>
    </row>
    <row r="7" spans="1:3" x14ac:dyDescent="0.2">
      <c r="B7" t="s">
        <v>130</v>
      </c>
      <c r="C7">
        <v>15</v>
      </c>
    </row>
    <row r="8" spans="1:3" x14ac:dyDescent="0.2">
      <c r="B8" t="s">
        <v>134</v>
      </c>
      <c r="C8">
        <v>0.38</v>
      </c>
    </row>
    <row r="10" spans="1:3" x14ac:dyDescent="0.2">
      <c r="B10" t="s">
        <v>131</v>
      </c>
      <c r="C10">
        <f>C6*C7</f>
        <v>405</v>
      </c>
    </row>
    <row r="12" spans="1:3" x14ac:dyDescent="0.2">
      <c r="B12" t="s">
        <v>132</v>
      </c>
      <c r="C12">
        <v>65</v>
      </c>
    </row>
    <row r="13" spans="1:3" x14ac:dyDescent="0.2">
      <c r="B13" t="s">
        <v>133</v>
      </c>
      <c r="C13">
        <f>C12*C8</f>
        <v>24.7</v>
      </c>
    </row>
    <row r="15" spans="1:3" x14ac:dyDescent="0.2">
      <c r="A15" t="s">
        <v>10</v>
      </c>
    </row>
    <row r="16" spans="1:3" x14ac:dyDescent="0.2">
      <c r="B16" t="s">
        <v>135</v>
      </c>
    </row>
    <row r="18" spans="1:5" x14ac:dyDescent="0.2">
      <c r="B18" t="s">
        <v>136</v>
      </c>
      <c r="C18">
        <f>C10+C13</f>
        <v>429.7</v>
      </c>
    </row>
    <row r="20" spans="1:5" x14ac:dyDescent="0.2">
      <c r="B20" t="s">
        <v>137</v>
      </c>
    </row>
    <row r="21" spans="1:5" x14ac:dyDescent="0.2">
      <c r="B21" t="s">
        <v>138</v>
      </c>
      <c r="C21" s="5">
        <f>C18/C6</f>
        <v>15.914814814814815</v>
      </c>
    </row>
    <row r="22" spans="1:5" x14ac:dyDescent="0.2">
      <c r="B22" t="s">
        <v>139</v>
      </c>
      <c r="C22" s="7">
        <f>C12/C21</f>
        <v>4.0842448219688157</v>
      </c>
    </row>
    <row r="23" spans="1:5" x14ac:dyDescent="0.2">
      <c r="C23" s="7"/>
    </row>
    <row r="24" spans="1:5" x14ac:dyDescent="0.2">
      <c r="B24" t="s">
        <v>140</v>
      </c>
      <c r="C24" s="7">
        <f>C6-C22</f>
        <v>22.915755178031183</v>
      </c>
    </row>
    <row r="27" spans="1:5" x14ac:dyDescent="0.2">
      <c r="A27" t="s">
        <v>108</v>
      </c>
    </row>
    <row r="28" spans="1:5" x14ac:dyDescent="0.2">
      <c r="B28" t="s">
        <v>141</v>
      </c>
      <c r="C28">
        <f>C24*C21</f>
        <v>364.7</v>
      </c>
      <c r="E28">
        <f>C18-C12</f>
        <v>364.7</v>
      </c>
    </row>
    <row r="29" spans="1:5" x14ac:dyDescent="0.2">
      <c r="B29" t="s">
        <v>142</v>
      </c>
      <c r="C29" s="5">
        <f>C28/C24</f>
        <v>15.914814814814815</v>
      </c>
    </row>
    <row r="31" spans="1:5" x14ac:dyDescent="0.2">
      <c r="A31" s="10">
        <v>0.63958333333333328</v>
      </c>
    </row>
    <row r="32" spans="1:5" x14ac:dyDescent="0.2">
      <c r="A32" t="s">
        <v>51</v>
      </c>
      <c r="B32" t="s">
        <v>143</v>
      </c>
      <c r="C32">
        <v>2000</v>
      </c>
    </row>
    <row r="33" spans="1:7" x14ac:dyDescent="0.2">
      <c r="B33" t="s">
        <v>144</v>
      </c>
      <c r="C33">
        <v>0.35</v>
      </c>
      <c r="G33" t="s">
        <v>146</v>
      </c>
    </row>
    <row r="34" spans="1:7" x14ac:dyDescent="0.2">
      <c r="B34" t="s">
        <v>29</v>
      </c>
      <c r="C34">
        <v>0.05</v>
      </c>
      <c r="G34" t="s">
        <v>147</v>
      </c>
    </row>
    <row r="35" spans="1:7" x14ac:dyDescent="0.2">
      <c r="B35" t="s">
        <v>148</v>
      </c>
      <c r="C35">
        <v>250</v>
      </c>
    </row>
    <row r="37" spans="1:7" x14ac:dyDescent="0.2">
      <c r="B37" t="s">
        <v>46</v>
      </c>
      <c r="C37">
        <f>C35/C33</f>
        <v>714.28571428571433</v>
      </c>
    </row>
    <row r="38" spans="1:7" x14ac:dyDescent="0.2">
      <c r="B38" t="s">
        <v>149</v>
      </c>
      <c r="C38">
        <f>C37/C34</f>
        <v>14285.714285714286</v>
      </c>
    </row>
    <row r="40" spans="1:7" x14ac:dyDescent="0.2">
      <c r="B40" t="s">
        <v>150</v>
      </c>
      <c r="C40">
        <f>C38*C33</f>
        <v>5000</v>
      </c>
    </row>
    <row r="43" spans="1:7" x14ac:dyDescent="0.2">
      <c r="A43" t="s">
        <v>12</v>
      </c>
    </row>
    <row r="44" spans="1:7" x14ac:dyDescent="0.2">
      <c r="B44" t="s">
        <v>151</v>
      </c>
      <c r="C44">
        <v>0.2</v>
      </c>
    </row>
    <row r="45" spans="1:7" x14ac:dyDescent="0.2">
      <c r="B45" t="s">
        <v>152</v>
      </c>
      <c r="C45">
        <v>0.39600000000000002</v>
      </c>
    </row>
    <row r="47" spans="1:7" x14ac:dyDescent="0.2">
      <c r="B47" t="s">
        <v>153</v>
      </c>
      <c r="C47">
        <f>1-((1-C44)*(1-C33))/(1-C$45)</f>
        <v>0.13907284768211914</v>
      </c>
    </row>
    <row r="49" spans="1:5" x14ac:dyDescent="0.2">
      <c r="B49" t="s">
        <v>150</v>
      </c>
      <c r="C49" s="7">
        <f>C38*C47</f>
        <v>1986.7549668874162</v>
      </c>
    </row>
    <row r="52" spans="1:5" x14ac:dyDescent="0.2">
      <c r="A52" s="10">
        <v>0.71666666666666667</v>
      </c>
    </row>
    <row r="54" spans="1:5" x14ac:dyDescent="0.2">
      <c r="B54" t="s">
        <v>130</v>
      </c>
      <c r="C54">
        <v>6</v>
      </c>
    </row>
    <row r="55" spans="1:5" x14ac:dyDescent="0.2">
      <c r="B55" t="s">
        <v>129</v>
      </c>
      <c r="C55">
        <v>15</v>
      </c>
    </row>
    <row r="56" spans="1:5" x14ac:dyDescent="0.2">
      <c r="B56" t="s">
        <v>46</v>
      </c>
      <c r="C56">
        <v>10</v>
      </c>
    </row>
    <row r="57" spans="1:5" x14ac:dyDescent="0.2">
      <c r="B57" t="s">
        <v>134</v>
      </c>
      <c r="C57">
        <v>0.4</v>
      </c>
    </row>
    <row r="58" spans="1:5" x14ac:dyDescent="0.2">
      <c r="B58" t="s">
        <v>155</v>
      </c>
      <c r="C58">
        <f>C54*C55</f>
        <v>90</v>
      </c>
    </row>
    <row r="61" spans="1:5" x14ac:dyDescent="0.2">
      <c r="A61" t="s">
        <v>51</v>
      </c>
    </row>
    <row r="62" spans="1:5" x14ac:dyDescent="0.2">
      <c r="B62" t="s">
        <v>138</v>
      </c>
      <c r="C62">
        <v>6</v>
      </c>
      <c r="E62" t="s">
        <v>154</v>
      </c>
    </row>
    <row r="64" spans="1:5" x14ac:dyDescent="0.2">
      <c r="A64" t="s">
        <v>10</v>
      </c>
    </row>
    <row r="65" spans="1:3" x14ac:dyDescent="0.2">
      <c r="B65" t="s">
        <v>150</v>
      </c>
      <c r="C65">
        <f>C56*C57</f>
        <v>4</v>
      </c>
    </row>
    <row r="66" spans="1:3" x14ac:dyDescent="0.2">
      <c r="B66" t="s">
        <v>156</v>
      </c>
      <c r="C66">
        <f>C65+C58</f>
        <v>94</v>
      </c>
    </row>
    <row r="67" spans="1:3" x14ac:dyDescent="0.2">
      <c r="B67" t="s">
        <v>157</v>
      </c>
      <c r="C67">
        <f>C66/C55</f>
        <v>6.2666666666666666</v>
      </c>
    </row>
    <row r="69" spans="1:3" x14ac:dyDescent="0.2">
      <c r="A69" t="s">
        <v>124</v>
      </c>
    </row>
    <row r="70" spans="1:3" x14ac:dyDescent="0.2">
      <c r="B70" t="s">
        <v>138</v>
      </c>
      <c r="C70">
        <v>6.25</v>
      </c>
    </row>
    <row r="72" spans="1:3" x14ac:dyDescent="0.2">
      <c r="B72" t="s">
        <v>158</v>
      </c>
      <c r="C72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F169-DD61-8C49-86A3-63EA08E6F990}">
  <dimension ref="A1:R97"/>
  <sheetViews>
    <sheetView topLeftCell="A70" workbookViewId="0">
      <selection activeCell="K94" sqref="K94"/>
    </sheetView>
  </sheetViews>
  <sheetFormatPr baseColWidth="10" defaultRowHeight="16" x14ac:dyDescent="0.2"/>
  <sheetData>
    <row r="1" spans="1:18" x14ac:dyDescent="0.2">
      <c r="A1" s="10">
        <v>0.68125000000000002</v>
      </c>
    </row>
    <row r="2" spans="1:18" x14ac:dyDescent="0.2">
      <c r="B2" t="s">
        <v>161</v>
      </c>
      <c r="C2" t="s">
        <v>78</v>
      </c>
      <c r="D2" t="s">
        <v>60</v>
      </c>
      <c r="E2" t="s">
        <v>159</v>
      </c>
      <c r="F2" t="s">
        <v>145</v>
      </c>
    </row>
    <row r="3" spans="1:18" x14ac:dyDescent="0.2">
      <c r="B3" t="s">
        <v>160</v>
      </c>
      <c r="C3">
        <v>0.93</v>
      </c>
      <c r="D3">
        <v>0.77</v>
      </c>
      <c r="E3">
        <v>0.61</v>
      </c>
      <c r="F3">
        <v>0.45</v>
      </c>
    </row>
    <row r="4" spans="1:18" x14ac:dyDescent="0.2">
      <c r="B4" t="s">
        <v>113</v>
      </c>
      <c r="C4">
        <v>55</v>
      </c>
      <c r="D4">
        <v>63</v>
      </c>
      <c r="E4">
        <v>71</v>
      </c>
      <c r="F4">
        <v>79</v>
      </c>
    </row>
    <row r="6" spans="1:18" x14ac:dyDescent="0.2">
      <c r="A6" t="s">
        <v>51</v>
      </c>
    </row>
    <row r="7" spans="1:18" x14ac:dyDescent="0.2">
      <c r="B7" t="str">
        <f>B2</f>
        <v>Project</v>
      </c>
      <c r="C7" t="str">
        <f t="shared" ref="C7:F7" si="0">C2</f>
        <v>A</v>
      </c>
      <c r="D7" t="str">
        <f t="shared" si="0"/>
        <v>B</v>
      </c>
      <c r="E7" t="str">
        <f t="shared" si="0"/>
        <v>C</v>
      </c>
      <c r="F7" t="str">
        <f t="shared" si="0"/>
        <v>D</v>
      </c>
    </row>
    <row r="8" spans="1:18" x14ac:dyDescent="0.2">
      <c r="B8" t="s">
        <v>113</v>
      </c>
      <c r="C8">
        <f>C4*C3</f>
        <v>51.150000000000006</v>
      </c>
      <c r="D8">
        <f t="shared" ref="D8:F8" si="1">D4*D3</f>
        <v>48.51</v>
      </c>
      <c r="E8">
        <f t="shared" si="1"/>
        <v>43.31</v>
      </c>
      <c r="F8">
        <f t="shared" si="1"/>
        <v>35.550000000000004</v>
      </c>
    </row>
    <row r="10" spans="1:18" x14ac:dyDescent="0.2">
      <c r="A10" t="s">
        <v>10</v>
      </c>
    </row>
    <row r="11" spans="1:18" x14ac:dyDescent="0.2">
      <c r="B11" t="s">
        <v>46</v>
      </c>
      <c r="C11">
        <v>0</v>
      </c>
      <c r="H11" t="s">
        <v>46</v>
      </c>
      <c r="I11">
        <v>16</v>
      </c>
      <c r="N11" t="str">
        <f>H11</f>
        <v>Debt</v>
      </c>
      <c r="O11">
        <v>32</v>
      </c>
    </row>
    <row r="12" spans="1:18" x14ac:dyDescent="0.2">
      <c r="B12" t="s">
        <v>161</v>
      </c>
      <c r="C12" t="str">
        <f>C7</f>
        <v>A</v>
      </c>
      <c r="D12" t="str">
        <f>D7</f>
        <v>B</v>
      </c>
      <c r="E12" t="str">
        <f>E7</f>
        <v>C</v>
      </c>
      <c r="F12" t="str">
        <f>F7</f>
        <v>D</v>
      </c>
      <c r="H12" t="str">
        <f>B12</f>
        <v>Project</v>
      </c>
      <c r="I12" t="str">
        <f t="shared" ref="I12:L13" si="2">C12</f>
        <v>A</v>
      </c>
      <c r="J12" t="str">
        <f t="shared" si="2"/>
        <v>B</v>
      </c>
      <c r="K12" t="str">
        <f t="shared" si="2"/>
        <v>C</v>
      </c>
      <c r="L12" t="str">
        <f t="shared" si="2"/>
        <v>D</v>
      </c>
      <c r="N12" t="str">
        <f>H12</f>
        <v>Project</v>
      </c>
      <c r="O12" t="str">
        <f t="shared" ref="O12" si="3">I12</f>
        <v>A</v>
      </c>
      <c r="P12" t="str">
        <f t="shared" ref="P12:P13" si="4">J12</f>
        <v>B</v>
      </c>
      <c r="Q12" t="str">
        <f t="shared" ref="Q12:Q13" si="5">K12</f>
        <v>C</v>
      </c>
      <c r="R12" t="str">
        <f t="shared" ref="R12:R13" si="6">L12</f>
        <v>D</v>
      </c>
    </row>
    <row r="13" spans="1:18" x14ac:dyDescent="0.2">
      <c r="B13" t="s">
        <v>162</v>
      </c>
      <c r="C13">
        <f>C$3*C4</f>
        <v>51.150000000000006</v>
      </c>
      <c r="D13">
        <f>D$3*D4</f>
        <v>48.51</v>
      </c>
      <c r="E13">
        <f>E$3*E4</f>
        <v>43.31</v>
      </c>
      <c r="F13">
        <f>F$3*F4</f>
        <v>35.550000000000004</v>
      </c>
      <c r="H13" t="str">
        <f t="shared" ref="H13:H15" si="7">B13</f>
        <v>Asset</v>
      </c>
      <c r="I13">
        <f t="shared" si="2"/>
        <v>51.150000000000006</v>
      </c>
      <c r="J13">
        <f t="shared" si="2"/>
        <v>48.51</v>
      </c>
      <c r="K13">
        <f t="shared" si="2"/>
        <v>43.31</v>
      </c>
      <c r="L13">
        <f t="shared" si="2"/>
        <v>35.550000000000004</v>
      </c>
      <c r="N13" t="str">
        <f>H13</f>
        <v>Asset</v>
      </c>
      <c r="O13">
        <f>I13</f>
        <v>51.150000000000006</v>
      </c>
      <c r="P13">
        <f t="shared" si="4"/>
        <v>48.51</v>
      </c>
      <c r="Q13">
        <f t="shared" si="5"/>
        <v>43.31</v>
      </c>
      <c r="R13">
        <f t="shared" si="6"/>
        <v>35.550000000000004</v>
      </c>
    </row>
    <row r="14" spans="1:18" x14ac:dyDescent="0.2">
      <c r="B14" t="s">
        <v>46</v>
      </c>
      <c r="C14">
        <f>C11*C$3</f>
        <v>0</v>
      </c>
      <c r="D14">
        <f>D11*D$3</f>
        <v>0</v>
      </c>
      <c r="E14">
        <f>E11*E$3</f>
        <v>0</v>
      </c>
      <c r="F14">
        <f>F11*F$3</f>
        <v>0</v>
      </c>
      <c r="H14" t="str">
        <f t="shared" si="7"/>
        <v>Debt</v>
      </c>
      <c r="I14">
        <f>$I$11*C3</f>
        <v>14.88</v>
      </c>
      <c r="J14">
        <f>$I$11*D3</f>
        <v>12.32</v>
      </c>
      <c r="K14">
        <f>$I$11*E3</f>
        <v>9.76</v>
      </c>
      <c r="L14">
        <f>$I$11*F3</f>
        <v>7.2</v>
      </c>
      <c r="N14" t="str">
        <f>H14</f>
        <v>Debt</v>
      </c>
      <c r="O14">
        <f>C3*$O$11</f>
        <v>29.76</v>
      </c>
      <c r="P14">
        <f>D3*$O$11</f>
        <v>24.64</v>
      </c>
      <c r="Q14">
        <f>E3*$O$11</f>
        <v>19.52</v>
      </c>
      <c r="R14">
        <f>F3*$O$11</f>
        <v>14.4</v>
      </c>
    </row>
    <row r="15" spans="1:18" x14ac:dyDescent="0.2">
      <c r="B15" t="s">
        <v>163</v>
      </c>
      <c r="C15">
        <f>C13-C14</f>
        <v>51.150000000000006</v>
      </c>
      <c r="D15">
        <f t="shared" ref="D15:F15" si="8">D13-D14</f>
        <v>48.51</v>
      </c>
      <c r="E15">
        <f t="shared" si="8"/>
        <v>43.31</v>
      </c>
      <c r="F15">
        <f t="shared" si="8"/>
        <v>35.550000000000004</v>
      </c>
      <c r="H15" t="str">
        <f t="shared" si="7"/>
        <v xml:space="preserve">Equity </v>
      </c>
      <c r="I15">
        <f t="shared" ref="I15" si="9">I13-I14</f>
        <v>36.270000000000003</v>
      </c>
      <c r="J15">
        <f t="shared" ref="J15" si="10">J13-J14</f>
        <v>36.19</v>
      </c>
      <c r="K15">
        <f t="shared" ref="K15" si="11">K13-K14</f>
        <v>33.550000000000004</v>
      </c>
      <c r="L15">
        <f t="shared" ref="L15" si="12">L13-L14</f>
        <v>28.350000000000005</v>
      </c>
      <c r="N15" t="str">
        <f>H15</f>
        <v xml:space="preserve">Equity </v>
      </c>
      <c r="O15">
        <f t="shared" ref="O15" si="13">O13-O14</f>
        <v>21.390000000000004</v>
      </c>
      <c r="P15">
        <f t="shared" ref="P15" si="14">P13-P14</f>
        <v>23.869999999999997</v>
      </c>
      <c r="Q15">
        <f t="shared" ref="Q15" si="15">Q13-Q14</f>
        <v>23.790000000000003</v>
      </c>
      <c r="R15">
        <f t="shared" ref="R15" si="16">R13-R14</f>
        <v>21.150000000000006</v>
      </c>
    </row>
    <row r="17" spans="1:6" x14ac:dyDescent="0.2">
      <c r="B17" t="s">
        <v>164</v>
      </c>
    </row>
    <row r="19" spans="1:6" x14ac:dyDescent="0.2">
      <c r="A19" s="10">
        <v>0.68194444444444446</v>
      </c>
    </row>
    <row r="20" spans="1:6" x14ac:dyDescent="0.2">
      <c r="B20" t="str">
        <f>N12</f>
        <v>Project</v>
      </c>
      <c r="C20" t="str">
        <f t="shared" ref="C20:F20" si="17">O12</f>
        <v>A</v>
      </c>
      <c r="D20" t="str">
        <f t="shared" si="17"/>
        <v>B</v>
      </c>
      <c r="E20" t="str">
        <f t="shared" si="17"/>
        <v>C</v>
      </c>
      <c r="F20" t="str">
        <f t="shared" si="17"/>
        <v>D</v>
      </c>
    </row>
    <row r="21" spans="1:6" x14ac:dyDescent="0.2">
      <c r="B21" t="str">
        <f t="shared" ref="B21:B23" si="18">N13</f>
        <v>Asset</v>
      </c>
      <c r="C21">
        <f t="shared" ref="C21:C23" si="19">O13</f>
        <v>51.150000000000006</v>
      </c>
      <c r="D21">
        <f t="shared" ref="D21:D23" si="20">P13</f>
        <v>48.51</v>
      </c>
      <c r="E21">
        <f t="shared" ref="E21:E23" si="21">Q13</f>
        <v>43.31</v>
      </c>
      <c r="F21">
        <f t="shared" ref="F21:F23" si="22">R13</f>
        <v>35.550000000000004</v>
      </c>
    </row>
    <row r="22" spans="1:6" x14ac:dyDescent="0.2">
      <c r="B22" t="str">
        <f t="shared" si="18"/>
        <v>Debt</v>
      </c>
      <c r="C22">
        <f t="shared" si="19"/>
        <v>29.76</v>
      </c>
      <c r="D22">
        <f t="shared" si="20"/>
        <v>24.64</v>
      </c>
      <c r="E22">
        <f t="shared" si="21"/>
        <v>19.52</v>
      </c>
      <c r="F22">
        <f t="shared" si="22"/>
        <v>14.4</v>
      </c>
    </row>
    <row r="23" spans="1:6" x14ac:dyDescent="0.2">
      <c r="B23" t="str">
        <f t="shared" si="18"/>
        <v xml:space="preserve">Equity </v>
      </c>
      <c r="C23">
        <f t="shared" si="19"/>
        <v>21.390000000000004</v>
      </c>
      <c r="D23">
        <f t="shared" si="20"/>
        <v>23.869999999999997</v>
      </c>
      <c r="E23">
        <f t="shared" si="21"/>
        <v>23.790000000000003</v>
      </c>
      <c r="F23">
        <f t="shared" si="22"/>
        <v>21.150000000000006</v>
      </c>
    </row>
    <row r="24" spans="1:6" x14ac:dyDescent="0.2">
      <c r="B24" t="s">
        <v>165</v>
      </c>
      <c r="C24">
        <f>MAX(C23:F23)</f>
        <v>23.869999999999997</v>
      </c>
      <c r="D24" t="s">
        <v>161</v>
      </c>
      <c r="E24" t="str">
        <f>INDEX(B20:F23,MATCH(D24,B20:B23,0),MATCH(C24,B23:F23,0))</f>
        <v>B</v>
      </c>
    </row>
    <row r="26" spans="1:6" x14ac:dyDescent="0.2">
      <c r="A26" t="s">
        <v>1</v>
      </c>
    </row>
    <row r="27" spans="1:6" x14ac:dyDescent="0.2">
      <c r="B27" t="s">
        <v>166</v>
      </c>
    </row>
    <row r="28" spans="1:6" ht="16" customHeight="1" x14ac:dyDescent="0.2"/>
    <row r="29" spans="1:6" ht="16" customHeight="1" x14ac:dyDescent="0.2">
      <c r="A29" t="s">
        <v>10</v>
      </c>
    </row>
    <row r="30" spans="1:6" ht="16" customHeight="1" x14ac:dyDescent="0.2">
      <c r="B30" t="s">
        <v>46</v>
      </c>
      <c r="C30">
        <v>4</v>
      </c>
    </row>
    <row r="31" spans="1:6" ht="16" customHeight="1" x14ac:dyDescent="0.2">
      <c r="B31" t="str">
        <f>B20</f>
        <v>Project</v>
      </c>
      <c r="C31" t="str">
        <f t="shared" ref="C31:F31" si="23">C20</f>
        <v>A</v>
      </c>
      <c r="D31" t="str">
        <f t="shared" si="23"/>
        <v>B</v>
      </c>
      <c r="E31" t="str">
        <f t="shared" si="23"/>
        <v>C</v>
      </c>
      <c r="F31" t="str">
        <f t="shared" si="23"/>
        <v>D</v>
      </c>
    </row>
    <row r="32" spans="1:6" x14ac:dyDescent="0.2">
      <c r="B32" t="str">
        <f t="shared" ref="B32:F34" si="24">B21</f>
        <v>Asset</v>
      </c>
      <c r="C32">
        <f t="shared" si="24"/>
        <v>51.150000000000006</v>
      </c>
      <c r="D32">
        <f t="shared" si="24"/>
        <v>48.51</v>
      </c>
      <c r="E32">
        <f t="shared" si="24"/>
        <v>43.31</v>
      </c>
      <c r="F32">
        <f t="shared" si="24"/>
        <v>35.550000000000004</v>
      </c>
    </row>
    <row r="33" spans="1:6" x14ac:dyDescent="0.2">
      <c r="B33" t="str">
        <f t="shared" si="24"/>
        <v>Debt</v>
      </c>
      <c r="C33">
        <f>$C$30*C3</f>
        <v>3.72</v>
      </c>
      <c r="D33">
        <f t="shared" ref="D33:F33" si="25">$C$30*D3</f>
        <v>3.08</v>
      </c>
      <c r="E33">
        <f t="shared" si="25"/>
        <v>2.44</v>
      </c>
      <c r="F33">
        <f t="shared" si="25"/>
        <v>1.8</v>
      </c>
    </row>
    <row r="34" spans="1:6" x14ac:dyDescent="0.2">
      <c r="B34" t="str">
        <f t="shared" si="24"/>
        <v xml:space="preserve">Equity </v>
      </c>
      <c r="C34">
        <f>C32-C33</f>
        <v>47.430000000000007</v>
      </c>
      <c r="D34">
        <f t="shared" ref="D34:F34" si="26">D32-D33</f>
        <v>45.43</v>
      </c>
      <c r="E34">
        <f t="shared" si="26"/>
        <v>40.870000000000005</v>
      </c>
      <c r="F34">
        <f t="shared" si="26"/>
        <v>33.750000000000007</v>
      </c>
    </row>
    <row r="36" spans="1:6" x14ac:dyDescent="0.2">
      <c r="A36" t="s">
        <v>108</v>
      </c>
    </row>
    <row r="37" spans="1:6" x14ac:dyDescent="0.2">
      <c r="B37" t="str">
        <f>B31</f>
        <v>Project</v>
      </c>
      <c r="C37" t="str">
        <f t="shared" ref="C37:F37" si="27">C31</f>
        <v>A</v>
      </c>
      <c r="D37" t="str">
        <f t="shared" si="27"/>
        <v>B</v>
      </c>
      <c r="E37" t="str">
        <f t="shared" si="27"/>
        <v>C</v>
      </c>
      <c r="F37" t="str">
        <f t="shared" si="27"/>
        <v>D</v>
      </c>
    </row>
    <row r="38" spans="1:6" x14ac:dyDescent="0.2">
      <c r="B38" t="s">
        <v>167</v>
      </c>
      <c r="C38">
        <f>C33/$C$30</f>
        <v>0.93</v>
      </c>
      <c r="D38">
        <f t="shared" ref="D38:F38" si="28">D33/$C$30</f>
        <v>0.77</v>
      </c>
      <c r="E38">
        <f t="shared" si="28"/>
        <v>0.61</v>
      </c>
      <c r="F38">
        <f t="shared" si="28"/>
        <v>0.45</v>
      </c>
    </row>
    <row r="41" spans="1:6" x14ac:dyDescent="0.2">
      <c r="B41" t="s">
        <v>95</v>
      </c>
      <c r="C41">
        <f>1/C38-1</f>
        <v>7.5268817204301008E-2</v>
      </c>
    </row>
    <row r="42" spans="1:6" x14ac:dyDescent="0.2">
      <c r="B42" t="s">
        <v>168</v>
      </c>
    </row>
    <row r="43" spans="1:6" x14ac:dyDescent="0.2">
      <c r="B43" t="s">
        <v>169</v>
      </c>
      <c r="C43">
        <f>O11-C30</f>
        <v>28</v>
      </c>
    </row>
    <row r="44" spans="1:6" x14ac:dyDescent="0.2">
      <c r="B44" t="s">
        <v>170</v>
      </c>
    </row>
    <row r="45" spans="1:6" x14ac:dyDescent="0.2">
      <c r="B45" t="s">
        <v>171</v>
      </c>
      <c r="C45">
        <f>C43/(1+$C$41)</f>
        <v>26.040000000000003</v>
      </c>
    </row>
    <row r="47" spans="1:6" x14ac:dyDescent="0.2">
      <c r="A47" t="s">
        <v>67</v>
      </c>
    </row>
    <row r="48" spans="1:6" x14ac:dyDescent="0.2">
      <c r="B48" t="s">
        <v>161</v>
      </c>
      <c r="C48" t="s">
        <v>78</v>
      </c>
      <c r="D48" t="s">
        <v>60</v>
      </c>
      <c r="E48" t="s">
        <v>169</v>
      </c>
    </row>
    <row r="49" spans="1:5" x14ac:dyDescent="0.2">
      <c r="B49" t="s">
        <v>162</v>
      </c>
      <c r="C49">
        <f>C32</f>
        <v>51.150000000000006</v>
      </c>
      <c r="D49">
        <f>D32</f>
        <v>48.51</v>
      </c>
      <c r="E49">
        <f>C49-D49</f>
        <v>2.6400000000000077</v>
      </c>
    </row>
    <row r="50" spans="1:5" x14ac:dyDescent="0.2">
      <c r="B50" t="str">
        <f t="shared" ref="B49:C51" si="29">B30</f>
        <v>Debt</v>
      </c>
      <c r="C50">
        <f>C22</f>
        <v>29.76</v>
      </c>
      <c r="D50">
        <f>D22</f>
        <v>24.64</v>
      </c>
      <c r="E50">
        <f t="shared" ref="E50:E51" si="30">C50-D50</f>
        <v>5.120000000000001</v>
      </c>
    </row>
    <row r="51" spans="1:5" x14ac:dyDescent="0.2">
      <c r="B51" t="s">
        <v>45</v>
      </c>
      <c r="C51">
        <f>C49-C50</f>
        <v>21.390000000000004</v>
      </c>
      <c r="D51">
        <f>D49-D50</f>
        <v>23.869999999999997</v>
      </c>
      <c r="E51">
        <f>E49-E50</f>
        <v>-2.4799999999999933</v>
      </c>
    </row>
    <row r="56" spans="1:5" x14ac:dyDescent="0.2">
      <c r="A56" s="10">
        <v>0.72013888888888888</v>
      </c>
    </row>
    <row r="57" spans="1:5" x14ac:dyDescent="0.2">
      <c r="A57" t="s">
        <v>51</v>
      </c>
    </row>
    <row r="58" spans="1:5" x14ac:dyDescent="0.2">
      <c r="B58" t="s">
        <v>172</v>
      </c>
    </row>
    <row r="59" spans="1:5" x14ac:dyDescent="0.2">
      <c r="B59" t="s">
        <v>173</v>
      </c>
      <c r="C59">
        <v>27.34</v>
      </c>
    </row>
    <row r="60" spans="1:5" x14ac:dyDescent="0.2">
      <c r="B60" t="s">
        <v>174</v>
      </c>
      <c r="C60">
        <f>C59+C61</f>
        <v>29.97</v>
      </c>
    </row>
    <row r="61" spans="1:5" x14ac:dyDescent="0.2">
      <c r="B61" t="s">
        <v>175</v>
      </c>
      <c r="C61">
        <v>2.63</v>
      </c>
    </row>
    <row r="62" spans="1:5" x14ac:dyDescent="0.2">
      <c r="B62" t="s">
        <v>178</v>
      </c>
      <c r="C62">
        <v>3.08</v>
      </c>
    </row>
    <row r="63" spans="1:5" x14ac:dyDescent="0.2">
      <c r="B63" t="s">
        <v>176</v>
      </c>
    </row>
    <row r="65" spans="1:12" x14ac:dyDescent="0.2">
      <c r="B65" t="s">
        <v>177</v>
      </c>
      <c r="C65" s="2">
        <f>1-(C60-C59)/C62</f>
        <v>0.1461038961038964</v>
      </c>
    </row>
    <row r="68" spans="1:12" x14ac:dyDescent="0.2">
      <c r="A68" s="10">
        <v>0.72361111111111109</v>
      </c>
      <c r="E68" s="10">
        <v>0.72430555555555554</v>
      </c>
      <c r="I68" s="10">
        <v>0.72569444444444442</v>
      </c>
    </row>
    <row r="70" spans="1:12" x14ac:dyDescent="0.2">
      <c r="A70" t="s">
        <v>51</v>
      </c>
      <c r="E70" t="s">
        <v>1</v>
      </c>
      <c r="J70" t="s">
        <v>1</v>
      </c>
    </row>
    <row r="71" spans="1:12" x14ac:dyDescent="0.2">
      <c r="B71" t="s">
        <v>179</v>
      </c>
      <c r="F71" t="s">
        <v>186</v>
      </c>
      <c r="K71" t="s">
        <v>116</v>
      </c>
      <c r="L71">
        <v>100</v>
      </c>
    </row>
    <row r="72" spans="1:12" x14ac:dyDescent="0.2">
      <c r="K72" t="s">
        <v>181</v>
      </c>
      <c r="L72">
        <v>7.0000000000000007E-2</v>
      </c>
    </row>
    <row r="73" spans="1:12" x14ac:dyDescent="0.2">
      <c r="B73" t="s">
        <v>180</v>
      </c>
      <c r="C73">
        <v>100</v>
      </c>
      <c r="F73" t="s">
        <v>116</v>
      </c>
      <c r="G73">
        <v>100</v>
      </c>
      <c r="K73" t="s">
        <v>189</v>
      </c>
      <c r="L73">
        <v>0.15</v>
      </c>
    </row>
    <row r="74" spans="1:12" x14ac:dyDescent="0.2">
      <c r="B74" t="s">
        <v>181</v>
      </c>
      <c r="C74">
        <v>7.0000000000000007E-2</v>
      </c>
      <c r="F74" t="s">
        <v>181</v>
      </c>
      <c r="G74">
        <v>7.0000000000000007E-2</v>
      </c>
    </row>
    <row r="75" spans="1:12" x14ac:dyDescent="0.2">
      <c r="F75" t="s">
        <v>134</v>
      </c>
      <c r="G75">
        <v>0.35</v>
      </c>
      <c r="K75" t="s">
        <v>190</v>
      </c>
      <c r="L75">
        <f>L71*L72</f>
        <v>7.0000000000000009</v>
      </c>
    </row>
    <row r="76" spans="1:12" x14ac:dyDescent="0.2">
      <c r="B76" t="s">
        <v>182</v>
      </c>
      <c r="C76">
        <f>C73*C74</f>
        <v>7.0000000000000009</v>
      </c>
      <c r="K76" t="s">
        <v>191</v>
      </c>
      <c r="L76">
        <f>L75*(1-L73)</f>
        <v>5.95</v>
      </c>
    </row>
    <row r="77" spans="1:12" x14ac:dyDescent="0.2">
      <c r="B77" t="s">
        <v>183</v>
      </c>
      <c r="C77">
        <f>C76/C74</f>
        <v>100</v>
      </c>
      <c r="F77" t="s">
        <v>182</v>
      </c>
      <c r="G77">
        <f>G74*G73*(1-$G$75)</f>
        <v>4.5500000000000007</v>
      </c>
    </row>
    <row r="78" spans="1:12" x14ac:dyDescent="0.2">
      <c r="B78" t="s">
        <v>184</v>
      </c>
      <c r="C78">
        <v>-100</v>
      </c>
      <c r="F78" t="s">
        <v>183</v>
      </c>
      <c r="G78">
        <f>G77/G74</f>
        <v>65</v>
      </c>
      <c r="K78" t="s">
        <v>183</v>
      </c>
      <c r="L78">
        <f>L76/L72</f>
        <v>85</v>
      </c>
    </row>
    <row r="79" spans="1:12" x14ac:dyDescent="0.2">
      <c r="F79" t="s">
        <v>188</v>
      </c>
      <c r="G79">
        <v>-65</v>
      </c>
      <c r="K79" t="s">
        <v>182</v>
      </c>
      <c r="L79">
        <f>L71*(1-L73)</f>
        <v>85</v>
      </c>
    </row>
    <row r="80" spans="1:12" x14ac:dyDescent="0.2">
      <c r="B80" t="s">
        <v>185</v>
      </c>
      <c r="K80" t="s">
        <v>192</v>
      </c>
      <c r="L80">
        <f>-L78</f>
        <v>-85</v>
      </c>
    </row>
    <row r="81" spans="6:12" x14ac:dyDescent="0.2">
      <c r="F81" t="s">
        <v>184</v>
      </c>
      <c r="G81">
        <v>100</v>
      </c>
      <c r="K81" t="s">
        <v>193</v>
      </c>
      <c r="L81">
        <f>L79+L80</f>
        <v>0</v>
      </c>
    </row>
    <row r="82" spans="6:12" x14ac:dyDescent="0.2">
      <c r="F82" t="s">
        <v>187</v>
      </c>
      <c r="G82">
        <f>G79+G81</f>
        <v>35</v>
      </c>
    </row>
    <row r="83" spans="6:12" x14ac:dyDescent="0.2">
      <c r="J83" t="s">
        <v>10</v>
      </c>
    </row>
    <row r="84" spans="6:12" x14ac:dyDescent="0.2">
      <c r="K84" t="str">
        <f>K71</f>
        <v>Investment</v>
      </c>
      <c r="L84">
        <f>L71</f>
        <v>100</v>
      </c>
    </row>
    <row r="85" spans="6:12" x14ac:dyDescent="0.2">
      <c r="K85" t="str">
        <f>K72</f>
        <v>Rate</v>
      </c>
      <c r="L85">
        <f>L72</f>
        <v>7.0000000000000007E-2</v>
      </c>
    </row>
    <row r="86" spans="6:12" x14ac:dyDescent="0.2">
      <c r="K86" t="s">
        <v>194</v>
      </c>
      <c r="L86">
        <v>0.15</v>
      </c>
    </row>
    <row r="87" spans="6:12" x14ac:dyDescent="0.2">
      <c r="K87" t="s">
        <v>195</v>
      </c>
      <c r="L87">
        <v>0.35</v>
      </c>
    </row>
    <row r="88" spans="6:12" x14ac:dyDescent="0.2">
      <c r="K88" t="s">
        <v>134</v>
      </c>
      <c r="L88">
        <v>0.35</v>
      </c>
    </row>
    <row r="89" spans="6:12" x14ac:dyDescent="0.2">
      <c r="K89" t="s">
        <v>196</v>
      </c>
      <c r="L89">
        <f>1-(1-L86)*(1-L87)/(1-L88)</f>
        <v>0.15000000000000002</v>
      </c>
    </row>
    <row r="91" spans="6:12" x14ac:dyDescent="0.2">
      <c r="K91" t="s">
        <v>190</v>
      </c>
      <c r="L91">
        <f>L84*L85</f>
        <v>7.0000000000000009</v>
      </c>
    </row>
    <row r="92" spans="6:12" x14ac:dyDescent="0.2">
      <c r="K92" t="s">
        <v>191</v>
      </c>
      <c r="L92">
        <f>L91*(1-L89)</f>
        <v>5.95</v>
      </c>
    </row>
    <row r="94" spans="6:12" x14ac:dyDescent="0.2">
      <c r="K94" t="s">
        <v>183</v>
      </c>
      <c r="L94">
        <f>L92/L85</f>
        <v>85</v>
      </c>
    </row>
    <row r="95" spans="6:12" x14ac:dyDescent="0.2">
      <c r="K95" t="s">
        <v>182</v>
      </c>
      <c r="L95">
        <v>100</v>
      </c>
    </row>
    <row r="96" spans="6:12" x14ac:dyDescent="0.2">
      <c r="K96" t="s">
        <v>192</v>
      </c>
      <c r="L96">
        <f>-L94</f>
        <v>-85</v>
      </c>
    </row>
    <row r="97" spans="11:12" x14ac:dyDescent="0.2">
      <c r="K97" t="s">
        <v>193</v>
      </c>
      <c r="L97">
        <f>L95+L96</f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071E-B776-3342-80F6-BE8638A0100D}">
  <dimension ref="A2:I88"/>
  <sheetViews>
    <sheetView topLeftCell="A66" workbookViewId="0">
      <selection activeCell="K72" sqref="K72"/>
    </sheetView>
  </sheetViews>
  <sheetFormatPr baseColWidth="10" defaultRowHeight="16" x14ac:dyDescent="0.2"/>
  <cols>
    <col min="3" max="3" width="13.6640625" bestFit="1" customWidth="1"/>
    <col min="4" max="4" width="13.33203125" bestFit="1" customWidth="1"/>
  </cols>
  <sheetData>
    <row r="2" spans="1:7" x14ac:dyDescent="0.2">
      <c r="A2" t="s">
        <v>0</v>
      </c>
    </row>
    <row r="3" spans="1:7" x14ac:dyDescent="0.2">
      <c r="A3" t="s">
        <v>51</v>
      </c>
      <c r="B3" t="s">
        <v>197</v>
      </c>
      <c r="C3">
        <v>0.05</v>
      </c>
    </row>
    <row r="4" spans="1:7" x14ac:dyDescent="0.2">
      <c r="B4" t="s">
        <v>198</v>
      </c>
      <c r="C4">
        <v>20</v>
      </c>
    </row>
    <row r="6" spans="1:7" x14ac:dyDescent="0.2">
      <c r="C6">
        <v>24</v>
      </c>
    </row>
    <row r="7" spans="1:7" x14ac:dyDescent="0.2">
      <c r="B7">
        <v>20</v>
      </c>
      <c r="C7">
        <v>16</v>
      </c>
    </row>
    <row r="8" spans="1:7" x14ac:dyDescent="0.2">
      <c r="B8" t="s">
        <v>199</v>
      </c>
      <c r="C8" t="s">
        <v>200</v>
      </c>
    </row>
    <row r="9" spans="1:7" x14ac:dyDescent="0.2">
      <c r="F9">
        <f>C6</f>
        <v>24</v>
      </c>
      <c r="G9">
        <f>C7</f>
        <v>16</v>
      </c>
    </row>
    <row r="10" spans="1:7" x14ac:dyDescent="0.2">
      <c r="B10" t="s">
        <v>3</v>
      </c>
      <c r="C10" t="s">
        <v>201</v>
      </c>
      <c r="F10">
        <v>1</v>
      </c>
      <c r="G10">
        <v>1</v>
      </c>
    </row>
    <row r="11" spans="1:7" x14ac:dyDescent="0.2">
      <c r="B11">
        <f>MAX(C6-$C$4,0)</f>
        <v>4</v>
      </c>
      <c r="C11">
        <f>MAX($C$4-C6,0)</f>
        <v>0</v>
      </c>
    </row>
    <row r="12" spans="1:7" x14ac:dyDescent="0.2">
      <c r="B12">
        <f>MAX(C7-$C$4,0)</f>
        <v>0</v>
      </c>
      <c r="C12">
        <f>MAX($C$4-C7,0)</f>
        <v>4</v>
      </c>
      <c r="F12" s="11">
        <v>24</v>
      </c>
      <c r="G12" s="11">
        <v>16</v>
      </c>
    </row>
    <row r="13" spans="1:7" x14ac:dyDescent="0.2">
      <c r="F13" s="12">
        <v>1.05</v>
      </c>
      <c r="G13" s="12">
        <v>1.05</v>
      </c>
    </row>
    <row r="14" spans="1:7" x14ac:dyDescent="0.2">
      <c r="B14" t="s">
        <v>39</v>
      </c>
      <c r="C14" cm="1">
        <f t="array" ref="C14:D14">MMULT(TRANSPOSE(B11:B12),MINVERSE(F9:G10))</f>
        <v>0.5</v>
      </c>
      <c r="D14" s="8">
        <v>-7.9999999999999991</v>
      </c>
    </row>
    <row r="15" spans="1:7" x14ac:dyDescent="0.2">
      <c r="C15" cm="1">
        <f t="array" ref="C15:D15">MMULT(B11:C11,MINVERSE(F12:G13))</f>
        <v>0.50000000000000011</v>
      </c>
      <c r="D15">
        <v>-7.6190476190476195</v>
      </c>
    </row>
    <row r="16" spans="1:7" x14ac:dyDescent="0.2">
      <c r="B16" t="s">
        <v>11</v>
      </c>
      <c r="C16" s="5">
        <f>C14*B7+D14*1/(1+C3)</f>
        <v>2.3809523809523823</v>
      </c>
    </row>
    <row r="17" spans="1:3" x14ac:dyDescent="0.2">
      <c r="C17" s="5">
        <f>C15*B7+D15</f>
        <v>2.3809523809523823</v>
      </c>
    </row>
    <row r="18" spans="1:3" x14ac:dyDescent="0.2">
      <c r="B18" t="s">
        <v>16</v>
      </c>
      <c r="C18" t="b">
        <f>C17=C16</f>
        <v>1</v>
      </c>
    </row>
    <row r="19" spans="1:3" x14ac:dyDescent="0.2">
      <c r="A19" t="s">
        <v>12</v>
      </c>
    </row>
    <row r="21" spans="1:3" x14ac:dyDescent="0.2">
      <c r="C21">
        <f>((1+$C$3)*C4-C7)/(C6-C7)</f>
        <v>0.625</v>
      </c>
    </row>
    <row r="22" spans="1:3" x14ac:dyDescent="0.2">
      <c r="C22">
        <f>1-C21</f>
        <v>0.375</v>
      </c>
    </row>
    <row r="23" spans="1:3" x14ac:dyDescent="0.2">
      <c r="B23" t="s">
        <v>199</v>
      </c>
      <c r="C23" t="s">
        <v>200</v>
      </c>
    </row>
    <row r="25" spans="1:3" x14ac:dyDescent="0.2">
      <c r="B25" t="s">
        <v>11</v>
      </c>
      <c r="C25" s="5">
        <f>SUMPRODUCT(C21:C22,B11:B12)/(1+$C$3)</f>
        <v>2.3809523809523809</v>
      </c>
    </row>
    <row r="26" spans="1:3" x14ac:dyDescent="0.2">
      <c r="B26" t="s">
        <v>202</v>
      </c>
      <c r="C26" s="5">
        <f>C25-C17</f>
        <v>0</v>
      </c>
    </row>
    <row r="28" spans="1:3" x14ac:dyDescent="0.2">
      <c r="B28" t="s">
        <v>203</v>
      </c>
    </row>
    <row r="29" spans="1:3" x14ac:dyDescent="0.2">
      <c r="A29" t="s">
        <v>204</v>
      </c>
    </row>
    <row r="30" spans="1:3" x14ac:dyDescent="0.2">
      <c r="B30" t="s">
        <v>205</v>
      </c>
      <c r="C30">
        <f>SUMPRODUCT(C21:C22,C11:C12)/(1+$C$3)</f>
        <v>1.4285714285714286</v>
      </c>
    </row>
    <row r="32" spans="1:3" x14ac:dyDescent="0.2">
      <c r="B32" t="s">
        <v>206</v>
      </c>
    </row>
    <row r="34" spans="1:3" x14ac:dyDescent="0.2">
      <c r="B34" t="str">
        <f>B30</f>
        <v>p_0</v>
      </c>
      <c r="C34">
        <f>C16+C4/(1+$C$3)-C4</f>
        <v>1.4285714285714306</v>
      </c>
    </row>
    <row r="35" spans="1:3" x14ac:dyDescent="0.2">
      <c r="B35" t="s">
        <v>16</v>
      </c>
      <c r="C35" s="13">
        <f>C34-C30</f>
        <v>1.9984014443252818E-15</v>
      </c>
    </row>
    <row r="38" spans="1:3" x14ac:dyDescent="0.2">
      <c r="A38" t="s">
        <v>207</v>
      </c>
    </row>
    <row r="40" spans="1:3" x14ac:dyDescent="0.2">
      <c r="B40" t="s">
        <v>208</v>
      </c>
      <c r="C40">
        <f>SUMPRODUCT($C$21:$C$22,$C$6:$C$7)/$C$4-1</f>
        <v>5.0000000000000044E-2</v>
      </c>
    </row>
    <row r="41" spans="1:3" x14ac:dyDescent="0.2">
      <c r="B41" t="s">
        <v>209</v>
      </c>
      <c r="C41">
        <f>(C4/C25)*SUMPRODUCT($C$21:$C$22,$B$11:$B$12)/$C$4-1</f>
        <v>5.0000000000000044E-2</v>
      </c>
    </row>
    <row r="43" spans="1:3" x14ac:dyDescent="0.2">
      <c r="A43" t="s">
        <v>210</v>
      </c>
    </row>
    <row r="44" spans="1:3" x14ac:dyDescent="0.2">
      <c r="B44" t="s">
        <v>211</v>
      </c>
      <c r="C44">
        <v>0.9</v>
      </c>
    </row>
    <row r="45" spans="1:3" x14ac:dyDescent="0.2">
      <c r="B45" t="s">
        <v>212</v>
      </c>
      <c r="C45">
        <f>C15*B7/C16*C44</f>
        <v>3.7799999999999985</v>
      </c>
    </row>
    <row r="46" spans="1:3" x14ac:dyDescent="0.2">
      <c r="B46" t="s">
        <v>213</v>
      </c>
      <c r="C46">
        <f>(C16*C45-C44*1/C3)/C34</f>
        <v>-6.2999999999999901</v>
      </c>
    </row>
    <row r="50" spans="1:9" x14ac:dyDescent="0.2">
      <c r="A50" t="s">
        <v>64</v>
      </c>
    </row>
    <row r="51" spans="1:9" x14ac:dyDescent="0.2">
      <c r="B51" t="s">
        <v>214</v>
      </c>
      <c r="C51" t="s">
        <v>215</v>
      </c>
      <c r="D51" t="s">
        <v>115</v>
      </c>
      <c r="E51" t="s">
        <v>216</v>
      </c>
      <c r="F51" t="s">
        <v>114</v>
      </c>
      <c r="G51" t="s">
        <v>217</v>
      </c>
      <c r="I51" t="s">
        <v>29</v>
      </c>
    </row>
    <row r="52" spans="1:9" x14ac:dyDescent="0.2">
      <c r="B52" t="s">
        <v>118</v>
      </c>
      <c r="C52">
        <v>0.1</v>
      </c>
      <c r="D52">
        <v>0.2</v>
      </c>
      <c r="E52">
        <v>0.4</v>
      </c>
      <c r="F52">
        <v>0.2</v>
      </c>
      <c r="G52">
        <v>0.1</v>
      </c>
      <c r="I52">
        <v>0.03</v>
      </c>
    </row>
    <row r="53" spans="1:9" x14ac:dyDescent="0.2">
      <c r="B53" t="s">
        <v>218</v>
      </c>
      <c r="C53">
        <v>20</v>
      </c>
      <c r="D53">
        <v>50</v>
      </c>
      <c r="E53">
        <v>70</v>
      </c>
      <c r="F53">
        <v>90</v>
      </c>
      <c r="G53">
        <v>120</v>
      </c>
    </row>
    <row r="55" spans="1:9" x14ac:dyDescent="0.2">
      <c r="A55" t="s">
        <v>51</v>
      </c>
    </row>
    <row r="56" spans="1:9" x14ac:dyDescent="0.2">
      <c r="B56" t="s">
        <v>187</v>
      </c>
      <c r="C56" s="5" cm="1">
        <f t="array" ref="C56">MMULT(C52:G52,TRANSPOSE(C53:G53))/(1+I52)</f>
        <v>67.961165048543691</v>
      </c>
    </row>
    <row r="59" spans="1:9" x14ac:dyDescent="0.2">
      <c r="A59" t="s">
        <v>222</v>
      </c>
    </row>
    <row r="60" spans="1:9" x14ac:dyDescent="0.2">
      <c r="B60" t="str">
        <f>B51</f>
        <v>State</v>
      </c>
      <c r="C60" t="str">
        <f>C51</f>
        <v>Very Bad</v>
      </c>
      <c r="D60" t="str">
        <f t="shared" ref="D60:G60" si="0">D51</f>
        <v>Bad</v>
      </c>
      <c r="E60" t="str">
        <f t="shared" si="0"/>
        <v>Neutral</v>
      </c>
      <c r="F60" t="str">
        <f t="shared" si="0"/>
        <v>Good</v>
      </c>
      <c r="G60" t="str">
        <f t="shared" si="0"/>
        <v>Very Good</v>
      </c>
    </row>
    <row r="61" spans="1:9" x14ac:dyDescent="0.2">
      <c r="B61" t="str">
        <f t="shared" ref="B61:G62" si="1">B52</f>
        <v>Prob</v>
      </c>
      <c r="C61">
        <f t="shared" si="1"/>
        <v>0.1</v>
      </c>
      <c r="D61">
        <f t="shared" si="1"/>
        <v>0.2</v>
      </c>
      <c r="E61">
        <f t="shared" si="1"/>
        <v>0.4</v>
      </c>
      <c r="F61">
        <f t="shared" si="1"/>
        <v>0.2</v>
      </c>
      <c r="G61">
        <f t="shared" si="1"/>
        <v>0.1</v>
      </c>
    </row>
    <row r="62" spans="1:9" x14ac:dyDescent="0.2">
      <c r="B62" t="str">
        <f t="shared" si="1"/>
        <v>Stock Val</v>
      </c>
      <c r="C62">
        <f t="shared" si="1"/>
        <v>20</v>
      </c>
      <c r="D62">
        <f t="shared" si="1"/>
        <v>50</v>
      </c>
      <c r="E62">
        <f t="shared" si="1"/>
        <v>70</v>
      </c>
      <c r="F62">
        <f t="shared" si="1"/>
        <v>90</v>
      </c>
      <c r="G62">
        <f t="shared" si="1"/>
        <v>120</v>
      </c>
    </row>
    <row r="63" spans="1:9" x14ac:dyDescent="0.2">
      <c r="B63" t="s">
        <v>219</v>
      </c>
      <c r="C63">
        <f>MAX(C$62-69,0)</f>
        <v>0</v>
      </c>
      <c r="D63">
        <f t="shared" ref="D63:G63" si="2">MAX(D$62-69,0)</f>
        <v>0</v>
      </c>
      <c r="E63">
        <f t="shared" si="2"/>
        <v>1</v>
      </c>
      <c r="F63">
        <f t="shared" si="2"/>
        <v>21</v>
      </c>
      <c r="G63">
        <f t="shared" si="2"/>
        <v>51</v>
      </c>
    </row>
    <row r="64" spans="1:9" x14ac:dyDescent="0.2">
      <c r="B64" t="s">
        <v>220</v>
      </c>
      <c r="C64">
        <f>MAX(C$62-70,0)</f>
        <v>0</v>
      </c>
      <c r="D64">
        <f t="shared" ref="D64:G64" si="3">MAX(D$62-70,0)</f>
        <v>0</v>
      </c>
      <c r="E64">
        <f t="shared" si="3"/>
        <v>0</v>
      </c>
      <c r="F64">
        <f t="shared" si="3"/>
        <v>20</v>
      </c>
      <c r="G64">
        <f t="shared" si="3"/>
        <v>50</v>
      </c>
    </row>
    <row r="65" spans="1:7" x14ac:dyDescent="0.2">
      <c r="B65" t="s">
        <v>221</v>
      </c>
      <c r="C65">
        <f>MAX(C$62-71,0)</f>
        <v>0</v>
      </c>
      <c r="D65">
        <f t="shared" ref="D65:G65" si="4">MAX(D$62-71,0)</f>
        <v>0</v>
      </c>
      <c r="E65">
        <f t="shared" si="4"/>
        <v>0</v>
      </c>
      <c r="F65">
        <f t="shared" si="4"/>
        <v>19</v>
      </c>
      <c r="G65">
        <f t="shared" si="4"/>
        <v>49</v>
      </c>
    </row>
    <row r="68" spans="1:7" x14ac:dyDescent="0.2">
      <c r="B68" t="s">
        <v>219</v>
      </c>
      <c r="C68" s="5" cm="1">
        <f t="array" ref="C68">MMULT($C$61:$G$61,TRANSPOSE(C63:G63))/(1+$I$52)</f>
        <v>9.4174757281553401</v>
      </c>
    </row>
    <row r="69" spans="1:7" x14ac:dyDescent="0.2">
      <c r="B69" t="s">
        <v>220</v>
      </c>
      <c r="C69" s="5" cm="1">
        <f t="array" ref="C69">MMULT($C$61:$G$61,TRANSPOSE(C64:G64))/(1+$I$52)</f>
        <v>8.7378640776699026</v>
      </c>
    </row>
    <row r="70" spans="1:7" x14ac:dyDescent="0.2">
      <c r="B70" t="s">
        <v>221</v>
      </c>
      <c r="C70" s="5" cm="1">
        <f t="array" ref="C70">MMULT($C$61:$G$61,TRANSPOSE(C65:G65))/(1+$I$52)</f>
        <v>8.4466019417475735</v>
      </c>
    </row>
    <row r="72" spans="1:7" x14ac:dyDescent="0.2">
      <c r="A72" t="s">
        <v>223</v>
      </c>
    </row>
    <row r="73" spans="1:7" x14ac:dyDescent="0.2">
      <c r="C73" t="s">
        <v>224</v>
      </c>
      <c r="D73" t="s">
        <v>225</v>
      </c>
      <c r="E73" t="s">
        <v>226</v>
      </c>
      <c r="F73" t="s">
        <v>113</v>
      </c>
    </row>
    <row r="74" spans="1:7" x14ac:dyDescent="0.2">
      <c r="B74">
        <v>66</v>
      </c>
      <c r="C74">
        <f>MAX($B74-69,0)</f>
        <v>0</v>
      </c>
      <c r="D74">
        <f>-2*MAX($B74-70,0)</f>
        <v>0</v>
      </c>
      <c r="E74">
        <f>MAX($B74-71,0)</f>
        <v>0</v>
      </c>
      <c r="F74">
        <f>SUM(C74:E74)</f>
        <v>0</v>
      </c>
    </row>
    <row r="75" spans="1:7" x14ac:dyDescent="0.2">
      <c r="B75">
        <f>B74+1</f>
        <v>67</v>
      </c>
      <c r="C75">
        <f t="shared" ref="C75:C88" si="5">MAX($B75-69,0)</f>
        <v>0</v>
      </c>
      <c r="D75">
        <f t="shared" ref="D75:D88" si="6">-2*MAX($B75-70,0)</f>
        <v>0</v>
      </c>
      <c r="E75">
        <f t="shared" ref="E75:E88" si="7">MAX($B75-71,0)</f>
        <v>0</v>
      </c>
      <c r="F75">
        <f t="shared" ref="F75:F80" si="8">SUM(C75:E75)</f>
        <v>0</v>
      </c>
    </row>
    <row r="76" spans="1:7" x14ac:dyDescent="0.2">
      <c r="B76">
        <f t="shared" ref="B76:B80" si="9">B75+1</f>
        <v>68</v>
      </c>
      <c r="C76">
        <f t="shared" si="5"/>
        <v>0</v>
      </c>
      <c r="D76">
        <f t="shared" si="6"/>
        <v>0</v>
      </c>
      <c r="E76">
        <f t="shared" si="7"/>
        <v>0</v>
      </c>
      <c r="F76">
        <f t="shared" si="8"/>
        <v>0</v>
      </c>
    </row>
    <row r="77" spans="1:7" x14ac:dyDescent="0.2">
      <c r="B77">
        <f t="shared" si="9"/>
        <v>69</v>
      </c>
      <c r="C77">
        <f t="shared" si="5"/>
        <v>0</v>
      </c>
      <c r="D77">
        <f t="shared" si="6"/>
        <v>0</v>
      </c>
      <c r="E77">
        <f t="shared" si="7"/>
        <v>0</v>
      </c>
      <c r="F77">
        <f t="shared" si="8"/>
        <v>0</v>
      </c>
    </row>
    <row r="78" spans="1:7" x14ac:dyDescent="0.2">
      <c r="B78">
        <f t="shared" si="9"/>
        <v>70</v>
      </c>
      <c r="C78">
        <f t="shared" si="5"/>
        <v>1</v>
      </c>
      <c r="D78">
        <f t="shared" si="6"/>
        <v>0</v>
      </c>
      <c r="E78">
        <f t="shared" si="7"/>
        <v>0</v>
      </c>
      <c r="F78">
        <f t="shared" si="8"/>
        <v>1</v>
      </c>
    </row>
    <row r="79" spans="1:7" x14ac:dyDescent="0.2">
      <c r="B79">
        <f t="shared" si="9"/>
        <v>71</v>
      </c>
      <c r="C79">
        <f t="shared" si="5"/>
        <v>2</v>
      </c>
      <c r="D79">
        <f t="shared" si="6"/>
        <v>-2</v>
      </c>
      <c r="E79">
        <f t="shared" si="7"/>
        <v>0</v>
      </c>
      <c r="F79">
        <f t="shared" si="8"/>
        <v>0</v>
      </c>
    </row>
    <row r="80" spans="1:7" x14ac:dyDescent="0.2">
      <c r="B80">
        <f t="shared" si="9"/>
        <v>72</v>
      </c>
      <c r="C80">
        <f t="shared" si="5"/>
        <v>3</v>
      </c>
      <c r="D80">
        <f t="shared" si="6"/>
        <v>-4</v>
      </c>
      <c r="E80">
        <f t="shared" si="7"/>
        <v>1</v>
      </c>
      <c r="F80">
        <f t="shared" si="8"/>
        <v>0</v>
      </c>
    </row>
    <row r="81" spans="2:6" x14ac:dyDescent="0.2">
      <c r="B81">
        <f t="shared" ref="B81:B88" si="10">B80+1</f>
        <v>73</v>
      </c>
      <c r="C81">
        <f t="shared" si="5"/>
        <v>4</v>
      </c>
      <c r="D81">
        <f t="shared" si="6"/>
        <v>-6</v>
      </c>
      <c r="E81">
        <f t="shared" si="7"/>
        <v>2</v>
      </c>
      <c r="F81">
        <f t="shared" ref="F81:F88" si="11">SUM(C81:E81)</f>
        <v>0</v>
      </c>
    </row>
    <row r="82" spans="2:6" x14ac:dyDescent="0.2">
      <c r="B82">
        <f t="shared" si="10"/>
        <v>74</v>
      </c>
      <c r="C82">
        <f t="shared" si="5"/>
        <v>5</v>
      </c>
      <c r="D82">
        <f t="shared" si="6"/>
        <v>-8</v>
      </c>
      <c r="E82">
        <f t="shared" si="7"/>
        <v>3</v>
      </c>
      <c r="F82">
        <f t="shared" si="11"/>
        <v>0</v>
      </c>
    </row>
    <row r="83" spans="2:6" x14ac:dyDescent="0.2">
      <c r="B83">
        <f t="shared" si="10"/>
        <v>75</v>
      </c>
      <c r="C83">
        <f t="shared" si="5"/>
        <v>6</v>
      </c>
      <c r="D83">
        <f t="shared" si="6"/>
        <v>-10</v>
      </c>
      <c r="E83">
        <f t="shared" si="7"/>
        <v>4</v>
      </c>
      <c r="F83">
        <f t="shared" si="11"/>
        <v>0</v>
      </c>
    </row>
    <row r="84" spans="2:6" x14ac:dyDescent="0.2">
      <c r="B84">
        <f t="shared" si="10"/>
        <v>76</v>
      </c>
      <c r="C84">
        <f t="shared" si="5"/>
        <v>7</v>
      </c>
      <c r="D84">
        <f t="shared" si="6"/>
        <v>-12</v>
      </c>
      <c r="E84">
        <f t="shared" si="7"/>
        <v>5</v>
      </c>
      <c r="F84">
        <f t="shared" si="11"/>
        <v>0</v>
      </c>
    </row>
    <row r="85" spans="2:6" x14ac:dyDescent="0.2">
      <c r="B85">
        <f t="shared" si="10"/>
        <v>77</v>
      </c>
      <c r="C85">
        <f t="shared" si="5"/>
        <v>8</v>
      </c>
      <c r="D85">
        <f t="shared" si="6"/>
        <v>-14</v>
      </c>
      <c r="E85">
        <f t="shared" si="7"/>
        <v>6</v>
      </c>
      <c r="F85">
        <f t="shared" si="11"/>
        <v>0</v>
      </c>
    </row>
    <row r="86" spans="2:6" x14ac:dyDescent="0.2">
      <c r="B86">
        <f t="shared" si="10"/>
        <v>78</v>
      </c>
      <c r="C86">
        <f t="shared" si="5"/>
        <v>9</v>
      </c>
      <c r="D86">
        <f t="shared" si="6"/>
        <v>-16</v>
      </c>
      <c r="E86">
        <f t="shared" si="7"/>
        <v>7</v>
      </c>
      <c r="F86">
        <f t="shared" si="11"/>
        <v>0</v>
      </c>
    </row>
    <row r="87" spans="2:6" x14ac:dyDescent="0.2">
      <c r="B87">
        <f t="shared" si="10"/>
        <v>79</v>
      </c>
      <c r="C87">
        <f t="shared" si="5"/>
        <v>10</v>
      </c>
      <c r="D87">
        <f t="shared" si="6"/>
        <v>-18</v>
      </c>
      <c r="E87">
        <f t="shared" si="7"/>
        <v>8</v>
      </c>
      <c r="F87">
        <f t="shared" si="11"/>
        <v>0</v>
      </c>
    </row>
    <row r="88" spans="2:6" x14ac:dyDescent="0.2">
      <c r="B88">
        <f t="shared" si="10"/>
        <v>80</v>
      </c>
      <c r="C88">
        <f t="shared" si="5"/>
        <v>11</v>
      </c>
      <c r="D88">
        <f t="shared" si="6"/>
        <v>-20</v>
      </c>
      <c r="E88">
        <f t="shared" si="7"/>
        <v>9</v>
      </c>
      <c r="F88">
        <f t="shared" si="11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DD1A-C501-944B-8FCE-671AB5F6DF9C}">
  <dimension ref="A2:O64"/>
  <sheetViews>
    <sheetView workbookViewId="0">
      <selection activeCell="N33" sqref="N33"/>
    </sheetView>
  </sheetViews>
  <sheetFormatPr baseColWidth="10" defaultRowHeight="16" x14ac:dyDescent="0.2"/>
  <cols>
    <col min="2" max="3" width="15.6640625" bestFit="1" customWidth="1"/>
    <col min="13" max="14" width="11.6640625" bestFit="1" customWidth="1"/>
  </cols>
  <sheetData>
    <row r="2" spans="1:15" x14ac:dyDescent="0.2">
      <c r="A2" t="s">
        <v>0</v>
      </c>
      <c r="L2" t="s">
        <v>253</v>
      </c>
    </row>
    <row r="3" spans="1:15" x14ac:dyDescent="0.2">
      <c r="B3" t="s">
        <v>197</v>
      </c>
      <c r="C3">
        <v>0.03</v>
      </c>
      <c r="M3" s="15" t="s">
        <v>178</v>
      </c>
      <c r="N3" s="15">
        <v>12</v>
      </c>
    </row>
    <row r="4" spans="1:15" x14ac:dyDescent="0.2">
      <c r="B4" t="s">
        <v>227</v>
      </c>
      <c r="C4">
        <v>130</v>
      </c>
      <c r="M4" s="15" t="s">
        <v>254</v>
      </c>
      <c r="N4" s="16">
        <v>0.03</v>
      </c>
    </row>
    <row r="5" spans="1:15" x14ac:dyDescent="0.2">
      <c r="B5" t="s">
        <v>229</v>
      </c>
      <c r="C5">
        <f>1/(1+C3)</f>
        <v>0.970873786407767</v>
      </c>
      <c r="M5" s="15" t="s">
        <v>255</v>
      </c>
      <c r="N5" s="15">
        <v>75</v>
      </c>
    </row>
    <row r="6" spans="1:15" x14ac:dyDescent="0.2">
      <c r="A6" t="s">
        <v>1</v>
      </c>
    </row>
    <row r="7" spans="1:15" x14ac:dyDescent="0.2">
      <c r="D7">
        <v>140</v>
      </c>
      <c r="F7">
        <v>140</v>
      </c>
      <c r="G7">
        <v>100</v>
      </c>
      <c r="L7" t="s">
        <v>1</v>
      </c>
      <c r="O7">
        <f>D7-$N$3*(1+$N$4)</f>
        <v>127.64</v>
      </c>
    </row>
    <row r="8" spans="1:15" x14ac:dyDescent="0.2">
      <c r="C8">
        <v>120</v>
      </c>
      <c r="D8">
        <v>100</v>
      </c>
      <c r="F8">
        <f>1+$C$3</f>
        <v>1.03</v>
      </c>
      <c r="G8">
        <f>1+$C$3</f>
        <v>1.03</v>
      </c>
      <c r="N8">
        <f>C8-$N$3</f>
        <v>108</v>
      </c>
      <c r="O8">
        <f t="shared" ref="O8:O9" si="0">D8-$N$3*(1+$N$4)</f>
        <v>87.64</v>
      </c>
    </row>
    <row r="9" spans="1:15" x14ac:dyDescent="0.2">
      <c r="B9">
        <v>100</v>
      </c>
      <c r="C9">
        <v>80</v>
      </c>
      <c r="D9" s="14">
        <v>60</v>
      </c>
      <c r="M9">
        <v>100</v>
      </c>
      <c r="N9">
        <f>C9-$N$3</f>
        <v>68</v>
      </c>
      <c r="O9">
        <f t="shared" si="0"/>
        <v>47.64</v>
      </c>
    </row>
    <row r="10" spans="1:15" x14ac:dyDescent="0.2">
      <c r="B10" t="s">
        <v>199</v>
      </c>
      <c r="C10" t="s">
        <v>200</v>
      </c>
      <c r="D10" t="s">
        <v>228</v>
      </c>
      <c r="M10" t="s">
        <v>199</v>
      </c>
      <c r="N10" t="s">
        <v>200</v>
      </c>
      <c r="O10" t="s">
        <v>228</v>
      </c>
    </row>
    <row r="13" spans="1:15" x14ac:dyDescent="0.2">
      <c r="B13" t="s">
        <v>113</v>
      </c>
      <c r="D13">
        <f>MAX(D7-$C$4,0)</f>
        <v>10</v>
      </c>
      <c r="M13" t="s">
        <v>256</v>
      </c>
      <c r="N13">
        <f>((1+N4)*M9-N9)/(N8-N9)</f>
        <v>0.875</v>
      </c>
      <c r="O13">
        <f>D25</f>
        <v>0.59000000000000019</v>
      </c>
    </row>
    <row r="14" spans="1:15" x14ac:dyDescent="0.2">
      <c r="C14">
        <f>MAX(C8-$C$4,0)</f>
        <v>0</v>
      </c>
      <c r="D14">
        <f>MAX(D8-$C$4,0)</f>
        <v>0</v>
      </c>
      <c r="N14">
        <f>C26</f>
        <v>0.57499999999999996</v>
      </c>
      <c r="O14">
        <f>D26</f>
        <v>0.56000000000000016</v>
      </c>
    </row>
    <row r="15" spans="1:15" x14ac:dyDescent="0.2">
      <c r="C15">
        <f>MAX(C9-$C$4,0)</f>
        <v>0</v>
      </c>
      <c r="D15">
        <v>0</v>
      </c>
      <c r="M15" t="str">
        <f>M10</f>
        <v>t_0</v>
      </c>
      <c r="N15" t="str">
        <f t="shared" ref="N15:O15" si="1">N10</f>
        <v>t_1</v>
      </c>
      <c r="O15" t="str">
        <f t="shared" si="1"/>
        <v>t_2</v>
      </c>
    </row>
    <row r="17" spans="1:15" x14ac:dyDescent="0.2">
      <c r="B17" t="s">
        <v>39</v>
      </c>
      <c r="C17" cm="1">
        <f t="array" ref="C17:D17">MMULT(TRANSPOSE(D13:D14),MINVERSE(F7:G8))</f>
        <v>0.25</v>
      </c>
      <c r="D17">
        <v>-24.271844660194176</v>
      </c>
    </row>
    <row r="19" spans="1:15" x14ac:dyDescent="0.2">
      <c r="B19" t="s">
        <v>17</v>
      </c>
      <c r="C19" s="5">
        <f>C8*C17+D17</f>
        <v>5.7281553398058236</v>
      </c>
      <c r="L19" t="s">
        <v>12</v>
      </c>
    </row>
    <row r="20" spans="1:15" x14ac:dyDescent="0.2">
      <c r="N20" s="5">
        <f>(MAX(O7-$N$5,0)*O13+(1-O13)*MAX(O8-$N$5,0))/(1+$N$4)</f>
        <v>35.184466019417485</v>
      </c>
    </row>
    <row r="21" spans="1:15" x14ac:dyDescent="0.2">
      <c r="A21" t="s">
        <v>10</v>
      </c>
      <c r="M21" s="5">
        <f>(N20*N14+(1-N14)*N21)/(1+$N$4)</f>
        <v>22.477443679894435</v>
      </c>
      <c r="N21" s="5">
        <f>(MAX(O8-$N$5,0)*O14+(1-O14)*MAX(O9-$N$5,0))/(1+$N$4)</f>
        <v>6.8722330097087401</v>
      </c>
    </row>
    <row r="22" spans="1:15" x14ac:dyDescent="0.2">
      <c r="B22" t="s">
        <v>230</v>
      </c>
      <c r="M22" t="s">
        <v>11</v>
      </c>
      <c r="N22" t="s">
        <v>17</v>
      </c>
    </row>
    <row r="24" spans="1:15" x14ac:dyDescent="0.2">
      <c r="L24" t="s">
        <v>108</v>
      </c>
    </row>
    <row r="25" spans="1:15" x14ac:dyDescent="0.2">
      <c r="D25">
        <f>((1+$C$3)*C8-D8)/(D7-D8)</f>
        <v>0.59000000000000019</v>
      </c>
      <c r="O25">
        <f>MAX(O7-$N$5,0)</f>
        <v>52.64</v>
      </c>
    </row>
    <row r="26" spans="1:15" x14ac:dyDescent="0.2">
      <c r="C26">
        <f>((1+$C$3)*B9-C9)/(C8-C9)</f>
        <v>0.57499999999999996</v>
      </c>
      <c r="D26">
        <f>((1+$C$3)*C9-D9)/(D8-D9)</f>
        <v>0.56000000000000016</v>
      </c>
      <c r="N26">
        <f>MAX(N8-$N$5,0)</f>
        <v>33</v>
      </c>
      <c r="O26">
        <f t="shared" ref="O26:O27" si="2">MAX(O8-$N$5,0)</f>
        <v>12.64</v>
      </c>
    </row>
    <row r="27" spans="1:15" x14ac:dyDescent="0.2">
      <c r="B27" t="str">
        <f>B10</f>
        <v>t_0</v>
      </c>
      <c r="C27" t="str">
        <f t="shared" ref="C27:D27" si="3">C10</f>
        <v>t_1</v>
      </c>
      <c r="D27" t="str">
        <f t="shared" si="3"/>
        <v>t_2</v>
      </c>
      <c r="N27">
        <f>MAX(N9-$N$5,0)</f>
        <v>0</v>
      </c>
      <c r="O27">
        <f t="shared" si="2"/>
        <v>0</v>
      </c>
    </row>
    <row r="28" spans="1:15" x14ac:dyDescent="0.2">
      <c r="M28" t="str">
        <f>M10</f>
        <v>t_0</v>
      </c>
      <c r="N28" t="str">
        <f t="shared" ref="N28:O28" si="4">N10</f>
        <v>t_1</v>
      </c>
      <c r="O28" t="str">
        <f t="shared" si="4"/>
        <v>t_2</v>
      </c>
    </row>
    <row r="29" spans="1:15" x14ac:dyDescent="0.2">
      <c r="C29" s="5">
        <f>(D13*D25+D14*(1-D25))/(1+C3)</f>
        <v>5.7281553398058271</v>
      </c>
    </row>
    <row r="30" spans="1:15" x14ac:dyDescent="0.2">
      <c r="B30" s="5">
        <f>(C29*C26+C30*(1-C26))/(1+C3)</f>
        <v>3.1977566217362621</v>
      </c>
      <c r="C30">
        <v>0</v>
      </c>
      <c r="L30" t="s">
        <v>257</v>
      </c>
    </row>
    <row r="31" spans="1:15" x14ac:dyDescent="0.2">
      <c r="B31" t="s">
        <v>11</v>
      </c>
      <c r="C31" t="s">
        <v>17</v>
      </c>
    </row>
    <row r="32" spans="1:15" x14ac:dyDescent="0.2">
      <c r="C32" s="5"/>
      <c r="N32">
        <f>MAX((O13*MAX(O7-$N$5,0)+(1-O13)*MAX(O8-$N$5,0))/(1+$N$4),(N8-$N$5),(C8-$N$5),0)</f>
        <v>45</v>
      </c>
    </row>
    <row r="33" spans="1:14" x14ac:dyDescent="0.2">
      <c r="A33" t="s">
        <v>64</v>
      </c>
      <c r="M33" s="5">
        <f>MAX((N14*N32+(1-N14)*N33)/(1+$N$4),(M9-N5),0)</f>
        <v>27.956989348666223</v>
      </c>
      <c r="N33" s="5">
        <f>MAX((O14*MAX(O8-$N$5,0)+(1-O14)*MAX(O9-$N$5,0))/(1+$N$4),(N9-$N$5),(C9-$N$5),0)</f>
        <v>6.8722330097087401</v>
      </c>
    </row>
    <row r="34" spans="1:14" x14ac:dyDescent="0.2">
      <c r="A34" t="s">
        <v>1</v>
      </c>
      <c r="M34" t="str">
        <f>M22</f>
        <v>c_0</v>
      </c>
      <c r="N34" t="str">
        <f>N22</f>
        <v>c_1</v>
      </c>
    </row>
    <row r="35" spans="1:14" x14ac:dyDescent="0.2">
      <c r="B35" t="s">
        <v>231</v>
      </c>
    </row>
    <row r="38" spans="1:14" x14ac:dyDescent="0.2">
      <c r="D38">
        <f t="shared" ref="C38:D40" si="5">MAX(D7-$C$4,0)</f>
        <v>10</v>
      </c>
    </row>
    <row r="39" spans="1:14" x14ac:dyDescent="0.2">
      <c r="C39">
        <f t="shared" si="5"/>
        <v>0</v>
      </c>
      <c r="D39">
        <f t="shared" si="5"/>
        <v>0</v>
      </c>
      <c r="F39" t="s">
        <v>232</v>
      </c>
    </row>
    <row r="40" spans="1:14" x14ac:dyDescent="0.2">
      <c r="B40">
        <f>MAX(B9-$C$4,0)</f>
        <v>0</v>
      </c>
      <c r="C40">
        <f t="shared" si="5"/>
        <v>0</v>
      </c>
      <c r="D40">
        <f t="shared" si="5"/>
        <v>0</v>
      </c>
      <c r="F40" t="s">
        <v>233</v>
      </c>
    </row>
    <row r="41" spans="1:14" x14ac:dyDescent="0.2">
      <c r="B41" t="str">
        <f>B27</f>
        <v>t_0</v>
      </c>
      <c r="C41" t="str">
        <f>C27</f>
        <v>t_1</v>
      </c>
      <c r="D41" t="str">
        <f>D27</f>
        <v>t_2</v>
      </c>
    </row>
    <row r="44" spans="1:14" x14ac:dyDescent="0.2">
      <c r="A44" t="s">
        <v>10</v>
      </c>
    </row>
    <row r="45" spans="1:14" x14ac:dyDescent="0.2">
      <c r="B45" t="s">
        <v>234</v>
      </c>
    </row>
    <row r="47" spans="1:14" x14ac:dyDescent="0.2">
      <c r="D47">
        <f t="shared" ref="C47:D49" si="6">MAX($C$4-D7,0)</f>
        <v>0</v>
      </c>
    </row>
    <row r="48" spans="1:14" x14ac:dyDescent="0.2">
      <c r="C48">
        <f t="shared" si="6"/>
        <v>10</v>
      </c>
      <c r="D48">
        <f t="shared" si="6"/>
        <v>30</v>
      </c>
      <c r="F48" t="s">
        <v>235</v>
      </c>
    </row>
    <row r="49" spans="1:4" x14ac:dyDescent="0.2">
      <c r="B49">
        <f>MAX($C$4-B9,0)</f>
        <v>30</v>
      </c>
      <c r="C49">
        <f t="shared" si="6"/>
        <v>50</v>
      </c>
      <c r="D49">
        <f t="shared" si="6"/>
        <v>70</v>
      </c>
    </row>
    <row r="50" spans="1:4" x14ac:dyDescent="0.2">
      <c r="B50" t="str">
        <f>B41</f>
        <v>t_0</v>
      </c>
      <c r="C50" t="str">
        <f t="shared" ref="C50:D50" si="7">C41</f>
        <v>t_1</v>
      </c>
      <c r="D50" t="str">
        <f t="shared" si="7"/>
        <v>t_2</v>
      </c>
    </row>
    <row r="52" spans="1:4" x14ac:dyDescent="0.2">
      <c r="A52" t="s">
        <v>124</v>
      </c>
    </row>
    <row r="53" spans="1:4" x14ac:dyDescent="0.2">
      <c r="B53" t="s">
        <v>236</v>
      </c>
    </row>
    <row r="55" spans="1:4" x14ac:dyDescent="0.2">
      <c r="A55" t="s">
        <v>67</v>
      </c>
    </row>
    <row r="56" spans="1:4" x14ac:dyDescent="0.2">
      <c r="B56" t="s">
        <v>237</v>
      </c>
    </row>
    <row r="58" spans="1:4" x14ac:dyDescent="0.2">
      <c r="B58" t="s">
        <v>238</v>
      </c>
      <c r="C58">
        <f>B30-B9+C4/(1+C3)^2</f>
        <v>25.735224809124333</v>
      </c>
    </row>
    <row r="60" spans="1:4" x14ac:dyDescent="0.2">
      <c r="B60" t="s">
        <v>239</v>
      </c>
    </row>
    <row r="61" spans="1:4" x14ac:dyDescent="0.2">
      <c r="B61" t="s">
        <v>240</v>
      </c>
    </row>
    <row r="62" spans="1:4" x14ac:dyDescent="0.2">
      <c r="B62" t="s">
        <v>241</v>
      </c>
      <c r="C62" t="s">
        <v>242</v>
      </c>
    </row>
    <row r="63" spans="1:4" x14ac:dyDescent="0.2">
      <c r="B63" s="5">
        <f>B9+B49</f>
        <v>130</v>
      </c>
      <c r="C63" s="5">
        <f>B30+C4/(1+$C$3)</f>
        <v>129.41134885474597</v>
      </c>
    </row>
    <row r="64" spans="1:4" x14ac:dyDescent="0.2">
      <c r="B64" t="s">
        <v>243</v>
      </c>
      <c r="C64" t="b">
        <f>B63=C63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0F07-5AFB-C246-AA39-1981BB3161EB}">
  <dimension ref="A2:J21"/>
  <sheetViews>
    <sheetView topLeftCell="B7" zoomScale="130" zoomScaleNormal="130" workbookViewId="0">
      <selection activeCell="G10" sqref="G10"/>
    </sheetView>
  </sheetViews>
  <sheetFormatPr baseColWidth="10" defaultRowHeight="16" x14ac:dyDescent="0.2"/>
  <sheetData>
    <row r="2" spans="1:10" x14ac:dyDescent="0.2">
      <c r="A2" t="s">
        <v>244</v>
      </c>
    </row>
    <row r="3" spans="1:10" x14ac:dyDescent="0.2">
      <c r="B3" t="s">
        <v>245</v>
      </c>
      <c r="C3">
        <v>0.02</v>
      </c>
    </row>
    <row r="4" spans="1:10" x14ac:dyDescent="0.2">
      <c r="B4" t="s">
        <v>246</v>
      </c>
      <c r="C4">
        <v>0.75</v>
      </c>
    </row>
    <row r="5" spans="1:10" x14ac:dyDescent="0.2">
      <c r="B5" t="s">
        <v>6</v>
      </c>
      <c r="C5">
        <v>100</v>
      </c>
    </row>
    <row r="6" spans="1:10" x14ac:dyDescent="0.2">
      <c r="B6" t="s">
        <v>247</v>
      </c>
      <c r="C6">
        <v>0.23</v>
      </c>
    </row>
    <row r="8" spans="1:10" x14ac:dyDescent="0.2">
      <c r="C8" t="s">
        <v>248</v>
      </c>
      <c r="D8" t="s">
        <v>249</v>
      </c>
      <c r="E8" t="s">
        <v>250</v>
      </c>
      <c r="F8" t="s">
        <v>251</v>
      </c>
      <c r="G8" t="s">
        <v>159</v>
      </c>
      <c r="H8" t="s">
        <v>252</v>
      </c>
    </row>
    <row r="9" spans="1:10" x14ac:dyDescent="0.2">
      <c r="B9">
        <v>75</v>
      </c>
      <c r="C9" s="5">
        <f>(LN($B9/$C$5)+($C$3+($C$6^2)/2)*$C$4)/($C$6*SQRT($C$4))</f>
        <v>-1.2693902779841002</v>
      </c>
      <c r="D9" s="5">
        <f>C9-SQRT($C$4)*$C$6</f>
        <v>-1.4685761208545212</v>
      </c>
      <c r="E9" s="5">
        <f>_xlfn.NORM.DIST(C9,0,1,TRUE)</f>
        <v>0.10215095095539189</v>
      </c>
      <c r="F9" s="5">
        <f>_xlfn.NORM.DIST(D9,0,1,TRUE)</f>
        <v>7.0973897815993336E-2</v>
      </c>
      <c r="G9" s="5">
        <f>B9*E9-$C$5*EXP(-$C$3*$C$4)*F9</f>
        <v>0.66959790778411588</v>
      </c>
      <c r="H9">
        <f>MAX(B9-$C$5,0)</f>
        <v>0</v>
      </c>
      <c r="J9" s="5"/>
    </row>
    <row r="10" spans="1:10" x14ac:dyDescent="0.2">
      <c r="B10">
        <f>B9+5</f>
        <v>80</v>
      </c>
      <c r="C10" s="5">
        <f t="shared" ref="C10:C21" si="0">(LN($B10/$C$5)+($C$3+($C$6^2)/2)*$C$4)/($C$6*SQRT($C$4))</f>
        <v>-0.9453786905764735</v>
      </c>
      <c r="D10" s="5">
        <f t="shared" ref="D10:D21" si="1">C10-SQRT($C$4)*$C$6</f>
        <v>-1.1445645334468943</v>
      </c>
      <c r="E10" s="5">
        <f t="shared" ref="E10:E21" si="2">_xlfn.NORM.DIST(C10,0,1,TRUE)</f>
        <v>0.17223278866409777</v>
      </c>
      <c r="F10" s="5">
        <f t="shared" ref="F10:F21" si="3">_xlfn.NORM.DIST(D10,0,1,TRUE)</f>
        <v>0.12619479554019733</v>
      </c>
      <c r="G10" s="5">
        <f t="shared" ref="G10:G21" si="4">B10*E10-$C$5*EXP(-$C$3*$C$4)*F10</f>
        <v>1.3470231128862515</v>
      </c>
      <c r="H10">
        <f t="shared" ref="H10:H21" si="5">MAX(B10-$C$5,0)</f>
        <v>0</v>
      </c>
      <c r="J10" s="5"/>
    </row>
    <row r="11" spans="1:10" x14ac:dyDescent="0.2">
      <c r="B11">
        <f t="shared" ref="B11:B22" si="6">B10+5</f>
        <v>85</v>
      </c>
      <c r="C11" s="5">
        <f t="shared" si="0"/>
        <v>-0.64101658861788346</v>
      </c>
      <c r="D11" s="5">
        <f t="shared" si="1"/>
        <v>-0.84020243148830431</v>
      </c>
      <c r="E11" s="5">
        <f t="shared" si="2"/>
        <v>0.26075595262831325</v>
      </c>
      <c r="F11" s="5">
        <f t="shared" si="3"/>
        <v>0.20039744767068832</v>
      </c>
      <c r="G11" s="5">
        <f t="shared" si="4"/>
        <v>2.4228641367691246</v>
      </c>
      <c r="H11">
        <f t="shared" si="5"/>
        <v>0</v>
      </c>
      <c r="J11" s="5"/>
    </row>
    <row r="12" spans="1:10" x14ac:dyDescent="0.2">
      <c r="B12">
        <f t="shared" si="6"/>
        <v>90</v>
      </c>
      <c r="C12" s="5">
        <f t="shared" si="0"/>
        <v>-0.35405636586182776</v>
      </c>
      <c r="D12" s="5">
        <f t="shared" si="1"/>
        <v>-0.55324220873224861</v>
      </c>
      <c r="E12" s="5">
        <f t="shared" si="2"/>
        <v>0.36164832084237231</v>
      </c>
      <c r="F12" s="5">
        <f t="shared" si="3"/>
        <v>0.29004878395764766</v>
      </c>
      <c r="G12" s="5">
        <f t="shared" si="4"/>
        <v>3.9752968614107154</v>
      </c>
      <c r="H12">
        <f t="shared" si="5"/>
        <v>0</v>
      </c>
      <c r="J12" s="5"/>
    </row>
    <row r="13" spans="1:10" x14ac:dyDescent="0.2">
      <c r="B13">
        <f t="shared" si="6"/>
        <v>95</v>
      </c>
      <c r="C13" s="5">
        <f t="shared" si="0"/>
        <v>-8.2615281038099619E-2</v>
      </c>
      <c r="D13" s="5">
        <f t="shared" si="1"/>
        <v>-0.28180112390852052</v>
      </c>
      <c r="E13" s="5">
        <f t="shared" si="2"/>
        <v>0.46707872515114202</v>
      </c>
      <c r="F13" s="5">
        <f t="shared" si="3"/>
        <v>0.38904800454526095</v>
      </c>
      <c r="G13" s="5">
        <f t="shared" si="4"/>
        <v>6.0468954537301798</v>
      </c>
      <c r="H13">
        <f t="shared" si="5"/>
        <v>0</v>
      </c>
      <c r="J13" s="5"/>
    </row>
    <row r="14" spans="1:10" x14ac:dyDescent="0.2">
      <c r="B14">
        <f t="shared" si="6"/>
        <v>100</v>
      </c>
      <c r="C14" s="5">
        <f t="shared" si="0"/>
        <v>0.17489947828603125</v>
      </c>
      <c r="D14" s="5">
        <f t="shared" si="1"/>
        <v>-2.4286364584389625E-2</v>
      </c>
      <c r="E14" s="5">
        <f t="shared" si="2"/>
        <v>0.56942068988843808</v>
      </c>
      <c r="F14" s="5">
        <f t="shared" si="3"/>
        <v>0.49031209470490478</v>
      </c>
      <c r="G14" s="5">
        <f t="shared" si="4"/>
        <v>8.6408391262848809</v>
      </c>
      <c r="H14">
        <f t="shared" si="5"/>
        <v>0</v>
      </c>
      <c r="J14" s="5"/>
    </row>
    <row r="15" spans="1:10" x14ac:dyDescent="0.2">
      <c r="B15">
        <f t="shared" si="6"/>
        <v>105</v>
      </c>
      <c r="C15" s="5">
        <f t="shared" si="0"/>
        <v>0.41984742973844541</v>
      </c>
      <c r="D15" s="5">
        <f t="shared" si="1"/>
        <v>0.22066158686802453</v>
      </c>
      <c r="E15" s="5">
        <f t="shared" si="2"/>
        <v>0.66270154314491192</v>
      </c>
      <c r="F15" s="5">
        <f t="shared" si="3"/>
        <v>0.58732202829503433</v>
      </c>
      <c r="G15" s="5">
        <f t="shared" si="4"/>
        <v>11.725867783683142</v>
      </c>
      <c r="H15">
        <f t="shared" si="5"/>
        <v>5</v>
      </c>
      <c r="J15" s="5"/>
    </row>
    <row r="16" spans="1:10" x14ac:dyDescent="0.2">
      <c r="B16">
        <f t="shared" si="6"/>
        <v>110</v>
      </c>
      <c r="C16" s="5">
        <f t="shared" si="0"/>
        <v>0.65339824321245421</v>
      </c>
      <c r="D16" s="5">
        <f t="shared" si="1"/>
        <v>0.45421240034203336</v>
      </c>
      <c r="E16" s="5">
        <f t="shared" si="2"/>
        <v>0.74325021445274098</v>
      </c>
      <c r="F16" s="5">
        <f t="shared" si="3"/>
        <v>0.6751620206426574</v>
      </c>
      <c r="G16" s="5">
        <f t="shared" si="4"/>
        <v>15.246506819640388</v>
      </c>
      <c r="H16">
        <f t="shared" si="5"/>
        <v>10</v>
      </c>
      <c r="J16" s="5"/>
    </row>
    <row r="17" spans="2:10" x14ac:dyDescent="0.2">
      <c r="B17">
        <f t="shared" si="6"/>
        <v>115</v>
      </c>
      <c r="C17" s="5">
        <f t="shared" si="0"/>
        <v>0.87656552222309903</v>
      </c>
      <c r="D17" s="5">
        <f t="shared" si="1"/>
        <v>0.67737967935267818</v>
      </c>
      <c r="E17" s="5">
        <f t="shared" si="2"/>
        <v>0.80963866354142222</v>
      </c>
      <c r="F17" s="5">
        <f t="shared" si="3"/>
        <v>0.75091745604919657</v>
      </c>
      <c r="G17" s="5">
        <f t="shared" si="4"/>
        <v>19.134671146221393</v>
      </c>
      <c r="H17">
        <f t="shared" si="5"/>
        <v>15</v>
      </c>
      <c r="J17" s="5"/>
    </row>
    <row r="18" spans="2:10" x14ac:dyDescent="0.2">
      <c r="B18">
        <f t="shared" si="6"/>
        <v>120</v>
      </c>
      <c r="C18" s="5">
        <f t="shared" si="0"/>
        <v>1.0902333904083037</v>
      </c>
      <c r="D18" s="5">
        <f t="shared" si="1"/>
        <v>0.89104754753788284</v>
      </c>
      <c r="E18" s="5">
        <f t="shared" si="2"/>
        <v>0.86219482584589047</v>
      </c>
      <c r="F18" s="5">
        <f t="shared" si="3"/>
        <v>0.81354816868960533</v>
      </c>
      <c r="G18" s="5">
        <f t="shared" si="4"/>
        <v>23.319777659673193</v>
      </c>
      <c r="H18">
        <f t="shared" si="5"/>
        <v>20</v>
      </c>
      <c r="J18" s="5"/>
    </row>
    <row r="19" spans="2:10" x14ac:dyDescent="0.2">
      <c r="B19">
        <f t="shared" si="6"/>
        <v>125</v>
      </c>
      <c r="C19" s="5">
        <f t="shared" si="0"/>
        <v>1.2951776471485363</v>
      </c>
      <c r="D19" s="5">
        <f t="shared" si="1"/>
        <v>1.0959918042781154</v>
      </c>
      <c r="E19" s="5">
        <f t="shared" si="2"/>
        <v>0.90237052301790999</v>
      </c>
      <c r="F19" s="5">
        <f t="shared" si="3"/>
        <v>0.8634588194400441</v>
      </c>
      <c r="G19" s="5">
        <f t="shared" si="4"/>
        <v>27.735956138643502</v>
      </c>
      <c r="H19">
        <f t="shared" si="5"/>
        <v>25</v>
      </c>
      <c r="J19" s="5"/>
    </row>
    <row r="20" spans="2:10" x14ac:dyDescent="0.2">
      <c r="B20">
        <f t="shared" si="6"/>
        <v>130</v>
      </c>
      <c r="C20" s="5">
        <f t="shared" si="0"/>
        <v>1.4920827714690239</v>
      </c>
      <c r="D20" s="5">
        <f t="shared" si="1"/>
        <v>1.2928969285986029</v>
      </c>
      <c r="E20" s="5">
        <f t="shared" si="2"/>
        <v>0.93216127609493504</v>
      </c>
      <c r="F20" s="5">
        <f t="shared" si="3"/>
        <v>0.90197664502937691</v>
      </c>
      <c r="G20" s="5">
        <f t="shared" si="4"/>
        <v>32.326169666186303</v>
      </c>
      <c r="H20">
        <f t="shared" si="5"/>
        <v>30</v>
      </c>
      <c r="J20" s="5"/>
    </row>
    <row r="21" spans="2:10" x14ac:dyDescent="0.2">
      <c r="B21">
        <f t="shared" si="6"/>
        <v>135</v>
      </c>
      <c r="C21" s="5">
        <f t="shared" si="0"/>
        <v>1.6815557151229503</v>
      </c>
      <c r="D21" s="5">
        <f t="shared" si="1"/>
        <v>1.4823698722525294</v>
      </c>
      <c r="E21" s="5">
        <f t="shared" si="2"/>
        <v>0.95367248796934601</v>
      </c>
      <c r="F21" s="5">
        <f t="shared" si="3"/>
        <v>0.93087904707872726</v>
      </c>
      <c r="G21" s="5">
        <f t="shared" si="4"/>
        <v>37.043779515504156</v>
      </c>
      <c r="H21">
        <f t="shared" si="5"/>
        <v>35</v>
      </c>
      <c r="J21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D6DD-3B1A-9247-9544-6B43969926DD}">
  <dimension ref="A2:H24"/>
  <sheetViews>
    <sheetView tabSelected="1" workbookViewId="0">
      <selection activeCell="C25" sqref="C25"/>
    </sheetView>
  </sheetViews>
  <sheetFormatPr baseColWidth="10" defaultRowHeight="16" x14ac:dyDescent="0.2"/>
  <cols>
    <col min="3" max="3" width="20.83203125" bestFit="1" customWidth="1"/>
  </cols>
  <sheetData>
    <row r="2" spans="1:8" x14ac:dyDescent="0.2">
      <c r="A2" t="s">
        <v>0</v>
      </c>
      <c r="F2" t="s">
        <v>5</v>
      </c>
      <c r="G2">
        <v>0.03</v>
      </c>
    </row>
    <row r="3" spans="1:8" x14ac:dyDescent="0.2">
      <c r="D3">
        <v>140</v>
      </c>
      <c r="F3" t="s">
        <v>6</v>
      </c>
      <c r="G3">
        <v>130</v>
      </c>
    </row>
    <row r="4" spans="1:8" x14ac:dyDescent="0.2">
      <c r="C4">
        <v>120</v>
      </c>
      <c r="D4">
        <v>100</v>
      </c>
    </row>
    <row r="5" spans="1:8" x14ac:dyDescent="0.2">
      <c r="B5">
        <v>100</v>
      </c>
      <c r="C5">
        <v>80</v>
      </c>
      <c r="D5">
        <v>60</v>
      </c>
    </row>
    <row r="6" spans="1:8" x14ac:dyDescent="0.2">
      <c r="B6">
        <v>0</v>
      </c>
      <c r="C6">
        <v>1</v>
      </c>
      <c r="D6">
        <v>2</v>
      </c>
    </row>
    <row r="7" spans="1:8" x14ac:dyDescent="0.2">
      <c r="A7" t="s">
        <v>1</v>
      </c>
      <c r="G7">
        <v>140</v>
      </c>
      <c r="H7">
        <v>100</v>
      </c>
    </row>
    <row r="8" spans="1:8" x14ac:dyDescent="0.2">
      <c r="C8" t="s">
        <v>4</v>
      </c>
      <c r="F8" t="s">
        <v>7</v>
      </c>
      <c r="G8" s="1">
        <f>(1+$G$2)</f>
        <v>1.03</v>
      </c>
      <c r="H8" s="1">
        <f>(1+$G$2)</f>
        <v>1.03</v>
      </c>
    </row>
    <row r="9" spans="1:8" x14ac:dyDescent="0.2">
      <c r="C9">
        <f>MAX(D3-$G$3,0)</f>
        <v>10</v>
      </c>
    </row>
    <row r="10" spans="1:8" x14ac:dyDescent="0.2">
      <c r="C10">
        <f>MAX(D4-$G$3,0)</f>
        <v>0</v>
      </c>
    </row>
    <row r="12" spans="1:8" x14ac:dyDescent="0.2">
      <c r="B12" t="s">
        <v>8</v>
      </c>
      <c r="C12" cm="1">
        <f t="array" ref="C12:D12">MMULT(TRANSPOSE(C9:C10),MINVERSE(G7:H8))</f>
        <v>0.25</v>
      </c>
      <c r="D12">
        <v>-24.271844660194176</v>
      </c>
    </row>
    <row r="14" spans="1:8" x14ac:dyDescent="0.2">
      <c r="B14" t="s">
        <v>11</v>
      </c>
      <c r="C14" s="5">
        <f>C12*C4+D12</f>
        <v>5.7281553398058236</v>
      </c>
    </row>
    <row r="16" spans="1:8" x14ac:dyDescent="0.2">
      <c r="A16" t="s">
        <v>12</v>
      </c>
    </row>
    <row r="17" spans="2:4" x14ac:dyDescent="0.2">
      <c r="D17">
        <f>((1+$G$2)*C4-D4)/(D3-D4)</f>
        <v>0.59000000000000019</v>
      </c>
    </row>
    <row r="18" spans="2:4" x14ac:dyDescent="0.2">
      <c r="C18">
        <f>((1+$G$2)*B5-C5)/(C4-C5)</f>
        <v>0.57499999999999996</v>
      </c>
      <c r="D18">
        <f>((1+$G$2)*C5-D5)/(D4-D5)</f>
        <v>0.56000000000000016</v>
      </c>
    </row>
    <row r="19" spans="2:4" x14ac:dyDescent="0.2">
      <c r="B19" t="s">
        <v>13</v>
      </c>
      <c r="C19" t="s">
        <v>14</v>
      </c>
      <c r="D19" t="s">
        <v>15</v>
      </c>
    </row>
    <row r="21" spans="2:4" x14ac:dyDescent="0.2">
      <c r="D21" s="5">
        <f>(C9*D17+C10*(1-D18))/(1+$G$2)</f>
        <v>5.7281553398058271</v>
      </c>
    </row>
    <row r="22" spans="2:4" x14ac:dyDescent="0.2">
      <c r="C22" s="5">
        <f>(C18*D21+(1-C18)*D22)/(1+$G$2)</f>
        <v>3.1977566217362621</v>
      </c>
      <c r="D22">
        <v>0</v>
      </c>
    </row>
    <row r="23" spans="2:4" x14ac:dyDescent="0.2">
      <c r="C23" t="s">
        <v>11</v>
      </c>
      <c r="D23" t="s">
        <v>17</v>
      </c>
    </row>
    <row r="24" spans="2:4" x14ac:dyDescent="0.2">
      <c r="B24" t="s">
        <v>16</v>
      </c>
      <c r="C24" s="5">
        <f>D21-C14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Prices</vt:lpstr>
      <vt:lpstr>PS3 </vt:lpstr>
      <vt:lpstr>PS5</vt:lpstr>
      <vt:lpstr>PS6</vt:lpstr>
      <vt:lpstr>PS7</vt:lpstr>
      <vt:lpstr>PS8</vt:lpstr>
      <vt:lpstr>PS8 - II </vt:lpstr>
      <vt:lpstr>PS9</vt:lpstr>
      <vt:lpstr>PS10</vt:lpstr>
      <vt:lpstr>PS11</vt:lpstr>
      <vt:lpstr>PS12</vt:lpstr>
      <vt:lpstr>PS12 BSM </vt:lpstr>
      <vt:lpstr>PS12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2024-12-16T08:51:10Z</dcterms:created>
  <dcterms:modified xsi:type="dcterms:W3CDTF">2024-12-17T16:52:37Z</dcterms:modified>
</cp:coreProperties>
</file>