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7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jvander/Documents/Uni/9. Sem/FDM/"/>
    </mc:Choice>
  </mc:AlternateContent>
  <xr:revisionPtr revIDLastSave="0" documentId="13_ncr:1_{60A58B14-4336-544E-AA2A-2A0545973AFA}" xr6:coauthVersionLast="47" xr6:coauthVersionMax="47" xr10:uidLastSave="{00000000-0000-0000-0000-000000000000}"/>
  <bookViews>
    <workbookView xWindow="200" yWindow="500" windowWidth="24380" windowHeight="15780" firstSheet="3" activeTab="13" xr2:uid="{A1BD6E86-27B4-41BF-BF3C-30241E95E9D2}"/>
  </bookViews>
  <sheets>
    <sheet name="Prices" sheetId="6" r:id="rId1"/>
    <sheet name="PS3" sheetId="7" r:id="rId2"/>
    <sheet name="PS4" sheetId="8" r:id="rId3"/>
    <sheet name="PS5" sheetId="9" r:id="rId4"/>
    <sheet name="PS5 II " sheetId="10" r:id="rId5"/>
    <sheet name="PS6" sheetId="11" r:id="rId6"/>
    <sheet name="PS7" sheetId="12" r:id="rId7"/>
    <sheet name="PS8" sheetId="13" r:id="rId8"/>
    <sheet name="PS9" sheetId="14" r:id="rId9"/>
    <sheet name="PS10" sheetId="15" r:id="rId10"/>
    <sheet name="PS11" sheetId="16" r:id="rId11"/>
    <sheet name="PS 12 Part I" sheetId="1" r:id="rId12"/>
    <sheet name="PS 12 Part II" sheetId="2" r:id="rId13"/>
    <sheet name="PS13" sheetId="3" r:id="rId14"/>
    <sheet name="PS14 " sheetId="4" r:id="rId15"/>
    <sheet name="PS14 II" sheetId="5" r:id="rId16"/>
  </sheets>
  <definedNames>
    <definedName name="solver_adj" localSheetId="13" hidden="1">'PS13'!$C$78</definedName>
    <definedName name="solver_cvg" localSheetId="13" hidden="1">0.0001</definedName>
    <definedName name="solver_drv" localSheetId="13" hidden="1">1</definedName>
    <definedName name="solver_eng" localSheetId="13" hidden="1">1</definedName>
    <definedName name="solver_itr" localSheetId="13" hidden="1">2147483647</definedName>
    <definedName name="solver_lin" localSheetId="13" hidden="1">2</definedName>
    <definedName name="solver_mip" localSheetId="13" hidden="1">2147483647</definedName>
    <definedName name="solver_mni" localSheetId="13" hidden="1">30</definedName>
    <definedName name="solver_mrt" localSheetId="13" hidden="1">0.075</definedName>
    <definedName name="solver_msl" localSheetId="13" hidden="1">2</definedName>
    <definedName name="solver_neg" localSheetId="13" hidden="1">1</definedName>
    <definedName name="solver_nod" localSheetId="13" hidden="1">2147483647</definedName>
    <definedName name="solver_num" localSheetId="13" hidden="1">0</definedName>
    <definedName name="solver_opt" localSheetId="13" hidden="1">'PS13'!$C$92</definedName>
    <definedName name="solver_pre" localSheetId="13" hidden="1">0.000001</definedName>
    <definedName name="solver_rbv" localSheetId="13" hidden="1">1</definedName>
    <definedName name="solver_rlx" localSheetId="13" hidden="1">2</definedName>
    <definedName name="solver_rsd" localSheetId="13" hidden="1">0</definedName>
    <definedName name="solver_scl" localSheetId="13" hidden="1">1</definedName>
    <definedName name="solver_sho" localSheetId="13" hidden="1">2</definedName>
    <definedName name="solver_ssz" localSheetId="13" hidden="1">100</definedName>
    <definedName name="solver_tim" localSheetId="13" hidden="1">2147483647</definedName>
    <definedName name="solver_tol" localSheetId="13" hidden="1">0.01</definedName>
    <definedName name="solver_typ" localSheetId="13" hidden="1">1</definedName>
    <definedName name="solver_val" localSheetId="13" hidden="1">0</definedName>
    <definedName name="solver_ver" localSheetId="13" hidden="1">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S24" i="1" l="1"/>
  <c r="T23" i="1"/>
  <c r="S20" i="1"/>
  <c r="T16" i="1"/>
  <c r="T20" i="1"/>
  <c r="T19" i="1"/>
  <c r="U10" i="1"/>
  <c r="T11" i="1"/>
  <c r="C9" i="2"/>
  <c r="B23" i="1" l="1"/>
  <c r="C97" i="15"/>
  <c r="O32" i="15" l="1"/>
  <c r="J27" i="15" a="1"/>
  <c r="J27" i="15" s="1"/>
  <c r="C40" i="15"/>
  <c r="C39" i="15"/>
  <c r="C45" i="15"/>
  <c r="C43" i="15"/>
  <c r="C83" i="16" a="1"/>
  <c r="C83" i="16" s="1"/>
  <c r="B96" i="11" a="1"/>
  <c r="B96" i="11" s="1"/>
  <c r="C91" i="11"/>
  <c r="C90" i="11" a="1"/>
  <c r="C90" i="11" s="1"/>
  <c r="B90" i="11" a="1"/>
  <c r="B90" i="11" s="1"/>
  <c r="D89" i="11"/>
  <c r="B89" i="11" a="1"/>
  <c r="B89" i="11" s="1"/>
  <c r="B88" i="11" a="1"/>
  <c r="B88" i="11" s="1"/>
  <c r="E87" i="16"/>
  <c r="E88" i="16"/>
  <c r="E89" i="16"/>
  <c r="E90" i="16"/>
  <c r="E86" i="16"/>
  <c r="D87" i="16"/>
  <c r="D88" i="16"/>
  <c r="D89" i="16"/>
  <c r="D90" i="16"/>
  <c r="D86" i="16"/>
  <c r="F88" i="16"/>
  <c r="F87" i="16"/>
  <c r="F89" i="16"/>
  <c r="C87" i="16"/>
  <c r="C88" i="16"/>
  <c r="C89" i="16"/>
  <c r="C90" i="16"/>
  <c r="C86" i="16"/>
  <c r="C81" i="16" a="1"/>
  <c r="C81" i="16" s="1"/>
  <c r="C75" i="16" a="1"/>
  <c r="C75" i="16" s="1"/>
  <c r="C66" i="16"/>
  <c r="C67" i="16"/>
  <c r="C65" i="16"/>
  <c r="D62" i="16"/>
  <c r="E62" i="16"/>
  <c r="F62" i="16"/>
  <c r="G62" i="16"/>
  <c r="D63" i="16"/>
  <c r="E63" i="16"/>
  <c r="F63" i="16"/>
  <c r="G63" i="16"/>
  <c r="C63" i="16"/>
  <c r="C62" i="16"/>
  <c r="D61" i="16"/>
  <c r="E61" i="16"/>
  <c r="F61" i="16"/>
  <c r="G61" i="16"/>
  <c r="C61" i="16"/>
  <c r="C56" i="16"/>
  <c r="C44" i="16"/>
  <c r="C42" i="16"/>
  <c r="G13" i="16"/>
  <c r="B29" i="16"/>
  <c r="D9" i="16"/>
  <c r="D8" i="16"/>
  <c r="C17" i="16"/>
  <c r="C13" i="16"/>
  <c r="F90" i="16" l="1"/>
  <c r="F86" i="16"/>
  <c r="C18" i="16"/>
  <c r="C34" i="16" l="1"/>
  <c r="C28" i="16"/>
  <c r="F7" i="16" l="1" a="1"/>
  <c r="F7" i="16" s="1"/>
  <c r="C9" i="16"/>
  <c r="C8" i="16"/>
  <c r="C124" i="15"/>
  <c r="C120" i="15"/>
  <c r="B107" i="15"/>
  <c r="B120" i="15" s="1"/>
  <c r="M99" i="15"/>
  <c r="B88" i="15"/>
  <c r="C88" i="15"/>
  <c r="C87" i="15"/>
  <c r="C91" i="15" s="1"/>
  <c r="C92" i="15" s="1"/>
  <c r="C94" i="15" s="1"/>
  <c r="C96" i="15" s="1"/>
  <c r="B87" i="15"/>
  <c r="B106" i="15" s="1"/>
  <c r="B119" i="15" s="1"/>
  <c r="C75" i="15"/>
  <c r="C77" i="15" s="1"/>
  <c r="C74" i="15"/>
  <c r="C58" i="15"/>
  <c r="C63" i="15" s="1"/>
  <c r="D32" i="15"/>
  <c r="D39" i="15" s="1"/>
  <c r="D40" i="15" s="1"/>
  <c r="E32" i="15"/>
  <c r="E39" i="15" s="1"/>
  <c r="E40" i="15" s="1"/>
  <c r="F32" i="15"/>
  <c r="F39" i="15" s="1"/>
  <c r="F40" i="15" s="1"/>
  <c r="C32" i="15"/>
  <c r="C52" i="15" s="1"/>
  <c r="D31" i="15"/>
  <c r="E31" i="15"/>
  <c r="E33" i="15" s="1"/>
  <c r="F31" i="15"/>
  <c r="F33" i="15" s="1"/>
  <c r="C31" i="15"/>
  <c r="C33" i="15" s="1"/>
  <c r="B26" i="15"/>
  <c r="D26" i="15"/>
  <c r="H12" i="15"/>
  <c r="N12" i="15" s="1"/>
  <c r="B21" i="15" s="1"/>
  <c r="B30" i="15" s="1"/>
  <c r="P14" i="15" a="1"/>
  <c r="P14" i="15" s="1"/>
  <c r="D23" i="15" s="1"/>
  <c r="D52" i="15" s="1"/>
  <c r="Q14" i="15" a="1"/>
  <c r="Q14" i="15" s="1"/>
  <c r="E23" i="15" s="1"/>
  <c r="R14" i="15" a="1"/>
  <c r="R14" i="15"/>
  <c r="F23" i="15" s="1"/>
  <c r="O14" i="15" a="1"/>
  <c r="O14" i="15" s="1"/>
  <c r="C23" i="15" s="1"/>
  <c r="J14" i="15" a="1"/>
  <c r="J14" i="15" s="1"/>
  <c r="K14" i="15" a="1"/>
  <c r="K14" i="15" s="1"/>
  <c r="L14" i="15" a="1"/>
  <c r="L14" i="15" s="1"/>
  <c r="I14" i="15" a="1"/>
  <c r="I14" i="15" s="1"/>
  <c r="D14" i="15" a="1"/>
  <c r="D14" i="15" s="1"/>
  <c r="E14" i="15" a="1"/>
  <c r="E14" i="15" s="1"/>
  <c r="F14" i="15" a="1"/>
  <c r="F14" i="15" s="1"/>
  <c r="C14" i="15" a="1"/>
  <c r="C14" i="15" s="1"/>
  <c r="D13" i="15"/>
  <c r="E13" i="15"/>
  <c r="F13" i="15"/>
  <c r="L13" i="15" s="1"/>
  <c r="C13" i="15"/>
  <c r="I13" i="15" s="1"/>
  <c r="O13" i="15" s="1"/>
  <c r="C8" i="15"/>
  <c r="H14" i="15"/>
  <c r="N14" i="15" s="1"/>
  <c r="B23" i="15" s="1"/>
  <c r="B32" i="15" s="1"/>
  <c r="B52" i="15" s="1"/>
  <c r="H15" i="15"/>
  <c r="N15" i="15" s="1"/>
  <c r="B24" i="15" s="1"/>
  <c r="B33" i="15" s="1"/>
  <c r="B53" i="15" s="1"/>
  <c r="H13" i="15"/>
  <c r="N13" i="15" s="1"/>
  <c r="B22" i="15" s="1"/>
  <c r="B31" i="15" s="1"/>
  <c r="B51" i="15" s="1"/>
  <c r="C20" i="16" l="1"/>
  <c r="C11" i="16" a="1"/>
  <c r="C11" i="16" s="1"/>
  <c r="C14" i="16" s="1"/>
  <c r="C37" i="16" s="1"/>
  <c r="C38" i="16" s="1"/>
  <c r="E15" i="15"/>
  <c r="L15" i="15"/>
  <c r="D15" i="15"/>
  <c r="K13" i="15"/>
  <c r="K15" i="15" s="1"/>
  <c r="F15" i="15"/>
  <c r="D33" i="15"/>
  <c r="C35" i="15" s="1"/>
  <c r="J13" i="15"/>
  <c r="J15" i="15" s="1"/>
  <c r="C15" i="15"/>
  <c r="C17" i="15" s="1"/>
  <c r="C53" i="15"/>
  <c r="C22" i="15"/>
  <c r="O15" i="15"/>
  <c r="B38" i="15"/>
  <c r="B50" i="15"/>
  <c r="R13" i="15"/>
  <c r="I15" i="15"/>
  <c r="I17" i="15" s="1"/>
  <c r="C106" i="15"/>
  <c r="E52" i="15"/>
  <c r="C51" i="15"/>
  <c r="C25" i="16" l="1"/>
  <c r="C29" i="16" s="1"/>
  <c r="C22" i="16"/>
  <c r="Q13" i="15"/>
  <c r="P13" i="15"/>
  <c r="F22" i="15"/>
  <c r="R15" i="15"/>
  <c r="F24" i="15" s="1"/>
  <c r="P15" i="15"/>
  <c r="D24" i="15" s="1"/>
  <c r="D53" i="15" s="1"/>
  <c r="D22" i="15"/>
  <c r="D51" i="15" s="1"/>
  <c r="E51" i="15" s="1"/>
  <c r="E53" i="15" s="1"/>
  <c r="C24" i="15"/>
  <c r="O17" i="15"/>
  <c r="E22" i="15"/>
  <c r="Q15" i="15"/>
  <c r="E24" i="15" s="1"/>
  <c r="C119" i="15"/>
  <c r="C110" i="15"/>
  <c r="C111" i="15" s="1"/>
  <c r="C113" i="15" s="1"/>
  <c r="C115" i="15" s="1"/>
  <c r="C114" i="15"/>
  <c r="C116" i="15" l="1"/>
  <c r="C26" i="15"/>
  <c r="C126" i="15"/>
  <c r="C127" i="15" s="1"/>
  <c r="C129" i="15" s="1"/>
  <c r="C131" i="15" s="1"/>
  <c r="C132" i="15" l="1"/>
  <c r="D12" i="15" l="1"/>
  <c r="J12" i="15" s="1"/>
  <c r="P12" i="15" s="1"/>
  <c r="E12" i="15"/>
  <c r="K12" i="15" s="1"/>
  <c r="Q12" i="15" s="1"/>
  <c r="E21" i="15" s="1"/>
  <c r="E30" i="15" s="1"/>
  <c r="E38" i="15" s="1"/>
  <c r="F12" i="15"/>
  <c r="L12" i="15" s="1"/>
  <c r="R12" i="15" s="1"/>
  <c r="F21" i="15" s="1"/>
  <c r="F30" i="15" s="1"/>
  <c r="F38" i="15" s="1"/>
  <c r="C12" i="15"/>
  <c r="E17" i="15" s="1"/>
  <c r="D8" i="15"/>
  <c r="E8" i="15"/>
  <c r="F8" i="15"/>
  <c r="D7" i="15"/>
  <c r="E7" i="15"/>
  <c r="F7" i="15"/>
  <c r="C7" i="15"/>
  <c r="C70" i="14"/>
  <c r="C67" i="14"/>
  <c r="C63" i="14"/>
  <c r="C62" i="14"/>
  <c r="C61" i="14"/>
  <c r="C60" i="14"/>
  <c r="C57" i="14"/>
  <c r="C50" i="14"/>
  <c r="C48" i="14"/>
  <c r="C42" i="14"/>
  <c r="C40" i="14"/>
  <c r="C39" i="14"/>
  <c r="C25" i="14"/>
  <c r="C24" i="14"/>
  <c r="C23" i="14"/>
  <c r="C20" i="14"/>
  <c r="I12" i="15" l="1"/>
  <c r="K17" i="15" s="1"/>
  <c r="D21" i="15"/>
  <c r="Q17" i="15"/>
  <c r="E26" i="15" s="1"/>
  <c r="C15" i="14"/>
  <c r="C19" i="14" s="1"/>
  <c r="C12" i="14"/>
  <c r="C7" i="14"/>
  <c r="X68" i="13"/>
  <c r="X69" i="13"/>
  <c r="X70" i="13"/>
  <c r="X71" i="13"/>
  <c r="X72" i="13"/>
  <c r="X73" i="13"/>
  <c r="X74" i="13"/>
  <c r="X75" i="13"/>
  <c r="X76" i="13"/>
  <c r="X77" i="13"/>
  <c r="X78" i="13"/>
  <c r="X79" i="13"/>
  <c r="X80" i="13"/>
  <c r="X81" i="13"/>
  <c r="X82" i="13"/>
  <c r="X83" i="13"/>
  <c r="X84" i="13"/>
  <c r="X85" i="13"/>
  <c r="X86" i="13"/>
  <c r="X67" i="13"/>
  <c r="V68" i="13"/>
  <c r="V69" i="13"/>
  <c r="V70" i="13"/>
  <c r="V71" i="13"/>
  <c r="V72" i="13"/>
  <c r="V73" i="13"/>
  <c r="V74" i="13"/>
  <c r="V75" i="13"/>
  <c r="V76" i="13"/>
  <c r="V77" i="13"/>
  <c r="V78" i="13"/>
  <c r="V79" i="13"/>
  <c r="V80" i="13"/>
  <c r="V81" i="13"/>
  <c r="V82" i="13"/>
  <c r="V83" i="13"/>
  <c r="V84" i="13"/>
  <c r="V85" i="13"/>
  <c r="V86" i="13"/>
  <c r="V87" i="13"/>
  <c r="W68" i="13"/>
  <c r="W69" i="13"/>
  <c r="W70" i="13"/>
  <c r="W71" i="13"/>
  <c r="W72" i="13"/>
  <c r="W73" i="13"/>
  <c r="W74" i="13"/>
  <c r="W75" i="13"/>
  <c r="W76" i="13"/>
  <c r="W77" i="13"/>
  <c r="W78" i="13"/>
  <c r="W79" i="13"/>
  <c r="W80" i="13"/>
  <c r="W81" i="13"/>
  <c r="W82" i="13"/>
  <c r="W83" i="13"/>
  <c r="W84" i="13"/>
  <c r="W85" i="13"/>
  <c r="W86" i="13"/>
  <c r="W67" i="13"/>
  <c r="U68" i="13"/>
  <c r="U69" i="13"/>
  <c r="U70" i="13"/>
  <c r="U71" i="13"/>
  <c r="U72" i="13"/>
  <c r="U73" i="13"/>
  <c r="U74" i="13"/>
  <c r="U75" i="13"/>
  <c r="U76" i="13"/>
  <c r="U77" i="13"/>
  <c r="U78" i="13"/>
  <c r="U79" i="13"/>
  <c r="U80" i="13"/>
  <c r="U81" i="13"/>
  <c r="U82" i="13"/>
  <c r="U83" i="13"/>
  <c r="U84" i="13"/>
  <c r="U85" i="13"/>
  <c r="U86" i="13"/>
  <c r="U87" i="13"/>
  <c r="T68" i="13"/>
  <c r="T69" i="13"/>
  <c r="T70" i="13"/>
  <c r="T71" i="13"/>
  <c r="T72" i="13"/>
  <c r="T73" i="13"/>
  <c r="T74" i="13"/>
  <c r="T75" i="13"/>
  <c r="T76" i="13"/>
  <c r="T77" i="13"/>
  <c r="T78" i="13"/>
  <c r="T79" i="13"/>
  <c r="T80" i="13"/>
  <c r="T81" i="13"/>
  <c r="T82" i="13"/>
  <c r="T83" i="13"/>
  <c r="T84" i="13"/>
  <c r="T85" i="13"/>
  <c r="T86" i="13"/>
  <c r="T87" i="13"/>
  <c r="T67" i="13"/>
  <c r="F78" i="13"/>
  <c r="Q86" i="13"/>
  <c r="Q85" i="13"/>
  <c r="Q84" i="13"/>
  <c r="Q83" i="13"/>
  <c r="Q82" i="13"/>
  <c r="R67" i="13"/>
  <c r="R68" i="13"/>
  <c r="R69" i="13"/>
  <c r="R70" i="13"/>
  <c r="R71" i="13"/>
  <c r="R72" i="13"/>
  <c r="R73" i="13"/>
  <c r="R74" i="13"/>
  <c r="R75" i="13"/>
  <c r="R76" i="13"/>
  <c r="R77" i="13"/>
  <c r="R78" i="13"/>
  <c r="R79" i="13"/>
  <c r="R80" i="13"/>
  <c r="R81" i="13"/>
  <c r="R82" i="13"/>
  <c r="R83" i="13"/>
  <c r="R84" i="13"/>
  <c r="R85" i="13"/>
  <c r="R86" i="13"/>
  <c r="R87" i="13"/>
  <c r="Q68" i="13"/>
  <c r="Q69" i="13"/>
  <c r="Q70" i="13"/>
  <c r="Q71" i="13"/>
  <c r="Q72" i="13"/>
  <c r="Q73" i="13"/>
  <c r="Q74" i="13"/>
  <c r="Q75" i="13"/>
  <c r="Q76" i="13"/>
  <c r="Q77" i="13"/>
  <c r="Q78" i="13"/>
  <c r="Q79" i="13"/>
  <c r="Q80" i="13"/>
  <c r="Q81" i="13"/>
  <c r="Q87" i="13"/>
  <c r="Q67" i="13"/>
  <c r="O68" i="13"/>
  <c r="P68" i="13"/>
  <c r="O69" i="13"/>
  <c r="P69" i="13"/>
  <c r="O70" i="13"/>
  <c r="P70" i="13"/>
  <c r="O71" i="13"/>
  <c r="P71" i="13"/>
  <c r="O72" i="13"/>
  <c r="P72" i="13"/>
  <c r="O73" i="13"/>
  <c r="P73" i="13"/>
  <c r="O74" i="13"/>
  <c r="P74" i="13"/>
  <c r="O75" i="13"/>
  <c r="P75" i="13"/>
  <c r="O76" i="13"/>
  <c r="P76" i="13"/>
  <c r="O77" i="13"/>
  <c r="P77" i="13"/>
  <c r="O78" i="13"/>
  <c r="P78" i="13"/>
  <c r="O79" i="13"/>
  <c r="P79" i="13"/>
  <c r="O80" i="13"/>
  <c r="P80" i="13"/>
  <c r="O81" i="13"/>
  <c r="P81" i="13"/>
  <c r="O82" i="13"/>
  <c r="P82" i="13"/>
  <c r="O83" i="13"/>
  <c r="P83" i="13"/>
  <c r="O84" i="13"/>
  <c r="P84" i="13"/>
  <c r="O85" i="13"/>
  <c r="P85" i="13"/>
  <c r="O86" i="13"/>
  <c r="P86" i="13"/>
  <c r="O87" i="13"/>
  <c r="P87" i="13"/>
  <c r="P67" i="13"/>
  <c r="O67" i="13"/>
  <c r="J67" i="13"/>
  <c r="K67" i="13"/>
  <c r="N68" i="13"/>
  <c r="N69" i="13" s="1"/>
  <c r="N70" i="13" s="1"/>
  <c r="N71" i="13" s="1"/>
  <c r="N72" i="13" s="1"/>
  <c r="N73" i="13" s="1"/>
  <c r="N74" i="13" s="1"/>
  <c r="N75" i="13" s="1"/>
  <c r="N76" i="13" s="1"/>
  <c r="N77" i="13" s="1"/>
  <c r="N78" i="13" s="1"/>
  <c r="N79" i="13" s="1"/>
  <c r="N80" i="13" s="1"/>
  <c r="N81" i="13" s="1"/>
  <c r="N82" i="13" s="1"/>
  <c r="N83" i="13" s="1"/>
  <c r="N84" i="13" s="1"/>
  <c r="N85" i="13" s="1"/>
  <c r="N86" i="13" s="1"/>
  <c r="N87" i="13" s="1"/>
  <c r="L68" i="13"/>
  <c r="L69" i="13"/>
  <c r="L70" i="13"/>
  <c r="L71" i="13"/>
  <c r="L72" i="13"/>
  <c r="L73" i="13"/>
  <c r="L74" i="13"/>
  <c r="L75" i="13"/>
  <c r="L76" i="13"/>
  <c r="L77" i="13"/>
  <c r="L78" i="13"/>
  <c r="L79" i="13"/>
  <c r="L80" i="13"/>
  <c r="L81" i="13"/>
  <c r="L82" i="13"/>
  <c r="L83" i="13"/>
  <c r="L84" i="13"/>
  <c r="L85" i="13"/>
  <c r="L86" i="13"/>
  <c r="L8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7" i="13"/>
  <c r="D68" i="13"/>
  <c r="D69" i="13"/>
  <c r="D70" i="13"/>
  <c r="D71" i="13"/>
  <c r="D72" i="13"/>
  <c r="F72" i="13" s="1"/>
  <c r="D73" i="13"/>
  <c r="F73" i="13" s="1"/>
  <c r="D74" i="13"/>
  <c r="F74" i="13" s="1"/>
  <c r="D75" i="13"/>
  <c r="D76" i="13"/>
  <c r="D77" i="13"/>
  <c r="D78" i="13"/>
  <c r="D79" i="13"/>
  <c r="F79" i="13" s="1"/>
  <c r="D80" i="13"/>
  <c r="F80" i="13" s="1"/>
  <c r="D81" i="13"/>
  <c r="F81" i="13" s="1"/>
  <c r="D82" i="13"/>
  <c r="J82" i="13" s="1"/>
  <c r="D83" i="13"/>
  <c r="D84" i="13"/>
  <c r="D85" i="13"/>
  <c r="D86" i="13"/>
  <c r="D87" i="13"/>
  <c r="D67" i="13"/>
  <c r="F70" i="13"/>
  <c r="F71" i="13"/>
  <c r="J78" i="13"/>
  <c r="J86" i="13"/>
  <c r="F87" i="13"/>
  <c r="F67" i="13"/>
  <c r="J68" i="13"/>
  <c r="J69" i="13"/>
  <c r="J75" i="13"/>
  <c r="J76" i="13"/>
  <c r="J77" i="13"/>
  <c r="J83" i="13"/>
  <c r="J84" i="13"/>
  <c r="J85" i="13"/>
  <c r="I68" i="13"/>
  <c r="I69" i="13" s="1"/>
  <c r="I70" i="13" s="1"/>
  <c r="I71" i="13" s="1"/>
  <c r="I72" i="13" s="1"/>
  <c r="I73" i="13" s="1"/>
  <c r="I74" i="13" s="1"/>
  <c r="I75" i="13" s="1"/>
  <c r="I76" i="13" s="1"/>
  <c r="I77" i="13" s="1"/>
  <c r="I78" i="13" s="1"/>
  <c r="I79" i="13" s="1"/>
  <c r="I80" i="13" s="1"/>
  <c r="I81" i="13" s="1"/>
  <c r="I82" i="13" s="1"/>
  <c r="I83" i="13" s="1"/>
  <c r="I84" i="13" s="1"/>
  <c r="I85" i="13" s="1"/>
  <c r="I86" i="13" s="1"/>
  <c r="I87" i="13" s="1"/>
  <c r="F68" i="13"/>
  <c r="F69" i="13"/>
  <c r="F75" i="13"/>
  <c r="F76" i="13"/>
  <c r="F77" i="13"/>
  <c r="F83" i="13"/>
  <c r="F84" i="13"/>
  <c r="F85" i="13"/>
  <c r="F86" i="13"/>
  <c r="E68" i="13"/>
  <c r="E69" i="13"/>
  <c r="E70" i="13"/>
  <c r="E71" i="13"/>
  <c r="E72" i="13"/>
  <c r="E73" i="13"/>
  <c r="E74" i="13"/>
  <c r="E75" i="13"/>
  <c r="E76" i="13"/>
  <c r="E77" i="13"/>
  <c r="E78" i="13"/>
  <c r="E79" i="13"/>
  <c r="E80" i="13"/>
  <c r="E81" i="13"/>
  <c r="E82" i="13"/>
  <c r="E83" i="13"/>
  <c r="E84" i="13"/>
  <c r="E85" i="13"/>
  <c r="E86" i="13"/>
  <c r="E87" i="13"/>
  <c r="E67" i="13"/>
  <c r="C68" i="13"/>
  <c r="C69" i="13"/>
  <c r="C70" i="13"/>
  <c r="C71" i="13"/>
  <c r="C72" i="13"/>
  <c r="C73" i="13"/>
  <c r="C74" i="13"/>
  <c r="C75" i="13"/>
  <c r="C76" i="13"/>
  <c r="C77" i="13"/>
  <c r="C78" i="13"/>
  <c r="C79" i="13"/>
  <c r="C80" i="13"/>
  <c r="C81" i="13"/>
  <c r="C82" i="13"/>
  <c r="C83" i="13"/>
  <c r="C84" i="13"/>
  <c r="C85" i="13"/>
  <c r="C86" i="13"/>
  <c r="C87" i="13"/>
  <c r="C67" i="13"/>
  <c r="O12" i="15" l="1"/>
  <c r="C21" i="15" s="1"/>
  <c r="C30" i="15" s="1"/>
  <c r="C50" i="15"/>
  <c r="C38" i="15"/>
  <c r="E35" i="15"/>
  <c r="D50" i="15"/>
  <c r="D30" i="15"/>
  <c r="D38" i="15" s="1"/>
  <c r="L67" i="13"/>
  <c r="F82" i="13"/>
  <c r="J74" i="13"/>
  <c r="J81" i="13"/>
  <c r="J72" i="13"/>
  <c r="J71" i="13"/>
  <c r="J73" i="13"/>
  <c r="J80" i="13"/>
  <c r="J87" i="13"/>
  <c r="J79" i="13"/>
  <c r="J70" i="13"/>
  <c r="D61" i="13" l="1"/>
  <c r="B55" i="13"/>
  <c r="C52" i="13"/>
  <c r="C51" i="13"/>
  <c r="C44" i="13"/>
  <c r="F38" i="13"/>
  <c r="B35" i="13" a="1"/>
  <c r="B35" i="13" s="1"/>
  <c r="B32" i="13" a="1"/>
  <c r="B32" i="13" s="1"/>
  <c r="B22" i="13"/>
  <c r="B17" i="13" a="1"/>
  <c r="B17" i="13" s="1"/>
  <c r="F7" i="13"/>
  <c r="C7" i="13"/>
  <c r="C75" i="12"/>
  <c r="C71" i="12" a="1"/>
  <c r="C71" i="12" s="1"/>
  <c r="C61" i="12"/>
  <c r="B61" i="12"/>
  <c r="T27" i="12" a="1"/>
  <c r="T27" i="12" s="1"/>
  <c r="Q29" i="12" a="1"/>
  <c r="Q29" i="12" s="1"/>
  <c r="N29" i="12" a="1"/>
  <c r="N29" i="12" s="1"/>
  <c r="I56" i="12"/>
  <c r="C56" i="12"/>
  <c r="O53" i="12"/>
  <c r="I53" i="12"/>
  <c r="C53" i="12"/>
  <c r="C47" i="12"/>
  <c r="I47" i="12"/>
  <c r="O47" i="12"/>
  <c r="O48" i="12" a="1"/>
  <c r="O48" i="12" s="1"/>
  <c r="I48" i="12" a="1"/>
  <c r="I48" i="12" s="1"/>
  <c r="C48" i="12" a="1"/>
  <c r="C48" i="12" s="1"/>
  <c r="N44" i="12" a="1"/>
  <c r="N44" i="12" s="1"/>
  <c r="H44" i="12" a="1"/>
  <c r="H44" i="12" s="1"/>
  <c r="B44" i="12" a="1"/>
  <c r="B44" i="12" s="1"/>
  <c r="O39" i="12"/>
  <c r="O40" i="12"/>
  <c r="O38" i="12"/>
  <c r="I39" i="12"/>
  <c r="I40" i="12"/>
  <c r="I38" i="12"/>
  <c r="C39" i="12"/>
  <c r="C40" i="12"/>
  <c r="C38" i="12"/>
  <c r="B27" i="12" a="1"/>
  <c r="B27" i="12" s="1"/>
  <c r="C16" i="12" a="1"/>
  <c r="C16" i="12" s="1"/>
  <c r="C15" i="12" s="1"/>
  <c r="C14" i="12"/>
  <c r="F10" i="12"/>
  <c r="F11" i="12"/>
  <c r="F9" i="12"/>
  <c r="F12" i="12"/>
  <c r="C12" i="12"/>
  <c r="C9" i="12" a="1"/>
  <c r="C9" i="12" s="1"/>
  <c r="J5" i="12"/>
  <c r="J6" i="12"/>
  <c r="J4" i="12"/>
  <c r="B93" i="11"/>
  <c r="D88" i="11"/>
  <c r="E85" i="11"/>
  <c r="C70" i="11" a="1"/>
  <c r="C70" i="11" s="1"/>
  <c r="C69" i="11" a="1"/>
  <c r="C69" i="11" s="1"/>
  <c r="C46" i="11" a="1"/>
  <c r="C46" i="11" s="1"/>
  <c r="C49" i="11" s="1" a="1"/>
  <c r="C49" i="11" s="1"/>
  <c r="C12" i="11" a="1"/>
  <c r="C12" i="11" s="1"/>
  <c r="C16" i="11" s="1" a="1"/>
  <c r="C16" i="11" s="1"/>
  <c r="C26" i="11" s="1" a="1"/>
  <c r="F26" i="5"/>
  <c r="H6" i="10"/>
  <c r="I6" i="10"/>
  <c r="J6" i="10"/>
  <c r="G6" i="10"/>
  <c r="H5" i="10"/>
  <c r="I5" i="10"/>
  <c r="J5" i="10"/>
  <c r="G5" i="10"/>
  <c r="H4" i="10"/>
  <c r="I4" i="10"/>
  <c r="J4" i="10"/>
  <c r="G4" i="10"/>
  <c r="B4" i="10"/>
  <c r="C4" i="10"/>
  <c r="D4" i="10"/>
  <c r="E4" i="10"/>
  <c r="B5" i="10"/>
  <c r="C5" i="10"/>
  <c r="D5" i="10"/>
  <c r="E5" i="10"/>
  <c r="B6" i="10"/>
  <c r="C6" i="10"/>
  <c r="D6" i="10"/>
  <c r="E6" i="10"/>
  <c r="B7" i="10"/>
  <c r="C7" i="10"/>
  <c r="D7" i="10"/>
  <c r="E7" i="10"/>
  <c r="B8" i="10"/>
  <c r="C8" i="10"/>
  <c r="D8" i="10"/>
  <c r="E8" i="10"/>
  <c r="B9" i="10"/>
  <c r="C9" i="10"/>
  <c r="D9" i="10"/>
  <c r="E9" i="10"/>
  <c r="B10" i="10"/>
  <c r="C10" i="10"/>
  <c r="D10" i="10"/>
  <c r="E10" i="10"/>
  <c r="B11" i="10"/>
  <c r="C11" i="10"/>
  <c r="D11" i="10"/>
  <c r="E11" i="10"/>
  <c r="B12" i="10"/>
  <c r="C12" i="10"/>
  <c r="D12" i="10"/>
  <c r="E12" i="10"/>
  <c r="B13" i="10"/>
  <c r="C13" i="10"/>
  <c r="D13" i="10"/>
  <c r="E13" i="10"/>
  <c r="B14" i="10"/>
  <c r="C14" i="10"/>
  <c r="D14" i="10"/>
  <c r="E14" i="10"/>
  <c r="B15" i="10"/>
  <c r="C15" i="10"/>
  <c r="D15" i="10"/>
  <c r="E15" i="10"/>
  <c r="B16" i="10"/>
  <c r="C16" i="10"/>
  <c r="D16" i="10"/>
  <c r="E16" i="10"/>
  <c r="B17" i="10"/>
  <c r="C17" i="10"/>
  <c r="D17" i="10"/>
  <c r="E17" i="10"/>
  <c r="B18" i="10"/>
  <c r="C18" i="10"/>
  <c r="D18" i="10"/>
  <c r="E18" i="10"/>
  <c r="B19" i="10"/>
  <c r="C19" i="10"/>
  <c r="D19" i="10"/>
  <c r="E19" i="10"/>
  <c r="B20" i="10"/>
  <c r="C20" i="10"/>
  <c r="D20" i="10"/>
  <c r="E20" i="10"/>
  <c r="B21" i="10"/>
  <c r="C21" i="10"/>
  <c r="D21" i="10"/>
  <c r="E21" i="10"/>
  <c r="B22" i="10"/>
  <c r="C22" i="10"/>
  <c r="D22" i="10"/>
  <c r="E22" i="10"/>
  <c r="B23" i="10"/>
  <c r="C23" i="10"/>
  <c r="D23" i="10"/>
  <c r="E23" i="10"/>
  <c r="B24" i="10"/>
  <c r="C24" i="10"/>
  <c r="D24" i="10"/>
  <c r="E24" i="10"/>
  <c r="B25" i="10"/>
  <c r="C25" i="10"/>
  <c r="D25" i="10"/>
  <c r="E25" i="10"/>
  <c r="B26" i="10"/>
  <c r="C26" i="10"/>
  <c r="D26" i="10"/>
  <c r="E26" i="10"/>
  <c r="B27" i="10"/>
  <c r="C27" i="10"/>
  <c r="D27" i="10"/>
  <c r="E27" i="10"/>
  <c r="B28" i="10"/>
  <c r="C28" i="10"/>
  <c r="D28" i="10"/>
  <c r="E28" i="10"/>
  <c r="B29" i="10"/>
  <c r="C29" i="10"/>
  <c r="D29" i="10"/>
  <c r="E29" i="10"/>
  <c r="B30" i="10"/>
  <c r="C30" i="10"/>
  <c r="D30" i="10"/>
  <c r="E30" i="10"/>
  <c r="B31" i="10"/>
  <c r="C31" i="10"/>
  <c r="D31" i="10"/>
  <c r="E31" i="10"/>
  <c r="B32" i="10"/>
  <c r="C32" i="10"/>
  <c r="D32" i="10"/>
  <c r="E32" i="10"/>
  <c r="B33" i="10"/>
  <c r="C33" i="10"/>
  <c r="D33" i="10"/>
  <c r="E33" i="10"/>
  <c r="B34" i="10"/>
  <c r="C34" i="10"/>
  <c r="D34" i="10"/>
  <c r="E34" i="10"/>
  <c r="B35" i="10"/>
  <c r="C35" i="10"/>
  <c r="D35" i="10"/>
  <c r="E35" i="10"/>
  <c r="B36" i="10"/>
  <c r="C36" i="10"/>
  <c r="D36" i="10"/>
  <c r="E36" i="10"/>
  <c r="B37" i="10"/>
  <c r="C37" i="10"/>
  <c r="D37" i="10"/>
  <c r="E37" i="10"/>
  <c r="B38" i="10"/>
  <c r="C38" i="10"/>
  <c r="D38" i="10"/>
  <c r="E38" i="10"/>
  <c r="B39" i="10"/>
  <c r="C39" i="10"/>
  <c r="D39" i="10"/>
  <c r="E39" i="10"/>
  <c r="B40" i="10"/>
  <c r="C40" i="10"/>
  <c r="D40" i="10"/>
  <c r="E40" i="10"/>
  <c r="B41" i="10"/>
  <c r="C41" i="10"/>
  <c r="D41" i="10"/>
  <c r="E41" i="10"/>
  <c r="B42" i="10"/>
  <c r="C42" i="10"/>
  <c r="D42" i="10"/>
  <c r="E42" i="10"/>
  <c r="B43" i="10"/>
  <c r="C43" i="10"/>
  <c r="D43" i="10"/>
  <c r="E43" i="10"/>
  <c r="B44" i="10"/>
  <c r="C44" i="10"/>
  <c r="D44" i="10"/>
  <c r="E44" i="10"/>
  <c r="B45" i="10"/>
  <c r="C45" i="10"/>
  <c r="D45" i="10"/>
  <c r="E45" i="10"/>
  <c r="B46" i="10"/>
  <c r="C46" i="10"/>
  <c r="D46" i="10"/>
  <c r="E46" i="10"/>
  <c r="B47" i="10"/>
  <c r="C47" i="10"/>
  <c r="D47" i="10"/>
  <c r="E47" i="10"/>
  <c r="B48" i="10"/>
  <c r="C48" i="10"/>
  <c r="D48" i="10"/>
  <c r="E48" i="10"/>
  <c r="B49" i="10"/>
  <c r="C49" i="10"/>
  <c r="D49" i="10"/>
  <c r="E49" i="10"/>
  <c r="B50" i="10"/>
  <c r="C50" i="10"/>
  <c r="D50" i="10"/>
  <c r="E50" i="10"/>
  <c r="B51" i="10"/>
  <c r="C51" i="10"/>
  <c r="D51" i="10"/>
  <c r="E51" i="10"/>
  <c r="B52" i="10"/>
  <c r="C52" i="10"/>
  <c r="D52" i="10"/>
  <c r="E52" i="10"/>
  <c r="B53" i="10"/>
  <c r="C53" i="10"/>
  <c r="D53" i="10"/>
  <c r="E53" i="10"/>
  <c r="B54" i="10"/>
  <c r="C54" i="10"/>
  <c r="D54" i="10"/>
  <c r="E54" i="10"/>
  <c r="B55" i="10"/>
  <c r="C55" i="10"/>
  <c r="D55" i="10"/>
  <c r="E55" i="10"/>
  <c r="B56" i="10"/>
  <c r="C56" i="10"/>
  <c r="D56" i="10"/>
  <c r="E56" i="10"/>
  <c r="B57" i="10"/>
  <c r="C57" i="10"/>
  <c r="D57" i="10"/>
  <c r="E57" i="10"/>
  <c r="B58" i="10"/>
  <c r="C58" i="10"/>
  <c r="D58" i="10"/>
  <c r="E58" i="10"/>
  <c r="B59" i="10"/>
  <c r="C59" i="10"/>
  <c r="D59" i="10"/>
  <c r="E59" i="10"/>
  <c r="B60" i="10"/>
  <c r="C60" i="10"/>
  <c r="D60" i="10"/>
  <c r="E60" i="10"/>
  <c r="B61" i="10"/>
  <c r="C61" i="10"/>
  <c r="D61" i="10"/>
  <c r="E61" i="10"/>
  <c r="B62" i="10"/>
  <c r="C62" i="10"/>
  <c r="D62" i="10"/>
  <c r="E62" i="10"/>
  <c r="B63" i="10"/>
  <c r="C63" i="10"/>
  <c r="D63" i="10"/>
  <c r="E63" i="10"/>
  <c r="B64" i="10"/>
  <c r="C64" i="10"/>
  <c r="D64" i="10"/>
  <c r="E64" i="10"/>
  <c r="B65" i="10"/>
  <c r="C65" i="10"/>
  <c r="D65" i="10"/>
  <c r="E65" i="10"/>
  <c r="B66" i="10"/>
  <c r="C66" i="10"/>
  <c r="D66" i="10"/>
  <c r="E66" i="10"/>
  <c r="B67" i="10"/>
  <c r="C67" i="10"/>
  <c r="D67" i="10"/>
  <c r="E67" i="10"/>
  <c r="B68" i="10"/>
  <c r="C68" i="10"/>
  <c r="D68" i="10"/>
  <c r="E68" i="10"/>
  <c r="B69" i="10"/>
  <c r="C69" i="10"/>
  <c r="D69" i="10"/>
  <c r="E69" i="10"/>
  <c r="B70" i="10"/>
  <c r="C70" i="10"/>
  <c r="D70" i="10"/>
  <c r="E70" i="10"/>
  <c r="B71" i="10"/>
  <c r="C71" i="10"/>
  <c r="D71" i="10"/>
  <c r="E71" i="10"/>
  <c r="B72" i="10"/>
  <c r="C72" i="10"/>
  <c r="D72" i="10"/>
  <c r="E72" i="10"/>
  <c r="B73" i="10"/>
  <c r="C73" i="10"/>
  <c r="D73" i="10"/>
  <c r="E73" i="10"/>
  <c r="B74" i="10"/>
  <c r="C74" i="10"/>
  <c r="D74" i="10"/>
  <c r="E74" i="10"/>
  <c r="B75" i="10"/>
  <c r="C75" i="10"/>
  <c r="D75" i="10"/>
  <c r="E75" i="10"/>
  <c r="B76" i="10"/>
  <c r="C76" i="10"/>
  <c r="D76" i="10"/>
  <c r="E76" i="10"/>
  <c r="B77" i="10"/>
  <c r="C77" i="10"/>
  <c r="D77" i="10"/>
  <c r="E77" i="10"/>
  <c r="B78" i="10"/>
  <c r="C78" i="10"/>
  <c r="D78" i="10"/>
  <c r="E78" i="10"/>
  <c r="B79" i="10"/>
  <c r="C79" i="10"/>
  <c r="D79" i="10"/>
  <c r="E79" i="10"/>
  <c r="B80" i="10"/>
  <c r="C80" i="10"/>
  <c r="D80" i="10"/>
  <c r="E80" i="10"/>
  <c r="B81" i="10"/>
  <c r="C81" i="10"/>
  <c r="D81" i="10"/>
  <c r="E81" i="10"/>
  <c r="B82" i="10"/>
  <c r="C82" i="10"/>
  <c r="D82" i="10"/>
  <c r="E82" i="10"/>
  <c r="B83" i="10"/>
  <c r="C83" i="10"/>
  <c r="D83" i="10"/>
  <c r="E83" i="10"/>
  <c r="B84" i="10"/>
  <c r="C84" i="10"/>
  <c r="D84" i="10"/>
  <c r="E84" i="10"/>
  <c r="B85" i="10"/>
  <c r="C85" i="10"/>
  <c r="D85" i="10"/>
  <c r="E85" i="10"/>
  <c r="B86" i="10"/>
  <c r="C86" i="10"/>
  <c r="D86" i="10"/>
  <c r="E86" i="10"/>
  <c r="B87" i="10"/>
  <c r="C87" i="10"/>
  <c r="D87" i="10"/>
  <c r="E87" i="10"/>
  <c r="B88" i="10"/>
  <c r="C88" i="10"/>
  <c r="D88" i="10"/>
  <c r="E88" i="10"/>
  <c r="B89" i="10"/>
  <c r="C89" i="10"/>
  <c r="D89" i="10"/>
  <c r="E89" i="10"/>
  <c r="B90" i="10"/>
  <c r="C90" i="10"/>
  <c r="D90" i="10"/>
  <c r="E90" i="10"/>
  <c r="B91" i="10"/>
  <c r="C91" i="10"/>
  <c r="D91" i="10"/>
  <c r="E91" i="10"/>
  <c r="B92" i="10"/>
  <c r="C92" i="10"/>
  <c r="D92" i="10"/>
  <c r="E92" i="10"/>
  <c r="B93" i="10"/>
  <c r="C93" i="10"/>
  <c r="D93" i="10"/>
  <c r="E93" i="10"/>
  <c r="B94" i="10"/>
  <c r="C94" i="10"/>
  <c r="D94" i="10"/>
  <c r="E94" i="10"/>
  <c r="B95" i="10"/>
  <c r="C95" i="10"/>
  <c r="D95" i="10"/>
  <c r="E95" i="10"/>
  <c r="B96" i="10"/>
  <c r="C96" i="10"/>
  <c r="D96" i="10"/>
  <c r="E96" i="10"/>
  <c r="B97" i="10"/>
  <c r="C97" i="10"/>
  <c r="D97" i="10"/>
  <c r="E97" i="10"/>
  <c r="B98" i="10"/>
  <c r="C98" i="10"/>
  <c r="D98" i="10"/>
  <c r="E98" i="10"/>
  <c r="B99" i="10"/>
  <c r="C99" i="10"/>
  <c r="D99" i="10"/>
  <c r="E99" i="10"/>
  <c r="B100" i="10"/>
  <c r="C100" i="10"/>
  <c r="D100" i="10"/>
  <c r="E100" i="10"/>
  <c r="B101" i="10"/>
  <c r="C101" i="10"/>
  <c r="D101" i="10"/>
  <c r="E101" i="10"/>
  <c r="B102" i="10"/>
  <c r="C102" i="10"/>
  <c r="D102" i="10"/>
  <c r="E102" i="10"/>
  <c r="B103" i="10"/>
  <c r="C103" i="10"/>
  <c r="D103" i="10"/>
  <c r="E103" i="10"/>
  <c r="B104" i="10"/>
  <c r="C104" i="10"/>
  <c r="D104" i="10"/>
  <c r="E104" i="10"/>
  <c r="B105" i="10"/>
  <c r="C105" i="10"/>
  <c r="D105" i="10"/>
  <c r="E105" i="10"/>
  <c r="B106" i="10"/>
  <c r="C106" i="10"/>
  <c r="D106" i="10"/>
  <c r="E106" i="10"/>
  <c r="B107" i="10"/>
  <c r="C107" i="10"/>
  <c r="D107" i="10"/>
  <c r="E107" i="10"/>
  <c r="B108" i="10"/>
  <c r="C108" i="10"/>
  <c r="D108" i="10"/>
  <c r="E108" i="10"/>
  <c r="B109" i="10"/>
  <c r="C109" i="10"/>
  <c r="D109" i="10"/>
  <c r="E109" i="10"/>
  <c r="B110" i="10"/>
  <c r="C110" i="10"/>
  <c r="D110" i="10"/>
  <c r="E110" i="10"/>
  <c r="B111" i="10"/>
  <c r="C111" i="10"/>
  <c r="D111" i="10"/>
  <c r="E111" i="10"/>
  <c r="B112" i="10"/>
  <c r="C112" i="10"/>
  <c r="D112" i="10"/>
  <c r="E112" i="10"/>
  <c r="B113" i="10"/>
  <c r="C113" i="10"/>
  <c r="D113" i="10"/>
  <c r="E113" i="10"/>
  <c r="B114" i="10"/>
  <c r="C114" i="10"/>
  <c r="D114" i="10"/>
  <c r="E114" i="10"/>
  <c r="B115" i="10"/>
  <c r="C115" i="10"/>
  <c r="D115" i="10"/>
  <c r="E115" i="10"/>
  <c r="B116" i="10"/>
  <c r="C116" i="10"/>
  <c r="D116" i="10"/>
  <c r="E116" i="10"/>
  <c r="B117" i="10"/>
  <c r="C117" i="10"/>
  <c r="D117" i="10"/>
  <c r="E117" i="10"/>
  <c r="B118" i="10"/>
  <c r="C118" i="10"/>
  <c r="D118" i="10"/>
  <c r="E118" i="10"/>
  <c r="B119" i="10"/>
  <c r="C119" i="10"/>
  <c r="D119" i="10"/>
  <c r="E119" i="10"/>
  <c r="B120" i="10"/>
  <c r="C120" i="10"/>
  <c r="D120" i="10"/>
  <c r="E120" i="10"/>
  <c r="B121" i="10"/>
  <c r="C121" i="10"/>
  <c r="D121" i="10"/>
  <c r="E121" i="10"/>
  <c r="B122" i="10"/>
  <c r="C122" i="10"/>
  <c r="D122" i="10"/>
  <c r="E122" i="10"/>
  <c r="B123" i="10"/>
  <c r="C123" i="10"/>
  <c r="D123" i="10"/>
  <c r="E123" i="10"/>
  <c r="B124" i="10"/>
  <c r="C124" i="10"/>
  <c r="D124" i="10"/>
  <c r="E124" i="10"/>
  <c r="B125" i="10"/>
  <c r="C125" i="10"/>
  <c r="D125" i="10"/>
  <c r="E125" i="10"/>
  <c r="B126" i="10"/>
  <c r="C126" i="10"/>
  <c r="D126" i="10"/>
  <c r="E126" i="10"/>
  <c r="B127" i="10"/>
  <c r="C127" i="10"/>
  <c r="D127" i="10"/>
  <c r="E127" i="10"/>
  <c r="B128" i="10"/>
  <c r="C128" i="10"/>
  <c r="D128" i="10"/>
  <c r="E128" i="10"/>
  <c r="B129" i="10"/>
  <c r="C129" i="10"/>
  <c r="D129" i="10"/>
  <c r="E129" i="10"/>
  <c r="B130" i="10"/>
  <c r="C130" i="10"/>
  <c r="D130" i="10"/>
  <c r="E130" i="10"/>
  <c r="B131" i="10"/>
  <c r="C131" i="10"/>
  <c r="D131" i="10"/>
  <c r="E131" i="10"/>
  <c r="B132" i="10"/>
  <c r="C132" i="10"/>
  <c r="D132" i="10"/>
  <c r="E132" i="10"/>
  <c r="B133" i="10"/>
  <c r="C133" i="10"/>
  <c r="D133" i="10"/>
  <c r="E133" i="10"/>
  <c r="B134" i="10"/>
  <c r="C134" i="10"/>
  <c r="D134" i="10"/>
  <c r="E134" i="10"/>
  <c r="B135" i="10"/>
  <c r="C135" i="10"/>
  <c r="D135" i="10"/>
  <c r="E135" i="10"/>
  <c r="B136" i="10"/>
  <c r="C136" i="10"/>
  <c r="D136" i="10"/>
  <c r="E136" i="10"/>
  <c r="B137" i="10"/>
  <c r="C137" i="10"/>
  <c r="D137" i="10"/>
  <c r="E137" i="10"/>
  <c r="B138" i="10"/>
  <c r="C138" i="10"/>
  <c r="D138" i="10"/>
  <c r="E138" i="10"/>
  <c r="B139" i="10"/>
  <c r="C139" i="10"/>
  <c r="D139" i="10"/>
  <c r="E139" i="10"/>
  <c r="B140" i="10"/>
  <c r="C140" i="10"/>
  <c r="D140" i="10"/>
  <c r="E140" i="10"/>
  <c r="B141" i="10"/>
  <c r="C141" i="10"/>
  <c r="D141" i="10"/>
  <c r="E141" i="10"/>
  <c r="B142" i="10"/>
  <c r="C142" i="10"/>
  <c r="D142" i="10"/>
  <c r="E142" i="10"/>
  <c r="B143" i="10"/>
  <c r="C143" i="10"/>
  <c r="D143" i="10"/>
  <c r="E143" i="10"/>
  <c r="B144" i="10"/>
  <c r="C144" i="10"/>
  <c r="D144" i="10"/>
  <c r="E144" i="10"/>
  <c r="B145" i="10"/>
  <c r="C145" i="10"/>
  <c r="D145" i="10"/>
  <c r="E145" i="10"/>
  <c r="B146" i="10"/>
  <c r="C146" i="10"/>
  <c r="D146" i="10"/>
  <c r="E146" i="10"/>
  <c r="B147" i="10"/>
  <c r="C147" i="10"/>
  <c r="D147" i="10"/>
  <c r="E147" i="10"/>
  <c r="B148" i="10"/>
  <c r="C148" i="10"/>
  <c r="D148" i="10"/>
  <c r="E148" i="10"/>
  <c r="B149" i="10"/>
  <c r="C149" i="10"/>
  <c r="D149" i="10"/>
  <c r="E149" i="10"/>
  <c r="B150" i="10"/>
  <c r="C150" i="10"/>
  <c r="D150" i="10"/>
  <c r="E150" i="10"/>
  <c r="B151" i="10"/>
  <c r="C151" i="10"/>
  <c r="D151" i="10"/>
  <c r="E151" i="10"/>
  <c r="B152" i="10"/>
  <c r="C152" i="10"/>
  <c r="D152" i="10"/>
  <c r="E152" i="10"/>
  <c r="B153" i="10"/>
  <c r="C153" i="10"/>
  <c r="D153" i="10"/>
  <c r="E153" i="10"/>
  <c r="B154" i="10"/>
  <c r="C154" i="10"/>
  <c r="D154" i="10"/>
  <c r="E154" i="10"/>
  <c r="B155" i="10"/>
  <c r="C155" i="10"/>
  <c r="D155" i="10"/>
  <c r="E155" i="10"/>
  <c r="B156" i="10"/>
  <c r="C156" i="10"/>
  <c r="D156" i="10"/>
  <c r="E156" i="10"/>
  <c r="B157" i="10"/>
  <c r="C157" i="10"/>
  <c r="D157" i="10"/>
  <c r="E157" i="10"/>
  <c r="B158" i="10"/>
  <c r="C158" i="10"/>
  <c r="D158" i="10"/>
  <c r="E158" i="10"/>
  <c r="B159" i="10"/>
  <c r="C159" i="10"/>
  <c r="D159" i="10"/>
  <c r="E159" i="10"/>
  <c r="B160" i="10"/>
  <c r="C160" i="10"/>
  <c r="D160" i="10"/>
  <c r="E160" i="10"/>
  <c r="B161" i="10"/>
  <c r="C161" i="10"/>
  <c r="D161" i="10"/>
  <c r="E161" i="10"/>
  <c r="B162" i="10"/>
  <c r="C162" i="10"/>
  <c r="D162" i="10"/>
  <c r="E162" i="10"/>
  <c r="B163" i="10"/>
  <c r="C163" i="10"/>
  <c r="D163" i="10"/>
  <c r="E163" i="10"/>
  <c r="B164" i="10"/>
  <c r="C164" i="10"/>
  <c r="D164" i="10"/>
  <c r="E164" i="10"/>
  <c r="B165" i="10"/>
  <c r="C165" i="10"/>
  <c r="D165" i="10"/>
  <c r="E165" i="10"/>
  <c r="B166" i="10"/>
  <c r="C166" i="10"/>
  <c r="D166" i="10"/>
  <c r="E166" i="10"/>
  <c r="B167" i="10"/>
  <c r="C167" i="10"/>
  <c r="D167" i="10"/>
  <c r="E167" i="10"/>
  <c r="B168" i="10"/>
  <c r="C168" i="10"/>
  <c r="D168" i="10"/>
  <c r="E168" i="10"/>
  <c r="B169" i="10"/>
  <c r="C169" i="10"/>
  <c r="D169" i="10"/>
  <c r="E169" i="10"/>
  <c r="B170" i="10"/>
  <c r="C170" i="10"/>
  <c r="D170" i="10"/>
  <c r="E170" i="10"/>
  <c r="B171" i="10"/>
  <c r="C171" i="10"/>
  <c r="D171" i="10"/>
  <c r="E171" i="10"/>
  <c r="B172" i="10"/>
  <c r="C172" i="10"/>
  <c r="D172" i="10"/>
  <c r="E172" i="10"/>
  <c r="B173" i="10"/>
  <c r="C173" i="10"/>
  <c r="D173" i="10"/>
  <c r="E173" i="10"/>
  <c r="B174" i="10"/>
  <c r="C174" i="10"/>
  <c r="D174" i="10"/>
  <c r="E174" i="10"/>
  <c r="B175" i="10"/>
  <c r="C175" i="10"/>
  <c r="D175" i="10"/>
  <c r="E175" i="10"/>
  <c r="B176" i="10"/>
  <c r="C176" i="10"/>
  <c r="D176" i="10"/>
  <c r="E176" i="10"/>
  <c r="B177" i="10"/>
  <c r="C177" i="10"/>
  <c r="D177" i="10"/>
  <c r="E177" i="10"/>
  <c r="B178" i="10"/>
  <c r="C178" i="10"/>
  <c r="D178" i="10"/>
  <c r="E178" i="10"/>
  <c r="B179" i="10"/>
  <c r="C179" i="10"/>
  <c r="D179" i="10"/>
  <c r="E179" i="10"/>
  <c r="B180" i="10"/>
  <c r="C180" i="10"/>
  <c r="D180" i="10"/>
  <c r="E180" i="10"/>
  <c r="B181" i="10"/>
  <c r="C181" i="10"/>
  <c r="D181" i="10"/>
  <c r="E181" i="10"/>
  <c r="B182" i="10"/>
  <c r="C182" i="10"/>
  <c r="D182" i="10"/>
  <c r="E182" i="10"/>
  <c r="B183" i="10"/>
  <c r="C183" i="10"/>
  <c r="D183" i="10"/>
  <c r="E183" i="10"/>
  <c r="B184" i="10"/>
  <c r="C184" i="10"/>
  <c r="D184" i="10"/>
  <c r="E184" i="10"/>
  <c r="B185" i="10"/>
  <c r="C185" i="10"/>
  <c r="D185" i="10"/>
  <c r="E185" i="10"/>
  <c r="B186" i="10"/>
  <c r="C186" i="10"/>
  <c r="D186" i="10"/>
  <c r="E186" i="10"/>
  <c r="B187" i="10"/>
  <c r="C187" i="10"/>
  <c r="D187" i="10"/>
  <c r="E187" i="10"/>
  <c r="B188" i="10"/>
  <c r="C188" i="10"/>
  <c r="D188" i="10"/>
  <c r="E188" i="10"/>
  <c r="B189" i="10"/>
  <c r="C189" i="10"/>
  <c r="D189" i="10"/>
  <c r="E189" i="10"/>
  <c r="B190" i="10"/>
  <c r="C190" i="10"/>
  <c r="D190" i="10"/>
  <c r="E190" i="10"/>
  <c r="B191" i="10"/>
  <c r="C191" i="10"/>
  <c r="D191" i="10"/>
  <c r="E191" i="10"/>
  <c r="B192" i="10"/>
  <c r="C192" i="10"/>
  <c r="D192" i="10"/>
  <c r="E192" i="10"/>
  <c r="B193" i="10"/>
  <c r="C193" i="10"/>
  <c r="D193" i="10"/>
  <c r="E193" i="10"/>
  <c r="B194" i="10"/>
  <c r="C194" i="10"/>
  <c r="D194" i="10"/>
  <c r="E194" i="10"/>
  <c r="B195" i="10"/>
  <c r="C195" i="10"/>
  <c r="D195" i="10"/>
  <c r="E195" i="10"/>
  <c r="B196" i="10"/>
  <c r="C196" i="10"/>
  <c r="D196" i="10"/>
  <c r="E196" i="10"/>
  <c r="B197" i="10"/>
  <c r="C197" i="10"/>
  <c r="D197" i="10"/>
  <c r="E197" i="10"/>
  <c r="B198" i="10"/>
  <c r="C198" i="10"/>
  <c r="D198" i="10"/>
  <c r="E198" i="10"/>
  <c r="B199" i="10"/>
  <c r="C199" i="10"/>
  <c r="D199" i="10"/>
  <c r="E199" i="10"/>
  <c r="B200" i="10"/>
  <c r="C200" i="10"/>
  <c r="D200" i="10"/>
  <c r="E200" i="10"/>
  <c r="B201" i="10"/>
  <c r="C201" i="10"/>
  <c r="D201" i="10"/>
  <c r="E201" i="10"/>
  <c r="B202" i="10"/>
  <c r="C202" i="10"/>
  <c r="D202" i="10"/>
  <c r="E202" i="10"/>
  <c r="B203" i="10"/>
  <c r="C203" i="10"/>
  <c r="D203" i="10"/>
  <c r="E203" i="10"/>
  <c r="B204" i="10"/>
  <c r="C204" i="10"/>
  <c r="D204" i="10"/>
  <c r="E204" i="10"/>
  <c r="B205" i="10"/>
  <c r="C205" i="10"/>
  <c r="D205" i="10"/>
  <c r="E205" i="10"/>
  <c r="B206" i="10"/>
  <c r="C206" i="10"/>
  <c r="D206" i="10"/>
  <c r="E206" i="10"/>
  <c r="B207" i="10"/>
  <c r="C207" i="10"/>
  <c r="D207" i="10"/>
  <c r="E207" i="10"/>
  <c r="B208" i="10"/>
  <c r="C208" i="10"/>
  <c r="D208" i="10"/>
  <c r="E208" i="10"/>
  <c r="B209" i="10"/>
  <c r="C209" i="10"/>
  <c r="D209" i="10"/>
  <c r="E209" i="10"/>
  <c r="B210" i="10"/>
  <c r="C210" i="10"/>
  <c r="D210" i="10"/>
  <c r="E210" i="10"/>
  <c r="B211" i="10"/>
  <c r="C211" i="10"/>
  <c r="D211" i="10"/>
  <c r="E211" i="10"/>
  <c r="B212" i="10"/>
  <c r="C212" i="10"/>
  <c r="D212" i="10"/>
  <c r="E212" i="10"/>
  <c r="B213" i="10"/>
  <c r="C213" i="10"/>
  <c r="D213" i="10"/>
  <c r="E213" i="10"/>
  <c r="B214" i="10"/>
  <c r="C214" i="10"/>
  <c r="D214" i="10"/>
  <c r="E214" i="10"/>
  <c r="B215" i="10"/>
  <c r="C215" i="10"/>
  <c r="D215" i="10"/>
  <c r="E215" i="10"/>
  <c r="B216" i="10"/>
  <c r="C216" i="10"/>
  <c r="D216" i="10"/>
  <c r="E216" i="10"/>
  <c r="B217" i="10"/>
  <c r="C217" i="10"/>
  <c r="D217" i="10"/>
  <c r="E217" i="10"/>
  <c r="B218" i="10"/>
  <c r="C218" i="10"/>
  <c r="D218" i="10"/>
  <c r="E218" i="10"/>
  <c r="B219" i="10"/>
  <c r="C219" i="10"/>
  <c r="D219" i="10"/>
  <c r="E219" i="10"/>
  <c r="B220" i="10"/>
  <c r="C220" i="10"/>
  <c r="D220" i="10"/>
  <c r="E220" i="10"/>
  <c r="B221" i="10"/>
  <c r="C221" i="10"/>
  <c r="D221" i="10"/>
  <c r="E221" i="10"/>
  <c r="B222" i="10"/>
  <c r="C222" i="10"/>
  <c r="D222" i="10"/>
  <c r="E222" i="10"/>
  <c r="B223" i="10"/>
  <c r="C223" i="10"/>
  <c r="D223" i="10"/>
  <c r="E223" i="10"/>
  <c r="B224" i="10"/>
  <c r="C224" i="10"/>
  <c r="D224" i="10"/>
  <c r="E224" i="10"/>
  <c r="B225" i="10"/>
  <c r="C225" i="10"/>
  <c r="D225" i="10"/>
  <c r="E225" i="10"/>
  <c r="B226" i="10"/>
  <c r="C226" i="10"/>
  <c r="D226" i="10"/>
  <c r="E226" i="10"/>
  <c r="B227" i="10"/>
  <c r="C227" i="10"/>
  <c r="D227" i="10"/>
  <c r="E227" i="10"/>
  <c r="B228" i="10"/>
  <c r="C228" i="10"/>
  <c r="D228" i="10"/>
  <c r="E228" i="10"/>
  <c r="B229" i="10"/>
  <c r="C229" i="10"/>
  <c r="D229" i="10"/>
  <c r="E229" i="10"/>
  <c r="B230" i="10"/>
  <c r="C230" i="10"/>
  <c r="D230" i="10"/>
  <c r="E230" i="10"/>
  <c r="B231" i="10"/>
  <c r="C231" i="10"/>
  <c r="D231" i="10"/>
  <c r="E231" i="10"/>
  <c r="B232" i="10"/>
  <c r="C232" i="10"/>
  <c r="D232" i="10"/>
  <c r="E232" i="10"/>
  <c r="B233" i="10"/>
  <c r="C233" i="10"/>
  <c r="D233" i="10"/>
  <c r="E233" i="10"/>
  <c r="B234" i="10"/>
  <c r="C234" i="10"/>
  <c r="D234" i="10"/>
  <c r="E234" i="10"/>
  <c r="B235" i="10"/>
  <c r="C235" i="10"/>
  <c r="D235" i="10"/>
  <c r="E235" i="10"/>
  <c r="B236" i="10"/>
  <c r="C236" i="10"/>
  <c r="D236" i="10"/>
  <c r="E236" i="10"/>
  <c r="B237" i="10"/>
  <c r="C237" i="10"/>
  <c r="D237" i="10"/>
  <c r="E237" i="10"/>
  <c r="B238" i="10"/>
  <c r="C238" i="10"/>
  <c r="D238" i="10"/>
  <c r="E238" i="10"/>
  <c r="B239" i="10"/>
  <c r="C239" i="10"/>
  <c r="D239" i="10"/>
  <c r="E239" i="10"/>
  <c r="B240" i="10"/>
  <c r="C240" i="10"/>
  <c r="D240" i="10"/>
  <c r="E240" i="10"/>
  <c r="B241" i="10"/>
  <c r="C241" i="10"/>
  <c r="D241" i="10"/>
  <c r="E241" i="10"/>
  <c r="B242" i="10"/>
  <c r="C242" i="10"/>
  <c r="D242" i="10"/>
  <c r="E242" i="10"/>
  <c r="B243" i="10"/>
  <c r="C243" i="10"/>
  <c r="D243" i="10"/>
  <c r="E243" i="10"/>
  <c r="B244" i="10"/>
  <c r="C244" i="10"/>
  <c r="D244" i="10"/>
  <c r="E244" i="10"/>
  <c r="B245" i="10"/>
  <c r="C245" i="10"/>
  <c r="D245" i="10"/>
  <c r="E245" i="10"/>
  <c r="B246" i="10"/>
  <c r="C246" i="10"/>
  <c r="D246" i="10"/>
  <c r="E246" i="10"/>
  <c r="B247" i="10"/>
  <c r="C247" i="10"/>
  <c r="D247" i="10"/>
  <c r="E247" i="10"/>
  <c r="B248" i="10"/>
  <c r="C248" i="10"/>
  <c r="D248" i="10"/>
  <c r="E248" i="10"/>
  <c r="B249" i="10"/>
  <c r="C249" i="10"/>
  <c r="D249" i="10"/>
  <c r="E249" i="10"/>
  <c r="B250" i="10"/>
  <c r="C250" i="10"/>
  <c r="D250" i="10"/>
  <c r="E250" i="10"/>
  <c r="B251" i="10"/>
  <c r="C251" i="10"/>
  <c r="D251" i="10"/>
  <c r="E251" i="10"/>
  <c r="B252" i="10"/>
  <c r="C252" i="10"/>
  <c r="D252" i="10"/>
  <c r="E252" i="10"/>
  <c r="B253" i="10"/>
  <c r="C253" i="10"/>
  <c r="D253" i="10"/>
  <c r="E253" i="10"/>
  <c r="B254" i="10"/>
  <c r="C254" i="10"/>
  <c r="D254" i="10"/>
  <c r="E254" i="10"/>
  <c r="B255" i="10"/>
  <c r="C255" i="10"/>
  <c r="D255" i="10"/>
  <c r="E255" i="10"/>
  <c r="B256" i="10"/>
  <c r="C256" i="10"/>
  <c r="D256" i="10"/>
  <c r="E256" i="10"/>
  <c r="B257" i="10"/>
  <c r="C257" i="10"/>
  <c r="D257" i="10"/>
  <c r="E257" i="10"/>
  <c r="B258" i="10"/>
  <c r="C258" i="10"/>
  <c r="D258" i="10"/>
  <c r="E258" i="10"/>
  <c r="B259" i="10"/>
  <c r="C259" i="10"/>
  <c r="D259" i="10"/>
  <c r="E259" i="10"/>
  <c r="B260" i="10"/>
  <c r="C260" i="10"/>
  <c r="D260" i="10"/>
  <c r="E260" i="10"/>
  <c r="B261" i="10"/>
  <c r="C261" i="10"/>
  <c r="D261" i="10"/>
  <c r="E261" i="10"/>
  <c r="B262" i="10"/>
  <c r="C262" i="10"/>
  <c r="D262" i="10"/>
  <c r="E262" i="10"/>
  <c r="B263" i="10"/>
  <c r="C263" i="10"/>
  <c r="D263" i="10"/>
  <c r="E263" i="10"/>
  <c r="B264" i="10"/>
  <c r="C264" i="10"/>
  <c r="D264" i="10"/>
  <c r="E264" i="10"/>
  <c r="B265" i="10"/>
  <c r="C265" i="10"/>
  <c r="D265" i="10"/>
  <c r="E265" i="10"/>
  <c r="B266" i="10"/>
  <c r="C266" i="10"/>
  <c r="D266" i="10"/>
  <c r="E266" i="10"/>
  <c r="B267" i="10"/>
  <c r="C267" i="10"/>
  <c r="D267" i="10"/>
  <c r="E267" i="10"/>
  <c r="B268" i="10"/>
  <c r="C268" i="10"/>
  <c r="D268" i="10"/>
  <c r="E268" i="10"/>
  <c r="B269" i="10"/>
  <c r="C269" i="10"/>
  <c r="D269" i="10"/>
  <c r="E269" i="10"/>
  <c r="B270" i="10"/>
  <c r="C270" i="10"/>
  <c r="D270" i="10"/>
  <c r="E270" i="10"/>
  <c r="B271" i="10"/>
  <c r="C271" i="10"/>
  <c r="D271" i="10"/>
  <c r="E271" i="10"/>
  <c r="B272" i="10"/>
  <c r="C272" i="10"/>
  <c r="D272" i="10"/>
  <c r="E272" i="10"/>
  <c r="B273" i="10"/>
  <c r="C273" i="10"/>
  <c r="D273" i="10"/>
  <c r="E273" i="10"/>
  <c r="B274" i="10"/>
  <c r="C274" i="10"/>
  <c r="D274" i="10"/>
  <c r="E274" i="10"/>
  <c r="B275" i="10"/>
  <c r="C275" i="10"/>
  <c r="D275" i="10"/>
  <c r="E275" i="10"/>
  <c r="B276" i="10"/>
  <c r="C276" i="10"/>
  <c r="D276" i="10"/>
  <c r="E276" i="10"/>
  <c r="B277" i="10"/>
  <c r="C277" i="10"/>
  <c r="D277" i="10"/>
  <c r="E277" i="10"/>
  <c r="B278" i="10"/>
  <c r="C278" i="10"/>
  <c r="D278" i="10"/>
  <c r="E278" i="10"/>
  <c r="B279" i="10"/>
  <c r="C279" i="10"/>
  <c r="D279" i="10"/>
  <c r="E279" i="10"/>
  <c r="B280" i="10"/>
  <c r="C280" i="10"/>
  <c r="D280" i="10"/>
  <c r="E280" i="10"/>
  <c r="B281" i="10"/>
  <c r="C281" i="10"/>
  <c r="D281" i="10"/>
  <c r="E281" i="10"/>
  <c r="B282" i="10"/>
  <c r="C282" i="10"/>
  <c r="D282" i="10"/>
  <c r="E282" i="10"/>
  <c r="B283" i="10"/>
  <c r="C283" i="10"/>
  <c r="D283" i="10"/>
  <c r="E283" i="10"/>
  <c r="B284" i="10"/>
  <c r="C284" i="10"/>
  <c r="D284" i="10"/>
  <c r="E284" i="10"/>
  <c r="B285" i="10"/>
  <c r="C285" i="10"/>
  <c r="D285" i="10"/>
  <c r="E285" i="10"/>
  <c r="B286" i="10"/>
  <c r="C286" i="10"/>
  <c r="D286" i="10"/>
  <c r="E286" i="10"/>
  <c r="B287" i="10"/>
  <c r="C287" i="10"/>
  <c r="D287" i="10"/>
  <c r="E287" i="10"/>
  <c r="B288" i="10"/>
  <c r="C288" i="10"/>
  <c r="D288" i="10"/>
  <c r="E288" i="10"/>
  <c r="B289" i="10"/>
  <c r="C289" i="10"/>
  <c r="D289" i="10"/>
  <c r="E289" i="10"/>
  <c r="B290" i="10"/>
  <c r="C290" i="10"/>
  <c r="D290" i="10"/>
  <c r="E290" i="10"/>
  <c r="B291" i="10"/>
  <c r="C291" i="10"/>
  <c r="D291" i="10"/>
  <c r="E291" i="10"/>
  <c r="B292" i="10"/>
  <c r="C292" i="10"/>
  <c r="D292" i="10"/>
  <c r="E292" i="10"/>
  <c r="B293" i="10"/>
  <c r="C293" i="10"/>
  <c r="D293" i="10"/>
  <c r="E293" i="10"/>
  <c r="B294" i="10"/>
  <c r="C294" i="10"/>
  <c r="D294" i="10"/>
  <c r="E294" i="10"/>
  <c r="B295" i="10"/>
  <c r="C295" i="10"/>
  <c r="D295" i="10"/>
  <c r="E295" i="10"/>
  <c r="B296" i="10"/>
  <c r="C296" i="10"/>
  <c r="D296" i="10"/>
  <c r="E296" i="10"/>
  <c r="B297" i="10"/>
  <c r="C297" i="10"/>
  <c r="D297" i="10"/>
  <c r="E297" i="10"/>
  <c r="B298" i="10"/>
  <c r="C298" i="10"/>
  <c r="D298" i="10"/>
  <c r="E298" i="10"/>
  <c r="B299" i="10"/>
  <c r="C299" i="10"/>
  <c r="D299" i="10"/>
  <c r="E299" i="10"/>
  <c r="B300" i="10"/>
  <c r="C300" i="10"/>
  <c r="D300" i="10"/>
  <c r="E300" i="10"/>
  <c r="B301" i="10"/>
  <c r="C301" i="10"/>
  <c r="D301" i="10"/>
  <c r="E301" i="10"/>
  <c r="B302" i="10"/>
  <c r="C302" i="10"/>
  <c r="D302" i="10"/>
  <c r="E302" i="10"/>
  <c r="B303" i="10"/>
  <c r="C303" i="10"/>
  <c r="D303" i="10"/>
  <c r="E303" i="10"/>
  <c r="B304" i="10"/>
  <c r="C304" i="10"/>
  <c r="D304" i="10"/>
  <c r="E304" i="10"/>
  <c r="B305" i="10"/>
  <c r="C305" i="10"/>
  <c r="D305" i="10"/>
  <c r="E305" i="10"/>
  <c r="B306" i="10"/>
  <c r="C306" i="10"/>
  <c r="D306" i="10"/>
  <c r="E306" i="10"/>
  <c r="B307" i="10"/>
  <c r="C307" i="10"/>
  <c r="D307" i="10"/>
  <c r="E307" i="10"/>
  <c r="B308" i="10"/>
  <c r="C308" i="10"/>
  <c r="D308" i="10"/>
  <c r="E308" i="10"/>
  <c r="B309" i="10"/>
  <c r="C309" i="10"/>
  <c r="D309" i="10"/>
  <c r="E309" i="10"/>
  <c r="B310" i="10"/>
  <c r="C310" i="10"/>
  <c r="D310" i="10"/>
  <c r="E310" i="10"/>
  <c r="B311" i="10"/>
  <c r="C311" i="10"/>
  <c r="D311" i="10"/>
  <c r="E311" i="10"/>
  <c r="B312" i="10"/>
  <c r="C312" i="10"/>
  <c r="D312" i="10"/>
  <c r="E312" i="10"/>
  <c r="B313" i="10"/>
  <c r="C313" i="10"/>
  <c r="D313" i="10"/>
  <c r="E313" i="10"/>
  <c r="B314" i="10"/>
  <c r="C314" i="10"/>
  <c r="D314" i="10"/>
  <c r="E314" i="10"/>
  <c r="B315" i="10"/>
  <c r="C315" i="10"/>
  <c r="D315" i="10"/>
  <c r="E315" i="10"/>
  <c r="B316" i="10"/>
  <c r="C316" i="10"/>
  <c r="D316" i="10"/>
  <c r="E316" i="10"/>
  <c r="B317" i="10"/>
  <c r="C317" i="10"/>
  <c r="D317" i="10"/>
  <c r="E317" i="10"/>
  <c r="B318" i="10"/>
  <c r="C318" i="10"/>
  <c r="D318" i="10"/>
  <c r="E318" i="10"/>
  <c r="B319" i="10"/>
  <c r="C319" i="10"/>
  <c r="D319" i="10"/>
  <c r="E319" i="10"/>
  <c r="B320" i="10"/>
  <c r="C320" i="10"/>
  <c r="D320" i="10"/>
  <c r="E320" i="10"/>
  <c r="B321" i="10"/>
  <c r="C321" i="10"/>
  <c r="D321" i="10"/>
  <c r="E321" i="10"/>
  <c r="B322" i="10"/>
  <c r="C322" i="10"/>
  <c r="D322" i="10"/>
  <c r="E322" i="10"/>
  <c r="B323" i="10"/>
  <c r="C323" i="10"/>
  <c r="D323" i="10"/>
  <c r="E323" i="10"/>
  <c r="B324" i="10"/>
  <c r="C324" i="10"/>
  <c r="D324" i="10"/>
  <c r="E324" i="10"/>
  <c r="B325" i="10"/>
  <c r="C325" i="10"/>
  <c r="D325" i="10"/>
  <c r="E325" i="10"/>
  <c r="B326" i="10"/>
  <c r="C326" i="10"/>
  <c r="D326" i="10"/>
  <c r="E326" i="10"/>
  <c r="B327" i="10"/>
  <c r="C327" i="10"/>
  <c r="D327" i="10"/>
  <c r="E327" i="10"/>
  <c r="B328" i="10"/>
  <c r="C328" i="10"/>
  <c r="D328" i="10"/>
  <c r="E328" i="10"/>
  <c r="B329" i="10"/>
  <c r="C329" i="10"/>
  <c r="D329" i="10"/>
  <c r="E329" i="10"/>
  <c r="B330" i="10"/>
  <c r="C330" i="10"/>
  <c r="D330" i="10"/>
  <c r="E330" i="10"/>
  <c r="B331" i="10"/>
  <c r="C331" i="10"/>
  <c r="D331" i="10"/>
  <c r="E331" i="10"/>
  <c r="B332" i="10"/>
  <c r="C332" i="10"/>
  <c r="D332" i="10"/>
  <c r="E332" i="10"/>
  <c r="B333" i="10"/>
  <c r="C333" i="10"/>
  <c r="D333" i="10"/>
  <c r="E333" i="10"/>
  <c r="B334" i="10"/>
  <c r="C334" i="10"/>
  <c r="D334" i="10"/>
  <c r="E334" i="10"/>
  <c r="B335" i="10"/>
  <c r="C335" i="10"/>
  <c r="D335" i="10"/>
  <c r="E335" i="10"/>
  <c r="B336" i="10"/>
  <c r="C336" i="10"/>
  <c r="D336" i="10"/>
  <c r="E336" i="10"/>
  <c r="B337" i="10"/>
  <c r="C337" i="10"/>
  <c r="D337" i="10"/>
  <c r="E337" i="10"/>
  <c r="B338" i="10"/>
  <c r="C338" i="10"/>
  <c r="D338" i="10"/>
  <c r="E338" i="10"/>
  <c r="B339" i="10"/>
  <c r="C339" i="10"/>
  <c r="D339" i="10"/>
  <c r="E339" i="10"/>
  <c r="B340" i="10"/>
  <c r="C340" i="10"/>
  <c r="D340" i="10"/>
  <c r="E340" i="10"/>
  <c r="B341" i="10"/>
  <c r="C341" i="10"/>
  <c r="D341" i="10"/>
  <c r="E341" i="10"/>
  <c r="B342" i="10"/>
  <c r="C342" i="10"/>
  <c r="D342" i="10"/>
  <c r="E342" i="10"/>
  <c r="B343" i="10"/>
  <c r="C343" i="10"/>
  <c r="D343" i="10"/>
  <c r="E343" i="10"/>
  <c r="B344" i="10"/>
  <c r="C344" i="10"/>
  <c r="D344" i="10"/>
  <c r="E344" i="10"/>
  <c r="B345" i="10"/>
  <c r="C345" i="10"/>
  <c r="D345" i="10"/>
  <c r="E345" i="10"/>
  <c r="B346" i="10"/>
  <c r="C346" i="10"/>
  <c r="D346" i="10"/>
  <c r="E346" i="10"/>
  <c r="B347" i="10"/>
  <c r="C347" i="10"/>
  <c r="D347" i="10"/>
  <c r="E347" i="10"/>
  <c r="B348" i="10"/>
  <c r="C348" i="10"/>
  <c r="D348" i="10"/>
  <c r="E348" i="10"/>
  <c r="B349" i="10"/>
  <c r="C349" i="10"/>
  <c r="D349" i="10"/>
  <c r="E349" i="10"/>
  <c r="B350" i="10"/>
  <c r="C350" i="10"/>
  <c r="D350" i="10"/>
  <c r="E350" i="10"/>
  <c r="B351" i="10"/>
  <c r="C351" i="10"/>
  <c r="D351" i="10"/>
  <c r="E351" i="10"/>
  <c r="B352" i="10"/>
  <c r="C352" i="10"/>
  <c r="D352" i="10"/>
  <c r="E352" i="10"/>
  <c r="B353" i="10"/>
  <c r="C353" i="10"/>
  <c r="D353" i="10"/>
  <c r="E353" i="10"/>
  <c r="B354" i="10"/>
  <c r="C354" i="10"/>
  <c r="D354" i="10"/>
  <c r="E354" i="10"/>
  <c r="B355" i="10"/>
  <c r="C355" i="10"/>
  <c r="D355" i="10"/>
  <c r="E355" i="10"/>
  <c r="B356" i="10"/>
  <c r="C356" i="10"/>
  <c r="D356" i="10"/>
  <c r="E356" i="10"/>
  <c r="B357" i="10"/>
  <c r="C357" i="10"/>
  <c r="D357" i="10"/>
  <c r="E357" i="10"/>
  <c r="B358" i="10"/>
  <c r="C358" i="10"/>
  <c r="D358" i="10"/>
  <c r="E358" i="10"/>
  <c r="B359" i="10"/>
  <c r="C359" i="10"/>
  <c r="D359" i="10"/>
  <c r="E359" i="10"/>
  <c r="B360" i="10"/>
  <c r="C360" i="10"/>
  <c r="D360" i="10"/>
  <c r="E360" i="10"/>
  <c r="B361" i="10"/>
  <c r="C361" i="10"/>
  <c r="D361" i="10"/>
  <c r="E361" i="10"/>
  <c r="B362" i="10"/>
  <c r="C362" i="10"/>
  <c r="D362" i="10"/>
  <c r="E362" i="10"/>
  <c r="B363" i="10"/>
  <c r="C363" i="10"/>
  <c r="D363" i="10"/>
  <c r="E363" i="10"/>
  <c r="B364" i="10"/>
  <c r="C364" i="10"/>
  <c r="D364" i="10"/>
  <c r="E364" i="10"/>
  <c r="B365" i="10"/>
  <c r="C365" i="10"/>
  <c r="D365" i="10"/>
  <c r="E365" i="10"/>
  <c r="B366" i="10"/>
  <c r="C366" i="10"/>
  <c r="D366" i="10"/>
  <c r="E366" i="10"/>
  <c r="B367" i="10"/>
  <c r="C367" i="10"/>
  <c r="D367" i="10"/>
  <c r="E367" i="10"/>
  <c r="B368" i="10"/>
  <c r="C368" i="10"/>
  <c r="D368" i="10"/>
  <c r="E368" i="10"/>
  <c r="B369" i="10"/>
  <c r="C369" i="10"/>
  <c r="D369" i="10"/>
  <c r="E369" i="10"/>
  <c r="B370" i="10"/>
  <c r="C370" i="10"/>
  <c r="D370" i="10"/>
  <c r="E370" i="10"/>
  <c r="B371" i="10"/>
  <c r="C371" i="10"/>
  <c r="D371" i="10"/>
  <c r="E371" i="10"/>
  <c r="B372" i="10"/>
  <c r="C372" i="10"/>
  <c r="D372" i="10"/>
  <c r="E372" i="10"/>
  <c r="B373" i="10"/>
  <c r="C373" i="10"/>
  <c r="D373" i="10"/>
  <c r="E373" i="10"/>
  <c r="B374" i="10"/>
  <c r="C374" i="10"/>
  <c r="D374" i="10"/>
  <c r="E374" i="10"/>
  <c r="B375" i="10"/>
  <c r="C375" i="10"/>
  <c r="D375" i="10"/>
  <c r="E375" i="10"/>
  <c r="B376" i="10"/>
  <c r="C376" i="10"/>
  <c r="D376" i="10"/>
  <c r="E376" i="10"/>
  <c r="B377" i="10"/>
  <c r="C377" i="10"/>
  <c r="D377" i="10"/>
  <c r="E377" i="10"/>
  <c r="B378" i="10"/>
  <c r="C378" i="10"/>
  <c r="D378" i="10"/>
  <c r="E378" i="10"/>
  <c r="B379" i="10"/>
  <c r="C379" i="10"/>
  <c r="D379" i="10"/>
  <c r="E379" i="10"/>
  <c r="B380" i="10"/>
  <c r="C380" i="10"/>
  <c r="D380" i="10"/>
  <c r="E380" i="10"/>
  <c r="B381" i="10"/>
  <c r="C381" i="10"/>
  <c r="D381" i="10"/>
  <c r="E381" i="10"/>
  <c r="B382" i="10"/>
  <c r="C382" i="10"/>
  <c r="D382" i="10"/>
  <c r="E382" i="10"/>
  <c r="B383" i="10"/>
  <c r="C383" i="10"/>
  <c r="D383" i="10"/>
  <c r="E383" i="10"/>
  <c r="B384" i="10"/>
  <c r="C384" i="10"/>
  <c r="D384" i="10"/>
  <c r="E384" i="10"/>
  <c r="B385" i="10"/>
  <c r="C385" i="10"/>
  <c r="D385" i="10"/>
  <c r="E385" i="10"/>
  <c r="B386" i="10"/>
  <c r="C386" i="10"/>
  <c r="D386" i="10"/>
  <c r="E386" i="10"/>
  <c r="B387" i="10"/>
  <c r="C387" i="10"/>
  <c r="D387" i="10"/>
  <c r="E387" i="10"/>
  <c r="B388" i="10"/>
  <c r="C388" i="10"/>
  <c r="D388" i="10"/>
  <c r="E388" i="10"/>
  <c r="B389" i="10"/>
  <c r="C389" i="10"/>
  <c r="D389" i="10"/>
  <c r="E389" i="10"/>
  <c r="B390" i="10"/>
  <c r="C390" i="10"/>
  <c r="D390" i="10"/>
  <c r="E390" i="10"/>
  <c r="B391" i="10"/>
  <c r="C391" i="10"/>
  <c r="D391" i="10"/>
  <c r="E391" i="10"/>
  <c r="B392" i="10"/>
  <c r="C392" i="10"/>
  <c r="D392" i="10"/>
  <c r="E392" i="10"/>
  <c r="B393" i="10"/>
  <c r="C393" i="10"/>
  <c r="D393" i="10"/>
  <c r="E393" i="10"/>
  <c r="B394" i="10"/>
  <c r="C394" i="10"/>
  <c r="D394" i="10"/>
  <c r="E394" i="10"/>
  <c r="B395" i="10"/>
  <c r="C395" i="10"/>
  <c r="D395" i="10"/>
  <c r="E395" i="10"/>
  <c r="B396" i="10"/>
  <c r="C396" i="10"/>
  <c r="D396" i="10"/>
  <c r="E396" i="10"/>
  <c r="B397" i="10"/>
  <c r="C397" i="10"/>
  <c r="D397" i="10"/>
  <c r="E397" i="10"/>
  <c r="B398" i="10"/>
  <c r="C398" i="10"/>
  <c r="D398" i="10"/>
  <c r="E398" i="10"/>
  <c r="B399" i="10"/>
  <c r="C399" i="10"/>
  <c r="D399" i="10"/>
  <c r="E399" i="10"/>
  <c r="B400" i="10"/>
  <c r="C400" i="10"/>
  <c r="D400" i="10"/>
  <c r="E400" i="10"/>
  <c r="B401" i="10"/>
  <c r="C401" i="10"/>
  <c r="D401" i="10"/>
  <c r="E401" i="10"/>
  <c r="B402" i="10"/>
  <c r="C402" i="10"/>
  <c r="D402" i="10"/>
  <c r="E402" i="10"/>
  <c r="B403" i="10"/>
  <c r="C403" i="10"/>
  <c r="D403" i="10"/>
  <c r="E403" i="10"/>
  <c r="B404" i="10"/>
  <c r="C404" i="10"/>
  <c r="D404" i="10"/>
  <c r="E404" i="10"/>
  <c r="B405" i="10"/>
  <c r="C405" i="10"/>
  <c r="D405" i="10"/>
  <c r="E405" i="10"/>
  <c r="B406" i="10"/>
  <c r="C406" i="10"/>
  <c r="D406" i="10"/>
  <c r="E406" i="10"/>
  <c r="B407" i="10"/>
  <c r="C407" i="10"/>
  <c r="D407" i="10"/>
  <c r="E407" i="10"/>
  <c r="B408" i="10"/>
  <c r="C408" i="10"/>
  <c r="D408" i="10"/>
  <c r="E408" i="10"/>
  <c r="B409" i="10"/>
  <c r="C409" i="10"/>
  <c r="D409" i="10"/>
  <c r="E409" i="10"/>
  <c r="B410" i="10"/>
  <c r="C410" i="10"/>
  <c r="D410" i="10"/>
  <c r="E410" i="10"/>
  <c r="B411" i="10"/>
  <c r="C411" i="10"/>
  <c r="D411" i="10"/>
  <c r="E411" i="10"/>
  <c r="B412" i="10"/>
  <c r="C412" i="10"/>
  <c r="D412" i="10"/>
  <c r="E412" i="10"/>
  <c r="B413" i="10"/>
  <c r="C413" i="10"/>
  <c r="D413" i="10"/>
  <c r="E413" i="10"/>
  <c r="B414" i="10"/>
  <c r="C414" i="10"/>
  <c r="D414" i="10"/>
  <c r="E414" i="10"/>
  <c r="B415" i="10"/>
  <c r="C415" i="10"/>
  <c r="D415" i="10"/>
  <c r="E415" i="10"/>
  <c r="B416" i="10"/>
  <c r="C416" i="10"/>
  <c r="D416" i="10"/>
  <c r="E416" i="10"/>
  <c r="B417" i="10"/>
  <c r="C417" i="10"/>
  <c r="D417" i="10"/>
  <c r="E417" i="10"/>
  <c r="B418" i="10"/>
  <c r="C418" i="10"/>
  <c r="D418" i="10"/>
  <c r="E418" i="10"/>
  <c r="B419" i="10"/>
  <c r="C419" i="10"/>
  <c r="D419" i="10"/>
  <c r="E419" i="10"/>
  <c r="B420" i="10"/>
  <c r="C420" i="10"/>
  <c r="D420" i="10"/>
  <c r="E420" i="10"/>
  <c r="B421" i="10"/>
  <c r="C421" i="10"/>
  <c r="D421" i="10"/>
  <c r="E421" i="10"/>
  <c r="B422" i="10"/>
  <c r="C422" i="10"/>
  <c r="D422" i="10"/>
  <c r="E422" i="10"/>
  <c r="B423" i="10"/>
  <c r="C423" i="10"/>
  <c r="D423" i="10"/>
  <c r="E423" i="10"/>
  <c r="B424" i="10"/>
  <c r="C424" i="10"/>
  <c r="D424" i="10"/>
  <c r="E424" i="10"/>
  <c r="B425" i="10"/>
  <c r="C425" i="10"/>
  <c r="D425" i="10"/>
  <c r="E425" i="10"/>
  <c r="B426" i="10"/>
  <c r="C426" i="10"/>
  <c r="D426" i="10"/>
  <c r="E426" i="10"/>
  <c r="B427" i="10"/>
  <c r="C427" i="10"/>
  <c r="D427" i="10"/>
  <c r="E427" i="10"/>
  <c r="B428" i="10"/>
  <c r="C428" i="10"/>
  <c r="D428" i="10"/>
  <c r="E428" i="10"/>
  <c r="B429" i="10"/>
  <c r="C429" i="10"/>
  <c r="D429" i="10"/>
  <c r="E429" i="10"/>
  <c r="B430" i="10"/>
  <c r="C430" i="10"/>
  <c r="D430" i="10"/>
  <c r="E430" i="10"/>
  <c r="B431" i="10"/>
  <c r="C431" i="10"/>
  <c r="D431" i="10"/>
  <c r="E431" i="10"/>
  <c r="B432" i="10"/>
  <c r="C432" i="10"/>
  <c r="D432" i="10"/>
  <c r="E432" i="10"/>
  <c r="B433" i="10"/>
  <c r="C433" i="10"/>
  <c r="D433" i="10"/>
  <c r="E433" i="10"/>
  <c r="B434" i="10"/>
  <c r="C434" i="10"/>
  <c r="D434" i="10"/>
  <c r="E434" i="10"/>
  <c r="B435" i="10"/>
  <c r="C435" i="10"/>
  <c r="D435" i="10"/>
  <c r="E435" i="10"/>
  <c r="B436" i="10"/>
  <c r="C436" i="10"/>
  <c r="D436" i="10"/>
  <c r="E436" i="10"/>
  <c r="B437" i="10"/>
  <c r="C437" i="10"/>
  <c r="D437" i="10"/>
  <c r="E437" i="10"/>
  <c r="B438" i="10"/>
  <c r="C438" i="10"/>
  <c r="D438" i="10"/>
  <c r="E438" i="10"/>
  <c r="B439" i="10"/>
  <c r="C439" i="10"/>
  <c r="D439" i="10"/>
  <c r="E439" i="10"/>
  <c r="B440" i="10"/>
  <c r="C440" i="10"/>
  <c r="D440" i="10"/>
  <c r="E440" i="10"/>
  <c r="B441" i="10"/>
  <c r="C441" i="10"/>
  <c r="D441" i="10"/>
  <c r="E441" i="10"/>
  <c r="B442" i="10"/>
  <c r="C442" i="10"/>
  <c r="D442" i="10"/>
  <c r="E442" i="10"/>
  <c r="B443" i="10"/>
  <c r="C443" i="10"/>
  <c r="D443" i="10"/>
  <c r="E443" i="10"/>
  <c r="B444" i="10"/>
  <c r="C444" i="10"/>
  <c r="D444" i="10"/>
  <c r="E444" i="10"/>
  <c r="B445" i="10"/>
  <c r="C445" i="10"/>
  <c r="D445" i="10"/>
  <c r="E445" i="10"/>
  <c r="B446" i="10"/>
  <c r="C446" i="10"/>
  <c r="D446" i="10"/>
  <c r="E446" i="10"/>
  <c r="B447" i="10"/>
  <c r="C447" i="10"/>
  <c r="D447" i="10"/>
  <c r="E447" i="10"/>
  <c r="B448" i="10"/>
  <c r="C448" i="10"/>
  <c r="D448" i="10"/>
  <c r="E448" i="10"/>
  <c r="B449" i="10"/>
  <c r="C449" i="10"/>
  <c r="D449" i="10"/>
  <c r="E449" i="10"/>
  <c r="B450" i="10"/>
  <c r="C450" i="10"/>
  <c r="D450" i="10"/>
  <c r="E450" i="10"/>
  <c r="B451" i="10"/>
  <c r="C451" i="10"/>
  <c r="D451" i="10"/>
  <c r="E451" i="10"/>
  <c r="B452" i="10"/>
  <c r="C452" i="10"/>
  <c r="D452" i="10"/>
  <c r="E452" i="10"/>
  <c r="B453" i="10"/>
  <c r="C453" i="10"/>
  <c r="D453" i="10"/>
  <c r="E453" i="10"/>
  <c r="B454" i="10"/>
  <c r="C454" i="10"/>
  <c r="D454" i="10"/>
  <c r="E454" i="10"/>
  <c r="B455" i="10"/>
  <c r="C455" i="10"/>
  <c r="D455" i="10"/>
  <c r="E455" i="10"/>
  <c r="B456" i="10"/>
  <c r="C456" i="10"/>
  <c r="D456" i="10"/>
  <c r="E456" i="10"/>
  <c r="B457" i="10"/>
  <c r="C457" i="10"/>
  <c r="D457" i="10"/>
  <c r="E457" i="10"/>
  <c r="B458" i="10"/>
  <c r="C458" i="10"/>
  <c r="D458" i="10"/>
  <c r="E458" i="10"/>
  <c r="B459" i="10"/>
  <c r="C459" i="10"/>
  <c r="D459" i="10"/>
  <c r="E459" i="10"/>
  <c r="B460" i="10"/>
  <c r="C460" i="10"/>
  <c r="D460" i="10"/>
  <c r="E460" i="10"/>
  <c r="B461" i="10"/>
  <c r="C461" i="10"/>
  <c r="D461" i="10"/>
  <c r="E461" i="10"/>
  <c r="B462" i="10"/>
  <c r="C462" i="10"/>
  <c r="D462" i="10"/>
  <c r="E462" i="10"/>
  <c r="B463" i="10"/>
  <c r="C463" i="10"/>
  <c r="D463" i="10"/>
  <c r="E463" i="10"/>
  <c r="B464" i="10"/>
  <c r="C464" i="10"/>
  <c r="D464" i="10"/>
  <c r="E464" i="10"/>
  <c r="B465" i="10"/>
  <c r="C465" i="10"/>
  <c r="D465" i="10"/>
  <c r="E465" i="10"/>
  <c r="B466" i="10"/>
  <c r="C466" i="10"/>
  <c r="D466" i="10"/>
  <c r="E466" i="10"/>
  <c r="B467" i="10"/>
  <c r="C467" i="10"/>
  <c r="D467" i="10"/>
  <c r="E467" i="10"/>
  <c r="B468" i="10"/>
  <c r="C468" i="10"/>
  <c r="D468" i="10"/>
  <c r="E468" i="10"/>
  <c r="B469" i="10"/>
  <c r="C469" i="10"/>
  <c r="D469" i="10"/>
  <c r="E469" i="10"/>
  <c r="B470" i="10"/>
  <c r="C470" i="10"/>
  <c r="D470" i="10"/>
  <c r="E470" i="10"/>
  <c r="B471" i="10"/>
  <c r="C471" i="10"/>
  <c r="D471" i="10"/>
  <c r="E471" i="10"/>
  <c r="B472" i="10"/>
  <c r="C472" i="10"/>
  <c r="D472" i="10"/>
  <c r="E472" i="10"/>
  <c r="B473" i="10"/>
  <c r="C473" i="10"/>
  <c r="D473" i="10"/>
  <c r="E473" i="10"/>
  <c r="B474" i="10"/>
  <c r="C474" i="10"/>
  <c r="D474" i="10"/>
  <c r="E474" i="10"/>
  <c r="B475" i="10"/>
  <c r="C475" i="10"/>
  <c r="D475" i="10"/>
  <c r="E475" i="10"/>
  <c r="B476" i="10"/>
  <c r="C476" i="10"/>
  <c r="D476" i="10"/>
  <c r="E476" i="10"/>
  <c r="B477" i="10"/>
  <c r="C477" i="10"/>
  <c r="D477" i="10"/>
  <c r="E477" i="10"/>
  <c r="B478" i="10"/>
  <c r="C478" i="10"/>
  <c r="D478" i="10"/>
  <c r="E478" i="10"/>
  <c r="B479" i="10"/>
  <c r="C479" i="10"/>
  <c r="D479" i="10"/>
  <c r="E479" i="10"/>
  <c r="B480" i="10"/>
  <c r="C480" i="10"/>
  <c r="D480" i="10"/>
  <c r="E480" i="10"/>
  <c r="B481" i="10"/>
  <c r="C481" i="10"/>
  <c r="D481" i="10"/>
  <c r="E481" i="10"/>
  <c r="B482" i="10"/>
  <c r="C482" i="10"/>
  <c r="D482" i="10"/>
  <c r="E482" i="10"/>
  <c r="B483" i="10"/>
  <c r="C483" i="10"/>
  <c r="D483" i="10"/>
  <c r="E483" i="10"/>
  <c r="B484" i="10"/>
  <c r="C484" i="10"/>
  <c r="D484" i="10"/>
  <c r="E484" i="10"/>
  <c r="B485" i="10"/>
  <c r="C485" i="10"/>
  <c r="D485" i="10"/>
  <c r="E485" i="10"/>
  <c r="B486" i="10"/>
  <c r="C486" i="10"/>
  <c r="D486" i="10"/>
  <c r="E486" i="10"/>
  <c r="B487" i="10"/>
  <c r="C487" i="10"/>
  <c r="D487" i="10"/>
  <c r="E487" i="10"/>
  <c r="B488" i="10"/>
  <c r="C488" i="10"/>
  <c r="D488" i="10"/>
  <c r="E488" i="10"/>
  <c r="B489" i="10"/>
  <c r="C489" i="10"/>
  <c r="D489" i="10"/>
  <c r="E489" i="10"/>
  <c r="B490" i="10"/>
  <c r="C490" i="10"/>
  <c r="D490" i="10"/>
  <c r="E490" i="10"/>
  <c r="B491" i="10"/>
  <c r="C491" i="10"/>
  <c r="D491" i="10"/>
  <c r="E491" i="10"/>
  <c r="B492" i="10"/>
  <c r="C492" i="10"/>
  <c r="D492" i="10"/>
  <c r="E492" i="10"/>
  <c r="B493" i="10"/>
  <c r="C493" i="10"/>
  <c r="D493" i="10"/>
  <c r="E493" i="10"/>
  <c r="B494" i="10"/>
  <c r="C494" i="10"/>
  <c r="D494" i="10"/>
  <c r="E494" i="10"/>
  <c r="B495" i="10"/>
  <c r="C495" i="10"/>
  <c r="D495" i="10"/>
  <c r="E495" i="10"/>
  <c r="B496" i="10"/>
  <c r="C496" i="10"/>
  <c r="D496" i="10"/>
  <c r="E496" i="10"/>
  <c r="B497" i="10"/>
  <c r="C497" i="10"/>
  <c r="D497" i="10"/>
  <c r="E497" i="10"/>
  <c r="B498" i="10"/>
  <c r="C498" i="10"/>
  <c r="D498" i="10"/>
  <c r="E498" i="10"/>
  <c r="B499" i="10"/>
  <c r="C499" i="10"/>
  <c r="D499" i="10"/>
  <c r="E499" i="10"/>
  <c r="B500" i="10"/>
  <c r="C500" i="10"/>
  <c r="D500" i="10"/>
  <c r="E500" i="10"/>
  <c r="B501" i="10"/>
  <c r="C501" i="10"/>
  <c r="D501" i="10"/>
  <c r="E501" i="10"/>
  <c r="B502" i="10"/>
  <c r="C502" i="10"/>
  <c r="D502" i="10"/>
  <c r="E502" i="10"/>
  <c r="B503" i="10"/>
  <c r="C503" i="10"/>
  <c r="D503" i="10"/>
  <c r="E503" i="10"/>
  <c r="B504" i="10"/>
  <c r="C504" i="10"/>
  <c r="D504" i="10"/>
  <c r="E504" i="10"/>
  <c r="B505" i="10"/>
  <c r="C505" i="10"/>
  <c r="D505" i="10"/>
  <c r="E505" i="10"/>
  <c r="B506" i="10"/>
  <c r="C506" i="10"/>
  <c r="D506" i="10"/>
  <c r="E506" i="10"/>
  <c r="B507" i="10"/>
  <c r="C507" i="10"/>
  <c r="D507" i="10"/>
  <c r="E507" i="10"/>
  <c r="B508" i="10"/>
  <c r="C508" i="10"/>
  <c r="D508" i="10"/>
  <c r="E508" i="10"/>
  <c r="B509" i="10"/>
  <c r="C509" i="10"/>
  <c r="D509" i="10"/>
  <c r="E509" i="10"/>
  <c r="B510" i="10"/>
  <c r="C510" i="10"/>
  <c r="D510" i="10"/>
  <c r="E510" i="10"/>
  <c r="B511" i="10"/>
  <c r="C511" i="10"/>
  <c r="D511" i="10"/>
  <c r="E511" i="10"/>
  <c r="B512" i="10"/>
  <c r="C512" i="10"/>
  <c r="D512" i="10"/>
  <c r="E512" i="10"/>
  <c r="B513" i="10"/>
  <c r="C513" i="10"/>
  <c r="D513" i="10"/>
  <c r="E513" i="10"/>
  <c r="B514" i="10"/>
  <c r="C514" i="10"/>
  <c r="D514" i="10"/>
  <c r="E514" i="10"/>
  <c r="B515" i="10"/>
  <c r="C515" i="10"/>
  <c r="D515" i="10"/>
  <c r="E515" i="10"/>
  <c r="B516" i="10"/>
  <c r="C516" i="10"/>
  <c r="D516" i="10"/>
  <c r="E516" i="10"/>
  <c r="B517" i="10"/>
  <c r="C517" i="10"/>
  <c r="D517" i="10"/>
  <c r="E517" i="10"/>
  <c r="B518" i="10"/>
  <c r="C518" i="10"/>
  <c r="D518" i="10"/>
  <c r="E518" i="10"/>
  <c r="B519" i="10"/>
  <c r="C519" i="10"/>
  <c r="D519" i="10"/>
  <c r="E519" i="10"/>
  <c r="B520" i="10"/>
  <c r="C520" i="10"/>
  <c r="D520" i="10"/>
  <c r="E520" i="10"/>
  <c r="B521" i="10"/>
  <c r="C521" i="10"/>
  <c r="D521" i="10"/>
  <c r="E521" i="10"/>
  <c r="B522" i="10"/>
  <c r="C522" i="10"/>
  <c r="D522" i="10"/>
  <c r="E522" i="10"/>
  <c r="B523" i="10"/>
  <c r="C523" i="10"/>
  <c r="D523" i="10"/>
  <c r="E523" i="10"/>
  <c r="B524" i="10"/>
  <c r="C524" i="10"/>
  <c r="D524" i="10"/>
  <c r="E524" i="10"/>
  <c r="B525" i="10"/>
  <c r="C525" i="10"/>
  <c r="D525" i="10"/>
  <c r="E525" i="10"/>
  <c r="B526" i="10"/>
  <c r="C526" i="10"/>
  <c r="D526" i="10"/>
  <c r="E526" i="10"/>
  <c r="B527" i="10"/>
  <c r="C527" i="10"/>
  <c r="D527" i="10"/>
  <c r="E527" i="10"/>
  <c r="B528" i="10"/>
  <c r="C528" i="10"/>
  <c r="D528" i="10"/>
  <c r="E528" i="10"/>
  <c r="B529" i="10"/>
  <c r="C529" i="10"/>
  <c r="D529" i="10"/>
  <c r="E529" i="10"/>
  <c r="B530" i="10"/>
  <c r="C530" i="10"/>
  <c r="D530" i="10"/>
  <c r="E530" i="10"/>
  <c r="B531" i="10"/>
  <c r="C531" i="10"/>
  <c r="D531" i="10"/>
  <c r="E531" i="10"/>
  <c r="B532" i="10"/>
  <c r="C532" i="10"/>
  <c r="D532" i="10"/>
  <c r="E532" i="10"/>
  <c r="B533" i="10"/>
  <c r="C533" i="10"/>
  <c r="D533" i="10"/>
  <c r="E533" i="10"/>
  <c r="B534" i="10"/>
  <c r="C534" i="10"/>
  <c r="D534" i="10"/>
  <c r="E534" i="10"/>
  <c r="B535" i="10"/>
  <c r="C535" i="10"/>
  <c r="D535" i="10"/>
  <c r="E535" i="10"/>
  <c r="B536" i="10"/>
  <c r="C536" i="10"/>
  <c r="D536" i="10"/>
  <c r="E536" i="10"/>
  <c r="B537" i="10"/>
  <c r="C537" i="10"/>
  <c r="D537" i="10"/>
  <c r="E537" i="10"/>
  <c r="B538" i="10"/>
  <c r="C538" i="10"/>
  <c r="D538" i="10"/>
  <c r="E538" i="10"/>
  <c r="B539" i="10"/>
  <c r="C539" i="10"/>
  <c r="D539" i="10"/>
  <c r="E539" i="10"/>
  <c r="B540" i="10"/>
  <c r="C540" i="10"/>
  <c r="D540" i="10"/>
  <c r="E540" i="10"/>
  <c r="B541" i="10"/>
  <c r="C541" i="10"/>
  <c r="D541" i="10"/>
  <c r="E541" i="10"/>
  <c r="B542" i="10"/>
  <c r="C542" i="10"/>
  <c r="D542" i="10"/>
  <c r="E542" i="10"/>
  <c r="B543" i="10"/>
  <c r="C543" i="10"/>
  <c r="D543" i="10"/>
  <c r="E543" i="10"/>
  <c r="B544" i="10"/>
  <c r="C544" i="10"/>
  <c r="D544" i="10"/>
  <c r="E544" i="10"/>
  <c r="B545" i="10"/>
  <c r="C545" i="10"/>
  <c r="D545" i="10"/>
  <c r="E545" i="10"/>
  <c r="B546" i="10"/>
  <c r="C546" i="10"/>
  <c r="D546" i="10"/>
  <c r="E546" i="10"/>
  <c r="B547" i="10"/>
  <c r="C547" i="10"/>
  <c r="D547" i="10"/>
  <c r="E547" i="10"/>
  <c r="B548" i="10"/>
  <c r="C548" i="10"/>
  <c r="D548" i="10"/>
  <c r="E548" i="10"/>
  <c r="B549" i="10"/>
  <c r="C549" i="10"/>
  <c r="D549" i="10"/>
  <c r="E549" i="10"/>
  <c r="B550" i="10"/>
  <c r="C550" i="10"/>
  <c r="D550" i="10"/>
  <c r="E550" i="10"/>
  <c r="B551" i="10"/>
  <c r="C551" i="10"/>
  <c r="D551" i="10"/>
  <c r="E551" i="10"/>
  <c r="B552" i="10"/>
  <c r="C552" i="10"/>
  <c r="D552" i="10"/>
  <c r="E552" i="10"/>
  <c r="B553" i="10"/>
  <c r="C553" i="10"/>
  <c r="D553" i="10"/>
  <c r="E553" i="10"/>
  <c r="B554" i="10"/>
  <c r="C554" i="10"/>
  <c r="D554" i="10"/>
  <c r="E554" i="10"/>
  <c r="B555" i="10"/>
  <c r="C555" i="10"/>
  <c r="D555" i="10"/>
  <c r="E555" i="10"/>
  <c r="B556" i="10"/>
  <c r="C556" i="10"/>
  <c r="D556" i="10"/>
  <c r="E556" i="10"/>
  <c r="B557" i="10"/>
  <c r="C557" i="10"/>
  <c r="D557" i="10"/>
  <c r="E557" i="10"/>
  <c r="B558" i="10"/>
  <c r="C558" i="10"/>
  <c r="D558" i="10"/>
  <c r="E558" i="10"/>
  <c r="B559" i="10"/>
  <c r="C559" i="10"/>
  <c r="D559" i="10"/>
  <c r="E559" i="10"/>
  <c r="B560" i="10"/>
  <c r="C560" i="10"/>
  <c r="D560" i="10"/>
  <c r="E560" i="10"/>
  <c r="B561" i="10"/>
  <c r="C561" i="10"/>
  <c r="D561" i="10"/>
  <c r="E561" i="10"/>
  <c r="B562" i="10"/>
  <c r="C562" i="10"/>
  <c r="D562" i="10"/>
  <c r="E562" i="10"/>
  <c r="B563" i="10"/>
  <c r="C563" i="10"/>
  <c r="D563" i="10"/>
  <c r="E563" i="10"/>
  <c r="B564" i="10"/>
  <c r="C564" i="10"/>
  <c r="D564" i="10"/>
  <c r="E564" i="10"/>
  <c r="B565" i="10"/>
  <c r="C565" i="10"/>
  <c r="D565" i="10"/>
  <c r="E565" i="10"/>
  <c r="B566" i="10"/>
  <c r="C566" i="10"/>
  <c r="D566" i="10"/>
  <c r="E566" i="10"/>
  <c r="B567" i="10"/>
  <c r="C567" i="10"/>
  <c r="D567" i="10"/>
  <c r="E567" i="10"/>
  <c r="B568" i="10"/>
  <c r="C568" i="10"/>
  <c r="D568" i="10"/>
  <c r="E568" i="10"/>
  <c r="B569" i="10"/>
  <c r="C569" i="10"/>
  <c r="D569" i="10"/>
  <c r="E569" i="10"/>
  <c r="B570" i="10"/>
  <c r="C570" i="10"/>
  <c r="D570" i="10"/>
  <c r="E570" i="10"/>
  <c r="B571" i="10"/>
  <c r="C571" i="10"/>
  <c r="D571" i="10"/>
  <c r="E571" i="10"/>
  <c r="B572" i="10"/>
  <c r="C572" i="10"/>
  <c r="D572" i="10"/>
  <c r="E572" i="10"/>
  <c r="B573" i="10"/>
  <c r="C573" i="10"/>
  <c r="D573" i="10"/>
  <c r="E573" i="10"/>
  <c r="B574" i="10"/>
  <c r="C574" i="10"/>
  <c r="D574" i="10"/>
  <c r="E574" i="10"/>
  <c r="B575" i="10"/>
  <c r="C575" i="10"/>
  <c r="D575" i="10"/>
  <c r="E575" i="10"/>
  <c r="B576" i="10"/>
  <c r="C576" i="10"/>
  <c r="D576" i="10"/>
  <c r="E576" i="10"/>
  <c r="B577" i="10"/>
  <c r="C577" i="10"/>
  <c r="D577" i="10"/>
  <c r="E577" i="10"/>
  <c r="B578" i="10"/>
  <c r="C578" i="10"/>
  <c r="D578" i="10"/>
  <c r="E578" i="10"/>
  <c r="B579" i="10"/>
  <c r="C579" i="10"/>
  <c r="D579" i="10"/>
  <c r="E579" i="10"/>
  <c r="B580" i="10"/>
  <c r="C580" i="10"/>
  <c r="D580" i="10"/>
  <c r="E580" i="10"/>
  <c r="B581" i="10"/>
  <c r="C581" i="10"/>
  <c r="D581" i="10"/>
  <c r="E581" i="10"/>
  <c r="B582" i="10"/>
  <c r="C582" i="10"/>
  <c r="D582" i="10"/>
  <c r="E582" i="10"/>
  <c r="B583" i="10"/>
  <c r="C583" i="10"/>
  <c r="D583" i="10"/>
  <c r="E583" i="10"/>
  <c r="B584" i="10"/>
  <c r="C584" i="10"/>
  <c r="D584" i="10"/>
  <c r="E584" i="10"/>
  <c r="B585" i="10"/>
  <c r="C585" i="10"/>
  <c r="D585" i="10"/>
  <c r="E585" i="10"/>
  <c r="B586" i="10"/>
  <c r="C586" i="10"/>
  <c r="D586" i="10"/>
  <c r="E586" i="10"/>
  <c r="B587" i="10"/>
  <c r="C587" i="10"/>
  <c r="D587" i="10"/>
  <c r="E587" i="10"/>
  <c r="B588" i="10"/>
  <c r="C588" i="10"/>
  <c r="D588" i="10"/>
  <c r="E588" i="10"/>
  <c r="B589" i="10"/>
  <c r="C589" i="10"/>
  <c r="D589" i="10"/>
  <c r="E589" i="10"/>
  <c r="B590" i="10"/>
  <c r="C590" i="10"/>
  <c r="D590" i="10"/>
  <c r="E590" i="10"/>
  <c r="B591" i="10"/>
  <c r="C591" i="10"/>
  <c r="D591" i="10"/>
  <c r="E591" i="10"/>
  <c r="B592" i="10"/>
  <c r="C592" i="10"/>
  <c r="D592" i="10"/>
  <c r="E592" i="10"/>
  <c r="B593" i="10"/>
  <c r="C593" i="10"/>
  <c r="D593" i="10"/>
  <c r="E593" i="10"/>
  <c r="B594" i="10"/>
  <c r="C594" i="10"/>
  <c r="D594" i="10"/>
  <c r="E594" i="10"/>
  <c r="B595" i="10"/>
  <c r="C595" i="10"/>
  <c r="D595" i="10"/>
  <c r="E595" i="10"/>
  <c r="B596" i="10"/>
  <c r="C596" i="10"/>
  <c r="D596" i="10"/>
  <c r="E596" i="10"/>
  <c r="B597" i="10"/>
  <c r="C597" i="10"/>
  <c r="D597" i="10"/>
  <c r="E597" i="10"/>
  <c r="B598" i="10"/>
  <c r="C598" i="10"/>
  <c r="D598" i="10"/>
  <c r="E598" i="10"/>
  <c r="B599" i="10"/>
  <c r="C599" i="10"/>
  <c r="D599" i="10"/>
  <c r="E599" i="10"/>
  <c r="B600" i="10"/>
  <c r="C600" i="10"/>
  <c r="D600" i="10"/>
  <c r="E600" i="10"/>
  <c r="B601" i="10"/>
  <c r="C601" i="10"/>
  <c r="D601" i="10"/>
  <c r="E601" i="10"/>
  <c r="B602" i="10"/>
  <c r="C602" i="10"/>
  <c r="D602" i="10"/>
  <c r="E602" i="10"/>
  <c r="B603" i="10"/>
  <c r="C603" i="10"/>
  <c r="D603" i="10"/>
  <c r="E603" i="10"/>
  <c r="B604" i="10"/>
  <c r="C604" i="10"/>
  <c r="D604" i="10"/>
  <c r="E604" i="10"/>
  <c r="B605" i="10"/>
  <c r="C605" i="10"/>
  <c r="D605" i="10"/>
  <c r="E605" i="10"/>
  <c r="B606" i="10"/>
  <c r="C606" i="10"/>
  <c r="D606" i="10"/>
  <c r="E606" i="10"/>
  <c r="B607" i="10"/>
  <c r="C607" i="10"/>
  <c r="D607" i="10"/>
  <c r="E607" i="10"/>
  <c r="B608" i="10"/>
  <c r="C608" i="10"/>
  <c r="D608" i="10"/>
  <c r="E608" i="10"/>
  <c r="B609" i="10"/>
  <c r="C609" i="10"/>
  <c r="D609" i="10"/>
  <c r="E609" i="10"/>
  <c r="B610" i="10"/>
  <c r="C610" i="10"/>
  <c r="D610" i="10"/>
  <c r="E610" i="10"/>
  <c r="B611" i="10"/>
  <c r="C611" i="10"/>
  <c r="D611" i="10"/>
  <c r="E611" i="10"/>
  <c r="B612" i="10"/>
  <c r="C612" i="10"/>
  <c r="D612" i="10"/>
  <c r="E612" i="10"/>
  <c r="B613" i="10"/>
  <c r="C613" i="10"/>
  <c r="D613" i="10"/>
  <c r="E613" i="10"/>
  <c r="B614" i="10"/>
  <c r="C614" i="10"/>
  <c r="D614" i="10"/>
  <c r="E614" i="10"/>
  <c r="B615" i="10"/>
  <c r="C615" i="10"/>
  <c r="D615" i="10"/>
  <c r="E615" i="10"/>
  <c r="B616" i="10"/>
  <c r="C616" i="10"/>
  <c r="D616" i="10"/>
  <c r="E616" i="10"/>
  <c r="B617" i="10"/>
  <c r="C617" i="10"/>
  <c r="D617" i="10"/>
  <c r="E617" i="10"/>
  <c r="B618" i="10"/>
  <c r="C618" i="10"/>
  <c r="D618" i="10"/>
  <c r="E618" i="10"/>
  <c r="B619" i="10"/>
  <c r="C619" i="10"/>
  <c r="D619" i="10"/>
  <c r="E619" i="10"/>
  <c r="B620" i="10"/>
  <c r="C620" i="10"/>
  <c r="D620" i="10"/>
  <c r="E620" i="10"/>
  <c r="B621" i="10"/>
  <c r="C621" i="10"/>
  <c r="D621" i="10"/>
  <c r="E621" i="10"/>
  <c r="B622" i="10"/>
  <c r="C622" i="10"/>
  <c r="D622" i="10"/>
  <c r="E622" i="10"/>
  <c r="B623" i="10"/>
  <c r="C623" i="10"/>
  <c r="D623" i="10"/>
  <c r="E623" i="10"/>
  <c r="B624" i="10"/>
  <c r="C624" i="10"/>
  <c r="D624" i="10"/>
  <c r="E624" i="10"/>
  <c r="B625" i="10"/>
  <c r="C625" i="10"/>
  <c r="D625" i="10"/>
  <c r="E625" i="10"/>
  <c r="B626" i="10"/>
  <c r="C626" i="10"/>
  <c r="D626" i="10"/>
  <c r="E626" i="10"/>
  <c r="B627" i="10"/>
  <c r="C627" i="10"/>
  <c r="D627" i="10"/>
  <c r="E627" i="10"/>
  <c r="B628" i="10"/>
  <c r="C628" i="10"/>
  <c r="D628" i="10"/>
  <c r="E628" i="10"/>
  <c r="B629" i="10"/>
  <c r="C629" i="10"/>
  <c r="D629" i="10"/>
  <c r="E629" i="10"/>
  <c r="B630" i="10"/>
  <c r="C630" i="10"/>
  <c r="D630" i="10"/>
  <c r="E630" i="10"/>
  <c r="B631" i="10"/>
  <c r="C631" i="10"/>
  <c r="D631" i="10"/>
  <c r="E631" i="10"/>
  <c r="B632" i="10"/>
  <c r="C632" i="10"/>
  <c r="D632" i="10"/>
  <c r="E632" i="10"/>
  <c r="B633" i="10"/>
  <c r="C633" i="10"/>
  <c r="D633" i="10"/>
  <c r="E633" i="10"/>
  <c r="B634" i="10"/>
  <c r="C634" i="10"/>
  <c r="D634" i="10"/>
  <c r="E634" i="10"/>
  <c r="B635" i="10"/>
  <c r="C635" i="10"/>
  <c r="D635" i="10"/>
  <c r="E635" i="10"/>
  <c r="B636" i="10"/>
  <c r="C636" i="10"/>
  <c r="D636" i="10"/>
  <c r="E636" i="10"/>
  <c r="B637" i="10"/>
  <c r="C637" i="10"/>
  <c r="D637" i="10"/>
  <c r="E637" i="10"/>
  <c r="B638" i="10"/>
  <c r="C638" i="10"/>
  <c r="D638" i="10"/>
  <c r="E638" i="10"/>
  <c r="B639" i="10"/>
  <c r="C639" i="10"/>
  <c r="D639" i="10"/>
  <c r="E639" i="10"/>
  <c r="B640" i="10"/>
  <c r="C640" i="10"/>
  <c r="D640" i="10"/>
  <c r="E640" i="10"/>
  <c r="B641" i="10"/>
  <c r="C641" i="10"/>
  <c r="D641" i="10"/>
  <c r="E641" i="10"/>
  <c r="B642" i="10"/>
  <c r="C642" i="10"/>
  <c r="D642" i="10"/>
  <c r="E642" i="10"/>
  <c r="B643" i="10"/>
  <c r="C643" i="10"/>
  <c r="D643" i="10"/>
  <c r="E643" i="10"/>
  <c r="B644" i="10"/>
  <c r="C644" i="10"/>
  <c r="D644" i="10"/>
  <c r="E644" i="10"/>
  <c r="B645" i="10"/>
  <c r="C645" i="10"/>
  <c r="D645" i="10"/>
  <c r="E645" i="10"/>
  <c r="B646" i="10"/>
  <c r="C646" i="10"/>
  <c r="D646" i="10"/>
  <c r="E646" i="10"/>
  <c r="B647" i="10"/>
  <c r="C647" i="10"/>
  <c r="D647" i="10"/>
  <c r="E647" i="10"/>
  <c r="B648" i="10"/>
  <c r="C648" i="10"/>
  <c r="D648" i="10"/>
  <c r="E648" i="10"/>
  <c r="B649" i="10"/>
  <c r="C649" i="10"/>
  <c r="D649" i="10"/>
  <c r="E649" i="10"/>
  <c r="B650" i="10"/>
  <c r="C650" i="10"/>
  <c r="D650" i="10"/>
  <c r="E650" i="10"/>
  <c r="B651" i="10"/>
  <c r="C651" i="10"/>
  <c r="D651" i="10"/>
  <c r="E651" i="10"/>
  <c r="B652" i="10"/>
  <c r="C652" i="10"/>
  <c r="D652" i="10"/>
  <c r="E652" i="10"/>
  <c r="B653" i="10"/>
  <c r="C653" i="10"/>
  <c r="D653" i="10"/>
  <c r="E653" i="10"/>
  <c r="B654" i="10"/>
  <c r="C654" i="10"/>
  <c r="D654" i="10"/>
  <c r="E654" i="10"/>
  <c r="B655" i="10"/>
  <c r="C655" i="10"/>
  <c r="D655" i="10"/>
  <c r="E655" i="10"/>
  <c r="B656" i="10"/>
  <c r="C656" i="10"/>
  <c r="D656" i="10"/>
  <c r="E656" i="10"/>
  <c r="B657" i="10"/>
  <c r="C657" i="10"/>
  <c r="D657" i="10"/>
  <c r="E657" i="10"/>
  <c r="B658" i="10"/>
  <c r="C658" i="10"/>
  <c r="D658" i="10"/>
  <c r="E658" i="10"/>
  <c r="B659" i="10"/>
  <c r="C659" i="10"/>
  <c r="D659" i="10"/>
  <c r="E659" i="10"/>
  <c r="B660" i="10"/>
  <c r="C660" i="10"/>
  <c r="D660" i="10"/>
  <c r="E660" i="10"/>
  <c r="B661" i="10"/>
  <c r="C661" i="10"/>
  <c r="D661" i="10"/>
  <c r="E661" i="10"/>
  <c r="B662" i="10"/>
  <c r="C662" i="10"/>
  <c r="D662" i="10"/>
  <c r="E662" i="10"/>
  <c r="B663" i="10"/>
  <c r="C663" i="10"/>
  <c r="D663" i="10"/>
  <c r="E663" i="10"/>
  <c r="B664" i="10"/>
  <c r="C664" i="10"/>
  <c r="D664" i="10"/>
  <c r="E664" i="10"/>
  <c r="B665" i="10"/>
  <c r="C665" i="10"/>
  <c r="D665" i="10"/>
  <c r="E665" i="10"/>
  <c r="B666" i="10"/>
  <c r="C666" i="10"/>
  <c r="D666" i="10"/>
  <c r="E666" i="10"/>
  <c r="B667" i="10"/>
  <c r="C667" i="10"/>
  <c r="D667" i="10"/>
  <c r="E667" i="10"/>
  <c r="B668" i="10"/>
  <c r="C668" i="10"/>
  <c r="D668" i="10"/>
  <c r="E668" i="10"/>
  <c r="B669" i="10"/>
  <c r="C669" i="10"/>
  <c r="D669" i="10"/>
  <c r="E669" i="10"/>
  <c r="B670" i="10"/>
  <c r="C670" i="10"/>
  <c r="D670" i="10"/>
  <c r="E670" i="10"/>
  <c r="B671" i="10"/>
  <c r="C671" i="10"/>
  <c r="D671" i="10"/>
  <c r="E671" i="10"/>
  <c r="B672" i="10"/>
  <c r="C672" i="10"/>
  <c r="D672" i="10"/>
  <c r="E672" i="10"/>
  <c r="B673" i="10"/>
  <c r="C673" i="10"/>
  <c r="D673" i="10"/>
  <c r="E673" i="10"/>
  <c r="B674" i="10"/>
  <c r="C674" i="10"/>
  <c r="D674" i="10"/>
  <c r="E674" i="10"/>
  <c r="B675" i="10"/>
  <c r="C675" i="10"/>
  <c r="D675" i="10"/>
  <c r="E675" i="10"/>
  <c r="B676" i="10"/>
  <c r="C676" i="10"/>
  <c r="D676" i="10"/>
  <c r="E676" i="10"/>
  <c r="B677" i="10"/>
  <c r="C677" i="10"/>
  <c r="D677" i="10"/>
  <c r="E677" i="10"/>
  <c r="B678" i="10"/>
  <c r="C678" i="10"/>
  <c r="D678" i="10"/>
  <c r="E678" i="10"/>
  <c r="B679" i="10"/>
  <c r="C679" i="10"/>
  <c r="D679" i="10"/>
  <c r="E679" i="10"/>
  <c r="B680" i="10"/>
  <c r="C680" i="10"/>
  <c r="D680" i="10"/>
  <c r="E680" i="10"/>
  <c r="B681" i="10"/>
  <c r="C681" i="10"/>
  <c r="D681" i="10"/>
  <c r="E681" i="10"/>
  <c r="B682" i="10"/>
  <c r="C682" i="10"/>
  <c r="D682" i="10"/>
  <c r="E682" i="10"/>
  <c r="B683" i="10"/>
  <c r="C683" i="10"/>
  <c r="D683" i="10"/>
  <c r="E683" i="10"/>
  <c r="B684" i="10"/>
  <c r="C684" i="10"/>
  <c r="D684" i="10"/>
  <c r="E684" i="10"/>
  <c r="B685" i="10"/>
  <c r="C685" i="10"/>
  <c r="D685" i="10"/>
  <c r="E685" i="10"/>
  <c r="B686" i="10"/>
  <c r="C686" i="10"/>
  <c r="D686" i="10"/>
  <c r="E686" i="10"/>
  <c r="B687" i="10"/>
  <c r="C687" i="10"/>
  <c r="D687" i="10"/>
  <c r="E687" i="10"/>
  <c r="B688" i="10"/>
  <c r="C688" i="10"/>
  <c r="D688" i="10"/>
  <c r="E688" i="10"/>
  <c r="B689" i="10"/>
  <c r="C689" i="10"/>
  <c r="D689" i="10"/>
  <c r="E689" i="10"/>
  <c r="B690" i="10"/>
  <c r="C690" i="10"/>
  <c r="D690" i="10"/>
  <c r="E690" i="10"/>
  <c r="B691" i="10"/>
  <c r="C691" i="10"/>
  <c r="D691" i="10"/>
  <c r="E691" i="10"/>
  <c r="B692" i="10"/>
  <c r="C692" i="10"/>
  <c r="D692" i="10"/>
  <c r="E692" i="10"/>
  <c r="B693" i="10"/>
  <c r="C693" i="10"/>
  <c r="D693" i="10"/>
  <c r="E693" i="10"/>
  <c r="B694" i="10"/>
  <c r="C694" i="10"/>
  <c r="D694" i="10"/>
  <c r="E694" i="10"/>
  <c r="B695" i="10"/>
  <c r="C695" i="10"/>
  <c r="D695" i="10"/>
  <c r="E695" i="10"/>
  <c r="B696" i="10"/>
  <c r="C696" i="10"/>
  <c r="D696" i="10"/>
  <c r="E696" i="10"/>
  <c r="B697" i="10"/>
  <c r="C697" i="10"/>
  <c r="D697" i="10"/>
  <c r="E697" i="10"/>
  <c r="B698" i="10"/>
  <c r="C698" i="10"/>
  <c r="D698" i="10"/>
  <c r="E698" i="10"/>
  <c r="B699" i="10"/>
  <c r="C699" i="10"/>
  <c r="D699" i="10"/>
  <c r="E699" i="10"/>
  <c r="B700" i="10"/>
  <c r="C700" i="10"/>
  <c r="D700" i="10"/>
  <c r="E700" i="10"/>
  <c r="B701" i="10"/>
  <c r="C701" i="10"/>
  <c r="D701" i="10"/>
  <c r="E701" i="10"/>
  <c r="B702" i="10"/>
  <c r="C702" i="10"/>
  <c r="D702" i="10"/>
  <c r="E702" i="10"/>
  <c r="B703" i="10"/>
  <c r="C703" i="10"/>
  <c r="D703" i="10"/>
  <c r="E703" i="10"/>
  <c r="B704" i="10"/>
  <c r="C704" i="10"/>
  <c r="D704" i="10"/>
  <c r="E704" i="10"/>
  <c r="B705" i="10"/>
  <c r="C705" i="10"/>
  <c r="D705" i="10"/>
  <c r="E705" i="10"/>
  <c r="B706" i="10"/>
  <c r="C706" i="10"/>
  <c r="D706" i="10"/>
  <c r="E706" i="10"/>
  <c r="B707" i="10"/>
  <c r="C707" i="10"/>
  <c r="D707" i="10"/>
  <c r="E707" i="10"/>
  <c r="B708" i="10"/>
  <c r="C708" i="10"/>
  <c r="D708" i="10"/>
  <c r="E708" i="10"/>
  <c r="B709" i="10"/>
  <c r="C709" i="10"/>
  <c r="D709" i="10"/>
  <c r="E709" i="10"/>
  <c r="B710" i="10"/>
  <c r="C710" i="10"/>
  <c r="D710" i="10"/>
  <c r="E710" i="10"/>
  <c r="B711" i="10"/>
  <c r="C711" i="10"/>
  <c r="D711" i="10"/>
  <c r="E711" i="10"/>
  <c r="B712" i="10"/>
  <c r="C712" i="10"/>
  <c r="D712" i="10"/>
  <c r="E712" i="10"/>
  <c r="B713" i="10"/>
  <c r="C713" i="10"/>
  <c r="D713" i="10"/>
  <c r="E713" i="10"/>
  <c r="B714" i="10"/>
  <c r="C714" i="10"/>
  <c r="D714" i="10"/>
  <c r="E714" i="10"/>
  <c r="B715" i="10"/>
  <c r="C715" i="10"/>
  <c r="D715" i="10"/>
  <c r="E715" i="10"/>
  <c r="B716" i="10"/>
  <c r="C716" i="10"/>
  <c r="D716" i="10"/>
  <c r="E716" i="10"/>
  <c r="B717" i="10"/>
  <c r="C717" i="10"/>
  <c r="D717" i="10"/>
  <c r="E717" i="10"/>
  <c r="B718" i="10"/>
  <c r="C718" i="10"/>
  <c r="D718" i="10"/>
  <c r="E718" i="10"/>
  <c r="B719" i="10"/>
  <c r="C719" i="10"/>
  <c r="D719" i="10"/>
  <c r="E719" i="10"/>
  <c r="B720" i="10"/>
  <c r="C720" i="10"/>
  <c r="D720" i="10"/>
  <c r="E720" i="10"/>
  <c r="B721" i="10"/>
  <c r="C721" i="10"/>
  <c r="D721" i="10"/>
  <c r="E721" i="10"/>
  <c r="B722" i="10"/>
  <c r="C722" i="10"/>
  <c r="D722" i="10"/>
  <c r="E722" i="10"/>
  <c r="B723" i="10"/>
  <c r="C723" i="10"/>
  <c r="D723" i="10"/>
  <c r="E723" i="10"/>
  <c r="B724" i="10"/>
  <c r="C724" i="10"/>
  <c r="D724" i="10"/>
  <c r="E724" i="10"/>
  <c r="B725" i="10"/>
  <c r="C725" i="10"/>
  <c r="D725" i="10"/>
  <c r="E725" i="10"/>
  <c r="B726" i="10"/>
  <c r="C726" i="10"/>
  <c r="D726" i="10"/>
  <c r="E726" i="10"/>
  <c r="B727" i="10"/>
  <c r="C727" i="10"/>
  <c r="D727" i="10"/>
  <c r="E727" i="10"/>
  <c r="B728" i="10"/>
  <c r="C728" i="10"/>
  <c r="D728" i="10"/>
  <c r="E728" i="10"/>
  <c r="B729" i="10"/>
  <c r="C729" i="10"/>
  <c r="D729" i="10"/>
  <c r="E729" i="10"/>
  <c r="B730" i="10"/>
  <c r="C730" i="10"/>
  <c r="D730" i="10"/>
  <c r="E730" i="10"/>
  <c r="B731" i="10"/>
  <c r="C731" i="10"/>
  <c r="D731" i="10"/>
  <c r="E731" i="10"/>
  <c r="B732" i="10"/>
  <c r="C732" i="10"/>
  <c r="D732" i="10"/>
  <c r="E732" i="10"/>
  <c r="B733" i="10"/>
  <c r="C733" i="10"/>
  <c r="D733" i="10"/>
  <c r="E733" i="10"/>
  <c r="B734" i="10"/>
  <c r="C734" i="10"/>
  <c r="D734" i="10"/>
  <c r="E734" i="10"/>
  <c r="B735" i="10"/>
  <c r="C735" i="10"/>
  <c r="D735" i="10"/>
  <c r="E735" i="10"/>
  <c r="B736" i="10"/>
  <c r="C736" i="10"/>
  <c r="D736" i="10"/>
  <c r="E736" i="10"/>
  <c r="B737" i="10"/>
  <c r="C737" i="10"/>
  <c r="D737" i="10"/>
  <c r="E737" i="10"/>
  <c r="B738" i="10"/>
  <c r="C738" i="10"/>
  <c r="D738" i="10"/>
  <c r="E738" i="10"/>
  <c r="B739" i="10"/>
  <c r="C739" i="10"/>
  <c r="D739" i="10"/>
  <c r="E739" i="10"/>
  <c r="B740" i="10"/>
  <c r="C740" i="10"/>
  <c r="D740" i="10"/>
  <c r="E740" i="10"/>
  <c r="B741" i="10"/>
  <c r="C741" i="10"/>
  <c r="D741" i="10"/>
  <c r="E741" i="10"/>
  <c r="B742" i="10"/>
  <c r="C742" i="10"/>
  <c r="D742" i="10"/>
  <c r="E742" i="10"/>
  <c r="B743" i="10"/>
  <c r="C743" i="10"/>
  <c r="D743" i="10"/>
  <c r="E743" i="10"/>
  <c r="B744" i="10"/>
  <c r="C744" i="10"/>
  <c r="D744" i="10"/>
  <c r="E744" i="10"/>
  <c r="B745" i="10"/>
  <c r="C745" i="10"/>
  <c r="D745" i="10"/>
  <c r="E745" i="10"/>
  <c r="B746" i="10"/>
  <c r="C746" i="10"/>
  <c r="D746" i="10"/>
  <c r="E746" i="10"/>
  <c r="B747" i="10"/>
  <c r="C747" i="10"/>
  <c r="D747" i="10"/>
  <c r="E747" i="10"/>
  <c r="B748" i="10"/>
  <c r="C748" i="10"/>
  <c r="D748" i="10"/>
  <c r="E748" i="10"/>
  <c r="B749" i="10"/>
  <c r="C749" i="10"/>
  <c r="D749" i="10"/>
  <c r="E749" i="10"/>
  <c r="B750" i="10"/>
  <c r="C750" i="10"/>
  <c r="D750" i="10"/>
  <c r="E750" i="10"/>
  <c r="B751" i="10"/>
  <c r="C751" i="10"/>
  <c r="D751" i="10"/>
  <c r="E751" i="10"/>
  <c r="B752" i="10"/>
  <c r="C752" i="10"/>
  <c r="D752" i="10"/>
  <c r="E752" i="10"/>
  <c r="B753" i="10"/>
  <c r="C753" i="10"/>
  <c r="D753" i="10"/>
  <c r="E753" i="10"/>
  <c r="B754" i="10"/>
  <c r="C754" i="10"/>
  <c r="D754" i="10"/>
  <c r="E754" i="10"/>
  <c r="B755" i="10"/>
  <c r="C755" i="10"/>
  <c r="D755" i="10"/>
  <c r="E755" i="10"/>
  <c r="B756" i="10"/>
  <c r="C756" i="10"/>
  <c r="D756" i="10"/>
  <c r="E756" i="10"/>
  <c r="B757" i="10"/>
  <c r="C757" i="10"/>
  <c r="D757" i="10"/>
  <c r="E757" i="10"/>
  <c r="B758" i="10"/>
  <c r="C758" i="10"/>
  <c r="D758" i="10"/>
  <c r="E758" i="10"/>
  <c r="B759" i="10"/>
  <c r="C759" i="10"/>
  <c r="D759" i="10"/>
  <c r="E759" i="10"/>
  <c r="B760" i="10"/>
  <c r="C760" i="10"/>
  <c r="D760" i="10"/>
  <c r="E760" i="10"/>
  <c r="B761" i="10"/>
  <c r="C761" i="10"/>
  <c r="D761" i="10"/>
  <c r="E761" i="10"/>
  <c r="B762" i="10"/>
  <c r="C762" i="10"/>
  <c r="D762" i="10"/>
  <c r="E762" i="10"/>
  <c r="B763" i="10"/>
  <c r="C763" i="10"/>
  <c r="D763" i="10"/>
  <c r="E763" i="10"/>
  <c r="B764" i="10"/>
  <c r="C764" i="10"/>
  <c r="D764" i="10"/>
  <c r="E764" i="10"/>
  <c r="B765" i="10"/>
  <c r="C765" i="10"/>
  <c r="D765" i="10"/>
  <c r="E765" i="10"/>
  <c r="B766" i="10"/>
  <c r="C766" i="10"/>
  <c r="D766" i="10"/>
  <c r="E766" i="10"/>
  <c r="B767" i="10"/>
  <c r="C767" i="10"/>
  <c r="D767" i="10"/>
  <c r="E767" i="10"/>
  <c r="B768" i="10"/>
  <c r="C768" i="10"/>
  <c r="D768" i="10"/>
  <c r="E768" i="10"/>
  <c r="B769" i="10"/>
  <c r="C769" i="10"/>
  <c r="D769" i="10"/>
  <c r="E769" i="10"/>
  <c r="B770" i="10"/>
  <c r="C770" i="10"/>
  <c r="D770" i="10"/>
  <c r="E770" i="10"/>
  <c r="B771" i="10"/>
  <c r="C771" i="10"/>
  <c r="D771" i="10"/>
  <c r="E771" i="10"/>
  <c r="B772" i="10"/>
  <c r="C772" i="10"/>
  <c r="D772" i="10"/>
  <c r="E772" i="10"/>
  <c r="B773" i="10"/>
  <c r="C773" i="10"/>
  <c r="D773" i="10"/>
  <c r="E773" i="10"/>
  <c r="B774" i="10"/>
  <c r="C774" i="10"/>
  <c r="D774" i="10"/>
  <c r="E774" i="10"/>
  <c r="B775" i="10"/>
  <c r="C775" i="10"/>
  <c r="D775" i="10"/>
  <c r="E775" i="10"/>
  <c r="B776" i="10"/>
  <c r="C776" i="10"/>
  <c r="D776" i="10"/>
  <c r="E776" i="10"/>
  <c r="B777" i="10"/>
  <c r="C777" i="10"/>
  <c r="D777" i="10"/>
  <c r="E777" i="10"/>
  <c r="B778" i="10"/>
  <c r="C778" i="10"/>
  <c r="D778" i="10"/>
  <c r="E778" i="10"/>
  <c r="B779" i="10"/>
  <c r="C779" i="10"/>
  <c r="D779" i="10"/>
  <c r="E779" i="10"/>
  <c r="B780" i="10"/>
  <c r="C780" i="10"/>
  <c r="D780" i="10"/>
  <c r="E780" i="10"/>
  <c r="B781" i="10"/>
  <c r="C781" i="10"/>
  <c r="D781" i="10"/>
  <c r="E781" i="10"/>
  <c r="B782" i="10"/>
  <c r="C782" i="10"/>
  <c r="D782" i="10"/>
  <c r="E782" i="10"/>
  <c r="B783" i="10"/>
  <c r="C783" i="10"/>
  <c r="D783" i="10"/>
  <c r="E783" i="10"/>
  <c r="B784" i="10"/>
  <c r="C784" i="10"/>
  <c r="D784" i="10"/>
  <c r="E784" i="10"/>
  <c r="B785" i="10"/>
  <c r="C785" i="10"/>
  <c r="D785" i="10"/>
  <c r="E785" i="10"/>
  <c r="B786" i="10"/>
  <c r="C786" i="10"/>
  <c r="D786" i="10"/>
  <c r="E786" i="10"/>
  <c r="B787" i="10"/>
  <c r="C787" i="10"/>
  <c r="D787" i="10"/>
  <c r="E787" i="10"/>
  <c r="B788" i="10"/>
  <c r="C788" i="10"/>
  <c r="D788" i="10"/>
  <c r="E788" i="10"/>
  <c r="B789" i="10"/>
  <c r="C789" i="10"/>
  <c r="D789" i="10"/>
  <c r="E789" i="10"/>
  <c r="B790" i="10"/>
  <c r="C790" i="10"/>
  <c r="D790" i="10"/>
  <c r="E790" i="10"/>
  <c r="B791" i="10"/>
  <c r="C791" i="10"/>
  <c r="D791" i="10"/>
  <c r="E791" i="10"/>
  <c r="B792" i="10"/>
  <c r="C792" i="10"/>
  <c r="D792" i="10"/>
  <c r="E792" i="10"/>
  <c r="B793" i="10"/>
  <c r="C793" i="10"/>
  <c r="D793" i="10"/>
  <c r="E793" i="10"/>
  <c r="B794" i="10"/>
  <c r="C794" i="10"/>
  <c r="D794" i="10"/>
  <c r="E794" i="10"/>
  <c r="B795" i="10"/>
  <c r="C795" i="10"/>
  <c r="D795" i="10"/>
  <c r="E795" i="10"/>
  <c r="B796" i="10"/>
  <c r="C796" i="10"/>
  <c r="D796" i="10"/>
  <c r="E796" i="10"/>
  <c r="B797" i="10"/>
  <c r="C797" i="10"/>
  <c r="D797" i="10"/>
  <c r="E797" i="10"/>
  <c r="B798" i="10"/>
  <c r="C798" i="10"/>
  <c r="D798" i="10"/>
  <c r="E798" i="10"/>
  <c r="B799" i="10"/>
  <c r="C799" i="10"/>
  <c r="D799" i="10"/>
  <c r="E799" i="10"/>
  <c r="B800" i="10"/>
  <c r="C800" i="10"/>
  <c r="D800" i="10"/>
  <c r="E800" i="10"/>
  <c r="B801" i="10"/>
  <c r="C801" i="10"/>
  <c r="D801" i="10"/>
  <c r="E801" i="10"/>
  <c r="B802" i="10"/>
  <c r="C802" i="10"/>
  <c r="D802" i="10"/>
  <c r="E802" i="10"/>
  <c r="B803" i="10"/>
  <c r="C803" i="10"/>
  <c r="D803" i="10"/>
  <c r="E803" i="10"/>
  <c r="B804" i="10"/>
  <c r="C804" i="10"/>
  <c r="D804" i="10"/>
  <c r="E804" i="10"/>
  <c r="B805" i="10"/>
  <c r="C805" i="10"/>
  <c r="D805" i="10"/>
  <c r="E805" i="10"/>
  <c r="B806" i="10"/>
  <c r="C806" i="10"/>
  <c r="D806" i="10"/>
  <c r="E806" i="10"/>
  <c r="B807" i="10"/>
  <c r="C807" i="10"/>
  <c r="D807" i="10"/>
  <c r="E807" i="10"/>
  <c r="B808" i="10"/>
  <c r="C808" i="10"/>
  <c r="D808" i="10"/>
  <c r="E808" i="10"/>
  <c r="B809" i="10"/>
  <c r="C809" i="10"/>
  <c r="D809" i="10"/>
  <c r="E809" i="10"/>
  <c r="B810" i="10"/>
  <c r="C810" i="10"/>
  <c r="D810" i="10"/>
  <c r="E810" i="10"/>
  <c r="B811" i="10"/>
  <c r="C811" i="10"/>
  <c r="D811" i="10"/>
  <c r="E811" i="10"/>
  <c r="B812" i="10"/>
  <c r="C812" i="10"/>
  <c r="D812" i="10"/>
  <c r="E812" i="10"/>
  <c r="B813" i="10"/>
  <c r="C813" i="10"/>
  <c r="D813" i="10"/>
  <c r="E813" i="10"/>
  <c r="B814" i="10"/>
  <c r="C814" i="10"/>
  <c r="D814" i="10"/>
  <c r="E814" i="10"/>
  <c r="B815" i="10"/>
  <c r="C815" i="10"/>
  <c r="D815" i="10"/>
  <c r="E815" i="10"/>
  <c r="B816" i="10"/>
  <c r="C816" i="10"/>
  <c r="D816" i="10"/>
  <c r="E816" i="10"/>
  <c r="B817" i="10"/>
  <c r="C817" i="10"/>
  <c r="D817" i="10"/>
  <c r="E817" i="10"/>
  <c r="B818" i="10"/>
  <c r="C818" i="10"/>
  <c r="D818" i="10"/>
  <c r="E818" i="10"/>
  <c r="B819" i="10"/>
  <c r="C819" i="10"/>
  <c r="D819" i="10"/>
  <c r="E819" i="10"/>
  <c r="B820" i="10"/>
  <c r="C820" i="10"/>
  <c r="D820" i="10"/>
  <c r="E820" i="10"/>
  <c r="B821" i="10"/>
  <c r="C821" i="10"/>
  <c r="D821" i="10"/>
  <c r="E821" i="10"/>
  <c r="B822" i="10"/>
  <c r="C822" i="10"/>
  <c r="D822" i="10"/>
  <c r="E822" i="10"/>
  <c r="B823" i="10"/>
  <c r="C823" i="10"/>
  <c r="D823" i="10"/>
  <c r="E823" i="10"/>
  <c r="B824" i="10"/>
  <c r="C824" i="10"/>
  <c r="D824" i="10"/>
  <c r="E824" i="10"/>
  <c r="B825" i="10"/>
  <c r="C825" i="10"/>
  <c r="D825" i="10"/>
  <c r="E825" i="10"/>
  <c r="B826" i="10"/>
  <c r="C826" i="10"/>
  <c r="D826" i="10"/>
  <c r="E826" i="10"/>
  <c r="B827" i="10"/>
  <c r="C827" i="10"/>
  <c r="D827" i="10"/>
  <c r="E827" i="10"/>
  <c r="B828" i="10"/>
  <c r="C828" i="10"/>
  <c r="D828" i="10"/>
  <c r="E828" i="10"/>
  <c r="B829" i="10"/>
  <c r="C829" i="10"/>
  <c r="D829" i="10"/>
  <c r="E829" i="10"/>
  <c r="B830" i="10"/>
  <c r="C830" i="10"/>
  <c r="D830" i="10"/>
  <c r="E830" i="10"/>
  <c r="B831" i="10"/>
  <c r="C831" i="10"/>
  <c r="D831" i="10"/>
  <c r="E831" i="10"/>
  <c r="B832" i="10"/>
  <c r="C832" i="10"/>
  <c r="D832" i="10"/>
  <c r="E832" i="10"/>
  <c r="B833" i="10"/>
  <c r="C833" i="10"/>
  <c r="D833" i="10"/>
  <c r="E833" i="10"/>
  <c r="B834" i="10"/>
  <c r="C834" i="10"/>
  <c r="D834" i="10"/>
  <c r="E834" i="10"/>
  <c r="B835" i="10"/>
  <c r="C835" i="10"/>
  <c r="D835" i="10"/>
  <c r="E835" i="10"/>
  <c r="B836" i="10"/>
  <c r="C836" i="10"/>
  <c r="D836" i="10"/>
  <c r="E836" i="10"/>
  <c r="B837" i="10"/>
  <c r="C837" i="10"/>
  <c r="D837" i="10"/>
  <c r="E837" i="10"/>
  <c r="B838" i="10"/>
  <c r="C838" i="10"/>
  <c r="D838" i="10"/>
  <c r="E838" i="10"/>
  <c r="B839" i="10"/>
  <c r="C839" i="10"/>
  <c r="D839" i="10"/>
  <c r="E839" i="10"/>
  <c r="B840" i="10"/>
  <c r="C840" i="10"/>
  <c r="D840" i="10"/>
  <c r="E840" i="10"/>
  <c r="B841" i="10"/>
  <c r="C841" i="10"/>
  <c r="D841" i="10"/>
  <c r="E841" i="10"/>
  <c r="B842" i="10"/>
  <c r="C842" i="10"/>
  <c r="D842" i="10"/>
  <c r="E842" i="10"/>
  <c r="B843" i="10"/>
  <c r="C843" i="10"/>
  <c r="D843" i="10"/>
  <c r="E843" i="10"/>
  <c r="B844" i="10"/>
  <c r="C844" i="10"/>
  <c r="D844" i="10"/>
  <c r="E844" i="10"/>
  <c r="B845" i="10"/>
  <c r="C845" i="10"/>
  <c r="D845" i="10"/>
  <c r="E845" i="10"/>
  <c r="B846" i="10"/>
  <c r="C846" i="10"/>
  <c r="D846" i="10"/>
  <c r="E846" i="10"/>
  <c r="B847" i="10"/>
  <c r="C847" i="10"/>
  <c r="D847" i="10"/>
  <c r="E847" i="10"/>
  <c r="B848" i="10"/>
  <c r="C848" i="10"/>
  <c r="D848" i="10"/>
  <c r="E848" i="10"/>
  <c r="B849" i="10"/>
  <c r="C849" i="10"/>
  <c r="D849" i="10"/>
  <c r="E849" i="10"/>
  <c r="B850" i="10"/>
  <c r="C850" i="10"/>
  <c r="D850" i="10"/>
  <c r="E850" i="10"/>
  <c r="B851" i="10"/>
  <c r="C851" i="10"/>
  <c r="D851" i="10"/>
  <c r="E851" i="10"/>
  <c r="B852" i="10"/>
  <c r="C852" i="10"/>
  <c r="D852" i="10"/>
  <c r="E852" i="10"/>
  <c r="B853" i="10"/>
  <c r="C853" i="10"/>
  <c r="D853" i="10"/>
  <c r="E853" i="10"/>
  <c r="B854" i="10"/>
  <c r="C854" i="10"/>
  <c r="D854" i="10"/>
  <c r="E854" i="10"/>
  <c r="B855" i="10"/>
  <c r="C855" i="10"/>
  <c r="D855" i="10"/>
  <c r="E855" i="10"/>
  <c r="B856" i="10"/>
  <c r="C856" i="10"/>
  <c r="D856" i="10"/>
  <c r="E856" i="10"/>
  <c r="B857" i="10"/>
  <c r="C857" i="10"/>
  <c r="D857" i="10"/>
  <c r="E857" i="10"/>
  <c r="B858" i="10"/>
  <c r="C858" i="10"/>
  <c r="D858" i="10"/>
  <c r="E858" i="10"/>
  <c r="B859" i="10"/>
  <c r="C859" i="10"/>
  <c r="D859" i="10"/>
  <c r="E859" i="10"/>
  <c r="B860" i="10"/>
  <c r="C860" i="10"/>
  <c r="D860" i="10"/>
  <c r="E860" i="10"/>
  <c r="B861" i="10"/>
  <c r="C861" i="10"/>
  <c r="D861" i="10"/>
  <c r="E861" i="10"/>
  <c r="B862" i="10"/>
  <c r="C862" i="10"/>
  <c r="D862" i="10"/>
  <c r="E862" i="10"/>
  <c r="B863" i="10"/>
  <c r="C863" i="10"/>
  <c r="D863" i="10"/>
  <c r="E863" i="10"/>
  <c r="B864" i="10"/>
  <c r="C864" i="10"/>
  <c r="D864" i="10"/>
  <c r="E864" i="10"/>
  <c r="B865" i="10"/>
  <c r="C865" i="10"/>
  <c r="D865" i="10"/>
  <c r="E865" i="10"/>
  <c r="B866" i="10"/>
  <c r="C866" i="10"/>
  <c r="D866" i="10"/>
  <c r="E866" i="10"/>
  <c r="B867" i="10"/>
  <c r="C867" i="10"/>
  <c r="D867" i="10"/>
  <c r="E867" i="10"/>
  <c r="B868" i="10"/>
  <c r="C868" i="10"/>
  <c r="D868" i="10"/>
  <c r="E868" i="10"/>
  <c r="B869" i="10"/>
  <c r="C869" i="10"/>
  <c r="D869" i="10"/>
  <c r="E869" i="10"/>
  <c r="B870" i="10"/>
  <c r="C870" i="10"/>
  <c r="D870" i="10"/>
  <c r="E870" i="10"/>
  <c r="B871" i="10"/>
  <c r="C871" i="10"/>
  <c r="D871" i="10"/>
  <c r="E871" i="10"/>
  <c r="B872" i="10"/>
  <c r="C872" i="10"/>
  <c r="D872" i="10"/>
  <c r="E872" i="10"/>
  <c r="B873" i="10"/>
  <c r="C873" i="10"/>
  <c r="D873" i="10"/>
  <c r="E873" i="10"/>
  <c r="B874" i="10"/>
  <c r="C874" i="10"/>
  <c r="D874" i="10"/>
  <c r="E874" i="10"/>
  <c r="B875" i="10"/>
  <c r="C875" i="10"/>
  <c r="D875" i="10"/>
  <c r="E875" i="10"/>
  <c r="B876" i="10"/>
  <c r="C876" i="10"/>
  <c r="D876" i="10"/>
  <c r="E876" i="10"/>
  <c r="B877" i="10"/>
  <c r="C877" i="10"/>
  <c r="D877" i="10"/>
  <c r="E877" i="10"/>
  <c r="B878" i="10"/>
  <c r="C878" i="10"/>
  <c r="D878" i="10"/>
  <c r="E878" i="10"/>
  <c r="B879" i="10"/>
  <c r="C879" i="10"/>
  <c r="D879" i="10"/>
  <c r="E879" i="10"/>
  <c r="B880" i="10"/>
  <c r="C880" i="10"/>
  <c r="D880" i="10"/>
  <c r="E880" i="10"/>
  <c r="B881" i="10"/>
  <c r="C881" i="10"/>
  <c r="D881" i="10"/>
  <c r="E881" i="10"/>
  <c r="B882" i="10"/>
  <c r="C882" i="10"/>
  <c r="D882" i="10"/>
  <c r="E882" i="10"/>
  <c r="B883" i="10"/>
  <c r="C883" i="10"/>
  <c r="D883" i="10"/>
  <c r="E883" i="10"/>
  <c r="B884" i="10"/>
  <c r="C884" i="10"/>
  <c r="D884" i="10"/>
  <c r="E884" i="10"/>
  <c r="B885" i="10"/>
  <c r="C885" i="10"/>
  <c r="D885" i="10"/>
  <c r="E885" i="10"/>
  <c r="B886" i="10"/>
  <c r="C886" i="10"/>
  <c r="D886" i="10"/>
  <c r="E886" i="10"/>
  <c r="B887" i="10"/>
  <c r="C887" i="10"/>
  <c r="D887" i="10"/>
  <c r="E887" i="10"/>
  <c r="B888" i="10"/>
  <c r="C888" i="10"/>
  <c r="D888" i="10"/>
  <c r="E888" i="10"/>
  <c r="B889" i="10"/>
  <c r="C889" i="10"/>
  <c r="D889" i="10"/>
  <c r="E889" i="10"/>
  <c r="B890" i="10"/>
  <c r="C890" i="10"/>
  <c r="D890" i="10"/>
  <c r="E890" i="10"/>
  <c r="B891" i="10"/>
  <c r="C891" i="10"/>
  <c r="D891" i="10"/>
  <c r="E891" i="10"/>
  <c r="B892" i="10"/>
  <c r="C892" i="10"/>
  <c r="D892" i="10"/>
  <c r="E892" i="10"/>
  <c r="B893" i="10"/>
  <c r="C893" i="10"/>
  <c r="D893" i="10"/>
  <c r="E893" i="10"/>
  <c r="B894" i="10"/>
  <c r="C894" i="10"/>
  <c r="D894" i="10"/>
  <c r="E894" i="10"/>
  <c r="B895" i="10"/>
  <c r="C895" i="10"/>
  <c r="D895" i="10"/>
  <c r="E895" i="10"/>
  <c r="B896" i="10"/>
  <c r="C896" i="10"/>
  <c r="D896" i="10"/>
  <c r="E896" i="10"/>
  <c r="B897" i="10"/>
  <c r="C897" i="10"/>
  <c r="D897" i="10"/>
  <c r="E897" i="10"/>
  <c r="B898" i="10"/>
  <c r="C898" i="10"/>
  <c r="D898" i="10"/>
  <c r="E898" i="10"/>
  <c r="B899" i="10"/>
  <c r="C899" i="10"/>
  <c r="D899" i="10"/>
  <c r="E899" i="10"/>
  <c r="B900" i="10"/>
  <c r="C900" i="10"/>
  <c r="D900" i="10"/>
  <c r="E900" i="10"/>
  <c r="B901" i="10"/>
  <c r="C901" i="10"/>
  <c r="D901" i="10"/>
  <c r="E901" i="10"/>
  <c r="B902" i="10"/>
  <c r="C902" i="10"/>
  <c r="D902" i="10"/>
  <c r="E902" i="10"/>
  <c r="B903" i="10"/>
  <c r="C903" i="10"/>
  <c r="D903" i="10"/>
  <c r="E903" i="10"/>
  <c r="B904" i="10"/>
  <c r="C904" i="10"/>
  <c r="D904" i="10"/>
  <c r="E904" i="10"/>
  <c r="B905" i="10"/>
  <c r="C905" i="10"/>
  <c r="D905" i="10"/>
  <c r="E905" i="10"/>
  <c r="B906" i="10"/>
  <c r="C906" i="10"/>
  <c r="D906" i="10"/>
  <c r="E906" i="10"/>
  <c r="B907" i="10"/>
  <c r="C907" i="10"/>
  <c r="D907" i="10"/>
  <c r="E907" i="10"/>
  <c r="B908" i="10"/>
  <c r="C908" i="10"/>
  <c r="D908" i="10"/>
  <c r="E908" i="10"/>
  <c r="B909" i="10"/>
  <c r="C909" i="10"/>
  <c r="D909" i="10"/>
  <c r="E909" i="10"/>
  <c r="B910" i="10"/>
  <c r="C910" i="10"/>
  <c r="D910" i="10"/>
  <c r="E910" i="10"/>
  <c r="B911" i="10"/>
  <c r="C911" i="10"/>
  <c r="D911" i="10"/>
  <c r="E911" i="10"/>
  <c r="B912" i="10"/>
  <c r="C912" i="10"/>
  <c r="D912" i="10"/>
  <c r="E912" i="10"/>
  <c r="B913" i="10"/>
  <c r="C913" i="10"/>
  <c r="D913" i="10"/>
  <c r="E913" i="10"/>
  <c r="B914" i="10"/>
  <c r="C914" i="10"/>
  <c r="D914" i="10"/>
  <c r="E914" i="10"/>
  <c r="B915" i="10"/>
  <c r="C915" i="10"/>
  <c r="D915" i="10"/>
  <c r="E915" i="10"/>
  <c r="B916" i="10"/>
  <c r="C916" i="10"/>
  <c r="D916" i="10"/>
  <c r="E916" i="10"/>
  <c r="B917" i="10"/>
  <c r="C917" i="10"/>
  <c r="D917" i="10"/>
  <c r="E917" i="10"/>
  <c r="B918" i="10"/>
  <c r="C918" i="10"/>
  <c r="D918" i="10"/>
  <c r="E918" i="10"/>
  <c r="B919" i="10"/>
  <c r="C919" i="10"/>
  <c r="D919" i="10"/>
  <c r="E919" i="10"/>
  <c r="B920" i="10"/>
  <c r="C920" i="10"/>
  <c r="D920" i="10"/>
  <c r="E920" i="10"/>
  <c r="B921" i="10"/>
  <c r="C921" i="10"/>
  <c r="D921" i="10"/>
  <c r="E921" i="10"/>
  <c r="B922" i="10"/>
  <c r="C922" i="10"/>
  <c r="D922" i="10"/>
  <c r="E922" i="10"/>
  <c r="B923" i="10"/>
  <c r="C923" i="10"/>
  <c r="D923" i="10"/>
  <c r="E923" i="10"/>
  <c r="B924" i="10"/>
  <c r="C924" i="10"/>
  <c r="D924" i="10"/>
  <c r="E924" i="10"/>
  <c r="B925" i="10"/>
  <c r="C925" i="10"/>
  <c r="D925" i="10"/>
  <c r="E925" i="10"/>
  <c r="B926" i="10"/>
  <c r="C926" i="10"/>
  <c r="D926" i="10"/>
  <c r="E926" i="10"/>
  <c r="B927" i="10"/>
  <c r="C927" i="10"/>
  <c r="D927" i="10"/>
  <c r="E927" i="10"/>
  <c r="B928" i="10"/>
  <c r="C928" i="10"/>
  <c r="D928" i="10"/>
  <c r="E928" i="10"/>
  <c r="B929" i="10"/>
  <c r="C929" i="10"/>
  <c r="D929" i="10"/>
  <c r="E929" i="10"/>
  <c r="B930" i="10"/>
  <c r="C930" i="10"/>
  <c r="D930" i="10"/>
  <c r="E930" i="10"/>
  <c r="B931" i="10"/>
  <c r="C931" i="10"/>
  <c r="D931" i="10"/>
  <c r="E931" i="10"/>
  <c r="B932" i="10"/>
  <c r="C932" i="10"/>
  <c r="D932" i="10"/>
  <c r="E932" i="10"/>
  <c r="B933" i="10"/>
  <c r="C933" i="10"/>
  <c r="D933" i="10"/>
  <c r="E933" i="10"/>
  <c r="B934" i="10"/>
  <c r="C934" i="10"/>
  <c r="D934" i="10"/>
  <c r="E934" i="10"/>
  <c r="B935" i="10"/>
  <c r="C935" i="10"/>
  <c r="D935" i="10"/>
  <c r="E935" i="10"/>
  <c r="B936" i="10"/>
  <c r="C936" i="10"/>
  <c r="D936" i="10"/>
  <c r="E936" i="10"/>
  <c r="B937" i="10"/>
  <c r="C937" i="10"/>
  <c r="D937" i="10"/>
  <c r="E937" i="10"/>
  <c r="B938" i="10"/>
  <c r="C938" i="10"/>
  <c r="D938" i="10"/>
  <c r="E938" i="10"/>
  <c r="B939" i="10"/>
  <c r="C939" i="10"/>
  <c r="D939" i="10"/>
  <c r="E939" i="10"/>
  <c r="B940" i="10"/>
  <c r="C940" i="10"/>
  <c r="D940" i="10"/>
  <c r="E940" i="10"/>
  <c r="B941" i="10"/>
  <c r="C941" i="10"/>
  <c r="D941" i="10"/>
  <c r="E941" i="10"/>
  <c r="B942" i="10"/>
  <c r="C942" i="10"/>
  <c r="D942" i="10"/>
  <c r="E942" i="10"/>
  <c r="B943" i="10"/>
  <c r="C943" i="10"/>
  <c r="D943" i="10"/>
  <c r="E943" i="10"/>
  <c r="B944" i="10"/>
  <c r="C944" i="10"/>
  <c r="D944" i="10"/>
  <c r="E944" i="10"/>
  <c r="B945" i="10"/>
  <c r="C945" i="10"/>
  <c r="D945" i="10"/>
  <c r="E945" i="10"/>
  <c r="B946" i="10"/>
  <c r="C946" i="10"/>
  <c r="D946" i="10"/>
  <c r="E946" i="10"/>
  <c r="B947" i="10"/>
  <c r="C947" i="10"/>
  <c r="D947" i="10"/>
  <c r="E947" i="10"/>
  <c r="B948" i="10"/>
  <c r="C948" i="10"/>
  <c r="D948" i="10"/>
  <c r="E948" i="10"/>
  <c r="B949" i="10"/>
  <c r="C949" i="10"/>
  <c r="D949" i="10"/>
  <c r="E949" i="10"/>
  <c r="B950" i="10"/>
  <c r="C950" i="10"/>
  <c r="D950" i="10"/>
  <c r="E950" i="10"/>
  <c r="B951" i="10"/>
  <c r="C951" i="10"/>
  <c r="D951" i="10"/>
  <c r="E951" i="10"/>
  <c r="B952" i="10"/>
  <c r="C952" i="10"/>
  <c r="D952" i="10"/>
  <c r="E952" i="10"/>
  <c r="B953" i="10"/>
  <c r="C953" i="10"/>
  <c r="D953" i="10"/>
  <c r="E953" i="10"/>
  <c r="B954" i="10"/>
  <c r="C954" i="10"/>
  <c r="D954" i="10"/>
  <c r="E954" i="10"/>
  <c r="B955" i="10"/>
  <c r="C955" i="10"/>
  <c r="D955" i="10"/>
  <c r="E955" i="10"/>
  <c r="B956" i="10"/>
  <c r="C956" i="10"/>
  <c r="D956" i="10"/>
  <c r="E956" i="10"/>
  <c r="B957" i="10"/>
  <c r="C957" i="10"/>
  <c r="D957" i="10"/>
  <c r="E957" i="10"/>
  <c r="B958" i="10"/>
  <c r="C958" i="10"/>
  <c r="D958" i="10"/>
  <c r="E958" i="10"/>
  <c r="B959" i="10"/>
  <c r="C959" i="10"/>
  <c r="D959" i="10"/>
  <c r="E959" i="10"/>
  <c r="B960" i="10"/>
  <c r="C960" i="10"/>
  <c r="D960" i="10"/>
  <c r="E960" i="10"/>
  <c r="B961" i="10"/>
  <c r="C961" i="10"/>
  <c r="D961" i="10"/>
  <c r="E961" i="10"/>
  <c r="B962" i="10"/>
  <c r="C962" i="10"/>
  <c r="D962" i="10"/>
  <c r="E962" i="10"/>
  <c r="B963" i="10"/>
  <c r="C963" i="10"/>
  <c r="D963" i="10"/>
  <c r="E963" i="10"/>
  <c r="B964" i="10"/>
  <c r="C964" i="10"/>
  <c r="D964" i="10"/>
  <c r="E964" i="10"/>
  <c r="B965" i="10"/>
  <c r="C965" i="10"/>
  <c r="D965" i="10"/>
  <c r="E965" i="10"/>
  <c r="B966" i="10"/>
  <c r="C966" i="10"/>
  <c r="D966" i="10"/>
  <c r="E966" i="10"/>
  <c r="B967" i="10"/>
  <c r="C967" i="10"/>
  <c r="D967" i="10"/>
  <c r="E967" i="10"/>
  <c r="B968" i="10"/>
  <c r="C968" i="10"/>
  <c r="D968" i="10"/>
  <c r="E968" i="10"/>
  <c r="B969" i="10"/>
  <c r="C969" i="10"/>
  <c r="D969" i="10"/>
  <c r="E969" i="10"/>
  <c r="B970" i="10"/>
  <c r="C970" i="10"/>
  <c r="D970" i="10"/>
  <c r="E970" i="10"/>
  <c r="B971" i="10"/>
  <c r="C971" i="10"/>
  <c r="D971" i="10"/>
  <c r="E971" i="10"/>
  <c r="B972" i="10"/>
  <c r="C972" i="10"/>
  <c r="D972" i="10"/>
  <c r="E972" i="10"/>
  <c r="B973" i="10"/>
  <c r="C973" i="10"/>
  <c r="D973" i="10"/>
  <c r="E973" i="10"/>
  <c r="B974" i="10"/>
  <c r="C974" i="10"/>
  <c r="D974" i="10"/>
  <c r="E974" i="10"/>
  <c r="B975" i="10"/>
  <c r="C975" i="10"/>
  <c r="D975" i="10"/>
  <c r="E975" i="10"/>
  <c r="B976" i="10"/>
  <c r="C976" i="10"/>
  <c r="D976" i="10"/>
  <c r="E976" i="10"/>
  <c r="B977" i="10"/>
  <c r="C977" i="10"/>
  <c r="D977" i="10"/>
  <c r="E977" i="10"/>
  <c r="B978" i="10"/>
  <c r="C978" i="10"/>
  <c r="D978" i="10"/>
  <c r="E978" i="10"/>
  <c r="B979" i="10"/>
  <c r="C979" i="10"/>
  <c r="D979" i="10"/>
  <c r="E979" i="10"/>
  <c r="B980" i="10"/>
  <c r="C980" i="10"/>
  <c r="D980" i="10"/>
  <c r="E980" i="10"/>
  <c r="B981" i="10"/>
  <c r="C981" i="10"/>
  <c r="D981" i="10"/>
  <c r="E981" i="10"/>
  <c r="B982" i="10"/>
  <c r="C982" i="10"/>
  <c r="D982" i="10"/>
  <c r="E982" i="10"/>
  <c r="B983" i="10"/>
  <c r="C983" i="10"/>
  <c r="D983" i="10"/>
  <c r="E983" i="10"/>
  <c r="B984" i="10"/>
  <c r="C984" i="10"/>
  <c r="D984" i="10"/>
  <c r="E984" i="10"/>
  <c r="B985" i="10"/>
  <c r="C985" i="10"/>
  <c r="D985" i="10"/>
  <c r="E985" i="10"/>
  <c r="B986" i="10"/>
  <c r="C986" i="10"/>
  <c r="D986" i="10"/>
  <c r="E986" i="10"/>
  <c r="B987" i="10"/>
  <c r="C987" i="10"/>
  <c r="D987" i="10"/>
  <c r="E987" i="10"/>
  <c r="B988" i="10"/>
  <c r="C988" i="10"/>
  <c r="D988" i="10"/>
  <c r="E988" i="10"/>
  <c r="B989" i="10"/>
  <c r="C989" i="10"/>
  <c r="D989" i="10"/>
  <c r="E989" i="10"/>
  <c r="B990" i="10"/>
  <c r="C990" i="10"/>
  <c r="D990" i="10"/>
  <c r="E990" i="10"/>
  <c r="B991" i="10"/>
  <c r="C991" i="10"/>
  <c r="D991" i="10"/>
  <c r="E991" i="10"/>
  <c r="B992" i="10"/>
  <c r="C992" i="10"/>
  <c r="D992" i="10"/>
  <c r="E992" i="10"/>
  <c r="B993" i="10"/>
  <c r="C993" i="10"/>
  <c r="D993" i="10"/>
  <c r="E993" i="10"/>
  <c r="B994" i="10"/>
  <c r="C994" i="10"/>
  <c r="D994" i="10"/>
  <c r="E994" i="10"/>
  <c r="B995" i="10"/>
  <c r="C995" i="10"/>
  <c r="D995" i="10"/>
  <c r="E995" i="10"/>
  <c r="B996" i="10"/>
  <c r="C996" i="10"/>
  <c r="D996" i="10"/>
  <c r="E996" i="10"/>
  <c r="B997" i="10"/>
  <c r="C997" i="10"/>
  <c r="D997" i="10"/>
  <c r="E997" i="10"/>
  <c r="B998" i="10"/>
  <c r="C998" i="10"/>
  <c r="D998" i="10"/>
  <c r="E998" i="10"/>
  <c r="B999" i="10"/>
  <c r="C999" i="10"/>
  <c r="D999" i="10"/>
  <c r="E999" i="10"/>
  <c r="B1000" i="10"/>
  <c r="C1000" i="10"/>
  <c r="D1000" i="10"/>
  <c r="E1000" i="10"/>
  <c r="B1001" i="10"/>
  <c r="C1001" i="10"/>
  <c r="D1001" i="10"/>
  <c r="E1001" i="10"/>
  <c r="B1002" i="10"/>
  <c r="C1002" i="10"/>
  <c r="D1002" i="10"/>
  <c r="E1002" i="10"/>
  <c r="B1003" i="10"/>
  <c r="C1003" i="10"/>
  <c r="D1003" i="10"/>
  <c r="E1003" i="10"/>
  <c r="B1004" i="10"/>
  <c r="C1004" i="10"/>
  <c r="D1004" i="10"/>
  <c r="E1004" i="10"/>
  <c r="B1005" i="10"/>
  <c r="C1005" i="10"/>
  <c r="D1005" i="10"/>
  <c r="E1005" i="10"/>
  <c r="B1006" i="10"/>
  <c r="C1006" i="10"/>
  <c r="D1006" i="10"/>
  <c r="E1006" i="10"/>
  <c r="B1007" i="10"/>
  <c r="C1007" i="10"/>
  <c r="D1007" i="10"/>
  <c r="E1007" i="10"/>
  <c r="B1008" i="10"/>
  <c r="C1008" i="10"/>
  <c r="D1008" i="10"/>
  <c r="E1008" i="10"/>
  <c r="B1009" i="10"/>
  <c r="C1009" i="10"/>
  <c r="D1009" i="10"/>
  <c r="E1009" i="10"/>
  <c r="B1010" i="10"/>
  <c r="C1010" i="10"/>
  <c r="D1010" i="10"/>
  <c r="E1010" i="10"/>
  <c r="B1011" i="10"/>
  <c r="C1011" i="10"/>
  <c r="D1011" i="10"/>
  <c r="E1011" i="10"/>
  <c r="B1012" i="10"/>
  <c r="C1012" i="10"/>
  <c r="D1012" i="10"/>
  <c r="E1012" i="10"/>
  <c r="B1013" i="10"/>
  <c r="C1013" i="10"/>
  <c r="D1013" i="10"/>
  <c r="E1013" i="10"/>
  <c r="B1014" i="10"/>
  <c r="C1014" i="10"/>
  <c r="D1014" i="10"/>
  <c r="E1014" i="10"/>
  <c r="B1015" i="10"/>
  <c r="C1015" i="10"/>
  <c r="D1015" i="10"/>
  <c r="E1015" i="10"/>
  <c r="B1016" i="10"/>
  <c r="C1016" i="10"/>
  <c r="D1016" i="10"/>
  <c r="E1016" i="10"/>
  <c r="B1017" i="10"/>
  <c r="C1017" i="10"/>
  <c r="D1017" i="10"/>
  <c r="E1017" i="10"/>
  <c r="B1018" i="10"/>
  <c r="C1018" i="10"/>
  <c r="D1018" i="10"/>
  <c r="E1018" i="10"/>
  <c r="B1019" i="10"/>
  <c r="C1019" i="10"/>
  <c r="D1019" i="10"/>
  <c r="E1019" i="10"/>
  <c r="B1020" i="10"/>
  <c r="C1020" i="10"/>
  <c r="D1020" i="10"/>
  <c r="E1020" i="10"/>
  <c r="B1021" i="10"/>
  <c r="C1021" i="10"/>
  <c r="D1021" i="10"/>
  <c r="E1021" i="10"/>
  <c r="B1022" i="10"/>
  <c r="C1022" i="10"/>
  <c r="D1022" i="10"/>
  <c r="E1022" i="10"/>
  <c r="B1023" i="10"/>
  <c r="C1023" i="10"/>
  <c r="D1023" i="10"/>
  <c r="E1023" i="10"/>
  <c r="B1024" i="10"/>
  <c r="C1024" i="10"/>
  <c r="D1024" i="10"/>
  <c r="E1024" i="10"/>
  <c r="B1025" i="10"/>
  <c r="C1025" i="10"/>
  <c r="D1025" i="10"/>
  <c r="E1025" i="10"/>
  <c r="B1026" i="10"/>
  <c r="C1026" i="10"/>
  <c r="D1026" i="10"/>
  <c r="E1026" i="10"/>
  <c r="B1027" i="10"/>
  <c r="C1027" i="10"/>
  <c r="D1027" i="10"/>
  <c r="E1027" i="10"/>
  <c r="B1028" i="10"/>
  <c r="C1028" i="10"/>
  <c r="D1028" i="10"/>
  <c r="E1028" i="10"/>
  <c r="B1029" i="10"/>
  <c r="C1029" i="10"/>
  <c r="D1029" i="10"/>
  <c r="E1029" i="10"/>
  <c r="B1030" i="10"/>
  <c r="C1030" i="10"/>
  <c r="D1030" i="10"/>
  <c r="E1030" i="10"/>
  <c r="B1031" i="10"/>
  <c r="C1031" i="10"/>
  <c r="D1031" i="10"/>
  <c r="E1031" i="10"/>
  <c r="B1032" i="10"/>
  <c r="C1032" i="10"/>
  <c r="D1032" i="10"/>
  <c r="E1032" i="10"/>
  <c r="B1033" i="10"/>
  <c r="C1033" i="10"/>
  <c r="D1033" i="10"/>
  <c r="E1033" i="10"/>
  <c r="B1034" i="10"/>
  <c r="C1034" i="10"/>
  <c r="D1034" i="10"/>
  <c r="E1034" i="10"/>
  <c r="B1035" i="10"/>
  <c r="C1035" i="10"/>
  <c r="D1035" i="10"/>
  <c r="E1035" i="10"/>
  <c r="B1036" i="10"/>
  <c r="C1036" i="10"/>
  <c r="D1036" i="10"/>
  <c r="E1036" i="10"/>
  <c r="B1037" i="10"/>
  <c r="C1037" i="10"/>
  <c r="D1037" i="10"/>
  <c r="E1037" i="10"/>
  <c r="B1038" i="10"/>
  <c r="C1038" i="10"/>
  <c r="D1038" i="10"/>
  <c r="E1038" i="10"/>
  <c r="B1039" i="10"/>
  <c r="C1039" i="10"/>
  <c r="D1039" i="10"/>
  <c r="E1039" i="10"/>
  <c r="B1040" i="10"/>
  <c r="C1040" i="10"/>
  <c r="D1040" i="10"/>
  <c r="E1040" i="10"/>
  <c r="B1041" i="10"/>
  <c r="C1041" i="10"/>
  <c r="D1041" i="10"/>
  <c r="E1041" i="10"/>
  <c r="B1042" i="10"/>
  <c r="C1042" i="10"/>
  <c r="D1042" i="10"/>
  <c r="E1042" i="10"/>
  <c r="B1043" i="10"/>
  <c r="C1043" i="10"/>
  <c r="D1043" i="10"/>
  <c r="E1043" i="10"/>
  <c r="B1044" i="10"/>
  <c r="C1044" i="10"/>
  <c r="D1044" i="10"/>
  <c r="E1044" i="10"/>
  <c r="B1045" i="10"/>
  <c r="C1045" i="10"/>
  <c r="D1045" i="10"/>
  <c r="E1045" i="10"/>
  <c r="B1046" i="10"/>
  <c r="C1046" i="10"/>
  <c r="D1046" i="10"/>
  <c r="E1046" i="10"/>
  <c r="B1047" i="10"/>
  <c r="C1047" i="10"/>
  <c r="D1047" i="10"/>
  <c r="E1047" i="10"/>
  <c r="B1048" i="10"/>
  <c r="C1048" i="10"/>
  <c r="D1048" i="10"/>
  <c r="E1048" i="10"/>
  <c r="B1049" i="10"/>
  <c r="C1049" i="10"/>
  <c r="D1049" i="10"/>
  <c r="E1049" i="10"/>
  <c r="B1050" i="10"/>
  <c r="C1050" i="10"/>
  <c r="D1050" i="10"/>
  <c r="E1050" i="10"/>
  <c r="B1051" i="10"/>
  <c r="C1051" i="10"/>
  <c r="D1051" i="10"/>
  <c r="E1051" i="10"/>
  <c r="B1052" i="10"/>
  <c r="C1052" i="10"/>
  <c r="D1052" i="10"/>
  <c r="E1052" i="10"/>
  <c r="B1053" i="10"/>
  <c r="C1053" i="10"/>
  <c r="D1053" i="10"/>
  <c r="E1053" i="10"/>
  <c r="B1054" i="10"/>
  <c r="C1054" i="10"/>
  <c r="D1054" i="10"/>
  <c r="E1054" i="10"/>
  <c r="B1055" i="10"/>
  <c r="C1055" i="10"/>
  <c r="D1055" i="10"/>
  <c r="E1055" i="10"/>
  <c r="B1056" i="10"/>
  <c r="C1056" i="10"/>
  <c r="D1056" i="10"/>
  <c r="E1056" i="10"/>
  <c r="B1057" i="10"/>
  <c r="C1057" i="10"/>
  <c r="D1057" i="10"/>
  <c r="E1057" i="10"/>
  <c r="B1058" i="10"/>
  <c r="C1058" i="10"/>
  <c r="D1058" i="10"/>
  <c r="E1058" i="10"/>
  <c r="B1059" i="10"/>
  <c r="C1059" i="10"/>
  <c r="D1059" i="10"/>
  <c r="E1059" i="10"/>
  <c r="B1060" i="10"/>
  <c r="C1060" i="10"/>
  <c r="D1060" i="10"/>
  <c r="E1060" i="10"/>
  <c r="B1061" i="10"/>
  <c r="C1061" i="10"/>
  <c r="D1061" i="10"/>
  <c r="E1061" i="10"/>
  <c r="B1062" i="10"/>
  <c r="C1062" i="10"/>
  <c r="D1062" i="10"/>
  <c r="E1062" i="10"/>
  <c r="B1063" i="10"/>
  <c r="C1063" i="10"/>
  <c r="D1063" i="10"/>
  <c r="E1063" i="10"/>
  <c r="B1064" i="10"/>
  <c r="C1064" i="10"/>
  <c r="D1064" i="10"/>
  <c r="E1064" i="10"/>
  <c r="B1065" i="10"/>
  <c r="C1065" i="10"/>
  <c r="D1065" i="10"/>
  <c r="E1065" i="10"/>
  <c r="B1066" i="10"/>
  <c r="C1066" i="10"/>
  <c r="D1066" i="10"/>
  <c r="E1066" i="10"/>
  <c r="B1067" i="10"/>
  <c r="C1067" i="10"/>
  <c r="D1067" i="10"/>
  <c r="E1067" i="10"/>
  <c r="B1068" i="10"/>
  <c r="C1068" i="10"/>
  <c r="D1068" i="10"/>
  <c r="E1068" i="10"/>
  <c r="B1069" i="10"/>
  <c r="C1069" i="10"/>
  <c r="D1069" i="10"/>
  <c r="E1069" i="10"/>
  <c r="B1070" i="10"/>
  <c r="C1070" i="10"/>
  <c r="D1070" i="10"/>
  <c r="E1070" i="10"/>
  <c r="B1071" i="10"/>
  <c r="C1071" i="10"/>
  <c r="D1071" i="10"/>
  <c r="E1071" i="10"/>
  <c r="B1072" i="10"/>
  <c r="C1072" i="10"/>
  <c r="D1072" i="10"/>
  <c r="E1072" i="10"/>
  <c r="B1073" i="10"/>
  <c r="C1073" i="10"/>
  <c r="D1073" i="10"/>
  <c r="E1073" i="10"/>
  <c r="B1074" i="10"/>
  <c r="C1074" i="10"/>
  <c r="D1074" i="10"/>
  <c r="E1074" i="10"/>
  <c r="B1075" i="10"/>
  <c r="C1075" i="10"/>
  <c r="D1075" i="10"/>
  <c r="E1075" i="10"/>
  <c r="B1076" i="10"/>
  <c r="C1076" i="10"/>
  <c r="D1076" i="10"/>
  <c r="E1076" i="10"/>
  <c r="B1077" i="10"/>
  <c r="C1077" i="10"/>
  <c r="D1077" i="10"/>
  <c r="E1077" i="10"/>
  <c r="B1078" i="10"/>
  <c r="C1078" i="10"/>
  <c r="D1078" i="10"/>
  <c r="E1078" i="10"/>
  <c r="B1079" i="10"/>
  <c r="C1079" i="10"/>
  <c r="D1079" i="10"/>
  <c r="E1079" i="10"/>
  <c r="B1080" i="10"/>
  <c r="C1080" i="10"/>
  <c r="D1080" i="10"/>
  <c r="E1080" i="10"/>
  <c r="B1081" i="10"/>
  <c r="C1081" i="10"/>
  <c r="D1081" i="10"/>
  <c r="E1081" i="10"/>
  <c r="B1082" i="10"/>
  <c r="C1082" i="10"/>
  <c r="D1082" i="10"/>
  <c r="E1082" i="10"/>
  <c r="B1083" i="10"/>
  <c r="C1083" i="10"/>
  <c r="D1083" i="10"/>
  <c r="E1083" i="10"/>
  <c r="B1084" i="10"/>
  <c r="C1084" i="10"/>
  <c r="D1084" i="10"/>
  <c r="E1084" i="10"/>
  <c r="B1085" i="10"/>
  <c r="C1085" i="10"/>
  <c r="D1085" i="10"/>
  <c r="E1085" i="10"/>
  <c r="B1086" i="10"/>
  <c r="C1086" i="10"/>
  <c r="D1086" i="10"/>
  <c r="E1086" i="10"/>
  <c r="B1087" i="10"/>
  <c r="C1087" i="10"/>
  <c r="D1087" i="10"/>
  <c r="E1087" i="10"/>
  <c r="B1088" i="10"/>
  <c r="C1088" i="10"/>
  <c r="D1088" i="10"/>
  <c r="E1088" i="10"/>
  <c r="B1089" i="10"/>
  <c r="C1089" i="10"/>
  <c r="D1089" i="10"/>
  <c r="E1089" i="10"/>
  <c r="B1090" i="10"/>
  <c r="C1090" i="10"/>
  <c r="D1090" i="10"/>
  <c r="E1090" i="10"/>
  <c r="B1091" i="10"/>
  <c r="C1091" i="10"/>
  <c r="D1091" i="10"/>
  <c r="E1091" i="10"/>
  <c r="B1092" i="10"/>
  <c r="C1092" i="10"/>
  <c r="D1092" i="10"/>
  <c r="E1092" i="10"/>
  <c r="B1093" i="10"/>
  <c r="C1093" i="10"/>
  <c r="D1093" i="10"/>
  <c r="E1093" i="10"/>
  <c r="B1094" i="10"/>
  <c r="C1094" i="10"/>
  <c r="D1094" i="10"/>
  <c r="E1094" i="10"/>
  <c r="B1095" i="10"/>
  <c r="C1095" i="10"/>
  <c r="D1095" i="10"/>
  <c r="E1095" i="10"/>
  <c r="B1096" i="10"/>
  <c r="C1096" i="10"/>
  <c r="D1096" i="10"/>
  <c r="E1096" i="10"/>
  <c r="B1097" i="10"/>
  <c r="C1097" i="10"/>
  <c r="D1097" i="10"/>
  <c r="E1097" i="10"/>
  <c r="B1098" i="10"/>
  <c r="C1098" i="10"/>
  <c r="D1098" i="10"/>
  <c r="E1098" i="10"/>
  <c r="B1099" i="10"/>
  <c r="C1099" i="10"/>
  <c r="D1099" i="10"/>
  <c r="E1099" i="10"/>
  <c r="B1100" i="10"/>
  <c r="C1100" i="10"/>
  <c r="D1100" i="10"/>
  <c r="E1100" i="10"/>
  <c r="B1101" i="10"/>
  <c r="C1101" i="10"/>
  <c r="D1101" i="10"/>
  <c r="E1101" i="10"/>
  <c r="B1102" i="10"/>
  <c r="C1102" i="10"/>
  <c r="D1102" i="10"/>
  <c r="E1102" i="10"/>
  <c r="B1103" i="10"/>
  <c r="C1103" i="10"/>
  <c r="D1103" i="10"/>
  <c r="E1103" i="10"/>
  <c r="B1104" i="10"/>
  <c r="C1104" i="10"/>
  <c r="D1104" i="10"/>
  <c r="E1104" i="10"/>
  <c r="B1105" i="10"/>
  <c r="C1105" i="10"/>
  <c r="D1105" i="10"/>
  <c r="E1105" i="10"/>
  <c r="B1106" i="10"/>
  <c r="C1106" i="10"/>
  <c r="D1106" i="10"/>
  <c r="E1106" i="10"/>
  <c r="B1107" i="10"/>
  <c r="C1107" i="10"/>
  <c r="D1107" i="10"/>
  <c r="E1107" i="10"/>
  <c r="B1108" i="10"/>
  <c r="C1108" i="10"/>
  <c r="D1108" i="10"/>
  <c r="E1108" i="10"/>
  <c r="B1109" i="10"/>
  <c r="C1109" i="10"/>
  <c r="D1109" i="10"/>
  <c r="E1109" i="10"/>
  <c r="B1110" i="10"/>
  <c r="C1110" i="10"/>
  <c r="D1110" i="10"/>
  <c r="E1110" i="10"/>
  <c r="B1111" i="10"/>
  <c r="C1111" i="10"/>
  <c r="D1111" i="10"/>
  <c r="E1111" i="10"/>
  <c r="B1112" i="10"/>
  <c r="C1112" i="10"/>
  <c r="D1112" i="10"/>
  <c r="E1112" i="10"/>
  <c r="B1113" i="10"/>
  <c r="C1113" i="10"/>
  <c r="D1113" i="10"/>
  <c r="E1113" i="10"/>
  <c r="B1114" i="10"/>
  <c r="C1114" i="10"/>
  <c r="D1114" i="10"/>
  <c r="E1114" i="10"/>
  <c r="B1115" i="10"/>
  <c r="C1115" i="10"/>
  <c r="D1115" i="10"/>
  <c r="E1115" i="10"/>
  <c r="B1116" i="10"/>
  <c r="C1116" i="10"/>
  <c r="D1116" i="10"/>
  <c r="E1116" i="10"/>
  <c r="B1117" i="10"/>
  <c r="C1117" i="10"/>
  <c r="D1117" i="10"/>
  <c r="E1117" i="10"/>
  <c r="B1118" i="10"/>
  <c r="C1118" i="10"/>
  <c r="D1118" i="10"/>
  <c r="E1118" i="10"/>
  <c r="B1119" i="10"/>
  <c r="C1119" i="10"/>
  <c r="D1119" i="10"/>
  <c r="E1119" i="10"/>
  <c r="B1120" i="10"/>
  <c r="C1120" i="10"/>
  <c r="D1120" i="10"/>
  <c r="E1120" i="10"/>
  <c r="B1121" i="10"/>
  <c r="C1121" i="10"/>
  <c r="D1121" i="10"/>
  <c r="E1121" i="10"/>
  <c r="B1122" i="10"/>
  <c r="C1122" i="10"/>
  <c r="D1122" i="10"/>
  <c r="E1122" i="10"/>
  <c r="B1123" i="10"/>
  <c r="C1123" i="10"/>
  <c r="D1123" i="10"/>
  <c r="E1123" i="10"/>
  <c r="B1124" i="10"/>
  <c r="C1124" i="10"/>
  <c r="D1124" i="10"/>
  <c r="E1124" i="10"/>
  <c r="B1125" i="10"/>
  <c r="C1125" i="10"/>
  <c r="D1125" i="10"/>
  <c r="E1125" i="10"/>
  <c r="B1126" i="10"/>
  <c r="C1126" i="10"/>
  <c r="D1126" i="10"/>
  <c r="E1126" i="10"/>
  <c r="B1127" i="10"/>
  <c r="C1127" i="10"/>
  <c r="D1127" i="10"/>
  <c r="E1127" i="10"/>
  <c r="B1128" i="10"/>
  <c r="C1128" i="10"/>
  <c r="D1128" i="10"/>
  <c r="E1128" i="10"/>
  <c r="B1129" i="10"/>
  <c r="C1129" i="10"/>
  <c r="D1129" i="10"/>
  <c r="E1129" i="10"/>
  <c r="B1130" i="10"/>
  <c r="C1130" i="10"/>
  <c r="D1130" i="10"/>
  <c r="E1130" i="10"/>
  <c r="B1131" i="10"/>
  <c r="C1131" i="10"/>
  <c r="D1131" i="10"/>
  <c r="E1131" i="10"/>
  <c r="B1132" i="10"/>
  <c r="C1132" i="10"/>
  <c r="D1132" i="10"/>
  <c r="E1132" i="10"/>
  <c r="B1133" i="10"/>
  <c r="C1133" i="10"/>
  <c r="D1133" i="10"/>
  <c r="E1133" i="10"/>
  <c r="B1134" i="10"/>
  <c r="C1134" i="10"/>
  <c r="D1134" i="10"/>
  <c r="E1134" i="10"/>
  <c r="B1135" i="10"/>
  <c r="C1135" i="10"/>
  <c r="D1135" i="10"/>
  <c r="E1135" i="10"/>
  <c r="B1136" i="10"/>
  <c r="C1136" i="10"/>
  <c r="D1136" i="10"/>
  <c r="E1136" i="10"/>
  <c r="B1137" i="10"/>
  <c r="C1137" i="10"/>
  <c r="D1137" i="10"/>
  <c r="E1137" i="10"/>
  <c r="B1138" i="10"/>
  <c r="C1138" i="10"/>
  <c r="D1138" i="10"/>
  <c r="E1138" i="10"/>
  <c r="B1139" i="10"/>
  <c r="C1139" i="10"/>
  <c r="D1139" i="10"/>
  <c r="E1139" i="10"/>
  <c r="B1140" i="10"/>
  <c r="C1140" i="10"/>
  <c r="D1140" i="10"/>
  <c r="E1140" i="10"/>
  <c r="B1141" i="10"/>
  <c r="C1141" i="10"/>
  <c r="D1141" i="10"/>
  <c r="E1141" i="10"/>
  <c r="B1142" i="10"/>
  <c r="C1142" i="10"/>
  <c r="D1142" i="10"/>
  <c r="E1142" i="10"/>
  <c r="B1143" i="10"/>
  <c r="C1143" i="10"/>
  <c r="D1143" i="10"/>
  <c r="E1143" i="10"/>
  <c r="B1144" i="10"/>
  <c r="C1144" i="10"/>
  <c r="D1144" i="10"/>
  <c r="E1144" i="10"/>
  <c r="B1145" i="10"/>
  <c r="C1145" i="10"/>
  <c r="D1145" i="10"/>
  <c r="E1145" i="10"/>
  <c r="B1146" i="10"/>
  <c r="C1146" i="10"/>
  <c r="D1146" i="10"/>
  <c r="E1146" i="10"/>
  <c r="B1147" i="10"/>
  <c r="C1147" i="10"/>
  <c r="D1147" i="10"/>
  <c r="E1147" i="10"/>
  <c r="B1148" i="10"/>
  <c r="C1148" i="10"/>
  <c r="D1148" i="10"/>
  <c r="E1148" i="10"/>
  <c r="B1149" i="10"/>
  <c r="C1149" i="10"/>
  <c r="D1149" i="10"/>
  <c r="E1149" i="10"/>
  <c r="B1150" i="10"/>
  <c r="C1150" i="10"/>
  <c r="D1150" i="10"/>
  <c r="E1150" i="10"/>
  <c r="B1151" i="10"/>
  <c r="C1151" i="10"/>
  <c r="D1151" i="10"/>
  <c r="E1151" i="10"/>
  <c r="B1152" i="10"/>
  <c r="C1152" i="10"/>
  <c r="D1152" i="10"/>
  <c r="E1152" i="10"/>
  <c r="B1153" i="10"/>
  <c r="C1153" i="10"/>
  <c r="D1153" i="10"/>
  <c r="E1153" i="10"/>
  <c r="B1154" i="10"/>
  <c r="C1154" i="10"/>
  <c r="D1154" i="10"/>
  <c r="E1154" i="10"/>
  <c r="B1155" i="10"/>
  <c r="C1155" i="10"/>
  <c r="D1155" i="10"/>
  <c r="E1155" i="10"/>
  <c r="B1156" i="10"/>
  <c r="C1156" i="10"/>
  <c r="D1156" i="10"/>
  <c r="E1156" i="10"/>
  <c r="B1157" i="10"/>
  <c r="C1157" i="10"/>
  <c r="D1157" i="10"/>
  <c r="E1157" i="10"/>
  <c r="B1158" i="10"/>
  <c r="C1158" i="10"/>
  <c r="D1158" i="10"/>
  <c r="E1158" i="10"/>
  <c r="B1159" i="10"/>
  <c r="C1159" i="10"/>
  <c r="D1159" i="10"/>
  <c r="E1159" i="10"/>
  <c r="B1160" i="10"/>
  <c r="C1160" i="10"/>
  <c r="D1160" i="10"/>
  <c r="E1160" i="10"/>
  <c r="B1161" i="10"/>
  <c r="C1161" i="10"/>
  <c r="D1161" i="10"/>
  <c r="E1161" i="10"/>
  <c r="B1162" i="10"/>
  <c r="C1162" i="10"/>
  <c r="D1162" i="10"/>
  <c r="E1162" i="10"/>
  <c r="B1163" i="10"/>
  <c r="C1163" i="10"/>
  <c r="D1163" i="10"/>
  <c r="E1163" i="10"/>
  <c r="B1164" i="10"/>
  <c r="C1164" i="10"/>
  <c r="D1164" i="10"/>
  <c r="E1164" i="10"/>
  <c r="B1165" i="10"/>
  <c r="C1165" i="10"/>
  <c r="D1165" i="10"/>
  <c r="E1165" i="10"/>
  <c r="B1166" i="10"/>
  <c r="C1166" i="10"/>
  <c r="D1166" i="10"/>
  <c r="E1166" i="10"/>
  <c r="B1167" i="10"/>
  <c r="C1167" i="10"/>
  <c r="D1167" i="10"/>
  <c r="E1167" i="10"/>
  <c r="B1168" i="10"/>
  <c r="C1168" i="10"/>
  <c r="D1168" i="10"/>
  <c r="E1168" i="10"/>
  <c r="B1169" i="10"/>
  <c r="C1169" i="10"/>
  <c r="D1169" i="10"/>
  <c r="E1169" i="10"/>
  <c r="B1170" i="10"/>
  <c r="C1170" i="10"/>
  <c r="D1170" i="10"/>
  <c r="E1170" i="10"/>
  <c r="B1171" i="10"/>
  <c r="C1171" i="10"/>
  <c r="D1171" i="10"/>
  <c r="E1171" i="10"/>
  <c r="B1172" i="10"/>
  <c r="C1172" i="10"/>
  <c r="D1172" i="10"/>
  <c r="E1172" i="10"/>
  <c r="B1173" i="10"/>
  <c r="C1173" i="10"/>
  <c r="D1173" i="10"/>
  <c r="E1173" i="10"/>
  <c r="B1174" i="10"/>
  <c r="C1174" i="10"/>
  <c r="D1174" i="10"/>
  <c r="E1174" i="10"/>
  <c r="B1175" i="10"/>
  <c r="C1175" i="10"/>
  <c r="D1175" i="10"/>
  <c r="E1175" i="10"/>
  <c r="B1176" i="10"/>
  <c r="C1176" i="10"/>
  <c r="D1176" i="10"/>
  <c r="E1176" i="10"/>
  <c r="B1177" i="10"/>
  <c r="C1177" i="10"/>
  <c r="D1177" i="10"/>
  <c r="E1177" i="10"/>
  <c r="B1178" i="10"/>
  <c r="C1178" i="10"/>
  <c r="D1178" i="10"/>
  <c r="E1178" i="10"/>
  <c r="B1179" i="10"/>
  <c r="C1179" i="10"/>
  <c r="D1179" i="10"/>
  <c r="E1179" i="10"/>
  <c r="B1180" i="10"/>
  <c r="C1180" i="10"/>
  <c r="D1180" i="10"/>
  <c r="E1180" i="10"/>
  <c r="B1181" i="10"/>
  <c r="C1181" i="10"/>
  <c r="D1181" i="10"/>
  <c r="E1181" i="10"/>
  <c r="B1182" i="10"/>
  <c r="C1182" i="10"/>
  <c r="D1182" i="10"/>
  <c r="E1182" i="10"/>
  <c r="B1183" i="10"/>
  <c r="C1183" i="10"/>
  <c r="D1183" i="10"/>
  <c r="E1183" i="10"/>
  <c r="B1184" i="10"/>
  <c r="C1184" i="10"/>
  <c r="D1184" i="10"/>
  <c r="E1184" i="10"/>
  <c r="B1185" i="10"/>
  <c r="C1185" i="10"/>
  <c r="D1185" i="10"/>
  <c r="E1185" i="10"/>
  <c r="B1186" i="10"/>
  <c r="C1186" i="10"/>
  <c r="D1186" i="10"/>
  <c r="E1186" i="10"/>
  <c r="B1187" i="10"/>
  <c r="C1187" i="10"/>
  <c r="D1187" i="10"/>
  <c r="E1187" i="10"/>
  <c r="B1188" i="10"/>
  <c r="C1188" i="10"/>
  <c r="D1188" i="10"/>
  <c r="E1188" i="10"/>
  <c r="B1189" i="10"/>
  <c r="C1189" i="10"/>
  <c r="D1189" i="10"/>
  <c r="E1189" i="10"/>
  <c r="B1190" i="10"/>
  <c r="C1190" i="10"/>
  <c r="D1190" i="10"/>
  <c r="E1190" i="10"/>
  <c r="B1191" i="10"/>
  <c r="C1191" i="10"/>
  <c r="D1191" i="10"/>
  <c r="E1191" i="10"/>
  <c r="B1192" i="10"/>
  <c r="C1192" i="10"/>
  <c r="D1192" i="10"/>
  <c r="E1192" i="10"/>
  <c r="B1193" i="10"/>
  <c r="C1193" i="10"/>
  <c r="D1193" i="10"/>
  <c r="E1193" i="10"/>
  <c r="B1194" i="10"/>
  <c r="C1194" i="10"/>
  <c r="D1194" i="10"/>
  <c r="E1194" i="10"/>
  <c r="B1195" i="10"/>
  <c r="C1195" i="10"/>
  <c r="D1195" i="10"/>
  <c r="E1195" i="10"/>
  <c r="B1196" i="10"/>
  <c r="C1196" i="10"/>
  <c r="D1196" i="10"/>
  <c r="E1196" i="10"/>
  <c r="B1197" i="10"/>
  <c r="C1197" i="10"/>
  <c r="D1197" i="10"/>
  <c r="E1197" i="10"/>
  <c r="B1198" i="10"/>
  <c r="C1198" i="10"/>
  <c r="D1198" i="10"/>
  <c r="E1198" i="10"/>
  <c r="B1199" i="10"/>
  <c r="C1199" i="10"/>
  <c r="D1199" i="10"/>
  <c r="E1199" i="10"/>
  <c r="B1200" i="10"/>
  <c r="C1200" i="10"/>
  <c r="D1200" i="10"/>
  <c r="E1200" i="10"/>
  <c r="B1201" i="10"/>
  <c r="C1201" i="10"/>
  <c r="D1201" i="10"/>
  <c r="E1201" i="10"/>
  <c r="B1202" i="10"/>
  <c r="C1202" i="10"/>
  <c r="D1202" i="10"/>
  <c r="E1202" i="10"/>
  <c r="B1203" i="10"/>
  <c r="C1203" i="10"/>
  <c r="D1203" i="10"/>
  <c r="E1203" i="10"/>
  <c r="B1204" i="10"/>
  <c r="C1204" i="10"/>
  <c r="D1204" i="10"/>
  <c r="E1204" i="10"/>
  <c r="B1205" i="10"/>
  <c r="C1205" i="10"/>
  <c r="D1205" i="10"/>
  <c r="E1205" i="10"/>
  <c r="B1206" i="10"/>
  <c r="C1206" i="10"/>
  <c r="D1206" i="10"/>
  <c r="E1206" i="10"/>
  <c r="B1207" i="10"/>
  <c r="C1207" i="10"/>
  <c r="D1207" i="10"/>
  <c r="E1207" i="10"/>
  <c r="B1208" i="10"/>
  <c r="C1208" i="10"/>
  <c r="D1208" i="10"/>
  <c r="E1208" i="10"/>
  <c r="B1209" i="10"/>
  <c r="C1209" i="10"/>
  <c r="D1209" i="10"/>
  <c r="E1209" i="10"/>
  <c r="B1210" i="10"/>
  <c r="C1210" i="10"/>
  <c r="D1210" i="10"/>
  <c r="E1210" i="10"/>
  <c r="B1211" i="10"/>
  <c r="C1211" i="10"/>
  <c r="D1211" i="10"/>
  <c r="E1211" i="10"/>
  <c r="B1212" i="10"/>
  <c r="C1212" i="10"/>
  <c r="D1212" i="10"/>
  <c r="E1212" i="10"/>
  <c r="B1213" i="10"/>
  <c r="C1213" i="10"/>
  <c r="D1213" i="10"/>
  <c r="E1213" i="10"/>
  <c r="B1214" i="10"/>
  <c r="C1214" i="10"/>
  <c r="D1214" i="10"/>
  <c r="E1214" i="10"/>
  <c r="B1215" i="10"/>
  <c r="C1215" i="10"/>
  <c r="D1215" i="10"/>
  <c r="E1215" i="10"/>
  <c r="B1216" i="10"/>
  <c r="C1216" i="10"/>
  <c r="D1216" i="10"/>
  <c r="E1216" i="10"/>
  <c r="B1217" i="10"/>
  <c r="C1217" i="10"/>
  <c r="D1217" i="10"/>
  <c r="E1217" i="10"/>
  <c r="B1218" i="10"/>
  <c r="C1218" i="10"/>
  <c r="D1218" i="10"/>
  <c r="E1218" i="10"/>
  <c r="B1219" i="10"/>
  <c r="C1219" i="10"/>
  <c r="D1219" i="10"/>
  <c r="E1219" i="10"/>
  <c r="B1220" i="10"/>
  <c r="C1220" i="10"/>
  <c r="D1220" i="10"/>
  <c r="E1220" i="10"/>
  <c r="B1221" i="10"/>
  <c r="C1221" i="10"/>
  <c r="D1221" i="10"/>
  <c r="E1221" i="10"/>
  <c r="B1222" i="10"/>
  <c r="C1222" i="10"/>
  <c r="D1222" i="10"/>
  <c r="E1222" i="10"/>
  <c r="B1223" i="10"/>
  <c r="C1223" i="10"/>
  <c r="D1223" i="10"/>
  <c r="E1223" i="10"/>
  <c r="B1224" i="10"/>
  <c r="C1224" i="10"/>
  <c r="D1224" i="10"/>
  <c r="E1224" i="10"/>
  <c r="B1225" i="10"/>
  <c r="C1225" i="10"/>
  <c r="D1225" i="10"/>
  <c r="E1225" i="10"/>
  <c r="B1226" i="10"/>
  <c r="C1226" i="10"/>
  <c r="D1226" i="10"/>
  <c r="E1226" i="10"/>
  <c r="B1227" i="10"/>
  <c r="C1227" i="10"/>
  <c r="D1227" i="10"/>
  <c r="E1227" i="10"/>
  <c r="B1228" i="10"/>
  <c r="C1228" i="10"/>
  <c r="D1228" i="10"/>
  <c r="E1228" i="10"/>
  <c r="B1229" i="10"/>
  <c r="C1229" i="10"/>
  <c r="D1229" i="10"/>
  <c r="E1229" i="10"/>
  <c r="B1230" i="10"/>
  <c r="C1230" i="10"/>
  <c r="D1230" i="10"/>
  <c r="E1230" i="10"/>
  <c r="B1231" i="10"/>
  <c r="C1231" i="10"/>
  <c r="D1231" i="10"/>
  <c r="E1231" i="10"/>
  <c r="B1232" i="10"/>
  <c r="C1232" i="10"/>
  <c r="D1232" i="10"/>
  <c r="E1232" i="10"/>
  <c r="B1233" i="10"/>
  <c r="C1233" i="10"/>
  <c r="D1233" i="10"/>
  <c r="E1233" i="10"/>
  <c r="B1234" i="10"/>
  <c r="C1234" i="10"/>
  <c r="D1234" i="10"/>
  <c r="E1234" i="10"/>
  <c r="B1235" i="10"/>
  <c r="C1235" i="10"/>
  <c r="D1235" i="10"/>
  <c r="E1235" i="10"/>
  <c r="B1236" i="10"/>
  <c r="C1236" i="10"/>
  <c r="D1236" i="10"/>
  <c r="E1236" i="10"/>
  <c r="B1237" i="10"/>
  <c r="C1237" i="10"/>
  <c r="D1237" i="10"/>
  <c r="E1237" i="10"/>
  <c r="B1238" i="10"/>
  <c r="C1238" i="10"/>
  <c r="D1238" i="10"/>
  <c r="E1238" i="10"/>
  <c r="B1239" i="10"/>
  <c r="C1239" i="10"/>
  <c r="D1239" i="10"/>
  <c r="E1239" i="10"/>
  <c r="B1240" i="10"/>
  <c r="C1240" i="10"/>
  <c r="D1240" i="10"/>
  <c r="E1240" i="10"/>
  <c r="B1241" i="10"/>
  <c r="C1241" i="10"/>
  <c r="D1241" i="10"/>
  <c r="E1241" i="10"/>
  <c r="B1242" i="10"/>
  <c r="C1242" i="10"/>
  <c r="D1242" i="10"/>
  <c r="E1242" i="10"/>
  <c r="B1243" i="10"/>
  <c r="C1243" i="10"/>
  <c r="D1243" i="10"/>
  <c r="E1243" i="10"/>
  <c r="B1244" i="10"/>
  <c r="C1244" i="10"/>
  <c r="D1244" i="10"/>
  <c r="E1244" i="10"/>
  <c r="B1245" i="10"/>
  <c r="C1245" i="10"/>
  <c r="D1245" i="10"/>
  <c r="E1245" i="10"/>
  <c r="B1246" i="10"/>
  <c r="C1246" i="10"/>
  <c r="D1246" i="10"/>
  <c r="E1246" i="10"/>
  <c r="B1247" i="10"/>
  <c r="C1247" i="10"/>
  <c r="D1247" i="10"/>
  <c r="E1247" i="10"/>
  <c r="B1248" i="10"/>
  <c r="C1248" i="10"/>
  <c r="D1248" i="10"/>
  <c r="E1248" i="10"/>
  <c r="B1249" i="10"/>
  <c r="C1249" i="10"/>
  <c r="D1249" i="10"/>
  <c r="E1249" i="10"/>
  <c r="B1250" i="10"/>
  <c r="C1250" i="10"/>
  <c r="D1250" i="10"/>
  <c r="E1250" i="10"/>
  <c r="B1251" i="10"/>
  <c r="C1251" i="10"/>
  <c r="D1251" i="10"/>
  <c r="E1251" i="10"/>
  <c r="B1252" i="10"/>
  <c r="C1252" i="10"/>
  <c r="D1252" i="10"/>
  <c r="E1252" i="10"/>
  <c r="B1253" i="10"/>
  <c r="C1253" i="10"/>
  <c r="D1253" i="10"/>
  <c r="E1253" i="10"/>
  <c r="B1254" i="10"/>
  <c r="C1254" i="10"/>
  <c r="D1254" i="10"/>
  <c r="E1254" i="10"/>
  <c r="B1255" i="10"/>
  <c r="C1255" i="10"/>
  <c r="D1255" i="10"/>
  <c r="E1255" i="10"/>
  <c r="B1256" i="10"/>
  <c r="C1256" i="10"/>
  <c r="D1256" i="10"/>
  <c r="E1256" i="10"/>
  <c r="B1257" i="10"/>
  <c r="C1257" i="10"/>
  <c r="D1257" i="10"/>
  <c r="E1257" i="10"/>
  <c r="B1258" i="10"/>
  <c r="C1258" i="10"/>
  <c r="D1258" i="10"/>
  <c r="E1258" i="10"/>
  <c r="B1259" i="10"/>
  <c r="C1259" i="10"/>
  <c r="D1259" i="10"/>
  <c r="E1259" i="10"/>
  <c r="B1260" i="10"/>
  <c r="C1260" i="10"/>
  <c r="D1260" i="10"/>
  <c r="E1260" i="10"/>
  <c r="B1261" i="10"/>
  <c r="C1261" i="10"/>
  <c r="D1261" i="10"/>
  <c r="E1261" i="10"/>
  <c r="B1262" i="10"/>
  <c r="C1262" i="10"/>
  <c r="D1262" i="10"/>
  <c r="E1262" i="10"/>
  <c r="B1263" i="10"/>
  <c r="C1263" i="10"/>
  <c r="D1263" i="10"/>
  <c r="E1263" i="10"/>
  <c r="B1264" i="10"/>
  <c r="C1264" i="10"/>
  <c r="D1264" i="10"/>
  <c r="E1264" i="10"/>
  <c r="B1265" i="10"/>
  <c r="C1265" i="10"/>
  <c r="D1265" i="10"/>
  <c r="E1265" i="10"/>
  <c r="B1266" i="10"/>
  <c r="C1266" i="10"/>
  <c r="D1266" i="10"/>
  <c r="E1266" i="10"/>
  <c r="B1267" i="10"/>
  <c r="C1267" i="10"/>
  <c r="D1267" i="10"/>
  <c r="E1267" i="10"/>
  <c r="B1268" i="10"/>
  <c r="C1268" i="10"/>
  <c r="D1268" i="10"/>
  <c r="E1268" i="10"/>
  <c r="B1269" i="10"/>
  <c r="C1269" i="10"/>
  <c r="D1269" i="10"/>
  <c r="E1269" i="10"/>
  <c r="B1270" i="10"/>
  <c r="C1270" i="10"/>
  <c r="D1270" i="10"/>
  <c r="E1270" i="10"/>
  <c r="B1271" i="10"/>
  <c r="C1271" i="10"/>
  <c r="D1271" i="10"/>
  <c r="E1271" i="10"/>
  <c r="B1272" i="10"/>
  <c r="C1272" i="10"/>
  <c r="D1272" i="10"/>
  <c r="E1272" i="10"/>
  <c r="B1273" i="10"/>
  <c r="C1273" i="10"/>
  <c r="D1273" i="10"/>
  <c r="E1273" i="10"/>
  <c r="B1274" i="10"/>
  <c r="C1274" i="10"/>
  <c r="D1274" i="10"/>
  <c r="E1274" i="10"/>
  <c r="B1275" i="10"/>
  <c r="C1275" i="10"/>
  <c r="D1275" i="10"/>
  <c r="E1275" i="10"/>
  <c r="B1276" i="10"/>
  <c r="C1276" i="10"/>
  <c r="D1276" i="10"/>
  <c r="E1276" i="10"/>
  <c r="B1277" i="10"/>
  <c r="C1277" i="10"/>
  <c r="D1277" i="10"/>
  <c r="E1277" i="10"/>
  <c r="B1278" i="10"/>
  <c r="C1278" i="10"/>
  <c r="D1278" i="10"/>
  <c r="E1278" i="10"/>
  <c r="B1279" i="10"/>
  <c r="C1279" i="10"/>
  <c r="D1279" i="10"/>
  <c r="E1279" i="10"/>
  <c r="B1280" i="10"/>
  <c r="C1280" i="10"/>
  <c r="D1280" i="10"/>
  <c r="E1280" i="10"/>
  <c r="B1281" i="10"/>
  <c r="C1281" i="10"/>
  <c r="D1281" i="10"/>
  <c r="E1281" i="10"/>
  <c r="B1282" i="10"/>
  <c r="C1282" i="10"/>
  <c r="D1282" i="10"/>
  <c r="E1282" i="10"/>
  <c r="B1283" i="10"/>
  <c r="C1283" i="10"/>
  <c r="D1283" i="10"/>
  <c r="E1283" i="10"/>
  <c r="B1284" i="10"/>
  <c r="C1284" i="10"/>
  <c r="D1284" i="10"/>
  <c r="E1284" i="10"/>
  <c r="B1285" i="10"/>
  <c r="C1285" i="10"/>
  <c r="D1285" i="10"/>
  <c r="E1285" i="10"/>
  <c r="B1286" i="10"/>
  <c r="C1286" i="10"/>
  <c r="D1286" i="10"/>
  <c r="E1286" i="10"/>
  <c r="B1287" i="10"/>
  <c r="C1287" i="10"/>
  <c r="D1287" i="10"/>
  <c r="E1287" i="10"/>
  <c r="B1288" i="10"/>
  <c r="C1288" i="10"/>
  <c r="D1288" i="10"/>
  <c r="E1288" i="10"/>
  <c r="B1289" i="10"/>
  <c r="C1289" i="10"/>
  <c r="D1289" i="10"/>
  <c r="E1289" i="10"/>
  <c r="B1290" i="10"/>
  <c r="C1290" i="10"/>
  <c r="D1290" i="10"/>
  <c r="E1290" i="10"/>
  <c r="B1291" i="10"/>
  <c r="C1291" i="10"/>
  <c r="D1291" i="10"/>
  <c r="E1291" i="10"/>
  <c r="B1292" i="10"/>
  <c r="C1292" i="10"/>
  <c r="D1292" i="10"/>
  <c r="E1292" i="10"/>
  <c r="B1293" i="10"/>
  <c r="C1293" i="10"/>
  <c r="D1293" i="10"/>
  <c r="E1293" i="10"/>
  <c r="B1294" i="10"/>
  <c r="C1294" i="10"/>
  <c r="D1294" i="10"/>
  <c r="E1294" i="10"/>
  <c r="B1295" i="10"/>
  <c r="C1295" i="10"/>
  <c r="D1295" i="10"/>
  <c r="E1295" i="10"/>
  <c r="B1296" i="10"/>
  <c r="C1296" i="10"/>
  <c r="D1296" i="10"/>
  <c r="E1296" i="10"/>
  <c r="B1297" i="10"/>
  <c r="C1297" i="10"/>
  <c r="D1297" i="10"/>
  <c r="E1297" i="10"/>
  <c r="B1298" i="10"/>
  <c r="C1298" i="10"/>
  <c r="D1298" i="10"/>
  <c r="E1298" i="10"/>
  <c r="B1299" i="10"/>
  <c r="C1299" i="10"/>
  <c r="D1299" i="10"/>
  <c r="E1299" i="10"/>
  <c r="B1300" i="10"/>
  <c r="C1300" i="10"/>
  <c r="D1300" i="10"/>
  <c r="E1300" i="10"/>
  <c r="B1301" i="10"/>
  <c r="C1301" i="10"/>
  <c r="D1301" i="10"/>
  <c r="E1301" i="10"/>
  <c r="B1302" i="10"/>
  <c r="C1302" i="10"/>
  <c r="D1302" i="10"/>
  <c r="E1302" i="10"/>
  <c r="B1303" i="10"/>
  <c r="C1303" i="10"/>
  <c r="D1303" i="10"/>
  <c r="E1303" i="10"/>
  <c r="B1304" i="10"/>
  <c r="C1304" i="10"/>
  <c r="D1304" i="10"/>
  <c r="E1304" i="10"/>
  <c r="B1305" i="10"/>
  <c r="C1305" i="10"/>
  <c r="D1305" i="10"/>
  <c r="E1305" i="10"/>
  <c r="B1306" i="10"/>
  <c r="C1306" i="10"/>
  <c r="D1306" i="10"/>
  <c r="E1306" i="10"/>
  <c r="B1307" i="10"/>
  <c r="C1307" i="10"/>
  <c r="D1307" i="10"/>
  <c r="E1307" i="10"/>
  <c r="B1308" i="10"/>
  <c r="C1308" i="10"/>
  <c r="D1308" i="10"/>
  <c r="E1308" i="10"/>
  <c r="B1309" i="10"/>
  <c r="C1309" i="10"/>
  <c r="D1309" i="10"/>
  <c r="E1309" i="10"/>
  <c r="B1310" i="10"/>
  <c r="C1310" i="10"/>
  <c r="D1310" i="10"/>
  <c r="E1310" i="10"/>
  <c r="B1311" i="10"/>
  <c r="C1311" i="10"/>
  <c r="D1311" i="10"/>
  <c r="E1311" i="10"/>
  <c r="B1312" i="10"/>
  <c r="C1312" i="10"/>
  <c r="D1312" i="10"/>
  <c r="E1312" i="10"/>
  <c r="B1313" i="10"/>
  <c r="C1313" i="10"/>
  <c r="D1313" i="10"/>
  <c r="E1313" i="10"/>
  <c r="B1314" i="10"/>
  <c r="C1314" i="10"/>
  <c r="D1314" i="10"/>
  <c r="E1314" i="10"/>
  <c r="B1315" i="10"/>
  <c r="C1315" i="10"/>
  <c r="D1315" i="10"/>
  <c r="E1315" i="10"/>
  <c r="B1316" i="10"/>
  <c r="C1316" i="10"/>
  <c r="D1316" i="10"/>
  <c r="E1316" i="10"/>
  <c r="B1317" i="10"/>
  <c r="C1317" i="10"/>
  <c r="D1317" i="10"/>
  <c r="E1317" i="10"/>
  <c r="B1318" i="10"/>
  <c r="C1318" i="10"/>
  <c r="D1318" i="10"/>
  <c r="E1318" i="10"/>
  <c r="B1319" i="10"/>
  <c r="C1319" i="10"/>
  <c r="D1319" i="10"/>
  <c r="E1319" i="10"/>
  <c r="B1320" i="10"/>
  <c r="C1320" i="10"/>
  <c r="D1320" i="10"/>
  <c r="E1320" i="10"/>
  <c r="B1321" i="10"/>
  <c r="C1321" i="10"/>
  <c r="D1321" i="10"/>
  <c r="E1321" i="10"/>
  <c r="B1322" i="10"/>
  <c r="C1322" i="10"/>
  <c r="D1322" i="10"/>
  <c r="E1322" i="10"/>
  <c r="B1323" i="10"/>
  <c r="C1323" i="10"/>
  <c r="D1323" i="10"/>
  <c r="E1323" i="10"/>
  <c r="B1324" i="10"/>
  <c r="C1324" i="10"/>
  <c r="D1324" i="10"/>
  <c r="E1324" i="10"/>
  <c r="B1325" i="10"/>
  <c r="C1325" i="10"/>
  <c r="D1325" i="10"/>
  <c r="E1325" i="10"/>
  <c r="B1326" i="10"/>
  <c r="C1326" i="10"/>
  <c r="D1326" i="10"/>
  <c r="E1326" i="10"/>
  <c r="B1327" i="10"/>
  <c r="C1327" i="10"/>
  <c r="D1327" i="10"/>
  <c r="E1327" i="10"/>
  <c r="B1328" i="10"/>
  <c r="C1328" i="10"/>
  <c r="D1328" i="10"/>
  <c r="E1328" i="10"/>
  <c r="B1329" i="10"/>
  <c r="C1329" i="10"/>
  <c r="D1329" i="10"/>
  <c r="E1329" i="10"/>
  <c r="B1330" i="10"/>
  <c r="C1330" i="10"/>
  <c r="D1330" i="10"/>
  <c r="E1330" i="10"/>
  <c r="B1331" i="10"/>
  <c r="C1331" i="10"/>
  <c r="D1331" i="10"/>
  <c r="E1331" i="10"/>
  <c r="B1332" i="10"/>
  <c r="C1332" i="10"/>
  <c r="D1332" i="10"/>
  <c r="E1332" i="10"/>
  <c r="B1333" i="10"/>
  <c r="C1333" i="10"/>
  <c r="D1333" i="10"/>
  <c r="E1333" i="10"/>
  <c r="B1334" i="10"/>
  <c r="C1334" i="10"/>
  <c r="D1334" i="10"/>
  <c r="E1334" i="10"/>
  <c r="B1335" i="10"/>
  <c r="C1335" i="10"/>
  <c r="D1335" i="10"/>
  <c r="E1335" i="10"/>
  <c r="B1336" i="10"/>
  <c r="C1336" i="10"/>
  <c r="D1336" i="10"/>
  <c r="E1336" i="10"/>
  <c r="B1337" i="10"/>
  <c r="C1337" i="10"/>
  <c r="D1337" i="10"/>
  <c r="E1337" i="10"/>
  <c r="B1338" i="10"/>
  <c r="C1338" i="10"/>
  <c r="D1338" i="10"/>
  <c r="E1338" i="10"/>
  <c r="B1339" i="10"/>
  <c r="C1339" i="10"/>
  <c r="D1339" i="10"/>
  <c r="E1339" i="10"/>
  <c r="B1340" i="10"/>
  <c r="C1340" i="10"/>
  <c r="D1340" i="10"/>
  <c r="E1340" i="10"/>
  <c r="B1341" i="10"/>
  <c r="C1341" i="10"/>
  <c r="D1341" i="10"/>
  <c r="E1341" i="10"/>
  <c r="B1342" i="10"/>
  <c r="C1342" i="10"/>
  <c r="D1342" i="10"/>
  <c r="E1342" i="10"/>
  <c r="B1343" i="10"/>
  <c r="C1343" i="10"/>
  <c r="D1343" i="10"/>
  <c r="E1343" i="10"/>
  <c r="B1344" i="10"/>
  <c r="C1344" i="10"/>
  <c r="D1344" i="10"/>
  <c r="E1344" i="10"/>
  <c r="B1345" i="10"/>
  <c r="C1345" i="10"/>
  <c r="D1345" i="10"/>
  <c r="E1345" i="10"/>
  <c r="B1346" i="10"/>
  <c r="C1346" i="10"/>
  <c r="D1346" i="10"/>
  <c r="E1346" i="10"/>
  <c r="B1347" i="10"/>
  <c r="C1347" i="10"/>
  <c r="D1347" i="10"/>
  <c r="E1347" i="10"/>
  <c r="B1348" i="10"/>
  <c r="C1348" i="10"/>
  <c r="D1348" i="10"/>
  <c r="E1348" i="10"/>
  <c r="B1349" i="10"/>
  <c r="C1349" i="10"/>
  <c r="D1349" i="10"/>
  <c r="E1349" i="10"/>
  <c r="B1350" i="10"/>
  <c r="C1350" i="10"/>
  <c r="D1350" i="10"/>
  <c r="E1350" i="10"/>
  <c r="B1351" i="10"/>
  <c r="C1351" i="10"/>
  <c r="D1351" i="10"/>
  <c r="E1351" i="10"/>
  <c r="B1352" i="10"/>
  <c r="C1352" i="10"/>
  <c r="D1352" i="10"/>
  <c r="E1352" i="10"/>
  <c r="B1353" i="10"/>
  <c r="C1353" i="10"/>
  <c r="D1353" i="10"/>
  <c r="E1353" i="10"/>
  <c r="B1354" i="10"/>
  <c r="C1354" i="10"/>
  <c r="D1354" i="10"/>
  <c r="E1354" i="10"/>
  <c r="B1355" i="10"/>
  <c r="C1355" i="10"/>
  <c r="D1355" i="10"/>
  <c r="E1355" i="10"/>
  <c r="B1356" i="10"/>
  <c r="C1356" i="10"/>
  <c r="D1356" i="10"/>
  <c r="E1356" i="10"/>
  <c r="B1357" i="10"/>
  <c r="C1357" i="10"/>
  <c r="D1357" i="10"/>
  <c r="E1357" i="10"/>
  <c r="B1358" i="10"/>
  <c r="C1358" i="10"/>
  <c r="D1358" i="10"/>
  <c r="E1358" i="10"/>
  <c r="B1359" i="10"/>
  <c r="C1359" i="10"/>
  <c r="D1359" i="10"/>
  <c r="E1359" i="10"/>
  <c r="B1360" i="10"/>
  <c r="C1360" i="10"/>
  <c r="D1360" i="10"/>
  <c r="E1360" i="10"/>
  <c r="B1361" i="10"/>
  <c r="C1361" i="10"/>
  <c r="D1361" i="10"/>
  <c r="E1361" i="10"/>
  <c r="B1362" i="10"/>
  <c r="C1362" i="10"/>
  <c r="D1362" i="10"/>
  <c r="E1362" i="10"/>
  <c r="B1363" i="10"/>
  <c r="C1363" i="10"/>
  <c r="D1363" i="10"/>
  <c r="E1363" i="10"/>
  <c r="B1364" i="10"/>
  <c r="C1364" i="10"/>
  <c r="D1364" i="10"/>
  <c r="E1364" i="10"/>
  <c r="B1365" i="10"/>
  <c r="C1365" i="10"/>
  <c r="D1365" i="10"/>
  <c r="E1365" i="10"/>
  <c r="B1366" i="10"/>
  <c r="C1366" i="10"/>
  <c r="D1366" i="10"/>
  <c r="E1366" i="10"/>
  <c r="B1367" i="10"/>
  <c r="C1367" i="10"/>
  <c r="D1367" i="10"/>
  <c r="E1367" i="10"/>
  <c r="B1368" i="10"/>
  <c r="C1368" i="10"/>
  <c r="D1368" i="10"/>
  <c r="E1368" i="10"/>
  <c r="B1369" i="10"/>
  <c r="C1369" i="10"/>
  <c r="D1369" i="10"/>
  <c r="E1369" i="10"/>
  <c r="B1370" i="10"/>
  <c r="C1370" i="10"/>
  <c r="D1370" i="10"/>
  <c r="E1370" i="10"/>
  <c r="B1371" i="10"/>
  <c r="C1371" i="10"/>
  <c r="D1371" i="10"/>
  <c r="E1371" i="10"/>
  <c r="B1372" i="10"/>
  <c r="C1372" i="10"/>
  <c r="D1372" i="10"/>
  <c r="E1372" i="10"/>
  <c r="B1373" i="10"/>
  <c r="C1373" i="10"/>
  <c r="D1373" i="10"/>
  <c r="E1373" i="10"/>
  <c r="B1374" i="10"/>
  <c r="C1374" i="10"/>
  <c r="D1374" i="10"/>
  <c r="E1374" i="10"/>
  <c r="B1375" i="10"/>
  <c r="C1375" i="10"/>
  <c r="D1375" i="10"/>
  <c r="E1375" i="10"/>
  <c r="B1376" i="10"/>
  <c r="C1376" i="10"/>
  <c r="D1376" i="10"/>
  <c r="E1376" i="10"/>
  <c r="B1377" i="10"/>
  <c r="C1377" i="10"/>
  <c r="D1377" i="10"/>
  <c r="E1377" i="10"/>
  <c r="B1378" i="10"/>
  <c r="C1378" i="10"/>
  <c r="D1378" i="10"/>
  <c r="E1378" i="10"/>
  <c r="B1379" i="10"/>
  <c r="C1379" i="10"/>
  <c r="D1379" i="10"/>
  <c r="E1379" i="10"/>
  <c r="B1380" i="10"/>
  <c r="C1380" i="10"/>
  <c r="D1380" i="10"/>
  <c r="E1380" i="10"/>
  <c r="B1381" i="10"/>
  <c r="C1381" i="10"/>
  <c r="D1381" i="10"/>
  <c r="E1381" i="10"/>
  <c r="B1382" i="10"/>
  <c r="C1382" i="10"/>
  <c r="D1382" i="10"/>
  <c r="E1382" i="10"/>
  <c r="B1383" i="10"/>
  <c r="C1383" i="10"/>
  <c r="D1383" i="10"/>
  <c r="E1383" i="10"/>
  <c r="B1384" i="10"/>
  <c r="C1384" i="10"/>
  <c r="D1384" i="10"/>
  <c r="E1384" i="10"/>
  <c r="B1385" i="10"/>
  <c r="C1385" i="10"/>
  <c r="D1385" i="10"/>
  <c r="E1385" i="10"/>
  <c r="B1386" i="10"/>
  <c r="C1386" i="10"/>
  <c r="D1386" i="10"/>
  <c r="E1386" i="10"/>
  <c r="B1387" i="10"/>
  <c r="C1387" i="10"/>
  <c r="D1387" i="10"/>
  <c r="E1387" i="10"/>
  <c r="B1388" i="10"/>
  <c r="C1388" i="10"/>
  <c r="D1388" i="10"/>
  <c r="E1388" i="10"/>
  <c r="B1389" i="10"/>
  <c r="C1389" i="10"/>
  <c r="D1389" i="10"/>
  <c r="E1389" i="10"/>
  <c r="B1390" i="10"/>
  <c r="C1390" i="10"/>
  <c r="D1390" i="10"/>
  <c r="E1390" i="10"/>
  <c r="B1391" i="10"/>
  <c r="C1391" i="10"/>
  <c r="D1391" i="10"/>
  <c r="E1391" i="10"/>
  <c r="B1392" i="10"/>
  <c r="C1392" i="10"/>
  <c r="D1392" i="10"/>
  <c r="E1392" i="10"/>
  <c r="B1393" i="10"/>
  <c r="C1393" i="10"/>
  <c r="D1393" i="10"/>
  <c r="E1393" i="10"/>
  <c r="B1394" i="10"/>
  <c r="C1394" i="10"/>
  <c r="D1394" i="10"/>
  <c r="E1394" i="10"/>
  <c r="B1395" i="10"/>
  <c r="C1395" i="10"/>
  <c r="D1395" i="10"/>
  <c r="E1395" i="10"/>
  <c r="B1396" i="10"/>
  <c r="C1396" i="10"/>
  <c r="D1396" i="10"/>
  <c r="E1396" i="10"/>
  <c r="B1397" i="10"/>
  <c r="C1397" i="10"/>
  <c r="D1397" i="10"/>
  <c r="E1397" i="10"/>
  <c r="B1398" i="10"/>
  <c r="C1398" i="10"/>
  <c r="D1398" i="10"/>
  <c r="E1398" i="10"/>
  <c r="B1399" i="10"/>
  <c r="C1399" i="10"/>
  <c r="D1399" i="10"/>
  <c r="E1399" i="10"/>
  <c r="B1400" i="10"/>
  <c r="C1400" i="10"/>
  <c r="D1400" i="10"/>
  <c r="E1400" i="10"/>
  <c r="B1401" i="10"/>
  <c r="C1401" i="10"/>
  <c r="D1401" i="10"/>
  <c r="E1401" i="10"/>
  <c r="B1402" i="10"/>
  <c r="C1402" i="10"/>
  <c r="D1402" i="10"/>
  <c r="E1402" i="10"/>
  <c r="B1403" i="10"/>
  <c r="C1403" i="10"/>
  <c r="D1403" i="10"/>
  <c r="E1403" i="10"/>
  <c r="B1404" i="10"/>
  <c r="C1404" i="10"/>
  <c r="D1404" i="10"/>
  <c r="E1404" i="10"/>
  <c r="B1405" i="10"/>
  <c r="C1405" i="10"/>
  <c r="D1405" i="10"/>
  <c r="E1405" i="10"/>
  <c r="B1406" i="10"/>
  <c r="C1406" i="10"/>
  <c r="D1406" i="10"/>
  <c r="E1406" i="10"/>
  <c r="B1407" i="10"/>
  <c r="C1407" i="10"/>
  <c r="D1407" i="10"/>
  <c r="E1407" i="10"/>
  <c r="B1408" i="10"/>
  <c r="C1408" i="10"/>
  <c r="D1408" i="10"/>
  <c r="E1408" i="10"/>
  <c r="B1409" i="10"/>
  <c r="C1409" i="10"/>
  <c r="D1409" i="10"/>
  <c r="E1409" i="10"/>
  <c r="B1410" i="10"/>
  <c r="C1410" i="10"/>
  <c r="D1410" i="10"/>
  <c r="E1410" i="10"/>
  <c r="B1411" i="10"/>
  <c r="C1411" i="10"/>
  <c r="D1411" i="10"/>
  <c r="E1411" i="10"/>
  <c r="B1412" i="10"/>
  <c r="C1412" i="10"/>
  <c r="D1412" i="10"/>
  <c r="E1412" i="10"/>
  <c r="B1413" i="10"/>
  <c r="C1413" i="10"/>
  <c r="D1413" i="10"/>
  <c r="E1413" i="10"/>
  <c r="B1414" i="10"/>
  <c r="C1414" i="10"/>
  <c r="D1414" i="10"/>
  <c r="E1414" i="10"/>
  <c r="B1415" i="10"/>
  <c r="C1415" i="10"/>
  <c r="D1415" i="10"/>
  <c r="E1415" i="10"/>
  <c r="B1416" i="10"/>
  <c r="C1416" i="10"/>
  <c r="D1416" i="10"/>
  <c r="E1416" i="10"/>
  <c r="B1417" i="10"/>
  <c r="C1417" i="10"/>
  <c r="D1417" i="10"/>
  <c r="E1417" i="10"/>
  <c r="B1418" i="10"/>
  <c r="C1418" i="10"/>
  <c r="D1418" i="10"/>
  <c r="E1418" i="10"/>
  <c r="B1419" i="10"/>
  <c r="C1419" i="10"/>
  <c r="D1419" i="10"/>
  <c r="E1419" i="10"/>
  <c r="B1420" i="10"/>
  <c r="C1420" i="10"/>
  <c r="D1420" i="10"/>
  <c r="E1420" i="10"/>
  <c r="B1421" i="10"/>
  <c r="C1421" i="10"/>
  <c r="D1421" i="10"/>
  <c r="E1421" i="10"/>
  <c r="B1422" i="10"/>
  <c r="C1422" i="10"/>
  <c r="D1422" i="10"/>
  <c r="E1422" i="10"/>
  <c r="B1423" i="10"/>
  <c r="C1423" i="10"/>
  <c r="D1423" i="10"/>
  <c r="E1423" i="10"/>
  <c r="B1424" i="10"/>
  <c r="C1424" i="10"/>
  <c r="D1424" i="10"/>
  <c r="E1424" i="10"/>
  <c r="B1425" i="10"/>
  <c r="C1425" i="10"/>
  <c r="D1425" i="10"/>
  <c r="E1425" i="10"/>
  <c r="B1426" i="10"/>
  <c r="C1426" i="10"/>
  <c r="D1426" i="10"/>
  <c r="E1426" i="10"/>
  <c r="B1427" i="10"/>
  <c r="C1427" i="10"/>
  <c r="D1427" i="10"/>
  <c r="E1427" i="10"/>
  <c r="B1428" i="10"/>
  <c r="C1428" i="10"/>
  <c r="D1428" i="10"/>
  <c r="E1428" i="10"/>
  <c r="B1429" i="10"/>
  <c r="C1429" i="10"/>
  <c r="D1429" i="10"/>
  <c r="E1429" i="10"/>
  <c r="B1430" i="10"/>
  <c r="C1430" i="10"/>
  <c r="D1430" i="10"/>
  <c r="E1430" i="10"/>
  <c r="B1431" i="10"/>
  <c r="C1431" i="10"/>
  <c r="D1431" i="10"/>
  <c r="E1431" i="10"/>
  <c r="B1432" i="10"/>
  <c r="C1432" i="10"/>
  <c r="D1432" i="10"/>
  <c r="E1432" i="10"/>
  <c r="B1433" i="10"/>
  <c r="C1433" i="10"/>
  <c r="D1433" i="10"/>
  <c r="E1433" i="10"/>
  <c r="B1434" i="10"/>
  <c r="C1434" i="10"/>
  <c r="D1434" i="10"/>
  <c r="E1434" i="10"/>
  <c r="B1435" i="10"/>
  <c r="C1435" i="10"/>
  <c r="D1435" i="10"/>
  <c r="E1435" i="10"/>
  <c r="B1436" i="10"/>
  <c r="C1436" i="10"/>
  <c r="D1436" i="10"/>
  <c r="E1436" i="10"/>
  <c r="B1437" i="10"/>
  <c r="C1437" i="10"/>
  <c r="D1437" i="10"/>
  <c r="E1437" i="10"/>
  <c r="B1438" i="10"/>
  <c r="C1438" i="10"/>
  <c r="D1438" i="10"/>
  <c r="E1438" i="10"/>
  <c r="B1439" i="10"/>
  <c r="C1439" i="10"/>
  <c r="D1439" i="10"/>
  <c r="E1439" i="10"/>
  <c r="B1440" i="10"/>
  <c r="C1440" i="10"/>
  <c r="D1440" i="10"/>
  <c r="E1440" i="10"/>
  <c r="B1441" i="10"/>
  <c r="C1441" i="10"/>
  <c r="D1441" i="10"/>
  <c r="E1441" i="10"/>
  <c r="B1442" i="10"/>
  <c r="C1442" i="10"/>
  <c r="D1442" i="10"/>
  <c r="E1442" i="10"/>
  <c r="B1443" i="10"/>
  <c r="C1443" i="10"/>
  <c r="D1443" i="10"/>
  <c r="E1443" i="10"/>
  <c r="B1444" i="10"/>
  <c r="C1444" i="10"/>
  <c r="D1444" i="10"/>
  <c r="E1444" i="10"/>
  <c r="B1445" i="10"/>
  <c r="C1445" i="10"/>
  <c r="D1445" i="10"/>
  <c r="E1445" i="10"/>
  <c r="B1446" i="10"/>
  <c r="C1446" i="10"/>
  <c r="D1446" i="10"/>
  <c r="E1446" i="10"/>
  <c r="B1447" i="10"/>
  <c r="C1447" i="10"/>
  <c r="D1447" i="10"/>
  <c r="E1447" i="10"/>
  <c r="B1448" i="10"/>
  <c r="C1448" i="10"/>
  <c r="D1448" i="10"/>
  <c r="E1448" i="10"/>
  <c r="B1449" i="10"/>
  <c r="C1449" i="10"/>
  <c r="D1449" i="10"/>
  <c r="E1449" i="10"/>
  <c r="B1450" i="10"/>
  <c r="C1450" i="10"/>
  <c r="D1450" i="10"/>
  <c r="E1450" i="10"/>
  <c r="B1451" i="10"/>
  <c r="C1451" i="10"/>
  <c r="D1451" i="10"/>
  <c r="E1451" i="10"/>
  <c r="B1452" i="10"/>
  <c r="C1452" i="10"/>
  <c r="D1452" i="10"/>
  <c r="E1452" i="10"/>
  <c r="B1453" i="10"/>
  <c r="C1453" i="10"/>
  <c r="D1453" i="10"/>
  <c r="E1453" i="10"/>
  <c r="B1454" i="10"/>
  <c r="C1454" i="10"/>
  <c r="D1454" i="10"/>
  <c r="E1454" i="10"/>
  <c r="B1455" i="10"/>
  <c r="C1455" i="10"/>
  <c r="D1455" i="10"/>
  <c r="E1455" i="10"/>
  <c r="B1456" i="10"/>
  <c r="C1456" i="10"/>
  <c r="D1456" i="10"/>
  <c r="E1456" i="10"/>
  <c r="B1457" i="10"/>
  <c r="C1457" i="10"/>
  <c r="D1457" i="10"/>
  <c r="E1457" i="10"/>
  <c r="B1458" i="10"/>
  <c r="C1458" i="10"/>
  <c r="D1458" i="10"/>
  <c r="E1458" i="10"/>
  <c r="B1459" i="10"/>
  <c r="C1459" i="10"/>
  <c r="D1459" i="10"/>
  <c r="E1459" i="10"/>
  <c r="B1460" i="10"/>
  <c r="C1460" i="10"/>
  <c r="D1460" i="10"/>
  <c r="E1460" i="10"/>
  <c r="B1461" i="10"/>
  <c r="C1461" i="10"/>
  <c r="D1461" i="10"/>
  <c r="E1461" i="10"/>
  <c r="B1462" i="10"/>
  <c r="C1462" i="10"/>
  <c r="D1462" i="10"/>
  <c r="E1462" i="10"/>
  <c r="B1463" i="10"/>
  <c r="C1463" i="10"/>
  <c r="D1463" i="10"/>
  <c r="E1463" i="10"/>
  <c r="B1464" i="10"/>
  <c r="C1464" i="10"/>
  <c r="D1464" i="10"/>
  <c r="E1464" i="10"/>
  <c r="B1465" i="10"/>
  <c r="C1465" i="10"/>
  <c r="D1465" i="10"/>
  <c r="E1465" i="10"/>
  <c r="B1466" i="10"/>
  <c r="C1466" i="10"/>
  <c r="D1466" i="10"/>
  <c r="E1466" i="10"/>
  <c r="B1467" i="10"/>
  <c r="C1467" i="10"/>
  <c r="D1467" i="10"/>
  <c r="E1467" i="10"/>
  <c r="B1468" i="10"/>
  <c r="C1468" i="10"/>
  <c r="D1468" i="10"/>
  <c r="E1468" i="10"/>
  <c r="B1469" i="10"/>
  <c r="C1469" i="10"/>
  <c r="D1469" i="10"/>
  <c r="E1469" i="10"/>
  <c r="B1470" i="10"/>
  <c r="C1470" i="10"/>
  <c r="D1470" i="10"/>
  <c r="E1470" i="10"/>
  <c r="B1471" i="10"/>
  <c r="C1471" i="10"/>
  <c r="D1471" i="10"/>
  <c r="E1471" i="10"/>
  <c r="B1472" i="10"/>
  <c r="C1472" i="10"/>
  <c r="D1472" i="10"/>
  <c r="E1472" i="10"/>
  <c r="B1473" i="10"/>
  <c r="C1473" i="10"/>
  <c r="D1473" i="10"/>
  <c r="E1473" i="10"/>
  <c r="B1474" i="10"/>
  <c r="C1474" i="10"/>
  <c r="D1474" i="10"/>
  <c r="E1474" i="10"/>
  <c r="B1475" i="10"/>
  <c r="C1475" i="10"/>
  <c r="D1475" i="10"/>
  <c r="E1475" i="10"/>
  <c r="B1476" i="10"/>
  <c r="C1476" i="10"/>
  <c r="D1476" i="10"/>
  <c r="E1476" i="10"/>
  <c r="B1477" i="10"/>
  <c r="C1477" i="10"/>
  <c r="D1477" i="10"/>
  <c r="E1477" i="10"/>
  <c r="B1478" i="10"/>
  <c r="C1478" i="10"/>
  <c r="D1478" i="10"/>
  <c r="E1478" i="10"/>
  <c r="B1479" i="10"/>
  <c r="C1479" i="10"/>
  <c r="D1479" i="10"/>
  <c r="E1479" i="10"/>
  <c r="B1480" i="10"/>
  <c r="C1480" i="10"/>
  <c r="D1480" i="10"/>
  <c r="E1480" i="10"/>
  <c r="B1481" i="10"/>
  <c r="C1481" i="10"/>
  <c r="D1481" i="10"/>
  <c r="E1481" i="10"/>
  <c r="B1482" i="10"/>
  <c r="C1482" i="10"/>
  <c r="D1482" i="10"/>
  <c r="E1482" i="10"/>
  <c r="B1483" i="10"/>
  <c r="C1483" i="10"/>
  <c r="D1483" i="10"/>
  <c r="E1483" i="10"/>
  <c r="B1484" i="10"/>
  <c r="C1484" i="10"/>
  <c r="D1484" i="10"/>
  <c r="E1484" i="10"/>
  <c r="B1485" i="10"/>
  <c r="C1485" i="10"/>
  <c r="D1485" i="10"/>
  <c r="E1485" i="10"/>
  <c r="B1486" i="10"/>
  <c r="C1486" i="10"/>
  <c r="D1486" i="10"/>
  <c r="E1486" i="10"/>
  <c r="B1487" i="10"/>
  <c r="C1487" i="10"/>
  <c r="D1487" i="10"/>
  <c r="E1487" i="10"/>
  <c r="B1488" i="10"/>
  <c r="C1488" i="10"/>
  <c r="D1488" i="10"/>
  <c r="E1488" i="10"/>
  <c r="B1489" i="10"/>
  <c r="C1489" i="10"/>
  <c r="D1489" i="10"/>
  <c r="E1489" i="10"/>
  <c r="B1490" i="10"/>
  <c r="C1490" i="10"/>
  <c r="D1490" i="10"/>
  <c r="E1490" i="10"/>
  <c r="B1491" i="10"/>
  <c r="C1491" i="10"/>
  <c r="D1491" i="10"/>
  <c r="E1491" i="10"/>
  <c r="B1492" i="10"/>
  <c r="C1492" i="10"/>
  <c r="D1492" i="10"/>
  <c r="E1492" i="10"/>
  <c r="B1493" i="10"/>
  <c r="C1493" i="10"/>
  <c r="D1493" i="10"/>
  <c r="E1493" i="10"/>
  <c r="B1494" i="10"/>
  <c r="C1494" i="10"/>
  <c r="D1494" i="10"/>
  <c r="E1494" i="10"/>
  <c r="B1495" i="10"/>
  <c r="C1495" i="10"/>
  <c r="D1495" i="10"/>
  <c r="E1495" i="10"/>
  <c r="B1496" i="10"/>
  <c r="C1496" i="10"/>
  <c r="D1496" i="10"/>
  <c r="E1496" i="10"/>
  <c r="B1497" i="10"/>
  <c r="C1497" i="10"/>
  <c r="D1497" i="10"/>
  <c r="E1497" i="10"/>
  <c r="B1498" i="10"/>
  <c r="C1498" i="10"/>
  <c r="D1498" i="10"/>
  <c r="E1498" i="10"/>
  <c r="B1499" i="10"/>
  <c r="C1499" i="10"/>
  <c r="D1499" i="10"/>
  <c r="E1499" i="10"/>
  <c r="B1500" i="10"/>
  <c r="C1500" i="10"/>
  <c r="D1500" i="10"/>
  <c r="E1500" i="10"/>
  <c r="B1501" i="10"/>
  <c r="C1501" i="10"/>
  <c r="D1501" i="10"/>
  <c r="E1501" i="10"/>
  <c r="B1502" i="10"/>
  <c r="C1502" i="10"/>
  <c r="D1502" i="10"/>
  <c r="E1502" i="10"/>
  <c r="B1503" i="10"/>
  <c r="C1503" i="10"/>
  <c r="D1503" i="10"/>
  <c r="E1503" i="10"/>
  <c r="B1504" i="10"/>
  <c r="C1504" i="10"/>
  <c r="D1504" i="10"/>
  <c r="E1504" i="10"/>
  <c r="B1505" i="10"/>
  <c r="C1505" i="10"/>
  <c r="D1505" i="10"/>
  <c r="E1505" i="10"/>
  <c r="B1506" i="10"/>
  <c r="C1506" i="10"/>
  <c r="D1506" i="10"/>
  <c r="E1506" i="10"/>
  <c r="B1507" i="10"/>
  <c r="C1507" i="10"/>
  <c r="D1507" i="10"/>
  <c r="E1507" i="10"/>
  <c r="B1508" i="10"/>
  <c r="C1508" i="10"/>
  <c r="D1508" i="10"/>
  <c r="E1508" i="10"/>
  <c r="B1509" i="10"/>
  <c r="C1509" i="10"/>
  <c r="D1509" i="10"/>
  <c r="E1509" i="10"/>
  <c r="B1510" i="10"/>
  <c r="C1510" i="10"/>
  <c r="D1510" i="10"/>
  <c r="E1510" i="10"/>
  <c r="B1511" i="10"/>
  <c r="C1511" i="10"/>
  <c r="D1511" i="10"/>
  <c r="E1511" i="10"/>
  <c r="B1512" i="10"/>
  <c r="C1512" i="10"/>
  <c r="D1512" i="10"/>
  <c r="E1512" i="10"/>
  <c r="B1513" i="10"/>
  <c r="C1513" i="10"/>
  <c r="D1513" i="10"/>
  <c r="E1513" i="10"/>
  <c r="B1514" i="10"/>
  <c r="C1514" i="10"/>
  <c r="D1514" i="10"/>
  <c r="E1514" i="10"/>
  <c r="B1515" i="10"/>
  <c r="C1515" i="10"/>
  <c r="D1515" i="10"/>
  <c r="E1515" i="10"/>
  <c r="B1516" i="10"/>
  <c r="C1516" i="10"/>
  <c r="D1516" i="10"/>
  <c r="E1516" i="10"/>
  <c r="B1517" i="10"/>
  <c r="C1517" i="10"/>
  <c r="D1517" i="10"/>
  <c r="E1517" i="10"/>
  <c r="B1518" i="10"/>
  <c r="C1518" i="10"/>
  <c r="D1518" i="10"/>
  <c r="E1518" i="10"/>
  <c r="B1519" i="10"/>
  <c r="C1519" i="10"/>
  <c r="D1519" i="10"/>
  <c r="E1519" i="10"/>
  <c r="B1520" i="10"/>
  <c r="C1520" i="10"/>
  <c r="D1520" i="10"/>
  <c r="E1520" i="10"/>
  <c r="B1521" i="10"/>
  <c r="C1521" i="10"/>
  <c r="D1521" i="10"/>
  <c r="E1521" i="10"/>
  <c r="B1522" i="10"/>
  <c r="C1522" i="10"/>
  <c r="D1522" i="10"/>
  <c r="E1522" i="10"/>
  <c r="B1523" i="10"/>
  <c r="C1523" i="10"/>
  <c r="D1523" i="10"/>
  <c r="E1523" i="10"/>
  <c r="B1524" i="10"/>
  <c r="C1524" i="10"/>
  <c r="D1524" i="10"/>
  <c r="E1524" i="10"/>
  <c r="B1525" i="10"/>
  <c r="C1525" i="10"/>
  <c r="D1525" i="10"/>
  <c r="E1525" i="10"/>
  <c r="B1526" i="10"/>
  <c r="C1526" i="10"/>
  <c r="D1526" i="10"/>
  <c r="E1526" i="10"/>
  <c r="B1527" i="10"/>
  <c r="C1527" i="10"/>
  <c r="D1527" i="10"/>
  <c r="E1527" i="10"/>
  <c r="B1528" i="10"/>
  <c r="C1528" i="10"/>
  <c r="D1528" i="10"/>
  <c r="E1528" i="10"/>
  <c r="B1529" i="10"/>
  <c r="C1529" i="10"/>
  <c r="D1529" i="10"/>
  <c r="E1529" i="10"/>
  <c r="B1530" i="10"/>
  <c r="C1530" i="10"/>
  <c r="D1530" i="10"/>
  <c r="E1530" i="10"/>
  <c r="B1531" i="10"/>
  <c r="C1531" i="10"/>
  <c r="D1531" i="10"/>
  <c r="E1531" i="10"/>
  <c r="B1532" i="10"/>
  <c r="C1532" i="10"/>
  <c r="D1532" i="10"/>
  <c r="E1532" i="10"/>
  <c r="B1533" i="10"/>
  <c r="C1533" i="10"/>
  <c r="D1533" i="10"/>
  <c r="E1533" i="10"/>
  <c r="B1534" i="10"/>
  <c r="C1534" i="10"/>
  <c r="D1534" i="10"/>
  <c r="E1534" i="10"/>
  <c r="B1535" i="10"/>
  <c r="C1535" i="10"/>
  <c r="D1535" i="10"/>
  <c r="E1535" i="10"/>
  <c r="B1536" i="10"/>
  <c r="C1536" i="10"/>
  <c r="D1536" i="10"/>
  <c r="E1536" i="10"/>
  <c r="B1537" i="10"/>
  <c r="C1537" i="10"/>
  <c r="D1537" i="10"/>
  <c r="E1537" i="10"/>
  <c r="B1538" i="10"/>
  <c r="C1538" i="10"/>
  <c r="D1538" i="10"/>
  <c r="E1538" i="10"/>
  <c r="B1539" i="10"/>
  <c r="C1539" i="10"/>
  <c r="D1539" i="10"/>
  <c r="E1539" i="10"/>
  <c r="B1540" i="10"/>
  <c r="C1540" i="10"/>
  <c r="D1540" i="10"/>
  <c r="E1540" i="10"/>
  <c r="B1541" i="10"/>
  <c r="C1541" i="10"/>
  <c r="D1541" i="10"/>
  <c r="E1541" i="10"/>
  <c r="B1542" i="10"/>
  <c r="C1542" i="10"/>
  <c r="D1542" i="10"/>
  <c r="E1542" i="10"/>
  <c r="B1543" i="10"/>
  <c r="C1543" i="10"/>
  <c r="D1543" i="10"/>
  <c r="E1543" i="10"/>
  <c r="B1544" i="10"/>
  <c r="C1544" i="10"/>
  <c r="D1544" i="10"/>
  <c r="E1544" i="10"/>
  <c r="B1545" i="10"/>
  <c r="C1545" i="10"/>
  <c r="D1545" i="10"/>
  <c r="E1545" i="10"/>
  <c r="B1546" i="10"/>
  <c r="C1546" i="10"/>
  <c r="D1546" i="10"/>
  <c r="E1546" i="10"/>
  <c r="B1547" i="10"/>
  <c r="C1547" i="10"/>
  <c r="D1547" i="10"/>
  <c r="E1547" i="10"/>
  <c r="B1548" i="10"/>
  <c r="C1548" i="10"/>
  <c r="D1548" i="10"/>
  <c r="E1548" i="10"/>
  <c r="B1549" i="10"/>
  <c r="C1549" i="10"/>
  <c r="D1549" i="10"/>
  <c r="E1549" i="10"/>
  <c r="B1550" i="10"/>
  <c r="C1550" i="10"/>
  <c r="D1550" i="10"/>
  <c r="E1550" i="10"/>
  <c r="B1551" i="10"/>
  <c r="C1551" i="10"/>
  <c r="D1551" i="10"/>
  <c r="E1551" i="10"/>
  <c r="B1552" i="10"/>
  <c r="C1552" i="10"/>
  <c r="D1552" i="10"/>
  <c r="E1552" i="10"/>
  <c r="B1553" i="10"/>
  <c r="C1553" i="10"/>
  <c r="D1553" i="10"/>
  <c r="E1553" i="10"/>
  <c r="B1554" i="10"/>
  <c r="C1554" i="10"/>
  <c r="D1554" i="10"/>
  <c r="E1554" i="10"/>
  <c r="B1555" i="10"/>
  <c r="C1555" i="10"/>
  <c r="D1555" i="10"/>
  <c r="E1555" i="10"/>
  <c r="B1556" i="10"/>
  <c r="C1556" i="10"/>
  <c r="D1556" i="10"/>
  <c r="E1556" i="10"/>
  <c r="B1557" i="10"/>
  <c r="C1557" i="10"/>
  <c r="D1557" i="10"/>
  <c r="E1557" i="10"/>
  <c r="B1558" i="10"/>
  <c r="C1558" i="10"/>
  <c r="D1558" i="10"/>
  <c r="E1558" i="10"/>
  <c r="B1559" i="10"/>
  <c r="C1559" i="10"/>
  <c r="D1559" i="10"/>
  <c r="E1559" i="10"/>
  <c r="B1560" i="10"/>
  <c r="C1560" i="10"/>
  <c r="D1560" i="10"/>
  <c r="E1560" i="10"/>
  <c r="B1561" i="10"/>
  <c r="C1561" i="10"/>
  <c r="D1561" i="10"/>
  <c r="E1561" i="10"/>
  <c r="B1562" i="10"/>
  <c r="C1562" i="10"/>
  <c r="D1562" i="10"/>
  <c r="E1562" i="10"/>
  <c r="B1563" i="10"/>
  <c r="C1563" i="10"/>
  <c r="D1563" i="10"/>
  <c r="E1563" i="10"/>
  <c r="B1564" i="10"/>
  <c r="C1564" i="10"/>
  <c r="D1564" i="10"/>
  <c r="E1564" i="10"/>
  <c r="B1565" i="10"/>
  <c r="C1565" i="10"/>
  <c r="D1565" i="10"/>
  <c r="E1565" i="10"/>
  <c r="B1566" i="10"/>
  <c r="C1566" i="10"/>
  <c r="D1566" i="10"/>
  <c r="E1566" i="10"/>
  <c r="B1567" i="10"/>
  <c r="C1567" i="10"/>
  <c r="D1567" i="10"/>
  <c r="E1567" i="10"/>
  <c r="B1568" i="10"/>
  <c r="C1568" i="10"/>
  <c r="D1568" i="10"/>
  <c r="E1568" i="10"/>
  <c r="B1569" i="10"/>
  <c r="C1569" i="10"/>
  <c r="D1569" i="10"/>
  <c r="E1569" i="10"/>
  <c r="B1570" i="10"/>
  <c r="C1570" i="10"/>
  <c r="D1570" i="10"/>
  <c r="E1570" i="10"/>
  <c r="B1571" i="10"/>
  <c r="C1571" i="10"/>
  <c r="D1571" i="10"/>
  <c r="E1571" i="10"/>
  <c r="B1572" i="10"/>
  <c r="C1572" i="10"/>
  <c r="D1572" i="10"/>
  <c r="E1572" i="10"/>
  <c r="B1573" i="10"/>
  <c r="C1573" i="10"/>
  <c r="D1573" i="10"/>
  <c r="E1573" i="10"/>
  <c r="B1574" i="10"/>
  <c r="C1574" i="10"/>
  <c r="D1574" i="10"/>
  <c r="E1574" i="10"/>
  <c r="B1575" i="10"/>
  <c r="C1575" i="10"/>
  <c r="D1575" i="10"/>
  <c r="E1575" i="10"/>
  <c r="B1576" i="10"/>
  <c r="C1576" i="10"/>
  <c r="D1576" i="10"/>
  <c r="E1576" i="10"/>
  <c r="B1577" i="10"/>
  <c r="C1577" i="10"/>
  <c r="D1577" i="10"/>
  <c r="E1577" i="10"/>
  <c r="B1578" i="10"/>
  <c r="C1578" i="10"/>
  <c r="D1578" i="10"/>
  <c r="E1578" i="10"/>
  <c r="B1579" i="10"/>
  <c r="C1579" i="10"/>
  <c r="D1579" i="10"/>
  <c r="E1579" i="10"/>
  <c r="B1580" i="10"/>
  <c r="C1580" i="10"/>
  <c r="D1580" i="10"/>
  <c r="E1580" i="10"/>
  <c r="B1581" i="10"/>
  <c r="C1581" i="10"/>
  <c r="D1581" i="10"/>
  <c r="E1581" i="10"/>
  <c r="B1582" i="10"/>
  <c r="C1582" i="10"/>
  <c r="D1582" i="10"/>
  <c r="E1582" i="10"/>
  <c r="B1583" i="10"/>
  <c r="C1583" i="10"/>
  <c r="D1583" i="10"/>
  <c r="E1583" i="10"/>
  <c r="B1584" i="10"/>
  <c r="C1584" i="10"/>
  <c r="D1584" i="10"/>
  <c r="E1584" i="10"/>
  <c r="B1585" i="10"/>
  <c r="C1585" i="10"/>
  <c r="D1585" i="10"/>
  <c r="E1585" i="10"/>
  <c r="B1586" i="10"/>
  <c r="C1586" i="10"/>
  <c r="D1586" i="10"/>
  <c r="E1586" i="10"/>
  <c r="B1587" i="10"/>
  <c r="C1587" i="10"/>
  <c r="D1587" i="10"/>
  <c r="E1587" i="10"/>
  <c r="B1588" i="10"/>
  <c r="C1588" i="10"/>
  <c r="D1588" i="10"/>
  <c r="E1588" i="10"/>
  <c r="B1589" i="10"/>
  <c r="C1589" i="10"/>
  <c r="D1589" i="10"/>
  <c r="E1589" i="10"/>
  <c r="B1590" i="10"/>
  <c r="C1590" i="10"/>
  <c r="D1590" i="10"/>
  <c r="E1590" i="10"/>
  <c r="B1591" i="10"/>
  <c r="C1591" i="10"/>
  <c r="D1591" i="10"/>
  <c r="E1591" i="10"/>
  <c r="B1592" i="10"/>
  <c r="C1592" i="10"/>
  <c r="D1592" i="10"/>
  <c r="E1592" i="10"/>
  <c r="B1593" i="10"/>
  <c r="C1593" i="10"/>
  <c r="D1593" i="10"/>
  <c r="E1593" i="10"/>
  <c r="B1594" i="10"/>
  <c r="C1594" i="10"/>
  <c r="D1594" i="10"/>
  <c r="E1594" i="10"/>
  <c r="B1595" i="10"/>
  <c r="C1595" i="10"/>
  <c r="D1595" i="10"/>
  <c r="E1595" i="10"/>
  <c r="B1596" i="10"/>
  <c r="C1596" i="10"/>
  <c r="D1596" i="10"/>
  <c r="E1596" i="10"/>
  <c r="B1597" i="10"/>
  <c r="C1597" i="10"/>
  <c r="D1597" i="10"/>
  <c r="E1597" i="10"/>
  <c r="B1598" i="10"/>
  <c r="C1598" i="10"/>
  <c r="D1598" i="10"/>
  <c r="E1598" i="10"/>
  <c r="B1599" i="10"/>
  <c r="C1599" i="10"/>
  <c r="D1599" i="10"/>
  <c r="E1599" i="10"/>
  <c r="B1600" i="10"/>
  <c r="C1600" i="10"/>
  <c r="D1600" i="10"/>
  <c r="E1600" i="10"/>
  <c r="B1601" i="10"/>
  <c r="C1601" i="10"/>
  <c r="D1601" i="10"/>
  <c r="E1601" i="10"/>
  <c r="B1602" i="10"/>
  <c r="C1602" i="10"/>
  <c r="D1602" i="10"/>
  <c r="E1602" i="10"/>
  <c r="B1603" i="10"/>
  <c r="C1603" i="10"/>
  <c r="D1603" i="10"/>
  <c r="E1603" i="10"/>
  <c r="B1604" i="10"/>
  <c r="C1604" i="10"/>
  <c r="D1604" i="10"/>
  <c r="E1604" i="10"/>
  <c r="B1605" i="10"/>
  <c r="C1605" i="10"/>
  <c r="D1605" i="10"/>
  <c r="E1605" i="10"/>
  <c r="B1606" i="10"/>
  <c r="C1606" i="10"/>
  <c r="D1606" i="10"/>
  <c r="E1606" i="10"/>
  <c r="B1607" i="10"/>
  <c r="C1607" i="10"/>
  <c r="D1607" i="10"/>
  <c r="E1607" i="10"/>
  <c r="B1608" i="10"/>
  <c r="C1608" i="10"/>
  <c r="D1608" i="10"/>
  <c r="E1608" i="10"/>
  <c r="B1609" i="10"/>
  <c r="C1609" i="10"/>
  <c r="D1609" i="10"/>
  <c r="E1609" i="10"/>
  <c r="B1610" i="10"/>
  <c r="C1610" i="10"/>
  <c r="D1610" i="10"/>
  <c r="E1610" i="10"/>
  <c r="B1611" i="10"/>
  <c r="C1611" i="10"/>
  <c r="D1611" i="10"/>
  <c r="E1611" i="10"/>
  <c r="B1612" i="10"/>
  <c r="C1612" i="10"/>
  <c r="D1612" i="10"/>
  <c r="E1612" i="10"/>
  <c r="B1613" i="10"/>
  <c r="C1613" i="10"/>
  <c r="D1613" i="10"/>
  <c r="E1613" i="10"/>
  <c r="B1614" i="10"/>
  <c r="C1614" i="10"/>
  <c r="D1614" i="10"/>
  <c r="E1614" i="10"/>
  <c r="B1615" i="10"/>
  <c r="C1615" i="10"/>
  <c r="D1615" i="10"/>
  <c r="E1615" i="10"/>
  <c r="B1616" i="10"/>
  <c r="C1616" i="10"/>
  <c r="D1616" i="10"/>
  <c r="E1616" i="10"/>
  <c r="B1617" i="10"/>
  <c r="C1617" i="10"/>
  <c r="D1617" i="10"/>
  <c r="E1617" i="10"/>
  <c r="B1618" i="10"/>
  <c r="C1618" i="10"/>
  <c r="D1618" i="10"/>
  <c r="E1618" i="10"/>
  <c r="B1619" i="10"/>
  <c r="C1619" i="10"/>
  <c r="D1619" i="10"/>
  <c r="E1619" i="10"/>
  <c r="B1620" i="10"/>
  <c r="C1620" i="10"/>
  <c r="D1620" i="10"/>
  <c r="E1620" i="10"/>
  <c r="B1621" i="10"/>
  <c r="C1621" i="10"/>
  <c r="D1621" i="10"/>
  <c r="E1621" i="10"/>
  <c r="B1622" i="10"/>
  <c r="C1622" i="10"/>
  <c r="D1622" i="10"/>
  <c r="E1622" i="10"/>
  <c r="B1623" i="10"/>
  <c r="C1623" i="10"/>
  <c r="D1623" i="10"/>
  <c r="E1623" i="10"/>
  <c r="B1624" i="10"/>
  <c r="C1624" i="10"/>
  <c r="D1624" i="10"/>
  <c r="E1624" i="10"/>
  <c r="B1625" i="10"/>
  <c r="C1625" i="10"/>
  <c r="D1625" i="10"/>
  <c r="E1625" i="10"/>
  <c r="B1626" i="10"/>
  <c r="C1626" i="10"/>
  <c r="D1626" i="10"/>
  <c r="E1626" i="10"/>
  <c r="B1627" i="10"/>
  <c r="C1627" i="10"/>
  <c r="D1627" i="10"/>
  <c r="E1627" i="10"/>
  <c r="B1628" i="10"/>
  <c r="C1628" i="10"/>
  <c r="D1628" i="10"/>
  <c r="E1628" i="10"/>
  <c r="B1629" i="10"/>
  <c r="C1629" i="10"/>
  <c r="D1629" i="10"/>
  <c r="E1629" i="10"/>
  <c r="B1630" i="10"/>
  <c r="C1630" i="10"/>
  <c r="D1630" i="10"/>
  <c r="E1630" i="10"/>
  <c r="B1631" i="10"/>
  <c r="C1631" i="10"/>
  <c r="D1631" i="10"/>
  <c r="E1631" i="10"/>
  <c r="B1632" i="10"/>
  <c r="C1632" i="10"/>
  <c r="D1632" i="10"/>
  <c r="E1632" i="10"/>
  <c r="B1633" i="10"/>
  <c r="C1633" i="10"/>
  <c r="D1633" i="10"/>
  <c r="E1633" i="10"/>
  <c r="B1634" i="10"/>
  <c r="C1634" i="10"/>
  <c r="D1634" i="10"/>
  <c r="E1634" i="10"/>
  <c r="B1635" i="10"/>
  <c r="C1635" i="10"/>
  <c r="D1635" i="10"/>
  <c r="E1635" i="10"/>
  <c r="B1636" i="10"/>
  <c r="C1636" i="10"/>
  <c r="D1636" i="10"/>
  <c r="E1636" i="10"/>
  <c r="B1637" i="10"/>
  <c r="C1637" i="10"/>
  <c r="D1637" i="10"/>
  <c r="E1637" i="10"/>
  <c r="B1638" i="10"/>
  <c r="C1638" i="10"/>
  <c r="D1638" i="10"/>
  <c r="E1638" i="10"/>
  <c r="B1639" i="10"/>
  <c r="C1639" i="10"/>
  <c r="D1639" i="10"/>
  <c r="E1639" i="10"/>
  <c r="B1640" i="10"/>
  <c r="C1640" i="10"/>
  <c r="D1640" i="10"/>
  <c r="E1640" i="10"/>
  <c r="B1641" i="10"/>
  <c r="C1641" i="10"/>
  <c r="D1641" i="10"/>
  <c r="E1641" i="10"/>
  <c r="B1642" i="10"/>
  <c r="C1642" i="10"/>
  <c r="D1642" i="10"/>
  <c r="E1642" i="10"/>
  <c r="B1643" i="10"/>
  <c r="C1643" i="10"/>
  <c r="D1643" i="10"/>
  <c r="E1643" i="10"/>
  <c r="B1644" i="10"/>
  <c r="C1644" i="10"/>
  <c r="D1644" i="10"/>
  <c r="E1644" i="10"/>
  <c r="B1645" i="10"/>
  <c r="C1645" i="10"/>
  <c r="D1645" i="10"/>
  <c r="E1645" i="10"/>
  <c r="B1646" i="10"/>
  <c r="C1646" i="10"/>
  <c r="D1646" i="10"/>
  <c r="E1646" i="10"/>
  <c r="B1647" i="10"/>
  <c r="C1647" i="10"/>
  <c r="D1647" i="10"/>
  <c r="E1647" i="10"/>
  <c r="B1648" i="10"/>
  <c r="C1648" i="10"/>
  <c r="D1648" i="10"/>
  <c r="E1648" i="10"/>
  <c r="B1649" i="10"/>
  <c r="C1649" i="10"/>
  <c r="D1649" i="10"/>
  <c r="E1649" i="10"/>
  <c r="B1650" i="10"/>
  <c r="C1650" i="10"/>
  <c r="D1650" i="10"/>
  <c r="E1650" i="10"/>
  <c r="B1651" i="10"/>
  <c r="C1651" i="10"/>
  <c r="D1651" i="10"/>
  <c r="E1651" i="10"/>
  <c r="B1652" i="10"/>
  <c r="C1652" i="10"/>
  <c r="D1652" i="10"/>
  <c r="E1652" i="10"/>
  <c r="B1653" i="10"/>
  <c r="C1653" i="10"/>
  <c r="D1653" i="10"/>
  <c r="E1653" i="10"/>
  <c r="B1654" i="10"/>
  <c r="C1654" i="10"/>
  <c r="D1654" i="10"/>
  <c r="E1654" i="10"/>
  <c r="B1655" i="10"/>
  <c r="C1655" i="10"/>
  <c r="D1655" i="10"/>
  <c r="E1655" i="10"/>
  <c r="B1656" i="10"/>
  <c r="C1656" i="10"/>
  <c r="D1656" i="10"/>
  <c r="E1656" i="10"/>
  <c r="B1657" i="10"/>
  <c r="C1657" i="10"/>
  <c r="D1657" i="10"/>
  <c r="E1657" i="10"/>
  <c r="B1658" i="10"/>
  <c r="C1658" i="10"/>
  <c r="D1658" i="10"/>
  <c r="E1658" i="10"/>
  <c r="B1659" i="10"/>
  <c r="C1659" i="10"/>
  <c r="D1659" i="10"/>
  <c r="E1659" i="10"/>
  <c r="B1660" i="10"/>
  <c r="C1660" i="10"/>
  <c r="D1660" i="10"/>
  <c r="E1660" i="10"/>
  <c r="B1661" i="10"/>
  <c r="C1661" i="10"/>
  <c r="D1661" i="10"/>
  <c r="E1661" i="10"/>
  <c r="B1662" i="10"/>
  <c r="C1662" i="10"/>
  <c r="D1662" i="10"/>
  <c r="E1662" i="10"/>
  <c r="B1663" i="10"/>
  <c r="C1663" i="10"/>
  <c r="D1663" i="10"/>
  <c r="E1663" i="10"/>
  <c r="B1664" i="10"/>
  <c r="C1664" i="10"/>
  <c r="D1664" i="10"/>
  <c r="E1664" i="10"/>
  <c r="B1665" i="10"/>
  <c r="C1665" i="10"/>
  <c r="D1665" i="10"/>
  <c r="E1665" i="10"/>
  <c r="B1666" i="10"/>
  <c r="C1666" i="10"/>
  <c r="D1666" i="10"/>
  <c r="E1666" i="10"/>
  <c r="B1667" i="10"/>
  <c r="C1667" i="10"/>
  <c r="D1667" i="10"/>
  <c r="E1667" i="10"/>
  <c r="B1668" i="10"/>
  <c r="C1668" i="10"/>
  <c r="D1668" i="10"/>
  <c r="E1668" i="10"/>
  <c r="B1669" i="10"/>
  <c r="C1669" i="10"/>
  <c r="D1669" i="10"/>
  <c r="E1669" i="10"/>
  <c r="B1670" i="10"/>
  <c r="C1670" i="10"/>
  <c r="D1670" i="10"/>
  <c r="E1670" i="10"/>
  <c r="B1671" i="10"/>
  <c r="C1671" i="10"/>
  <c r="D1671" i="10"/>
  <c r="E1671" i="10"/>
  <c r="B1672" i="10"/>
  <c r="C1672" i="10"/>
  <c r="D1672" i="10"/>
  <c r="E1672" i="10"/>
  <c r="B1673" i="10"/>
  <c r="C1673" i="10"/>
  <c r="D1673" i="10"/>
  <c r="E1673" i="10"/>
  <c r="B1674" i="10"/>
  <c r="C1674" i="10"/>
  <c r="D1674" i="10"/>
  <c r="E1674" i="10"/>
  <c r="B1675" i="10"/>
  <c r="C1675" i="10"/>
  <c r="D1675" i="10"/>
  <c r="E1675" i="10"/>
  <c r="B1676" i="10"/>
  <c r="C1676" i="10"/>
  <c r="D1676" i="10"/>
  <c r="E1676" i="10"/>
  <c r="B1677" i="10"/>
  <c r="C1677" i="10"/>
  <c r="D1677" i="10"/>
  <c r="E1677" i="10"/>
  <c r="B1678" i="10"/>
  <c r="C1678" i="10"/>
  <c r="D1678" i="10"/>
  <c r="E1678" i="10"/>
  <c r="B1679" i="10"/>
  <c r="C1679" i="10"/>
  <c r="D1679" i="10"/>
  <c r="E1679" i="10"/>
  <c r="B1680" i="10"/>
  <c r="C1680" i="10"/>
  <c r="D1680" i="10"/>
  <c r="E1680" i="10"/>
  <c r="B1681" i="10"/>
  <c r="C1681" i="10"/>
  <c r="D1681" i="10"/>
  <c r="E1681" i="10"/>
  <c r="B1682" i="10"/>
  <c r="C1682" i="10"/>
  <c r="D1682" i="10"/>
  <c r="E1682" i="10"/>
  <c r="B1683" i="10"/>
  <c r="C1683" i="10"/>
  <c r="D1683" i="10"/>
  <c r="E1683" i="10"/>
  <c r="B1684" i="10"/>
  <c r="C1684" i="10"/>
  <c r="D1684" i="10"/>
  <c r="E1684" i="10"/>
  <c r="B1685" i="10"/>
  <c r="C1685" i="10"/>
  <c r="D1685" i="10"/>
  <c r="E1685" i="10"/>
  <c r="B1686" i="10"/>
  <c r="C1686" i="10"/>
  <c r="D1686" i="10"/>
  <c r="E1686" i="10"/>
  <c r="B1687" i="10"/>
  <c r="C1687" i="10"/>
  <c r="D1687" i="10"/>
  <c r="E1687" i="10"/>
  <c r="B1688" i="10"/>
  <c r="C1688" i="10"/>
  <c r="D1688" i="10"/>
  <c r="E1688" i="10"/>
  <c r="B1689" i="10"/>
  <c r="C1689" i="10"/>
  <c r="D1689" i="10"/>
  <c r="E1689" i="10"/>
  <c r="B1690" i="10"/>
  <c r="C1690" i="10"/>
  <c r="D1690" i="10"/>
  <c r="E1690" i="10"/>
  <c r="B1691" i="10"/>
  <c r="C1691" i="10"/>
  <c r="D1691" i="10"/>
  <c r="E1691" i="10"/>
  <c r="B1692" i="10"/>
  <c r="C1692" i="10"/>
  <c r="D1692" i="10"/>
  <c r="E1692" i="10"/>
  <c r="B1693" i="10"/>
  <c r="C1693" i="10"/>
  <c r="D1693" i="10"/>
  <c r="E1693" i="10"/>
  <c r="B1694" i="10"/>
  <c r="C1694" i="10"/>
  <c r="D1694" i="10"/>
  <c r="E1694" i="10"/>
  <c r="B1695" i="10"/>
  <c r="C1695" i="10"/>
  <c r="D1695" i="10"/>
  <c r="E1695" i="10"/>
  <c r="B1696" i="10"/>
  <c r="C1696" i="10"/>
  <c r="D1696" i="10"/>
  <c r="E1696" i="10"/>
  <c r="B1697" i="10"/>
  <c r="C1697" i="10"/>
  <c r="D1697" i="10"/>
  <c r="E1697" i="10"/>
  <c r="B1698" i="10"/>
  <c r="C1698" i="10"/>
  <c r="D1698" i="10"/>
  <c r="E1698" i="10"/>
  <c r="B1699" i="10"/>
  <c r="C1699" i="10"/>
  <c r="D1699" i="10"/>
  <c r="E1699" i="10"/>
  <c r="B1700" i="10"/>
  <c r="C1700" i="10"/>
  <c r="D1700" i="10"/>
  <c r="E1700" i="10"/>
  <c r="B1701" i="10"/>
  <c r="C1701" i="10"/>
  <c r="D1701" i="10"/>
  <c r="E1701" i="10"/>
  <c r="B1702" i="10"/>
  <c r="C1702" i="10"/>
  <c r="D1702" i="10"/>
  <c r="E1702" i="10"/>
  <c r="B1703" i="10"/>
  <c r="C1703" i="10"/>
  <c r="D1703" i="10"/>
  <c r="E1703" i="10"/>
  <c r="B1704" i="10"/>
  <c r="C1704" i="10"/>
  <c r="D1704" i="10"/>
  <c r="E1704" i="10"/>
  <c r="B1705" i="10"/>
  <c r="C1705" i="10"/>
  <c r="D1705" i="10"/>
  <c r="E1705" i="10"/>
  <c r="B1706" i="10"/>
  <c r="C1706" i="10"/>
  <c r="D1706" i="10"/>
  <c r="E1706" i="10"/>
  <c r="B1707" i="10"/>
  <c r="C1707" i="10"/>
  <c r="D1707" i="10"/>
  <c r="E1707" i="10"/>
  <c r="B1708" i="10"/>
  <c r="C1708" i="10"/>
  <c r="D1708" i="10"/>
  <c r="E1708" i="10"/>
  <c r="B1709" i="10"/>
  <c r="C1709" i="10"/>
  <c r="D1709" i="10"/>
  <c r="E1709" i="10"/>
  <c r="B1710" i="10"/>
  <c r="C1710" i="10"/>
  <c r="D1710" i="10"/>
  <c r="E1710" i="10"/>
  <c r="B1711" i="10"/>
  <c r="C1711" i="10"/>
  <c r="D1711" i="10"/>
  <c r="E1711" i="10"/>
  <c r="B1712" i="10"/>
  <c r="C1712" i="10"/>
  <c r="D1712" i="10"/>
  <c r="E1712" i="10"/>
  <c r="B1713" i="10"/>
  <c r="C1713" i="10"/>
  <c r="D1713" i="10"/>
  <c r="E1713" i="10"/>
  <c r="B1714" i="10"/>
  <c r="C1714" i="10"/>
  <c r="D1714" i="10"/>
  <c r="E1714" i="10"/>
  <c r="B1715" i="10"/>
  <c r="C1715" i="10"/>
  <c r="D1715" i="10"/>
  <c r="E1715" i="10"/>
  <c r="B1716" i="10"/>
  <c r="C1716" i="10"/>
  <c r="D1716" i="10"/>
  <c r="E1716" i="10"/>
  <c r="B1717" i="10"/>
  <c r="C1717" i="10"/>
  <c r="D1717" i="10"/>
  <c r="E1717" i="10"/>
  <c r="B1718" i="10"/>
  <c r="C1718" i="10"/>
  <c r="D1718" i="10"/>
  <c r="E1718" i="10"/>
  <c r="B1719" i="10"/>
  <c r="C1719" i="10"/>
  <c r="D1719" i="10"/>
  <c r="E1719" i="10"/>
  <c r="B1720" i="10"/>
  <c r="C1720" i="10"/>
  <c r="D1720" i="10"/>
  <c r="E1720" i="10"/>
  <c r="B1721" i="10"/>
  <c r="C1721" i="10"/>
  <c r="D1721" i="10"/>
  <c r="E1721" i="10"/>
  <c r="B1722" i="10"/>
  <c r="C1722" i="10"/>
  <c r="D1722" i="10"/>
  <c r="E1722" i="10"/>
  <c r="B1723" i="10"/>
  <c r="C1723" i="10"/>
  <c r="D1723" i="10"/>
  <c r="E1723" i="10"/>
  <c r="B1724" i="10"/>
  <c r="C1724" i="10"/>
  <c r="D1724" i="10"/>
  <c r="E1724" i="10"/>
  <c r="B1725" i="10"/>
  <c r="C1725" i="10"/>
  <c r="D1725" i="10"/>
  <c r="E1725" i="10"/>
  <c r="B1726" i="10"/>
  <c r="C1726" i="10"/>
  <c r="D1726" i="10"/>
  <c r="E1726" i="10"/>
  <c r="B1727" i="10"/>
  <c r="C1727" i="10"/>
  <c r="D1727" i="10"/>
  <c r="E1727" i="10"/>
  <c r="B1728" i="10"/>
  <c r="C1728" i="10"/>
  <c r="D1728" i="10"/>
  <c r="E1728" i="10"/>
  <c r="B1729" i="10"/>
  <c r="C1729" i="10"/>
  <c r="D1729" i="10"/>
  <c r="E1729" i="10"/>
  <c r="B1730" i="10"/>
  <c r="C1730" i="10"/>
  <c r="D1730" i="10"/>
  <c r="E1730" i="10"/>
  <c r="B1731" i="10"/>
  <c r="C1731" i="10"/>
  <c r="D1731" i="10"/>
  <c r="E1731" i="10"/>
  <c r="B1732" i="10"/>
  <c r="C1732" i="10"/>
  <c r="D1732" i="10"/>
  <c r="E1732" i="10"/>
  <c r="B1733" i="10"/>
  <c r="C1733" i="10"/>
  <c r="D1733" i="10"/>
  <c r="E1733" i="10"/>
  <c r="B1734" i="10"/>
  <c r="C1734" i="10"/>
  <c r="D1734" i="10"/>
  <c r="E1734" i="10"/>
  <c r="B1735" i="10"/>
  <c r="C1735" i="10"/>
  <c r="D1735" i="10"/>
  <c r="E1735" i="10"/>
  <c r="B1736" i="10"/>
  <c r="C1736" i="10"/>
  <c r="D1736" i="10"/>
  <c r="E1736" i="10"/>
  <c r="B1737" i="10"/>
  <c r="C1737" i="10"/>
  <c r="D1737" i="10"/>
  <c r="E1737" i="10"/>
  <c r="B1738" i="10"/>
  <c r="C1738" i="10"/>
  <c r="D1738" i="10"/>
  <c r="E1738" i="10"/>
  <c r="B1739" i="10"/>
  <c r="C1739" i="10"/>
  <c r="D1739" i="10"/>
  <c r="E1739" i="10"/>
  <c r="B1740" i="10"/>
  <c r="C1740" i="10"/>
  <c r="D1740" i="10"/>
  <c r="E1740" i="10"/>
  <c r="B1741" i="10"/>
  <c r="C1741" i="10"/>
  <c r="D1741" i="10"/>
  <c r="E1741" i="10"/>
  <c r="B1742" i="10"/>
  <c r="C1742" i="10"/>
  <c r="D1742" i="10"/>
  <c r="E1742" i="10"/>
  <c r="B1743" i="10"/>
  <c r="C1743" i="10"/>
  <c r="D1743" i="10"/>
  <c r="E1743" i="10"/>
  <c r="B1744" i="10"/>
  <c r="C1744" i="10"/>
  <c r="D1744" i="10"/>
  <c r="E1744" i="10"/>
  <c r="B1745" i="10"/>
  <c r="C1745" i="10"/>
  <c r="D1745" i="10"/>
  <c r="E1745" i="10"/>
  <c r="B1746" i="10"/>
  <c r="C1746" i="10"/>
  <c r="D1746" i="10"/>
  <c r="E1746" i="10"/>
  <c r="B1747" i="10"/>
  <c r="C1747" i="10"/>
  <c r="D1747" i="10"/>
  <c r="E1747" i="10"/>
  <c r="B1748" i="10"/>
  <c r="C1748" i="10"/>
  <c r="D1748" i="10"/>
  <c r="E1748" i="10"/>
  <c r="B1749" i="10"/>
  <c r="C1749" i="10"/>
  <c r="D1749" i="10"/>
  <c r="E1749" i="10"/>
  <c r="B1750" i="10"/>
  <c r="C1750" i="10"/>
  <c r="D1750" i="10"/>
  <c r="E1750" i="10"/>
  <c r="B1751" i="10"/>
  <c r="C1751" i="10"/>
  <c r="D1751" i="10"/>
  <c r="E1751" i="10"/>
  <c r="B1752" i="10"/>
  <c r="C1752" i="10"/>
  <c r="D1752" i="10"/>
  <c r="E1752" i="10"/>
  <c r="B1753" i="10"/>
  <c r="C1753" i="10"/>
  <c r="D1753" i="10"/>
  <c r="E1753" i="10"/>
  <c r="B1754" i="10"/>
  <c r="C1754" i="10"/>
  <c r="D1754" i="10"/>
  <c r="E1754" i="10"/>
  <c r="B1755" i="10"/>
  <c r="C1755" i="10"/>
  <c r="D1755" i="10"/>
  <c r="E1755" i="10"/>
  <c r="B1756" i="10"/>
  <c r="C1756" i="10"/>
  <c r="D1756" i="10"/>
  <c r="E1756" i="10"/>
  <c r="B1757" i="10"/>
  <c r="C1757" i="10"/>
  <c r="D1757" i="10"/>
  <c r="E1757" i="10"/>
  <c r="B1758" i="10"/>
  <c r="C1758" i="10"/>
  <c r="D1758" i="10"/>
  <c r="E1758" i="10"/>
  <c r="B1759" i="10"/>
  <c r="C1759" i="10"/>
  <c r="D1759" i="10"/>
  <c r="E1759" i="10"/>
  <c r="B1760" i="10"/>
  <c r="C1760" i="10"/>
  <c r="D1760" i="10"/>
  <c r="E1760" i="10"/>
  <c r="B1761" i="10"/>
  <c r="C1761" i="10"/>
  <c r="D1761" i="10"/>
  <c r="E1761" i="10"/>
  <c r="B1762" i="10"/>
  <c r="C1762" i="10"/>
  <c r="D1762" i="10"/>
  <c r="E1762" i="10"/>
  <c r="B1763" i="10"/>
  <c r="C1763" i="10"/>
  <c r="D1763" i="10"/>
  <c r="E1763" i="10"/>
  <c r="B1764" i="10"/>
  <c r="C1764" i="10"/>
  <c r="D1764" i="10"/>
  <c r="E1764" i="10"/>
  <c r="B1765" i="10"/>
  <c r="C1765" i="10"/>
  <c r="D1765" i="10"/>
  <c r="E1765" i="10"/>
  <c r="B1766" i="10"/>
  <c r="C1766" i="10"/>
  <c r="D1766" i="10"/>
  <c r="E1766" i="10"/>
  <c r="B1767" i="10"/>
  <c r="C1767" i="10"/>
  <c r="D1767" i="10"/>
  <c r="E1767" i="10"/>
  <c r="B1768" i="10"/>
  <c r="C1768" i="10"/>
  <c r="D1768" i="10"/>
  <c r="E1768" i="10"/>
  <c r="B1769" i="10"/>
  <c r="C1769" i="10"/>
  <c r="D1769" i="10"/>
  <c r="E1769" i="10"/>
  <c r="B1770" i="10"/>
  <c r="C1770" i="10"/>
  <c r="D1770" i="10"/>
  <c r="E1770" i="10"/>
  <c r="B1771" i="10"/>
  <c r="C1771" i="10"/>
  <c r="D1771" i="10"/>
  <c r="E1771" i="10"/>
  <c r="B1772" i="10"/>
  <c r="C1772" i="10"/>
  <c r="D1772" i="10"/>
  <c r="E1772" i="10"/>
  <c r="B1773" i="10"/>
  <c r="C1773" i="10"/>
  <c r="D1773" i="10"/>
  <c r="E1773" i="10"/>
  <c r="B1774" i="10"/>
  <c r="C1774" i="10"/>
  <c r="D1774" i="10"/>
  <c r="E1774" i="10"/>
  <c r="B1775" i="10"/>
  <c r="C1775" i="10"/>
  <c r="D1775" i="10"/>
  <c r="E1775" i="10"/>
  <c r="B1776" i="10"/>
  <c r="C1776" i="10"/>
  <c r="D1776" i="10"/>
  <c r="E1776" i="10"/>
  <c r="B1777" i="10"/>
  <c r="C1777" i="10"/>
  <c r="D1777" i="10"/>
  <c r="E1777" i="10"/>
  <c r="B1778" i="10"/>
  <c r="C1778" i="10"/>
  <c r="D1778" i="10"/>
  <c r="E1778" i="10"/>
  <c r="B1779" i="10"/>
  <c r="C1779" i="10"/>
  <c r="D1779" i="10"/>
  <c r="E1779" i="10"/>
  <c r="B1780" i="10"/>
  <c r="C1780" i="10"/>
  <c r="D1780" i="10"/>
  <c r="E1780" i="10"/>
  <c r="B1781" i="10"/>
  <c r="C1781" i="10"/>
  <c r="D1781" i="10"/>
  <c r="E1781" i="10"/>
  <c r="B1782" i="10"/>
  <c r="C1782" i="10"/>
  <c r="D1782" i="10"/>
  <c r="E1782" i="10"/>
  <c r="B1783" i="10"/>
  <c r="C1783" i="10"/>
  <c r="D1783" i="10"/>
  <c r="E1783" i="10"/>
  <c r="B1784" i="10"/>
  <c r="C1784" i="10"/>
  <c r="D1784" i="10"/>
  <c r="E1784" i="10"/>
  <c r="B1785" i="10"/>
  <c r="C1785" i="10"/>
  <c r="D1785" i="10"/>
  <c r="E1785" i="10"/>
  <c r="B1786" i="10"/>
  <c r="C1786" i="10"/>
  <c r="D1786" i="10"/>
  <c r="E1786" i="10"/>
  <c r="B1787" i="10"/>
  <c r="C1787" i="10"/>
  <c r="D1787" i="10"/>
  <c r="E1787" i="10"/>
  <c r="B1788" i="10"/>
  <c r="C1788" i="10"/>
  <c r="D1788" i="10"/>
  <c r="E1788" i="10"/>
  <c r="B1789" i="10"/>
  <c r="C1789" i="10"/>
  <c r="D1789" i="10"/>
  <c r="E1789" i="10"/>
  <c r="B1790" i="10"/>
  <c r="C1790" i="10"/>
  <c r="D1790" i="10"/>
  <c r="E1790" i="10"/>
  <c r="B1791" i="10"/>
  <c r="C1791" i="10"/>
  <c r="D1791" i="10"/>
  <c r="E1791" i="10"/>
  <c r="B1792" i="10"/>
  <c r="C1792" i="10"/>
  <c r="D1792" i="10"/>
  <c r="E1792" i="10"/>
  <c r="B1793" i="10"/>
  <c r="C1793" i="10"/>
  <c r="D1793" i="10"/>
  <c r="E1793" i="10"/>
  <c r="B1794" i="10"/>
  <c r="C1794" i="10"/>
  <c r="D1794" i="10"/>
  <c r="E1794" i="10"/>
  <c r="B1795" i="10"/>
  <c r="C1795" i="10"/>
  <c r="D1795" i="10"/>
  <c r="E1795" i="10"/>
  <c r="B1796" i="10"/>
  <c r="C1796" i="10"/>
  <c r="D1796" i="10"/>
  <c r="E1796" i="10"/>
  <c r="B1797" i="10"/>
  <c r="C1797" i="10"/>
  <c r="D1797" i="10"/>
  <c r="E1797" i="10"/>
  <c r="B1798" i="10"/>
  <c r="C1798" i="10"/>
  <c r="D1798" i="10"/>
  <c r="E1798" i="10"/>
  <c r="B1799" i="10"/>
  <c r="C1799" i="10"/>
  <c r="D1799" i="10"/>
  <c r="E1799" i="10"/>
  <c r="B1800" i="10"/>
  <c r="C1800" i="10"/>
  <c r="D1800" i="10"/>
  <c r="E1800" i="10"/>
  <c r="B1801" i="10"/>
  <c r="C1801" i="10"/>
  <c r="D1801" i="10"/>
  <c r="E1801" i="10"/>
  <c r="B1802" i="10"/>
  <c r="C1802" i="10"/>
  <c r="D1802" i="10"/>
  <c r="E1802" i="10"/>
  <c r="B1803" i="10"/>
  <c r="C1803" i="10"/>
  <c r="D1803" i="10"/>
  <c r="E1803" i="10"/>
  <c r="B1804" i="10"/>
  <c r="C1804" i="10"/>
  <c r="D1804" i="10"/>
  <c r="E1804" i="10"/>
  <c r="B1805" i="10"/>
  <c r="C1805" i="10"/>
  <c r="D1805" i="10"/>
  <c r="E1805" i="10"/>
  <c r="B1806" i="10"/>
  <c r="C1806" i="10"/>
  <c r="D1806" i="10"/>
  <c r="E1806" i="10"/>
  <c r="B1807" i="10"/>
  <c r="C1807" i="10"/>
  <c r="D1807" i="10"/>
  <c r="E1807" i="10"/>
  <c r="B1808" i="10"/>
  <c r="C1808" i="10"/>
  <c r="D1808" i="10"/>
  <c r="E1808" i="10"/>
  <c r="B1809" i="10"/>
  <c r="C1809" i="10"/>
  <c r="D1809" i="10"/>
  <c r="E1809" i="10"/>
  <c r="B1810" i="10"/>
  <c r="C1810" i="10"/>
  <c r="D1810" i="10"/>
  <c r="E1810" i="10"/>
  <c r="B1811" i="10"/>
  <c r="C1811" i="10"/>
  <c r="D1811" i="10"/>
  <c r="E1811" i="10"/>
  <c r="B1812" i="10"/>
  <c r="C1812" i="10"/>
  <c r="D1812" i="10"/>
  <c r="E1812" i="10"/>
  <c r="B1813" i="10"/>
  <c r="C1813" i="10"/>
  <c r="D1813" i="10"/>
  <c r="E1813" i="10"/>
  <c r="B1814" i="10"/>
  <c r="C1814" i="10"/>
  <c r="D1814" i="10"/>
  <c r="E1814" i="10"/>
  <c r="B1815" i="10"/>
  <c r="C1815" i="10"/>
  <c r="D1815" i="10"/>
  <c r="E1815" i="10"/>
  <c r="B1816" i="10"/>
  <c r="C1816" i="10"/>
  <c r="D1816" i="10"/>
  <c r="E1816" i="10"/>
  <c r="B1817" i="10"/>
  <c r="C1817" i="10"/>
  <c r="D1817" i="10"/>
  <c r="E1817" i="10"/>
  <c r="B1818" i="10"/>
  <c r="C1818" i="10"/>
  <c r="D1818" i="10"/>
  <c r="E1818" i="10"/>
  <c r="B1819" i="10"/>
  <c r="C1819" i="10"/>
  <c r="D1819" i="10"/>
  <c r="E1819" i="10"/>
  <c r="B1820" i="10"/>
  <c r="C1820" i="10"/>
  <c r="D1820" i="10"/>
  <c r="E1820" i="10"/>
  <c r="B1821" i="10"/>
  <c r="C1821" i="10"/>
  <c r="D1821" i="10"/>
  <c r="E1821" i="10"/>
  <c r="B1822" i="10"/>
  <c r="C1822" i="10"/>
  <c r="D1822" i="10"/>
  <c r="E1822" i="10"/>
  <c r="B1823" i="10"/>
  <c r="C1823" i="10"/>
  <c r="D1823" i="10"/>
  <c r="E1823" i="10"/>
  <c r="B1824" i="10"/>
  <c r="C1824" i="10"/>
  <c r="D1824" i="10"/>
  <c r="E1824" i="10"/>
  <c r="B1825" i="10"/>
  <c r="C1825" i="10"/>
  <c r="D1825" i="10"/>
  <c r="E1825" i="10"/>
  <c r="B1826" i="10"/>
  <c r="C1826" i="10"/>
  <c r="D1826" i="10"/>
  <c r="E1826" i="10"/>
  <c r="B1827" i="10"/>
  <c r="C1827" i="10"/>
  <c r="D1827" i="10"/>
  <c r="E1827" i="10"/>
  <c r="B1828" i="10"/>
  <c r="C1828" i="10"/>
  <c r="D1828" i="10"/>
  <c r="E1828" i="10"/>
  <c r="B1829" i="10"/>
  <c r="C1829" i="10"/>
  <c r="D1829" i="10"/>
  <c r="E1829" i="10"/>
  <c r="B1830" i="10"/>
  <c r="C1830" i="10"/>
  <c r="D1830" i="10"/>
  <c r="E1830" i="10"/>
  <c r="B1831" i="10"/>
  <c r="C1831" i="10"/>
  <c r="D1831" i="10"/>
  <c r="E1831" i="10"/>
  <c r="B1832" i="10"/>
  <c r="C1832" i="10"/>
  <c r="D1832" i="10"/>
  <c r="E1832" i="10"/>
  <c r="B1833" i="10"/>
  <c r="C1833" i="10"/>
  <c r="D1833" i="10"/>
  <c r="E1833" i="10"/>
  <c r="B1834" i="10"/>
  <c r="C1834" i="10"/>
  <c r="D1834" i="10"/>
  <c r="E1834" i="10"/>
  <c r="B1835" i="10"/>
  <c r="C1835" i="10"/>
  <c r="D1835" i="10"/>
  <c r="E1835" i="10"/>
  <c r="B1836" i="10"/>
  <c r="C1836" i="10"/>
  <c r="D1836" i="10"/>
  <c r="E1836" i="10"/>
  <c r="B1837" i="10"/>
  <c r="C1837" i="10"/>
  <c r="D1837" i="10"/>
  <c r="E1837" i="10"/>
  <c r="B1838" i="10"/>
  <c r="C1838" i="10"/>
  <c r="D1838" i="10"/>
  <c r="E1838" i="10"/>
  <c r="B1839" i="10"/>
  <c r="C1839" i="10"/>
  <c r="D1839" i="10"/>
  <c r="E1839" i="10"/>
  <c r="B1840" i="10"/>
  <c r="C1840" i="10"/>
  <c r="D1840" i="10"/>
  <c r="E1840" i="10"/>
  <c r="B1841" i="10"/>
  <c r="C1841" i="10"/>
  <c r="D1841" i="10"/>
  <c r="E1841" i="10"/>
  <c r="B1842" i="10"/>
  <c r="C1842" i="10"/>
  <c r="D1842" i="10"/>
  <c r="E1842" i="10"/>
  <c r="B1843" i="10"/>
  <c r="C1843" i="10"/>
  <c r="D1843" i="10"/>
  <c r="E1843" i="10"/>
  <c r="B1844" i="10"/>
  <c r="C1844" i="10"/>
  <c r="D1844" i="10"/>
  <c r="E1844" i="10"/>
  <c r="B1845" i="10"/>
  <c r="C1845" i="10"/>
  <c r="D1845" i="10"/>
  <c r="E1845" i="10"/>
  <c r="B1846" i="10"/>
  <c r="C1846" i="10"/>
  <c r="D1846" i="10"/>
  <c r="E1846" i="10"/>
  <c r="B1847" i="10"/>
  <c r="C1847" i="10"/>
  <c r="D1847" i="10"/>
  <c r="E1847" i="10"/>
  <c r="B1848" i="10"/>
  <c r="C1848" i="10"/>
  <c r="D1848" i="10"/>
  <c r="E1848" i="10"/>
  <c r="B1849" i="10"/>
  <c r="C1849" i="10"/>
  <c r="D1849" i="10"/>
  <c r="E1849" i="10"/>
  <c r="B1850" i="10"/>
  <c r="C1850" i="10"/>
  <c r="D1850" i="10"/>
  <c r="E1850" i="10"/>
  <c r="B1851" i="10"/>
  <c r="C1851" i="10"/>
  <c r="D1851" i="10"/>
  <c r="E1851" i="10"/>
  <c r="B1852" i="10"/>
  <c r="C1852" i="10"/>
  <c r="D1852" i="10"/>
  <c r="E1852" i="10"/>
  <c r="B1853" i="10"/>
  <c r="C1853" i="10"/>
  <c r="D1853" i="10"/>
  <c r="E1853" i="10"/>
  <c r="B1854" i="10"/>
  <c r="C1854" i="10"/>
  <c r="D1854" i="10"/>
  <c r="E1854" i="10"/>
  <c r="B1855" i="10"/>
  <c r="C1855" i="10"/>
  <c r="D1855" i="10"/>
  <c r="E1855" i="10"/>
  <c r="B1856" i="10"/>
  <c r="C1856" i="10"/>
  <c r="D1856" i="10"/>
  <c r="E1856" i="10"/>
  <c r="B1857" i="10"/>
  <c r="C1857" i="10"/>
  <c r="D1857" i="10"/>
  <c r="E1857" i="10"/>
  <c r="B1858" i="10"/>
  <c r="C1858" i="10"/>
  <c r="D1858" i="10"/>
  <c r="E1858" i="10"/>
  <c r="B1859" i="10"/>
  <c r="C1859" i="10"/>
  <c r="D1859" i="10"/>
  <c r="E1859" i="10"/>
  <c r="B1860" i="10"/>
  <c r="C1860" i="10"/>
  <c r="D1860" i="10"/>
  <c r="E1860" i="10"/>
  <c r="B1861" i="10"/>
  <c r="C1861" i="10"/>
  <c r="D1861" i="10"/>
  <c r="E1861" i="10"/>
  <c r="B1862" i="10"/>
  <c r="C1862" i="10"/>
  <c r="D1862" i="10"/>
  <c r="E1862" i="10"/>
  <c r="B1863" i="10"/>
  <c r="C1863" i="10"/>
  <c r="D1863" i="10"/>
  <c r="E1863" i="10"/>
  <c r="B1864" i="10"/>
  <c r="C1864" i="10"/>
  <c r="D1864" i="10"/>
  <c r="E1864" i="10"/>
  <c r="B1865" i="10"/>
  <c r="C1865" i="10"/>
  <c r="D1865" i="10"/>
  <c r="E1865" i="10"/>
  <c r="B1866" i="10"/>
  <c r="C1866" i="10"/>
  <c r="D1866" i="10"/>
  <c r="E1866" i="10"/>
  <c r="B1867" i="10"/>
  <c r="C1867" i="10"/>
  <c r="D1867" i="10"/>
  <c r="E1867" i="10"/>
  <c r="B1868" i="10"/>
  <c r="C1868" i="10"/>
  <c r="D1868" i="10"/>
  <c r="E1868" i="10"/>
  <c r="B1869" i="10"/>
  <c r="C1869" i="10"/>
  <c r="D1869" i="10"/>
  <c r="E1869" i="10"/>
  <c r="B1870" i="10"/>
  <c r="C1870" i="10"/>
  <c r="D1870" i="10"/>
  <c r="E1870" i="10"/>
  <c r="B1871" i="10"/>
  <c r="C1871" i="10"/>
  <c r="D1871" i="10"/>
  <c r="E1871" i="10"/>
  <c r="B1872" i="10"/>
  <c r="C1872" i="10"/>
  <c r="D1872" i="10"/>
  <c r="E1872" i="10"/>
  <c r="B1873" i="10"/>
  <c r="C1873" i="10"/>
  <c r="D1873" i="10"/>
  <c r="E1873" i="10"/>
  <c r="B1874" i="10"/>
  <c r="C1874" i="10"/>
  <c r="D1874" i="10"/>
  <c r="E1874" i="10"/>
  <c r="B1875" i="10"/>
  <c r="C1875" i="10"/>
  <c r="D1875" i="10"/>
  <c r="E1875" i="10"/>
  <c r="B1876" i="10"/>
  <c r="C1876" i="10"/>
  <c r="D1876" i="10"/>
  <c r="E1876" i="10"/>
  <c r="B1877" i="10"/>
  <c r="C1877" i="10"/>
  <c r="D1877" i="10"/>
  <c r="E1877" i="10"/>
  <c r="B1878" i="10"/>
  <c r="C1878" i="10"/>
  <c r="D1878" i="10"/>
  <c r="E1878" i="10"/>
  <c r="B1879" i="10"/>
  <c r="C1879" i="10"/>
  <c r="D1879" i="10"/>
  <c r="E1879" i="10"/>
  <c r="B1880" i="10"/>
  <c r="C1880" i="10"/>
  <c r="D1880" i="10"/>
  <c r="E1880" i="10"/>
  <c r="B1881" i="10"/>
  <c r="C1881" i="10"/>
  <c r="D1881" i="10"/>
  <c r="E1881" i="10"/>
  <c r="B1882" i="10"/>
  <c r="C1882" i="10"/>
  <c r="D1882" i="10"/>
  <c r="E1882" i="10"/>
  <c r="B1883" i="10"/>
  <c r="C1883" i="10"/>
  <c r="D1883" i="10"/>
  <c r="E1883" i="10"/>
  <c r="B1884" i="10"/>
  <c r="C1884" i="10"/>
  <c r="D1884" i="10"/>
  <c r="E1884" i="10"/>
  <c r="B1885" i="10"/>
  <c r="C1885" i="10"/>
  <c r="D1885" i="10"/>
  <c r="E1885" i="10"/>
  <c r="B1886" i="10"/>
  <c r="C1886" i="10"/>
  <c r="D1886" i="10"/>
  <c r="E1886" i="10"/>
  <c r="B1887" i="10"/>
  <c r="C1887" i="10"/>
  <c r="D1887" i="10"/>
  <c r="E1887" i="10"/>
  <c r="B1888" i="10"/>
  <c r="C1888" i="10"/>
  <c r="D1888" i="10"/>
  <c r="E1888" i="10"/>
  <c r="B1889" i="10"/>
  <c r="C1889" i="10"/>
  <c r="D1889" i="10"/>
  <c r="E1889" i="10"/>
  <c r="B1890" i="10"/>
  <c r="C1890" i="10"/>
  <c r="D1890" i="10"/>
  <c r="E1890" i="10"/>
  <c r="B1891" i="10"/>
  <c r="C1891" i="10"/>
  <c r="D1891" i="10"/>
  <c r="E1891" i="10"/>
  <c r="B1892" i="10"/>
  <c r="C1892" i="10"/>
  <c r="D1892" i="10"/>
  <c r="E1892" i="10"/>
  <c r="B1893" i="10"/>
  <c r="C1893" i="10"/>
  <c r="D1893" i="10"/>
  <c r="E1893" i="10"/>
  <c r="B1894" i="10"/>
  <c r="C1894" i="10"/>
  <c r="D1894" i="10"/>
  <c r="E1894" i="10"/>
  <c r="B1895" i="10"/>
  <c r="C1895" i="10"/>
  <c r="D1895" i="10"/>
  <c r="E1895" i="10"/>
  <c r="B1896" i="10"/>
  <c r="C1896" i="10"/>
  <c r="D1896" i="10"/>
  <c r="E1896" i="10"/>
  <c r="B1897" i="10"/>
  <c r="C1897" i="10"/>
  <c r="D1897" i="10"/>
  <c r="E1897" i="10"/>
  <c r="B1898" i="10"/>
  <c r="C1898" i="10"/>
  <c r="D1898" i="10"/>
  <c r="E1898" i="10"/>
  <c r="B1899" i="10"/>
  <c r="C1899" i="10"/>
  <c r="D1899" i="10"/>
  <c r="E1899" i="10"/>
  <c r="B1900" i="10"/>
  <c r="C1900" i="10"/>
  <c r="D1900" i="10"/>
  <c r="E1900" i="10"/>
  <c r="B1901" i="10"/>
  <c r="C1901" i="10"/>
  <c r="D1901" i="10"/>
  <c r="E1901" i="10"/>
  <c r="B1902" i="10"/>
  <c r="C1902" i="10"/>
  <c r="D1902" i="10"/>
  <c r="E1902" i="10"/>
  <c r="B1903" i="10"/>
  <c r="C1903" i="10"/>
  <c r="D1903" i="10"/>
  <c r="E1903" i="10"/>
  <c r="B1904" i="10"/>
  <c r="C1904" i="10"/>
  <c r="D1904" i="10"/>
  <c r="E1904" i="10"/>
  <c r="B1905" i="10"/>
  <c r="C1905" i="10"/>
  <c r="D1905" i="10"/>
  <c r="E1905" i="10"/>
  <c r="B1906" i="10"/>
  <c r="C1906" i="10"/>
  <c r="D1906" i="10"/>
  <c r="E1906" i="10"/>
  <c r="B1907" i="10"/>
  <c r="C1907" i="10"/>
  <c r="D1907" i="10"/>
  <c r="E1907" i="10"/>
  <c r="B1908" i="10"/>
  <c r="C1908" i="10"/>
  <c r="D1908" i="10"/>
  <c r="E1908" i="10"/>
  <c r="B1909" i="10"/>
  <c r="C1909" i="10"/>
  <c r="D1909" i="10"/>
  <c r="E1909" i="10"/>
  <c r="B1910" i="10"/>
  <c r="C1910" i="10"/>
  <c r="D1910" i="10"/>
  <c r="E1910" i="10"/>
  <c r="B1911" i="10"/>
  <c r="C1911" i="10"/>
  <c r="D1911" i="10"/>
  <c r="E1911" i="10"/>
  <c r="B1912" i="10"/>
  <c r="C1912" i="10"/>
  <c r="D1912" i="10"/>
  <c r="E1912" i="10"/>
  <c r="B1913" i="10"/>
  <c r="C1913" i="10"/>
  <c r="D1913" i="10"/>
  <c r="E1913" i="10"/>
  <c r="B1914" i="10"/>
  <c r="C1914" i="10"/>
  <c r="D1914" i="10"/>
  <c r="E1914" i="10"/>
  <c r="B1915" i="10"/>
  <c r="C1915" i="10"/>
  <c r="D1915" i="10"/>
  <c r="E1915" i="10"/>
  <c r="B1916" i="10"/>
  <c r="C1916" i="10"/>
  <c r="D1916" i="10"/>
  <c r="E1916" i="10"/>
  <c r="B1917" i="10"/>
  <c r="C1917" i="10"/>
  <c r="D1917" i="10"/>
  <c r="E1917" i="10"/>
  <c r="B1918" i="10"/>
  <c r="C1918" i="10"/>
  <c r="D1918" i="10"/>
  <c r="E1918" i="10"/>
  <c r="B1919" i="10"/>
  <c r="C1919" i="10"/>
  <c r="D1919" i="10"/>
  <c r="E1919" i="10"/>
  <c r="B1920" i="10"/>
  <c r="C1920" i="10"/>
  <c r="D1920" i="10"/>
  <c r="E1920" i="10"/>
  <c r="B1921" i="10"/>
  <c r="C1921" i="10"/>
  <c r="D1921" i="10"/>
  <c r="E1921" i="10"/>
  <c r="B1922" i="10"/>
  <c r="C1922" i="10"/>
  <c r="D1922" i="10"/>
  <c r="E1922" i="10"/>
  <c r="B1923" i="10"/>
  <c r="C1923" i="10"/>
  <c r="D1923" i="10"/>
  <c r="E1923" i="10"/>
  <c r="B1924" i="10"/>
  <c r="C1924" i="10"/>
  <c r="D1924" i="10"/>
  <c r="E1924" i="10"/>
  <c r="B1925" i="10"/>
  <c r="C1925" i="10"/>
  <c r="D1925" i="10"/>
  <c r="E1925" i="10"/>
  <c r="B1926" i="10"/>
  <c r="C1926" i="10"/>
  <c r="D1926" i="10"/>
  <c r="E1926" i="10"/>
  <c r="B1927" i="10"/>
  <c r="C1927" i="10"/>
  <c r="D1927" i="10"/>
  <c r="E1927" i="10"/>
  <c r="B1928" i="10"/>
  <c r="C1928" i="10"/>
  <c r="D1928" i="10"/>
  <c r="E1928" i="10"/>
  <c r="B1929" i="10"/>
  <c r="C1929" i="10"/>
  <c r="D1929" i="10"/>
  <c r="E1929" i="10"/>
  <c r="B1930" i="10"/>
  <c r="C1930" i="10"/>
  <c r="D1930" i="10"/>
  <c r="E1930" i="10"/>
  <c r="B1931" i="10"/>
  <c r="C1931" i="10"/>
  <c r="D1931" i="10"/>
  <c r="E1931" i="10"/>
  <c r="B1932" i="10"/>
  <c r="C1932" i="10"/>
  <c r="D1932" i="10"/>
  <c r="E1932" i="10"/>
  <c r="B1933" i="10"/>
  <c r="C1933" i="10"/>
  <c r="D1933" i="10"/>
  <c r="E1933" i="10"/>
  <c r="B1934" i="10"/>
  <c r="C1934" i="10"/>
  <c r="D1934" i="10"/>
  <c r="E1934" i="10"/>
  <c r="B1935" i="10"/>
  <c r="C1935" i="10"/>
  <c r="D1935" i="10"/>
  <c r="E1935" i="10"/>
  <c r="B1936" i="10"/>
  <c r="C1936" i="10"/>
  <c r="D1936" i="10"/>
  <c r="E1936" i="10"/>
  <c r="B1937" i="10"/>
  <c r="C1937" i="10"/>
  <c r="D1937" i="10"/>
  <c r="E1937" i="10"/>
  <c r="B1938" i="10"/>
  <c r="C1938" i="10"/>
  <c r="D1938" i="10"/>
  <c r="E1938" i="10"/>
  <c r="B1939" i="10"/>
  <c r="C1939" i="10"/>
  <c r="D1939" i="10"/>
  <c r="E1939" i="10"/>
  <c r="B1940" i="10"/>
  <c r="C1940" i="10"/>
  <c r="D1940" i="10"/>
  <c r="E1940" i="10"/>
  <c r="B1941" i="10"/>
  <c r="C1941" i="10"/>
  <c r="D1941" i="10"/>
  <c r="E1941" i="10"/>
  <c r="B1942" i="10"/>
  <c r="C1942" i="10"/>
  <c r="D1942" i="10"/>
  <c r="E1942" i="10"/>
  <c r="B1943" i="10"/>
  <c r="C1943" i="10"/>
  <c r="D1943" i="10"/>
  <c r="E1943" i="10"/>
  <c r="B1944" i="10"/>
  <c r="C1944" i="10"/>
  <c r="D1944" i="10"/>
  <c r="E1944" i="10"/>
  <c r="B1945" i="10"/>
  <c r="C1945" i="10"/>
  <c r="D1945" i="10"/>
  <c r="E1945" i="10"/>
  <c r="B1946" i="10"/>
  <c r="C1946" i="10"/>
  <c r="D1946" i="10"/>
  <c r="E1946" i="10"/>
  <c r="B1947" i="10"/>
  <c r="C1947" i="10"/>
  <c r="D1947" i="10"/>
  <c r="E1947" i="10"/>
  <c r="B1948" i="10"/>
  <c r="C1948" i="10"/>
  <c r="D1948" i="10"/>
  <c r="E1948" i="10"/>
  <c r="B1949" i="10"/>
  <c r="C1949" i="10"/>
  <c r="D1949" i="10"/>
  <c r="E1949" i="10"/>
  <c r="B1950" i="10"/>
  <c r="C1950" i="10"/>
  <c r="D1950" i="10"/>
  <c r="E1950" i="10"/>
  <c r="B1951" i="10"/>
  <c r="C1951" i="10"/>
  <c r="D1951" i="10"/>
  <c r="E1951" i="10"/>
  <c r="B1952" i="10"/>
  <c r="C1952" i="10"/>
  <c r="D1952" i="10"/>
  <c r="E1952" i="10"/>
  <c r="B1953" i="10"/>
  <c r="C1953" i="10"/>
  <c r="D1953" i="10"/>
  <c r="E1953" i="10"/>
  <c r="B1954" i="10"/>
  <c r="C1954" i="10"/>
  <c r="D1954" i="10"/>
  <c r="E1954" i="10"/>
  <c r="B1955" i="10"/>
  <c r="C1955" i="10"/>
  <c r="D1955" i="10"/>
  <c r="E1955" i="10"/>
  <c r="B1956" i="10"/>
  <c r="C1956" i="10"/>
  <c r="D1956" i="10"/>
  <c r="E1956" i="10"/>
  <c r="B1957" i="10"/>
  <c r="C1957" i="10"/>
  <c r="D1957" i="10"/>
  <c r="E1957" i="10"/>
  <c r="B1958" i="10"/>
  <c r="C1958" i="10"/>
  <c r="D1958" i="10"/>
  <c r="E1958" i="10"/>
  <c r="B1959" i="10"/>
  <c r="C1959" i="10"/>
  <c r="D1959" i="10"/>
  <c r="E1959" i="10"/>
  <c r="B1960" i="10"/>
  <c r="C1960" i="10"/>
  <c r="D1960" i="10"/>
  <c r="E1960" i="10"/>
  <c r="B1961" i="10"/>
  <c r="C1961" i="10"/>
  <c r="D1961" i="10"/>
  <c r="E1961" i="10"/>
  <c r="B1962" i="10"/>
  <c r="C1962" i="10"/>
  <c r="D1962" i="10"/>
  <c r="E1962" i="10"/>
  <c r="B1963" i="10"/>
  <c r="C1963" i="10"/>
  <c r="D1963" i="10"/>
  <c r="E1963" i="10"/>
  <c r="B1964" i="10"/>
  <c r="C1964" i="10"/>
  <c r="D1964" i="10"/>
  <c r="E1964" i="10"/>
  <c r="B1965" i="10"/>
  <c r="C1965" i="10"/>
  <c r="D1965" i="10"/>
  <c r="E1965" i="10"/>
  <c r="B1966" i="10"/>
  <c r="C1966" i="10"/>
  <c r="D1966" i="10"/>
  <c r="E1966" i="10"/>
  <c r="B1967" i="10"/>
  <c r="C1967" i="10"/>
  <c r="D1967" i="10"/>
  <c r="E1967" i="10"/>
  <c r="B1968" i="10"/>
  <c r="C1968" i="10"/>
  <c r="D1968" i="10"/>
  <c r="E1968" i="10"/>
  <c r="B1969" i="10"/>
  <c r="C1969" i="10"/>
  <c r="D1969" i="10"/>
  <c r="E1969" i="10"/>
  <c r="B1970" i="10"/>
  <c r="C1970" i="10"/>
  <c r="D1970" i="10"/>
  <c r="E1970" i="10"/>
  <c r="B1971" i="10"/>
  <c r="C1971" i="10"/>
  <c r="D1971" i="10"/>
  <c r="E1971" i="10"/>
  <c r="B1972" i="10"/>
  <c r="C1972" i="10"/>
  <c r="D1972" i="10"/>
  <c r="E1972" i="10"/>
  <c r="B1973" i="10"/>
  <c r="C1973" i="10"/>
  <c r="D1973" i="10"/>
  <c r="E1973" i="10"/>
  <c r="B1974" i="10"/>
  <c r="C1974" i="10"/>
  <c r="D1974" i="10"/>
  <c r="E1974" i="10"/>
  <c r="B1975" i="10"/>
  <c r="C1975" i="10"/>
  <c r="D1975" i="10"/>
  <c r="E1975" i="10"/>
  <c r="B1976" i="10"/>
  <c r="C1976" i="10"/>
  <c r="D1976" i="10"/>
  <c r="E1976" i="10"/>
  <c r="B1977" i="10"/>
  <c r="C1977" i="10"/>
  <c r="D1977" i="10"/>
  <c r="E1977" i="10"/>
  <c r="B1978" i="10"/>
  <c r="C1978" i="10"/>
  <c r="D1978" i="10"/>
  <c r="E1978" i="10"/>
  <c r="B1979" i="10"/>
  <c r="C1979" i="10"/>
  <c r="D1979" i="10"/>
  <c r="E1979" i="10"/>
  <c r="B1980" i="10"/>
  <c r="C1980" i="10"/>
  <c r="D1980" i="10"/>
  <c r="E1980" i="10"/>
  <c r="B1981" i="10"/>
  <c r="C1981" i="10"/>
  <c r="D1981" i="10"/>
  <c r="E1981" i="10"/>
  <c r="B1982" i="10"/>
  <c r="C1982" i="10"/>
  <c r="D1982" i="10"/>
  <c r="E1982" i="10"/>
  <c r="B1983" i="10"/>
  <c r="C1983" i="10"/>
  <c r="D1983" i="10"/>
  <c r="E1983" i="10"/>
  <c r="B1984" i="10"/>
  <c r="C1984" i="10"/>
  <c r="D1984" i="10"/>
  <c r="E1984" i="10"/>
  <c r="B1985" i="10"/>
  <c r="C1985" i="10"/>
  <c r="D1985" i="10"/>
  <c r="E1985" i="10"/>
  <c r="B1986" i="10"/>
  <c r="C1986" i="10"/>
  <c r="D1986" i="10"/>
  <c r="E1986" i="10"/>
  <c r="B1987" i="10"/>
  <c r="C1987" i="10"/>
  <c r="D1987" i="10"/>
  <c r="E1987" i="10"/>
  <c r="B1988" i="10"/>
  <c r="C1988" i="10"/>
  <c r="D1988" i="10"/>
  <c r="E1988" i="10"/>
  <c r="B1989" i="10"/>
  <c r="C1989" i="10"/>
  <c r="D1989" i="10"/>
  <c r="E1989" i="10"/>
  <c r="B1990" i="10"/>
  <c r="C1990" i="10"/>
  <c r="D1990" i="10"/>
  <c r="E1990" i="10"/>
  <c r="B1991" i="10"/>
  <c r="C1991" i="10"/>
  <c r="D1991" i="10"/>
  <c r="E1991" i="10"/>
  <c r="B1992" i="10"/>
  <c r="C1992" i="10"/>
  <c r="D1992" i="10"/>
  <c r="E1992" i="10"/>
  <c r="B1993" i="10"/>
  <c r="C1993" i="10"/>
  <c r="D1993" i="10"/>
  <c r="E1993" i="10"/>
  <c r="B1994" i="10"/>
  <c r="C1994" i="10"/>
  <c r="D1994" i="10"/>
  <c r="E1994" i="10"/>
  <c r="B1995" i="10"/>
  <c r="C1995" i="10"/>
  <c r="D1995" i="10"/>
  <c r="E1995" i="10"/>
  <c r="B1996" i="10"/>
  <c r="C1996" i="10"/>
  <c r="D1996" i="10"/>
  <c r="E1996" i="10"/>
  <c r="B1997" i="10"/>
  <c r="C1997" i="10"/>
  <c r="D1997" i="10"/>
  <c r="E1997" i="10"/>
  <c r="B1998" i="10"/>
  <c r="C1998" i="10"/>
  <c r="D1998" i="10"/>
  <c r="E1998" i="10"/>
  <c r="B1999" i="10"/>
  <c r="C1999" i="10"/>
  <c r="D1999" i="10"/>
  <c r="E1999" i="10"/>
  <c r="B2000" i="10"/>
  <c r="C2000" i="10"/>
  <c r="D2000" i="10"/>
  <c r="E2000" i="10"/>
  <c r="B2001" i="10"/>
  <c r="C2001" i="10"/>
  <c r="D2001" i="10"/>
  <c r="E2001" i="10"/>
  <c r="B2002" i="10"/>
  <c r="C2002" i="10"/>
  <c r="D2002" i="10"/>
  <c r="E2002" i="10"/>
  <c r="B2003" i="10"/>
  <c r="C2003" i="10"/>
  <c r="D2003" i="10"/>
  <c r="E2003" i="10"/>
  <c r="B2004" i="10"/>
  <c r="C2004" i="10"/>
  <c r="D2004" i="10"/>
  <c r="E2004" i="10"/>
  <c r="B2005" i="10"/>
  <c r="C2005" i="10"/>
  <c r="D2005" i="10"/>
  <c r="E2005" i="10"/>
  <c r="B2006" i="10"/>
  <c r="C2006" i="10"/>
  <c r="D2006" i="10"/>
  <c r="E2006" i="10"/>
  <c r="B2007" i="10"/>
  <c r="C2007" i="10"/>
  <c r="D2007" i="10"/>
  <c r="E2007" i="10"/>
  <c r="B2008" i="10"/>
  <c r="C2008" i="10"/>
  <c r="D2008" i="10"/>
  <c r="E2008" i="10"/>
  <c r="B2009" i="10"/>
  <c r="C2009" i="10"/>
  <c r="D2009" i="10"/>
  <c r="E2009" i="10"/>
  <c r="B2010" i="10"/>
  <c r="C2010" i="10"/>
  <c r="D2010" i="10"/>
  <c r="E2010" i="10"/>
  <c r="B2011" i="10"/>
  <c r="C2011" i="10"/>
  <c r="D2011" i="10"/>
  <c r="E2011" i="10"/>
  <c r="B2012" i="10"/>
  <c r="C2012" i="10"/>
  <c r="D2012" i="10"/>
  <c r="E2012" i="10"/>
  <c r="B2013" i="10"/>
  <c r="C2013" i="10"/>
  <c r="D2013" i="10"/>
  <c r="E2013" i="10"/>
  <c r="B2014" i="10"/>
  <c r="C2014" i="10"/>
  <c r="D2014" i="10"/>
  <c r="E2014" i="10"/>
  <c r="B2015" i="10"/>
  <c r="C2015" i="10"/>
  <c r="D2015" i="10"/>
  <c r="E2015" i="10"/>
  <c r="B2016" i="10"/>
  <c r="C2016" i="10"/>
  <c r="D2016" i="10"/>
  <c r="E2016" i="10"/>
  <c r="B2017" i="10"/>
  <c r="C2017" i="10"/>
  <c r="D2017" i="10"/>
  <c r="E2017" i="10"/>
  <c r="B2018" i="10"/>
  <c r="C2018" i="10"/>
  <c r="D2018" i="10"/>
  <c r="E2018" i="10"/>
  <c r="B2019" i="10"/>
  <c r="C2019" i="10"/>
  <c r="D2019" i="10"/>
  <c r="E2019" i="10"/>
  <c r="B2020" i="10"/>
  <c r="C2020" i="10"/>
  <c r="D2020" i="10"/>
  <c r="E2020" i="10"/>
  <c r="B2021" i="10"/>
  <c r="C2021" i="10"/>
  <c r="D2021" i="10"/>
  <c r="E2021" i="10"/>
  <c r="B2022" i="10"/>
  <c r="C2022" i="10"/>
  <c r="D2022" i="10"/>
  <c r="E2022" i="10"/>
  <c r="B2023" i="10"/>
  <c r="C2023" i="10"/>
  <c r="D2023" i="10"/>
  <c r="E2023" i="10"/>
  <c r="B2024" i="10"/>
  <c r="C2024" i="10"/>
  <c r="D2024" i="10"/>
  <c r="E2024" i="10"/>
  <c r="B2025" i="10"/>
  <c r="C2025" i="10"/>
  <c r="D2025" i="10"/>
  <c r="E2025" i="10"/>
  <c r="B2026" i="10"/>
  <c r="C2026" i="10"/>
  <c r="D2026" i="10"/>
  <c r="E2026" i="10"/>
  <c r="B2027" i="10"/>
  <c r="C2027" i="10"/>
  <c r="D2027" i="10"/>
  <c r="E2027" i="10"/>
  <c r="B2028" i="10"/>
  <c r="C2028" i="10"/>
  <c r="D2028" i="10"/>
  <c r="E2028" i="10"/>
  <c r="B2029" i="10"/>
  <c r="C2029" i="10"/>
  <c r="D2029" i="10"/>
  <c r="E2029" i="10"/>
  <c r="B2030" i="10"/>
  <c r="C2030" i="10"/>
  <c r="D2030" i="10"/>
  <c r="E2030" i="10"/>
  <c r="B2031" i="10"/>
  <c r="C2031" i="10"/>
  <c r="D2031" i="10"/>
  <c r="E2031" i="10"/>
  <c r="B2032" i="10"/>
  <c r="C2032" i="10"/>
  <c r="D2032" i="10"/>
  <c r="E2032" i="10"/>
  <c r="B2033" i="10"/>
  <c r="C2033" i="10"/>
  <c r="D2033" i="10"/>
  <c r="E2033" i="10"/>
  <c r="B2034" i="10"/>
  <c r="C2034" i="10"/>
  <c r="D2034" i="10"/>
  <c r="E2034" i="10"/>
  <c r="B2035" i="10"/>
  <c r="C2035" i="10"/>
  <c r="D2035" i="10"/>
  <c r="E2035" i="10"/>
  <c r="B2036" i="10"/>
  <c r="C2036" i="10"/>
  <c r="D2036" i="10"/>
  <c r="E2036" i="10"/>
  <c r="B2037" i="10"/>
  <c r="C2037" i="10"/>
  <c r="D2037" i="10"/>
  <c r="E2037" i="10"/>
  <c r="B2038" i="10"/>
  <c r="C2038" i="10"/>
  <c r="D2038" i="10"/>
  <c r="E2038" i="10"/>
  <c r="B2039" i="10"/>
  <c r="C2039" i="10"/>
  <c r="D2039" i="10"/>
  <c r="E2039" i="10"/>
  <c r="B2040" i="10"/>
  <c r="C2040" i="10"/>
  <c r="D2040" i="10"/>
  <c r="E2040" i="10"/>
  <c r="B2041" i="10"/>
  <c r="C2041" i="10"/>
  <c r="D2041" i="10"/>
  <c r="E2041" i="10"/>
  <c r="B2042" i="10"/>
  <c r="C2042" i="10"/>
  <c r="D2042" i="10"/>
  <c r="E2042" i="10"/>
  <c r="B2043" i="10"/>
  <c r="C2043" i="10"/>
  <c r="D2043" i="10"/>
  <c r="E2043" i="10"/>
  <c r="B2044" i="10"/>
  <c r="C2044" i="10"/>
  <c r="D2044" i="10"/>
  <c r="E2044" i="10"/>
  <c r="B2045" i="10"/>
  <c r="C2045" i="10"/>
  <c r="D2045" i="10"/>
  <c r="E2045" i="10"/>
  <c r="B2046" i="10"/>
  <c r="C2046" i="10"/>
  <c r="D2046" i="10"/>
  <c r="E2046" i="10"/>
  <c r="B2047" i="10"/>
  <c r="C2047" i="10"/>
  <c r="D2047" i="10"/>
  <c r="E2047" i="10"/>
  <c r="B2048" i="10"/>
  <c r="C2048" i="10"/>
  <c r="D2048" i="10"/>
  <c r="E2048" i="10"/>
  <c r="B2049" i="10"/>
  <c r="C2049" i="10"/>
  <c r="D2049" i="10"/>
  <c r="E2049" i="10"/>
  <c r="B2050" i="10"/>
  <c r="C2050" i="10"/>
  <c r="D2050" i="10"/>
  <c r="E2050" i="10"/>
  <c r="B2051" i="10"/>
  <c r="C2051" i="10"/>
  <c r="D2051" i="10"/>
  <c r="E2051" i="10"/>
  <c r="B2052" i="10"/>
  <c r="C2052" i="10"/>
  <c r="D2052" i="10"/>
  <c r="E2052" i="10"/>
  <c r="B2053" i="10"/>
  <c r="C2053" i="10"/>
  <c r="D2053" i="10"/>
  <c r="E2053" i="10"/>
  <c r="B2054" i="10"/>
  <c r="C2054" i="10"/>
  <c r="D2054" i="10"/>
  <c r="E2054" i="10"/>
  <c r="B2055" i="10"/>
  <c r="C2055" i="10"/>
  <c r="D2055" i="10"/>
  <c r="E2055" i="10"/>
  <c r="B2056" i="10"/>
  <c r="C2056" i="10"/>
  <c r="D2056" i="10"/>
  <c r="E2056" i="10"/>
  <c r="B2057" i="10"/>
  <c r="C2057" i="10"/>
  <c r="D2057" i="10"/>
  <c r="E2057" i="10"/>
  <c r="B2058" i="10"/>
  <c r="C2058" i="10"/>
  <c r="D2058" i="10"/>
  <c r="E2058" i="10"/>
  <c r="B2059" i="10"/>
  <c r="C2059" i="10"/>
  <c r="D2059" i="10"/>
  <c r="E2059" i="10"/>
  <c r="B2060" i="10"/>
  <c r="C2060" i="10"/>
  <c r="D2060" i="10"/>
  <c r="E2060" i="10"/>
  <c r="B2061" i="10"/>
  <c r="C2061" i="10"/>
  <c r="D2061" i="10"/>
  <c r="E2061" i="10"/>
  <c r="B2062" i="10"/>
  <c r="C2062" i="10"/>
  <c r="D2062" i="10"/>
  <c r="E2062" i="10"/>
  <c r="B2063" i="10"/>
  <c r="C2063" i="10"/>
  <c r="D2063" i="10"/>
  <c r="E2063" i="10"/>
  <c r="B2064" i="10"/>
  <c r="C2064" i="10"/>
  <c r="D2064" i="10"/>
  <c r="E2064" i="10"/>
  <c r="B2065" i="10"/>
  <c r="C2065" i="10"/>
  <c r="D2065" i="10"/>
  <c r="E2065" i="10"/>
  <c r="B2066" i="10"/>
  <c r="C2066" i="10"/>
  <c r="D2066" i="10"/>
  <c r="E2066" i="10"/>
  <c r="B2067" i="10"/>
  <c r="C2067" i="10"/>
  <c r="D2067" i="10"/>
  <c r="E2067" i="10"/>
  <c r="B2068" i="10"/>
  <c r="C2068" i="10"/>
  <c r="D2068" i="10"/>
  <c r="E2068" i="10"/>
  <c r="B2069" i="10"/>
  <c r="C2069" i="10"/>
  <c r="D2069" i="10"/>
  <c r="E2069" i="10"/>
  <c r="B2070" i="10"/>
  <c r="C2070" i="10"/>
  <c r="D2070" i="10"/>
  <c r="E2070" i="10"/>
  <c r="B2071" i="10"/>
  <c r="C2071" i="10"/>
  <c r="D2071" i="10"/>
  <c r="E2071" i="10"/>
  <c r="B2072" i="10"/>
  <c r="C2072" i="10"/>
  <c r="D2072" i="10"/>
  <c r="E2072" i="10"/>
  <c r="B2073" i="10"/>
  <c r="C2073" i="10"/>
  <c r="D2073" i="10"/>
  <c r="E2073" i="10"/>
  <c r="B2074" i="10"/>
  <c r="C2074" i="10"/>
  <c r="D2074" i="10"/>
  <c r="E2074" i="10"/>
  <c r="B2075" i="10"/>
  <c r="C2075" i="10"/>
  <c r="D2075" i="10"/>
  <c r="E2075" i="10"/>
  <c r="B2076" i="10"/>
  <c r="C2076" i="10"/>
  <c r="D2076" i="10"/>
  <c r="E2076" i="10"/>
  <c r="B2077" i="10"/>
  <c r="C2077" i="10"/>
  <c r="D2077" i="10"/>
  <c r="E2077" i="10"/>
  <c r="B2078" i="10"/>
  <c r="C2078" i="10"/>
  <c r="D2078" i="10"/>
  <c r="E2078" i="10"/>
  <c r="B2079" i="10"/>
  <c r="C2079" i="10"/>
  <c r="D2079" i="10"/>
  <c r="E2079" i="10"/>
  <c r="B2080" i="10"/>
  <c r="C2080" i="10"/>
  <c r="D2080" i="10"/>
  <c r="E2080" i="10"/>
  <c r="B2081" i="10"/>
  <c r="C2081" i="10"/>
  <c r="D2081" i="10"/>
  <c r="E2081" i="10"/>
  <c r="B2082" i="10"/>
  <c r="C2082" i="10"/>
  <c r="D2082" i="10"/>
  <c r="E2082" i="10"/>
  <c r="B2083" i="10"/>
  <c r="C2083" i="10"/>
  <c r="D2083" i="10"/>
  <c r="E2083" i="10"/>
  <c r="B2084" i="10"/>
  <c r="C2084" i="10"/>
  <c r="D2084" i="10"/>
  <c r="E2084" i="10"/>
  <c r="B2085" i="10"/>
  <c r="C2085" i="10"/>
  <c r="D2085" i="10"/>
  <c r="E2085" i="10"/>
  <c r="B2086" i="10"/>
  <c r="C2086" i="10"/>
  <c r="D2086" i="10"/>
  <c r="E2086" i="10"/>
  <c r="B2087" i="10"/>
  <c r="C2087" i="10"/>
  <c r="D2087" i="10"/>
  <c r="E2087" i="10"/>
  <c r="B2088" i="10"/>
  <c r="C2088" i="10"/>
  <c r="D2088" i="10"/>
  <c r="E2088" i="10"/>
  <c r="B2089" i="10"/>
  <c r="C2089" i="10"/>
  <c r="D2089" i="10"/>
  <c r="E2089" i="10"/>
  <c r="B2090" i="10"/>
  <c r="C2090" i="10"/>
  <c r="D2090" i="10"/>
  <c r="E2090" i="10"/>
  <c r="B2091" i="10"/>
  <c r="C2091" i="10"/>
  <c r="D2091" i="10"/>
  <c r="E2091" i="10"/>
  <c r="B2092" i="10"/>
  <c r="C2092" i="10"/>
  <c r="D2092" i="10"/>
  <c r="E2092" i="10"/>
  <c r="B2093" i="10"/>
  <c r="C2093" i="10"/>
  <c r="D2093" i="10"/>
  <c r="E2093" i="10"/>
  <c r="B2094" i="10"/>
  <c r="C2094" i="10"/>
  <c r="D2094" i="10"/>
  <c r="E2094" i="10"/>
  <c r="B2095" i="10"/>
  <c r="C2095" i="10"/>
  <c r="D2095" i="10"/>
  <c r="E2095" i="10"/>
  <c r="B2096" i="10"/>
  <c r="C2096" i="10"/>
  <c r="D2096" i="10"/>
  <c r="E2096" i="10"/>
  <c r="B2097" i="10"/>
  <c r="C2097" i="10"/>
  <c r="D2097" i="10"/>
  <c r="E2097" i="10"/>
  <c r="B2098" i="10"/>
  <c r="C2098" i="10"/>
  <c r="D2098" i="10"/>
  <c r="E2098" i="10"/>
  <c r="B2099" i="10"/>
  <c r="C2099" i="10"/>
  <c r="D2099" i="10"/>
  <c r="E2099" i="10"/>
  <c r="B2100" i="10"/>
  <c r="C2100" i="10"/>
  <c r="D2100" i="10"/>
  <c r="E2100" i="10"/>
  <c r="B2101" i="10"/>
  <c r="C2101" i="10"/>
  <c r="D2101" i="10"/>
  <c r="E2101" i="10"/>
  <c r="B2102" i="10"/>
  <c r="C2102" i="10"/>
  <c r="D2102" i="10"/>
  <c r="E2102" i="10"/>
  <c r="B2103" i="10"/>
  <c r="C2103" i="10"/>
  <c r="D2103" i="10"/>
  <c r="E2103" i="10"/>
  <c r="B2104" i="10"/>
  <c r="C2104" i="10"/>
  <c r="D2104" i="10"/>
  <c r="E2104" i="10"/>
  <c r="B2105" i="10"/>
  <c r="C2105" i="10"/>
  <c r="D2105" i="10"/>
  <c r="E2105" i="10"/>
  <c r="B2106" i="10"/>
  <c r="C2106" i="10"/>
  <c r="D2106" i="10"/>
  <c r="E2106" i="10"/>
  <c r="B2107" i="10"/>
  <c r="C2107" i="10"/>
  <c r="D2107" i="10"/>
  <c r="E2107" i="10"/>
  <c r="B2108" i="10"/>
  <c r="C2108" i="10"/>
  <c r="D2108" i="10"/>
  <c r="E2108" i="10"/>
  <c r="B2109" i="10"/>
  <c r="C2109" i="10"/>
  <c r="D2109" i="10"/>
  <c r="E2109" i="10"/>
  <c r="B2110" i="10"/>
  <c r="C2110" i="10"/>
  <c r="D2110" i="10"/>
  <c r="E2110" i="10"/>
  <c r="B2111" i="10"/>
  <c r="C2111" i="10"/>
  <c r="D2111" i="10"/>
  <c r="E2111" i="10"/>
  <c r="B2112" i="10"/>
  <c r="C2112" i="10"/>
  <c r="D2112" i="10"/>
  <c r="E2112" i="10"/>
  <c r="B2113" i="10"/>
  <c r="C2113" i="10"/>
  <c r="D2113" i="10"/>
  <c r="E2113" i="10"/>
  <c r="B2114" i="10"/>
  <c r="C2114" i="10"/>
  <c r="D2114" i="10"/>
  <c r="E2114" i="10"/>
  <c r="B2115" i="10"/>
  <c r="C2115" i="10"/>
  <c r="D2115" i="10"/>
  <c r="E2115" i="10"/>
  <c r="B2116" i="10"/>
  <c r="C2116" i="10"/>
  <c r="D2116" i="10"/>
  <c r="E2116" i="10"/>
  <c r="B2117" i="10"/>
  <c r="C2117" i="10"/>
  <c r="D2117" i="10"/>
  <c r="E2117" i="10"/>
  <c r="B2118" i="10"/>
  <c r="C2118" i="10"/>
  <c r="D2118" i="10"/>
  <c r="E2118" i="10"/>
  <c r="B2119" i="10"/>
  <c r="C2119" i="10"/>
  <c r="D2119" i="10"/>
  <c r="E2119" i="10"/>
  <c r="B2120" i="10"/>
  <c r="C2120" i="10"/>
  <c r="D2120" i="10"/>
  <c r="E2120" i="10"/>
  <c r="B2121" i="10"/>
  <c r="C2121" i="10"/>
  <c r="D2121" i="10"/>
  <c r="E2121" i="10"/>
  <c r="B2122" i="10"/>
  <c r="C2122" i="10"/>
  <c r="D2122" i="10"/>
  <c r="E2122" i="10"/>
  <c r="B2123" i="10"/>
  <c r="C2123" i="10"/>
  <c r="D2123" i="10"/>
  <c r="E2123" i="10"/>
  <c r="B2124" i="10"/>
  <c r="C2124" i="10"/>
  <c r="D2124" i="10"/>
  <c r="E2124" i="10"/>
  <c r="B2125" i="10"/>
  <c r="C2125" i="10"/>
  <c r="D2125" i="10"/>
  <c r="E2125" i="10"/>
  <c r="B2126" i="10"/>
  <c r="C2126" i="10"/>
  <c r="D2126" i="10"/>
  <c r="E2126" i="10"/>
  <c r="B2127" i="10"/>
  <c r="C2127" i="10"/>
  <c r="D2127" i="10"/>
  <c r="E2127" i="10"/>
  <c r="B2128" i="10"/>
  <c r="C2128" i="10"/>
  <c r="D2128" i="10"/>
  <c r="E2128" i="10"/>
  <c r="B2129" i="10"/>
  <c r="C2129" i="10"/>
  <c r="D2129" i="10"/>
  <c r="E2129" i="10"/>
  <c r="B2130" i="10"/>
  <c r="C2130" i="10"/>
  <c r="D2130" i="10"/>
  <c r="E2130" i="10"/>
  <c r="B2131" i="10"/>
  <c r="C2131" i="10"/>
  <c r="D2131" i="10"/>
  <c r="E2131" i="10"/>
  <c r="B2132" i="10"/>
  <c r="C2132" i="10"/>
  <c r="D2132" i="10"/>
  <c r="E2132" i="10"/>
  <c r="B2133" i="10"/>
  <c r="C2133" i="10"/>
  <c r="D2133" i="10"/>
  <c r="E2133" i="10"/>
  <c r="B2134" i="10"/>
  <c r="C2134" i="10"/>
  <c r="D2134" i="10"/>
  <c r="E2134" i="10"/>
  <c r="B2135" i="10"/>
  <c r="C2135" i="10"/>
  <c r="D2135" i="10"/>
  <c r="E2135" i="10"/>
  <c r="B2136" i="10"/>
  <c r="C2136" i="10"/>
  <c r="D2136" i="10"/>
  <c r="E2136" i="10"/>
  <c r="B2137" i="10"/>
  <c r="C2137" i="10"/>
  <c r="D2137" i="10"/>
  <c r="E2137" i="10"/>
  <c r="B2138" i="10"/>
  <c r="C2138" i="10"/>
  <c r="D2138" i="10"/>
  <c r="E2138" i="10"/>
  <c r="B2139" i="10"/>
  <c r="C2139" i="10"/>
  <c r="D2139" i="10"/>
  <c r="E2139" i="10"/>
  <c r="B2140" i="10"/>
  <c r="C2140" i="10"/>
  <c r="D2140" i="10"/>
  <c r="E2140" i="10"/>
  <c r="B2141" i="10"/>
  <c r="C2141" i="10"/>
  <c r="D2141" i="10"/>
  <c r="E2141" i="10"/>
  <c r="B2142" i="10"/>
  <c r="C2142" i="10"/>
  <c r="D2142" i="10"/>
  <c r="E2142" i="10"/>
  <c r="B2143" i="10"/>
  <c r="C2143" i="10"/>
  <c r="D2143" i="10"/>
  <c r="E2143" i="10"/>
  <c r="B2144" i="10"/>
  <c r="C2144" i="10"/>
  <c r="D2144" i="10"/>
  <c r="E2144" i="10"/>
  <c r="B2145" i="10"/>
  <c r="C2145" i="10"/>
  <c r="D2145" i="10"/>
  <c r="E2145" i="10"/>
  <c r="B2146" i="10"/>
  <c r="C2146" i="10"/>
  <c r="D2146" i="10"/>
  <c r="E2146" i="10"/>
  <c r="B2147" i="10"/>
  <c r="C2147" i="10"/>
  <c r="D2147" i="10"/>
  <c r="E2147" i="10"/>
  <c r="B2148" i="10"/>
  <c r="C2148" i="10"/>
  <c r="D2148" i="10"/>
  <c r="E2148" i="10"/>
  <c r="B2149" i="10"/>
  <c r="C2149" i="10"/>
  <c r="D2149" i="10"/>
  <c r="E2149" i="10"/>
  <c r="B2150" i="10"/>
  <c r="C2150" i="10"/>
  <c r="D2150" i="10"/>
  <c r="E2150" i="10"/>
  <c r="B2151" i="10"/>
  <c r="C2151" i="10"/>
  <c r="D2151" i="10"/>
  <c r="E2151" i="10"/>
  <c r="B2152" i="10"/>
  <c r="C2152" i="10"/>
  <c r="D2152" i="10"/>
  <c r="E2152" i="10"/>
  <c r="B2153" i="10"/>
  <c r="C2153" i="10"/>
  <c r="D2153" i="10"/>
  <c r="E2153" i="10"/>
  <c r="B2154" i="10"/>
  <c r="C2154" i="10"/>
  <c r="D2154" i="10"/>
  <c r="E2154" i="10"/>
  <c r="B2155" i="10"/>
  <c r="C2155" i="10"/>
  <c r="D2155" i="10"/>
  <c r="E2155" i="10"/>
  <c r="B2156" i="10"/>
  <c r="C2156" i="10"/>
  <c r="D2156" i="10"/>
  <c r="E2156" i="10"/>
  <c r="B2157" i="10"/>
  <c r="C2157" i="10"/>
  <c r="D2157" i="10"/>
  <c r="E2157" i="10"/>
  <c r="B2158" i="10"/>
  <c r="C2158" i="10"/>
  <c r="D2158" i="10"/>
  <c r="E2158" i="10"/>
  <c r="B2159" i="10"/>
  <c r="C2159" i="10"/>
  <c r="D2159" i="10"/>
  <c r="E2159" i="10"/>
  <c r="B2160" i="10"/>
  <c r="C2160" i="10"/>
  <c r="D2160" i="10"/>
  <c r="E2160" i="10"/>
  <c r="B2161" i="10"/>
  <c r="C2161" i="10"/>
  <c r="D2161" i="10"/>
  <c r="E2161" i="10"/>
  <c r="B2162" i="10"/>
  <c r="C2162" i="10"/>
  <c r="D2162" i="10"/>
  <c r="E2162" i="10"/>
  <c r="B2163" i="10"/>
  <c r="C2163" i="10"/>
  <c r="D2163" i="10"/>
  <c r="E2163" i="10"/>
  <c r="B2164" i="10"/>
  <c r="C2164" i="10"/>
  <c r="D2164" i="10"/>
  <c r="E2164" i="10"/>
  <c r="B2165" i="10"/>
  <c r="C2165" i="10"/>
  <c r="D2165" i="10"/>
  <c r="E2165" i="10"/>
  <c r="B2166" i="10"/>
  <c r="C2166" i="10"/>
  <c r="D2166" i="10"/>
  <c r="E2166" i="10"/>
  <c r="B2167" i="10"/>
  <c r="C2167" i="10"/>
  <c r="D2167" i="10"/>
  <c r="E2167" i="10"/>
  <c r="B2168" i="10"/>
  <c r="C2168" i="10"/>
  <c r="D2168" i="10"/>
  <c r="E2168" i="10"/>
  <c r="B2169" i="10"/>
  <c r="C2169" i="10"/>
  <c r="D2169" i="10"/>
  <c r="E2169" i="10"/>
  <c r="B2170" i="10"/>
  <c r="C2170" i="10"/>
  <c r="D2170" i="10"/>
  <c r="E2170" i="10"/>
  <c r="B2171" i="10"/>
  <c r="C2171" i="10"/>
  <c r="D2171" i="10"/>
  <c r="E2171" i="10"/>
  <c r="B2172" i="10"/>
  <c r="C2172" i="10"/>
  <c r="D2172" i="10"/>
  <c r="E2172" i="10"/>
  <c r="B2173" i="10"/>
  <c r="C2173" i="10"/>
  <c r="D2173" i="10"/>
  <c r="E2173" i="10"/>
  <c r="B2174" i="10"/>
  <c r="C2174" i="10"/>
  <c r="D2174" i="10"/>
  <c r="E2174" i="10"/>
  <c r="B2175" i="10"/>
  <c r="C2175" i="10"/>
  <c r="D2175" i="10"/>
  <c r="E2175" i="10"/>
  <c r="B2176" i="10"/>
  <c r="C2176" i="10"/>
  <c r="D2176" i="10"/>
  <c r="E2176" i="10"/>
  <c r="B2177" i="10"/>
  <c r="C2177" i="10"/>
  <c r="D2177" i="10"/>
  <c r="E2177" i="10"/>
  <c r="B2178" i="10"/>
  <c r="C2178" i="10"/>
  <c r="D2178" i="10"/>
  <c r="E2178" i="10"/>
  <c r="B2179" i="10"/>
  <c r="C2179" i="10"/>
  <c r="D2179" i="10"/>
  <c r="E2179" i="10"/>
  <c r="B2180" i="10"/>
  <c r="C2180" i="10"/>
  <c r="D2180" i="10"/>
  <c r="E2180" i="10"/>
  <c r="B2181" i="10"/>
  <c r="C2181" i="10"/>
  <c r="D2181" i="10"/>
  <c r="E2181" i="10"/>
  <c r="B2182" i="10"/>
  <c r="C2182" i="10"/>
  <c r="D2182" i="10"/>
  <c r="E2182" i="10"/>
  <c r="B2183" i="10"/>
  <c r="C2183" i="10"/>
  <c r="D2183" i="10"/>
  <c r="E2183" i="10"/>
  <c r="B2184" i="10"/>
  <c r="C2184" i="10"/>
  <c r="D2184" i="10"/>
  <c r="E2184" i="10"/>
  <c r="B2185" i="10"/>
  <c r="C2185" i="10"/>
  <c r="D2185" i="10"/>
  <c r="E2185" i="10"/>
  <c r="B2186" i="10"/>
  <c r="C2186" i="10"/>
  <c r="D2186" i="10"/>
  <c r="E2186" i="10"/>
  <c r="B2187" i="10"/>
  <c r="C2187" i="10"/>
  <c r="D2187" i="10"/>
  <c r="E2187" i="10"/>
  <c r="B2188" i="10"/>
  <c r="C2188" i="10"/>
  <c r="D2188" i="10"/>
  <c r="E2188" i="10"/>
  <c r="B2189" i="10"/>
  <c r="C2189" i="10"/>
  <c r="D2189" i="10"/>
  <c r="E2189" i="10"/>
  <c r="B2190" i="10"/>
  <c r="C2190" i="10"/>
  <c r="D2190" i="10"/>
  <c r="E2190" i="10"/>
  <c r="B2191" i="10"/>
  <c r="C2191" i="10"/>
  <c r="D2191" i="10"/>
  <c r="E2191" i="10"/>
  <c r="B2192" i="10"/>
  <c r="C2192" i="10"/>
  <c r="D2192" i="10"/>
  <c r="E2192" i="10"/>
  <c r="B2193" i="10"/>
  <c r="C2193" i="10"/>
  <c r="D2193" i="10"/>
  <c r="E2193" i="10"/>
  <c r="B2194" i="10"/>
  <c r="C2194" i="10"/>
  <c r="D2194" i="10"/>
  <c r="E2194" i="10"/>
  <c r="B2195" i="10"/>
  <c r="C2195" i="10"/>
  <c r="D2195" i="10"/>
  <c r="E2195" i="10"/>
  <c r="B2196" i="10"/>
  <c r="C2196" i="10"/>
  <c r="D2196" i="10"/>
  <c r="E2196" i="10"/>
  <c r="B2197" i="10"/>
  <c r="C2197" i="10"/>
  <c r="D2197" i="10"/>
  <c r="E2197" i="10"/>
  <c r="B2198" i="10"/>
  <c r="C2198" i="10"/>
  <c r="D2198" i="10"/>
  <c r="E2198" i="10"/>
  <c r="B2199" i="10"/>
  <c r="C2199" i="10"/>
  <c r="D2199" i="10"/>
  <c r="E2199" i="10"/>
  <c r="B2200" i="10"/>
  <c r="C2200" i="10"/>
  <c r="D2200" i="10"/>
  <c r="E2200" i="10"/>
  <c r="B2201" i="10"/>
  <c r="C2201" i="10"/>
  <c r="D2201" i="10"/>
  <c r="E2201" i="10"/>
  <c r="B2202" i="10"/>
  <c r="C2202" i="10"/>
  <c r="D2202" i="10"/>
  <c r="E2202" i="10"/>
  <c r="B2203" i="10"/>
  <c r="C2203" i="10"/>
  <c r="D2203" i="10"/>
  <c r="E2203" i="10"/>
  <c r="B2204" i="10"/>
  <c r="C2204" i="10"/>
  <c r="D2204" i="10"/>
  <c r="E2204" i="10"/>
  <c r="B2205" i="10"/>
  <c r="C2205" i="10"/>
  <c r="D2205" i="10"/>
  <c r="E2205" i="10"/>
  <c r="B2206" i="10"/>
  <c r="C2206" i="10"/>
  <c r="D2206" i="10"/>
  <c r="E2206" i="10"/>
  <c r="B2207" i="10"/>
  <c r="C2207" i="10"/>
  <c r="D2207" i="10"/>
  <c r="E2207" i="10"/>
  <c r="B2208" i="10"/>
  <c r="C2208" i="10"/>
  <c r="D2208" i="10"/>
  <c r="E2208" i="10"/>
  <c r="B2209" i="10"/>
  <c r="C2209" i="10"/>
  <c r="D2209" i="10"/>
  <c r="E2209" i="10"/>
  <c r="B2210" i="10"/>
  <c r="C2210" i="10"/>
  <c r="D2210" i="10"/>
  <c r="E2210" i="10"/>
  <c r="B2211" i="10"/>
  <c r="C2211" i="10"/>
  <c r="D2211" i="10"/>
  <c r="E2211" i="10"/>
  <c r="B2212" i="10"/>
  <c r="C2212" i="10"/>
  <c r="D2212" i="10"/>
  <c r="E2212" i="10"/>
  <c r="B2213" i="10"/>
  <c r="C2213" i="10"/>
  <c r="D2213" i="10"/>
  <c r="E2213" i="10"/>
  <c r="B2214" i="10"/>
  <c r="C2214" i="10"/>
  <c r="D2214" i="10"/>
  <c r="E2214" i="10"/>
  <c r="B2215" i="10"/>
  <c r="C2215" i="10"/>
  <c r="D2215" i="10"/>
  <c r="E2215" i="10"/>
  <c r="B2216" i="10"/>
  <c r="C2216" i="10"/>
  <c r="D2216" i="10"/>
  <c r="E2216" i="10"/>
  <c r="B2217" i="10"/>
  <c r="C2217" i="10"/>
  <c r="D2217" i="10"/>
  <c r="E2217" i="10"/>
  <c r="B2218" i="10"/>
  <c r="C2218" i="10"/>
  <c r="D2218" i="10"/>
  <c r="E2218" i="10"/>
  <c r="B2219" i="10"/>
  <c r="C2219" i="10"/>
  <c r="D2219" i="10"/>
  <c r="E2219" i="10"/>
  <c r="B2220" i="10"/>
  <c r="C2220" i="10"/>
  <c r="D2220" i="10"/>
  <c r="E2220" i="10"/>
  <c r="B2221" i="10"/>
  <c r="C2221" i="10"/>
  <c r="D2221" i="10"/>
  <c r="E2221" i="10"/>
  <c r="B2222" i="10"/>
  <c r="C2222" i="10"/>
  <c r="D2222" i="10"/>
  <c r="E2222" i="10"/>
  <c r="B2223" i="10"/>
  <c r="C2223" i="10"/>
  <c r="D2223" i="10"/>
  <c r="E2223" i="10"/>
  <c r="B2224" i="10"/>
  <c r="C2224" i="10"/>
  <c r="D2224" i="10"/>
  <c r="E2224" i="10"/>
  <c r="B2225" i="10"/>
  <c r="C2225" i="10"/>
  <c r="D2225" i="10"/>
  <c r="E2225" i="10"/>
  <c r="B2226" i="10"/>
  <c r="C2226" i="10"/>
  <c r="D2226" i="10"/>
  <c r="E2226" i="10"/>
  <c r="B2227" i="10"/>
  <c r="C2227" i="10"/>
  <c r="D2227" i="10"/>
  <c r="E2227" i="10"/>
  <c r="B2228" i="10"/>
  <c r="C2228" i="10"/>
  <c r="D2228" i="10"/>
  <c r="E2228" i="10"/>
  <c r="B2229" i="10"/>
  <c r="C2229" i="10"/>
  <c r="D2229" i="10"/>
  <c r="E2229" i="10"/>
  <c r="B2230" i="10"/>
  <c r="C2230" i="10"/>
  <c r="D2230" i="10"/>
  <c r="E2230" i="10"/>
  <c r="B2231" i="10"/>
  <c r="C2231" i="10"/>
  <c r="D2231" i="10"/>
  <c r="E2231" i="10"/>
  <c r="B2232" i="10"/>
  <c r="C2232" i="10"/>
  <c r="D2232" i="10"/>
  <c r="E2232" i="10"/>
  <c r="B2233" i="10"/>
  <c r="C2233" i="10"/>
  <c r="D2233" i="10"/>
  <c r="E2233" i="10"/>
  <c r="B2234" i="10"/>
  <c r="C2234" i="10"/>
  <c r="D2234" i="10"/>
  <c r="E2234" i="10"/>
  <c r="B2235" i="10"/>
  <c r="C2235" i="10"/>
  <c r="D2235" i="10"/>
  <c r="E2235" i="10"/>
  <c r="B2236" i="10"/>
  <c r="C2236" i="10"/>
  <c r="D2236" i="10"/>
  <c r="E2236" i="10"/>
  <c r="B2237" i="10"/>
  <c r="C2237" i="10"/>
  <c r="D2237" i="10"/>
  <c r="E2237" i="10"/>
  <c r="B2238" i="10"/>
  <c r="C2238" i="10"/>
  <c r="D2238" i="10"/>
  <c r="E2238" i="10"/>
  <c r="B2239" i="10"/>
  <c r="C2239" i="10"/>
  <c r="D2239" i="10"/>
  <c r="E2239" i="10"/>
  <c r="B2240" i="10"/>
  <c r="C2240" i="10"/>
  <c r="D2240" i="10"/>
  <c r="E2240" i="10"/>
  <c r="B2241" i="10"/>
  <c r="C2241" i="10"/>
  <c r="D2241" i="10"/>
  <c r="E2241" i="10"/>
  <c r="B2242" i="10"/>
  <c r="C2242" i="10"/>
  <c r="D2242" i="10"/>
  <c r="E2242" i="10"/>
  <c r="B2243" i="10"/>
  <c r="C2243" i="10"/>
  <c r="D2243" i="10"/>
  <c r="E2243" i="10"/>
  <c r="B2244" i="10"/>
  <c r="C2244" i="10"/>
  <c r="D2244" i="10"/>
  <c r="E2244" i="10"/>
  <c r="B2245" i="10"/>
  <c r="C2245" i="10"/>
  <c r="D2245" i="10"/>
  <c r="E2245" i="10"/>
  <c r="B2246" i="10"/>
  <c r="C2246" i="10"/>
  <c r="D2246" i="10"/>
  <c r="E2246" i="10"/>
  <c r="B2247" i="10"/>
  <c r="C2247" i="10"/>
  <c r="D2247" i="10"/>
  <c r="E2247" i="10"/>
  <c r="B2248" i="10"/>
  <c r="C2248" i="10"/>
  <c r="D2248" i="10"/>
  <c r="E2248" i="10"/>
  <c r="B2249" i="10"/>
  <c r="C2249" i="10"/>
  <c r="D2249" i="10"/>
  <c r="E2249" i="10"/>
  <c r="B2250" i="10"/>
  <c r="C2250" i="10"/>
  <c r="D2250" i="10"/>
  <c r="E2250" i="10"/>
  <c r="B2251" i="10"/>
  <c r="C2251" i="10"/>
  <c r="D2251" i="10"/>
  <c r="E2251" i="10"/>
  <c r="B2252" i="10"/>
  <c r="C2252" i="10"/>
  <c r="D2252" i="10"/>
  <c r="E2252" i="10"/>
  <c r="B2253" i="10"/>
  <c r="C2253" i="10"/>
  <c r="D2253" i="10"/>
  <c r="E2253" i="10"/>
  <c r="B2254" i="10"/>
  <c r="C2254" i="10"/>
  <c r="D2254" i="10"/>
  <c r="E2254" i="10"/>
  <c r="B2255" i="10"/>
  <c r="C2255" i="10"/>
  <c r="D2255" i="10"/>
  <c r="E2255" i="10"/>
  <c r="B2256" i="10"/>
  <c r="C2256" i="10"/>
  <c r="D2256" i="10"/>
  <c r="E2256" i="10"/>
  <c r="B2257" i="10"/>
  <c r="C2257" i="10"/>
  <c r="D2257" i="10"/>
  <c r="E2257" i="10"/>
  <c r="B2258" i="10"/>
  <c r="C2258" i="10"/>
  <c r="D2258" i="10"/>
  <c r="E2258" i="10"/>
  <c r="B2259" i="10"/>
  <c r="C2259" i="10"/>
  <c r="D2259" i="10"/>
  <c r="E2259" i="10"/>
  <c r="B2260" i="10"/>
  <c r="C2260" i="10"/>
  <c r="D2260" i="10"/>
  <c r="E2260" i="10"/>
  <c r="B2261" i="10"/>
  <c r="C2261" i="10"/>
  <c r="D2261" i="10"/>
  <c r="E2261" i="10"/>
  <c r="B2262" i="10"/>
  <c r="C2262" i="10"/>
  <c r="D2262" i="10"/>
  <c r="E2262" i="10"/>
  <c r="B2263" i="10"/>
  <c r="C2263" i="10"/>
  <c r="D2263" i="10"/>
  <c r="E2263" i="10"/>
  <c r="B2264" i="10"/>
  <c r="C2264" i="10"/>
  <c r="D2264" i="10"/>
  <c r="E2264" i="10"/>
  <c r="B2265" i="10"/>
  <c r="C2265" i="10"/>
  <c r="D2265" i="10"/>
  <c r="E2265" i="10"/>
  <c r="B2266" i="10"/>
  <c r="C2266" i="10"/>
  <c r="D2266" i="10"/>
  <c r="E2266" i="10"/>
  <c r="B2267" i="10"/>
  <c r="C2267" i="10"/>
  <c r="D2267" i="10"/>
  <c r="E2267" i="10"/>
  <c r="B2268" i="10"/>
  <c r="C2268" i="10"/>
  <c r="D2268" i="10"/>
  <c r="E2268" i="10"/>
  <c r="B2269" i="10"/>
  <c r="C2269" i="10"/>
  <c r="D2269" i="10"/>
  <c r="E2269" i="10"/>
  <c r="B2270" i="10"/>
  <c r="C2270" i="10"/>
  <c r="D2270" i="10"/>
  <c r="E2270" i="10"/>
  <c r="B2271" i="10"/>
  <c r="C2271" i="10"/>
  <c r="D2271" i="10"/>
  <c r="E2271" i="10"/>
  <c r="B2272" i="10"/>
  <c r="C2272" i="10"/>
  <c r="D2272" i="10"/>
  <c r="E2272" i="10"/>
  <c r="B2273" i="10"/>
  <c r="C2273" i="10"/>
  <c r="D2273" i="10"/>
  <c r="E2273" i="10"/>
  <c r="B2274" i="10"/>
  <c r="C2274" i="10"/>
  <c r="D2274" i="10"/>
  <c r="E2274" i="10"/>
  <c r="B2275" i="10"/>
  <c r="C2275" i="10"/>
  <c r="D2275" i="10"/>
  <c r="E2275" i="10"/>
  <c r="B2276" i="10"/>
  <c r="C2276" i="10"/>
  <c r="D2276" i="10"/>
  <c r="E2276" i="10"/>
  <c r="B2277" i="10"/>
  <c r="C2277" i="10"/>
  <c r="D2277" i="10"/>
  <c r="E2277" i="10"/>
  <c r="B2278" i="10"/>
  <c r="C2278" i="10"/>
  <c r="D2278" i="10"/>
  <c r="E2278" i="10"/>
  <c r="B2279" i="10"/>
  <c r="C2279" i="10"/>
  <c r="D2279" i="10"/>
  <c r="E2279" i="10"/>
  <c r="B2280" i="10"/>
  <c r="C2280" i="10"/>
  <c r="D2280" i="10"/>
  <c r="E2280" i="10"/>
  <c r="B2281" i="10"/>
  <c r="C2281" i="10"/>
  <c r="D2281" i="10"/>
  <c r="E2281" i="10"/>
  <c r="B2282" i="10"/>
  <c r="C2282" i="10"/>
  <c r="D2282" i="10"/>
  <c r="E2282" i="10"/>
  <c r="B2283" i="10"/>
  <c r="C2283" i="10"/>
  <c r="D2283" i="10"/>
  <c r="E2283" i="10"/>
  <c r="B2284" i="10"/>
  <c r="C2284" i="10"/>
  <c r="D2284" i="10"/>
  <c r="E2284" i="10"/>
  <c r="B2285" i="10"/>
  <c r="C2285" i="10"/>
  <c r="D2285" i="10"/>
  <c r="E2285" i="10"/>
  <c r="B2286" i="10"/>
  <c r="C2286" i="10"/>
  <c r="D2286" i="10"/>
  <c r="E2286" i="10"/>
  <c r="B2287" i="10"/>
  <c r="C2287" i="10"/>
  <c r="D2287" i="10"/>
  <c r="E2287" i="10"/>
  <c r="B2288" i="10"/>
  <c r="C2288" i="10"/>
  <c r="D2288" i="10"/>
  <c r="E2288" i="10"/>
  <c r="B2289" i="10"/>
  <c r="C2289" i="10"/>
  <c r="D2289" i="10"/>
  <c r="E2289" i="10"/>
  <c r="B2290" i="10"/>
  <c r="C2290" i="10"/>
  <c r="D2290" i="10"/>
  <c r="E2290" i="10"/>
  <c r="B2291" i="10"/>
  <c r="C2291" i="10"/>
  <c r="D2291" i="10"/>
  <c r="E2291" i="10"/>
  <c r="B2292" i="10"/>
  <c r="C2292" i="10"/>
  <c r="D2292" i="10"/>
  <c r="E2292" i="10"/>
  <c r="B2293" i="10"/>
  <c r="C2293" i="10"/>
  <c r="D2293" i="10"/>
  <c r="E2293" i="10"/>
  <c r="B2294" i="10"/>
  <c r="C2294" i="10"/>
  <c r="D2294" i="10"/>
  <c r="E2294" i="10"/>
  <c r="B2295" i="10"/>
  <c r="C2295" i="10"/>
  <c r="D2295" i="10"/>
  <c r="E2295" i="10"/>
  <c r="B2296" i="10"/>
  <c r="C2296" i="10"/>
  <c r="D2296" i="10"/>
  <c r="E2296" i="10"/>
  <c r="B2297" i="10"/>
  <c r="C2297" i="10"/>
  <c r="D2297" i="10"/>
  <c r="E2297" i="10"/>
  <c r="B2298" i="10"/>
  <c r="C2298" i="10"/>
  <c r="D2298" i="10"/>
  <c r="E2298" i="10"/>
  <c r="B2299" i="10"/>
  <c r="C2299" i="10"/>
  <c r="D2299" i="10"/>
  <c r="E2299" i="10"/>
  <c r="B2300" i="10"/>
  <c r="C2300" i="10"/>
  <c r="D2300" i="10"/>
  <c r="E2300" i="10"/>
  <c r="B2301" i="10"/>
  <c r="C2301" i="10"/>
  <c r="D2301" i="10"/>
  <c r="E2301" i="10"/>
  <c r="B2302" i="10"/>
  <c r="C2302" i="10"/>
  <c r="D2302" i="10"/>
  <c r="E2302" i="10"/>
  <c r="B2303" i="10"/>
  <c r="C2303" i="10"/>
  <c r="D2303" i="10"/>
  <c r="E2303" i="10"/>
  <c r="B2304" i="10"/>
  <c r="C2304" i="10"/>
  <c r="D2304" i="10"/>
  <c r="E2304" i="10"/>
  <c r="B2305" i="10"/>
  <c r="C2305" i="10"/>
  <c r="D2305" i="10"/>
  <c r="E2305" i="10"/>
  <c r="B2306" i="10"/>
  <c r="C2306" i="10"/>
  <c r="D2306" i="10"/>
  <c r="E2306" i="10"/>
  <c r="B2307" i="10"/>
  <c r="C2307" i="10"/>
  <c r="D2307" i="10"/>
  <c r="E2307" i="10"/>
  <c r="B2308" i="10"/>
  <c r="C2308" i="10"/>
  <c r="D2308" i="10"/>
  <c r="E2308" i="10"/>
  <c r="B2309" i="10"/>
  <c r="C2309" i="10"/>
  <c r="D2309" i="10"/>
  <c r="E2309" i="10"/>
  <c r="B2310" i="10"/>
  <c r="C2310" i="10"/>
  <c r="D2310" i="10"/>
  <c r="E2310" i="10"/>
  <c r="B2311" i="10"/>
  <c r="C2311" i="10"/>
  <c r="D2311" i="10"/>
  <c r="E2311" i="10"/>
  <c r="B2312" i="10"/>
  <c r="C2312" i="10"/>
  <c r="D2312" i="10"/>
  <c r="E2312" i="10"/>
  <c r="B2313" i="10"/>
  <c r="C2313" i="10"/>
  <c r="D2313" i="10"/>
  <c r="E2313" i="10"/>
  <c r="B2314" i="10"/>
  <c r="C2314" i="10"/>
  <c r="D2314" i="10"/>
  <c r="E2314" i="10"/>
  <c r="B2315" i="10"/>
  <c r="C2315" i="10"/>
  <c r="D2315" i="10"/>
  <c r="E2315" i="10"/>
  <c r="B2316" i="10"/>
  <c r="C2316" i="10"/>
  <c r="D2316" i="10"/>
  <c r="E2316" i="10"/>
  <c r="B2317" i="10"/>
  <c r="C2317" i="10"/>
  <c r="D2317" i="10"/>
  <c r="E2317" i="10"/>
  <c r="B2318" i="10"/>
  <c r="C2318" i="10"/>
  <c r="D2318" i="10"/>
  <c r="E2318" i="10"/>
  <c r="B2319" i="10"/>
  <c r="C2319" i="10"/>
  <c r="D2319" i="10"/>
  <c r="E2319" i="10"/>
  <c r="B2320" i="10"/>
  <c r="C2320" i="10"/>
  <c r="D2320" i="10"/>
  <c r="E2320" i="10"/>
  <c r="B2321" i="10"/>
  <c r="C2321" i="10"/>
  <c r="D2321" i="10"/>
  <c r="E2321" i="10"/>
  <c r="B2322" i="10"/>
  <c r="C2322" i="10"/>
  <c r="D2322" i="10"/>
  <c r="E2322" i="10"/>
  <c r="B2323" i="10"/>
  <c r="C2323" i="10"/>
  <c r="D2323" i="10"/>
  <c r="E2323" i="10"/>
  <c r="B2324" i="10"/>
  <c r="C2324" i="10"/>
  <c r="D2324" i="10"/>
  <c r="E2324" i="10"/>
  <c r="B2325" i="10"/>
  <c r="C2325" i="10"/>
  <c r="D2325" i="10"/>
  <c r="E2325" i="10"/>
  <c r="B2326" i="10"/>
  <c r="C2326" i="10"/>
  <c r="D2326" i="10"/>
  <c r="E2326" i="10"/>
  <c r="B2327" i="10"/>
  <c r="C2327" i="10"/>
  <c r="D2327" i="10"/>
  <c r="E2327" i="10"/>
  <c r="B2328" i="10"/>
  <c r="C2328" i="10"/>
  <c r="D2328" i="10"/>
  <c r="E2328" i="10"/>
  <c r="B2329" i="10"/>
  <c r="C2329" i="10"/>
  <c r="D2329" i="10"/>
  <c r="E2329" i="10"/>
  <c r="B2330" i="10"/>
  <c r="C2330" i="10"/>
  <c r="D2330" i="10"/>
  <c r="E2330" i="10"/>
  <c r="B2331" i="10"/>
  <c r="C2331" i="10"/>
  <c r="D2331" i="10"/>
  <c r="E2331" i="10"/>
  <c r="B2332" i="10"/>
  <c r="C2332" i="10"/>
  <c r="D2332" i="10"/>
  <c r="E2332" i="10"/>
  <c r="B2333" i="10"/>
  <c r="C2333" i="10"/>
  <c r="D2333" i="10"/>
  <c r="E2333" i="10"/>
  <c r="B2334" i="10"/>
  <c r="C2334" i="10"/>
  <c r="D2334" i="10"/>
  <c r="E2334" i="10"/>
  <c r="B2335" i="10"/>
  <c r="C2335" i="10"/>
  <c r="D2335" i="10"/>
  <c r="E2335" i="10"/>
  <c r="B2336" i="10"/>
  <c r="C2336" i="10"/>
  <c r="D2336" i="10"/>
  <c r="E2336" i="10"/>
  <c r="B2337" i="10"/>
  <c r="C2337" i="10"/>
  <c r="D2337" i="10"/>
  <c r="E2337" i="10"/>
  <c r="B2338" i="10"/>
  <c r="C2338" i="10"/>
  <c r="D2338" i="10"/>
  <c r="E2338" i="10"/>
  <c r="B2339" i="10"/>
  <c r="C2339" i="10"/>
  <c r="D2339" i="10"/>
  <c r="E2339" i="10"/>
  <c r="B2340" i="10"/>
  <c r="C2340" i="10"/>
  <c r="D2340" i="10"/>
  <c r="E2340" i="10"/>
  <c r="B2341" i="10"/>
  <c r="C2341" i="10"/>
  <c r="D2341" i="10"/>
  <c r="E2341" i="10"/>
  <c r="B2342" i="10"/>
  <c r="C2342" i="10"/>
  <c r="D2342" i="10"/>
  <c r="E2342" i="10"/>
  <c r="B2343" i="10"/>
  <c r="C2343" i="10"/>
  <c r="D2343" i="10"/>
  <c r="E2343" i="10"/>
  <c r="B2344" i="10"/>
  <c r="C2344" i="10"/>
  <c r="D2344" i="10"/>
  <c r="E2344" i="10"/>
  <c r="B2345" i="10"/>
  <c r="C2345" i="10"/>
  <c r="D2345" i="10"/>
  <c r="E2345" i="10"/>
  <c r="B2346" i="10"/>
  <c r="C2346" i="10"/>
  <c r="D2346" i="10"/>
  <c r="E2346" i="10"/>
  <c r="B2347" i="10"/>
  <c r="C2347" i="10"/>
  <c r="D2347" i="10"/>
  <c r="E2347" i="10"/>
  <c r="B2348" i="10"/>
  <c r="C2348" i="10"/>
  <c r="D2348" i="10"/>
  <c r="E2348" i="10"/>
  <c r="B2349" i="10"/>
  <c r="C2349" i="10"/>
  <c r="D2349" i="10"/>
  <c r="E2349" i="10"/>
  <c r="B2350" i="10"/>
  <c r="C2350" i="10"/>
  <c r="D2350" i="10"/>
  <c r="E2350" i="10"/>
  <c r="B2351" i="10"/>
  <c r="C2351" i="10"/>
  <c r="D2351" i="10"/>
  <c r="E2351" i="10"/>
  <c r="B2352" i="10"/>
  <c r="C2352" i="10"/>
  <c r="D2352" i="10"/>
  <c r="E2352" i="10"/>
  <c r="B2353" i="10"/>
  <c r="C2353" i="10"/>
  <c r="D2353" i="10"/>
  <c r="E2353" i="10"/>
  <c r="B2354" i="10"/>
  <c r="C2354" i="10"/>
  <c r="D2354" i="10"/>
  <c r="E2354" i="10"/>
  <c r="B2355" i="10"/>
  <c r="C2355" i="10"/>
  <c r="D2355" i="10"/>
  <c r="E2355" i="10"/>
  <c r="B2356" i="10"/>
  <c r="C2356" i="10"/>
  <c r="D2356" i="10"/>
  <c r="E2356" i="10"/>
  <c r="B2357" i="10"/>
  <c r="C2357" i="10"/>
  <c r="D2357" i="10"/>
  <c r="E2357" i="10"/>
  <c r="B2358" i="10"/>
  <c r="C2358" i="10"/>
  <c r="D2358" i="10"/>
  <c r="E2358" i="10"/>
  <c r="B2359" i="10"/>
  <c r="C2359" i="10"/>
  <c r="D2359" i="10"/>
  <c r="E2359" i="10"/>
  <c r="B2360" i="10"/>
  <c r="C2360" i="10"/>
  <c r="D2360" i="10"/>
  <c r="E2360" i="10"/>
  <c r="B2361" i="10"/>
  <c r="C2361" i="10"/>
  <c r="D2361" i="10"/>
  <c r="E2361" i="10"/>
  <c r="B2362" i="10"/>
  <c r="C2362" i="10"/>
  <c r="D2362" i="10"/>
  <c r="E2362" i="10"/>
  <c r="B2363" i="10"/>
  <c r="C2363" i="10"/>
  <c r="D2363" i="10"/>
  <c r="E2363" i="10"/>
  <c r="B2364" i="10"/>
  <c r="C2364" i="10"/>
  <c r="D2364" i="10"/>
  <c r="E2364" i="10"/>
  <c r="B2365" i="10"/>
  <c r="C2365" i="10"/>
  <c r="D2365" i="10"/>
  <c r="E2365" i="10"/>
  <c r="B2366" i="10"/>
  <c r="C2366" i="10"/>
  <c r="D2366" i="10"/>
  <c r="E2366" i="10"/>
  <c r="B2367" i="10"/>
  <c r="C2367" i="10"/>
  <c r="D2367" i="10"/>
  <c r="E2367" i="10"/>
  <c r="B2368" i="10"/>
  <c r="C2368" i="10"/>
  <c r="D2368" i="10"/>
  <c r="E2368" i="10"/>
  <c r="B2369" i="10"/>
  <c r="C2369" i="10"/>
  <c r="D2369" i="10"/>
  <c r="E2369" i="10"/>
  <c r="B2370" i="10"/>
  <c r="C2370" i="10"/>
  <c r="D2370" i="10"/>
  <c r="E2370" i="10"/>
  <c r="B2371" i="10"/>
  <c r="C2371" i="10"/>
  <c r="D2371" i="10"/>
  <c r="E2371" i="10"/>
  <c r="B2372" i="10"/>
  <c r="C2372" i="10"/>
  <c r="D2372" i="10"/>
  <c r="E2372" i="10"/>
  <c r="B2373" i="10"/>
  <c r="C2373" i="10"/>
  <c r="D2373" i="10"/>
  <c r="E2373" i="10"/>
  <c r="B2374" i="10"/>
  <c r="C2374" i="10"/>
  <c r="D2374" i="10"/>
  <c r="E2374" i="10"/>
  <c r="B2375" i="10"/>
  <c r="C2375" i="10"/>
  <c r="D2375" i="10"/>
  <c r="E2375" i="10"/>
  <c r="B2376" i="10"/>
  <c r="C2376" i="10"/>
  <c r="D2376" i="10"/>
  <c r="E2376" i="10"/>
  <c r="B2377" i="10"/>
  <c r="C2377" i="10"/>
  <c r="D2377" i="10"/>
  <c r="E2377" i="10"/>
  <c r="B2378" i="10"/>
  <c r="C2378" i="10"/>
  <c r="D2378" i="10"/>
  <c r="E2378" i="10"/>
  <c r="B2379" i="10"/>
  <c r="C2379" i="10"/>
  <c r="D2379" i="10"/>
  <c r="E2379" i="10"/>
  <c r="B2380" i="10"/>
  <c r="C2380" i="10"/>
  <c r="D2380" i="10"/>
  <c r="E2380" i="10"/>
  <c r="B2381" i="10"/>
  <c r="C2381" i="10"/>
  <c r="D2381" i="10"/>
  <c r="E2381" i="10"/>
  <c r="B2382" i="10"/>
  <c r="C2382" i="10"/>
  <c r="D2382" i="10"/>
  <c r="E2382" i="10"/>
  <c r="B2383" i="10"/>
  <c r="C2383" i="10"/>
  <c r="D2383" i="10"/>
  <c r="E2383" i="10"/>
  <c r="B2384" i="10"/>
  <c r="C2384" i="10"/>
  <c r="D2384" i="10"/>
  <c r="E2384" i="10"/>
  <c r="B2385" i="10"/>
  <c r="C2385" i="10"/>
  <c r="D2385" i="10"/>
  <c r="E2385" i="10"/>
  <c r="B2386" i="10"/>
  <c r="C2386" i="10"/>
  <c r="D2386" i="10"/>
  <c r="E2386" i="10"/>
  <c r="B2387" i="10"/>
  <c r="C2387" i="10"/>
  <c r="D2387" i="10"/>
  <c r="E2387" i="10"/>
  <c r="B2388" i="10"/>
  <c r="C2388" i="10"/>
  <c r="D2388" i="10"/>
  <c r="E2388" i="10"/>
  <c r="B2389" i="10"/>
  <c r="C2389" i="10"/>
  <c r="D2389" i="10"/>
  <c r="E2389" i="10"/>
  <c r="B2390" i="10"/>
  <c r="C2390" i="10"/>
  <c r="D2390" i="10"/>
  <c r="E2390" i="10"/>
  <c r="B2391" i="10"/>
  <c r="C2391" i="10"/>
  <c r="D2391" i="10"/>
  <c r="E2391" i="10"/>
  <c r="B2392" i="10"/>
  <c r="C2392" i="10"/>
  <c r="D2392" i="10"/>
  <c r="E2392" i="10"/>
  <c r="B2393" i="10"/>
  <c r="C2393" i="10"/>
  <c r="D2393" i="10"/>
  <c r="E2393" i="10"/>
  <c r="B2394" i="10"/>
  <c r="C2394" i="10"/>
  <c r="D2394" i="10"/>
  <c r="E2394" i="10"/>
  <c r="B2395" i="10"/>
  <c r="C2395" i="10"/>
  <c r="D2395" i="10"/>
  <c r="E2395" i="10"/>
  <c r="B2396" i="10"/>
  <c r="C2396" i="10"/>
  <c r="D2396" i="10"/>
  <c r="E2396" i="10"/>
  <c r="B2397" i="10"/>
  <c r="C2397" i="10"/>
  <c r="D2397" i="10"/>
  <c r="E2397" i="10"/>
  <c r="B2398" i="10"/>
  <c r="C2398" i="10"/>
  <c r="D2398" i="10"/>
  <c r="E2398" i="10"/>
  <c r="B2399" i="10"/>
  <c r="C2399" i="10"/>
  <c r="D2399" i="10"/>
  <c r="E2399" i="10"/>
  <c r="B2400" i="10"/>
  <c r="C2400" i="10"/>
  <c r="D2400" i="10"/>
  <c r="E2400" i="10"/>
  <c r="B2401" i="10"/>
  <c r="C2401" i="10"/>
  <c r="D2401" i="10"/>
  <c r="E2401" i="10"/>
  <c r="B2402" i="10"/>
  <c r="C2402" i="10"/>
  <c r="D2402" i="10"/>
  <c r="E2402" i="10"/>
  <c r="B2403" i="10"/>
  <c r="C2403" i="10"/>
  <c r="D2403" i="10"/>
  <c r="E2403" i="10"/>
  <c r="B2404" i="10"/>
  <c r="C2404" i="10"/>
  <c r="D2404" i="10"/>
  <c r="E2404" i="10"/>
  <c r="B2405" i="10"/>
  <c r="C2405" i="10"/>
  <c r="D2405" i="10"/>
  <c r="E2405" i="10"/>
  <c r="B2406" i="10"/>
  <c r="C2406" i="10"/>
  <c r="D2406" i="10"/>
  <c r="E2406" i="10"/>
  <c r="B2407" i="10"/>
  <c r="C2407" i="10"/>
  <c r="D2407" i="10"/>
  <c r="E2407" i="10"/>
  <c r="B2408" i="10"/>
  <c r="C2408" i="10"/>
  <c r="D2408" i="10"/>
  <c r="E2408" i="10"/>
  <c r="B2409" i="10"/>
  <c r="C2409" i="10"/>
  <c r="D2409" i="10"/>
  <c r="E2409" i="10"/>
  <c r="B2410" i="10"/>
  <c r="C2410" i="10"/>
  <c r="D2410" i="10"/>
  <c r="E2410" i="10"/>
  <c r="B2411" i="10"/>
  <c r="C2411" i="10"/>
  <c r="D2411" i="10"/>
  <c r="E2411" i="10"/>
  <c r="B2412" i="10"/>
  <c r="C2412" i="10"/>
  <c r="D2412" i="10"/>
  <c r="E2412" i="10"/>
  <c r="B2413" i="10"/>
  <c r="C2413" i="10"/>
  <c r="D2413" i="10"/>
  <c r="E2413" i="10"/>
  <c r="B2414" i="10"/>
  <c r="C2414" i="10"/>
  <c r="D2414" i="10"/>
  <c r="E2414" i="10"/>
  <c r="B2415" i="10"/>
  <c r="C2415" i="10"/>
  <c r="D2415" i="10"/>
  <c r="E2415" i="10"/>
  <c r="B2416" i="10"/>
  <c r="C2416" i="10"/>
  <c r="D2416" i="10"/>
  <c r="E2416" i="10"/>
  <c r="B2417" i="10"/>
  <c r="C2417" i="10"/>
  <c r="D2417" i="10"/>
  <c r="E2417" i="10"/>
  <c r="B2418" i="10"/>
  <c r="C2418" i="10"/>
  <c r="D2418" i="10"/>
  <c r="E2418" i="10"/>
  <c r="B2419" i="10"/>
  <c r="C2419" i="10"/>
  <c r="D2419" i="10"/>
  <c r="E2419" i="10"/>
  <c r="B2420" i="10"/>
  <c r="C2420" i="10"/>
  <c r="D2420" i="10"/>
  <c r="E2420" i="10"/>
  <c r="B2421" i="10"/>
  <c r="C2421" i="10"/>
  <c r="D2421" i="10"/>
  <c r="E2421" i="10"/>
  <c r="B2422" i="10"/>
  <c r="C2422" i="10"/>
  <c r="D2422" i="10"/>
  <c r="E2422" i="10"/>
  <c r="B2423" i="10"/>
  <c r="C2423" i="10"/>
  <c r="D2423" i="10"/>
  <c r="E2423" i="10"/>
  <c r="B2424" i="10"/>
  <c r="C2424" i="10"/>
  <c r="D2424" i="10"/>
  <c r="E2424" i="10"/>
  <c r="B2425" i="10"/>
  <c r="C2425" i="10"/>
  <c r="D2425" i="10"/>
  <c r="E2425" i="10"/>
  <c r="B2426" i="10"/>
  <c r="C2426" i="10"/>
  <c r="D2426" i="10"/>
  <c r="E2426" i="10"/>
  <c r="B2427" i="10"/>
  <c r="C2427" i="10"/>
  <c r="D2427" i="10"/>
  <c r="E2427" i="10"/>
  <c r="B2428" i="10"/>
  <c r="C2428" i="10"/>
  <c r="D2428" i="10"/>
  <c r="E2428" i="10"/>
  <c r="B2429" i="10"/>
  <c r="C2429" i="10"/>
  <c r="D2429" i="10"/>
  <c r="E2429" i="10"/>
  <c r="B2430" i="10"/>
  <c r="C2430" i="10"/>
  <c r="D2430" i="10"/>
  <c r="E2430" i="10"/>
  <c r="B2431" i="10"/>
  <c r="C2431" i="10"/>
  <c r="D2431" i="10"/>
  <c r="E2431" i="10"/>
  <c r="B2432" i="10"/>
  <c r="C2432" i="10"/>
  <c r="D2432" i="10"/>
  <c r="E2432" i="10"/>
  <c r="B2433" i="10"/>
  <c r="C2433" i="10"/>
  <c r="D2433" i="10"/>
  <c r="E2433" i="10"/>
  <c r="B2434" i="10"/>
  <c r="C2434" i="10"/>
  <c r="D2434" i="10"/>
  <c r="E2434" i="10"/>
  <c r="B2435" i="10"/>
  <c r="C2435" i="10"/>
  <c r="D2435" i="10"/>
  <c r="E2435" i="10"/>
  <c r="B2436" i="10"/>
  <c r="C2436" i="10"/>
  <c r="D2436" i="10"/>
  <c r="E2436" i="10"/>
  <c r="B2437" i="10"/>
  <c r="C2437" i="10"/>
  <c r="D2437" i="10"/>
  <c r="E2437" i="10"/>
  <c r="B2438" i="10"/>
  <c r="C2438" i="10"/>
  <c r="D2438" i="10"/>
  <c r="E2438" i="10"/>
  <c r="B2439" i="10"/>
  <c r="C2439" i="10"/>
  <c r="D2439" i="10"/>
  <c r="E2439" i="10"/>
  <c r="B2440" i="10"/>
  <c r="C2440" i="10"/>
  <c r="D2440" i="10"/>
  <c r="E2440" i="10"/>
  <c r="B2441" i="10"/>
  <c r="C2441" i="10"/>
  <c r="D2441" i="10"/>
  <c r="E2441" i="10"/>
  <c r="B2442" i="10"/>
  <c r="C2442" i="10"/>
  <c r="D2442" i="10"/>
  <c r="E2442" i="10"/>
  <c r="B2443" i="10"/>
  <c r="C2443" i="10"/>
  <c r="D2443" i="10"/>
  <c r="E2443" i="10"/>
  <c r="B2444" i="10"/>
  <c r="C2444" i="10"/>
  <c r="D2444" i="10"/>
  <c r="E2444" i="10"/>
  <c r="B2445" i="10"/>
  <c r="C2445" i="10"/>
  <c r="D2445" i="10"/>
  <c r="E2445" i="10"/>
  <c r="B2446" i="10"/>
  <c r="C2446" i="10"/>
  <c r="D2446" i="10"/>
  <c r="E2446" i="10"/>
  <c r="B2447" i="10"/>
  <c r="C2447" i="10"/>
  <c r="D2447" i="10"/>
  <c r="E2447" i="10"/>
  <c r="B2448" i="10"/>
  <c r="C2448" i="10"/>
  <c r="D2448" i="10"/>
  <c r="E2448" i="10"/>
  <c r="B2449" i="10"/>
  <c r="C2449" i="10"/>
  <c r="D2449" i="10"/>
  <c r="E2449" i="10"/>
  <c r="B2450" i="10"/>
  <c r="C2450" i="10"/>
  <c r="D2450" i="10"/>
  <c r="E2450" i="10"/>
  <c r="B2451" i="10"/>
  <c r="C2451" i="10"/>
  <c r="D2451" i="10"/>
  <c r="E2451" i="10"/>
  <c r="B2452" i="10"/>
  <c r="C2452" i="10"/>
  <c r="D2452" i="10"/>
  <c r="E2452" i="10"/>
  <c r="B2453" i="10"/>
  <c r="C2453" i="10"/>
  <c r="D2453" i="10"/>
  <c r="E2453" i="10"/>
  <c r="B2454" i="10"/>
  <c r="C2454" i="10"/>
  <c r="D2454" i="10"/>
  <c r="E2454" i="10"/>
  <c r="B2455" i="10"/>
  <c r="C2455" i="10"/>
  <c r="D2455" i="10"/>
  <c r="E2455" i="10"/>
  <c r="B2456" i="10"/>
  <c r="C2456" i="10"/>
  <c r="D2456" i="10"/>
  <c r="E2456" i="10"/>
  <c r="B2457" i="10"/>
  <c r="C2457" i="10"/>
  <c r="D2457" i="10"/>
  <c r="E2457" i="10"/>
  <c r="B2458" i="10"/>
  <c r="C2458" i="10"/>
  <c r="D2458" i="10"/>
  <c r="E2458" i="10"/>
  <c r="B2459" i="10"/>
  <c r="C2459" i="10"/>
  <c r="D2459" i="10"/>
  <c r="E2459" i="10"/>
  <c r="B2460" i="10"/>
  <c r="C2460" i="10"/>
  <c r="D2460" i="10"/>
  <c r="E2460" i="10"/>
  <c r="B2461" i="10"/>
  <c r="C2461" i="10"/>
  <c r="D2461" i="10"/>
  <c r="E2461" i="10"/>
  <c r="B2462" i="10"/>
  <c r="C2462" i="10"/>
  <c r="D2462" i="10"/>
  <c r="E2462" i="10"/>
  <c r="B2463" i="10"/>
  <c r="C2463" i="10"/>
  <c r="D2463" i="10"/>
  <c r="E2463" i="10"/>
  <c r="B2464" i="10"/>
  <c r="C2464" i="10"/>
  <c r="D2464" i="10"/>
  <c r="E2464" i="10"/>
  <c r="B2465" i="10"/>
  <c r="C2465" i="10"/>
  <c r="D2465" i="10"/>
  <c r="E2465" i="10"/>
  <c r="B2466" i="10"/>
  <c r="C2466" i="10"/>
  <c r="D2466" i="10"/>
  <c r="E2466" i="10"/>
  <c r="B2467" i="10"/>
  <c r="C2467" i="10"/>
  <c r="D2467" i="10"/>
  <c r="E2467" i="10"/>
  <c r="B2468" i="10"/>
  <c r="C2468" i="10"/>
  <c r="D2468" i="10"/>
  <c r="E2468" i="10"/>
  <c r="B2469" i="10"/>
  <c r="C2469" i="10"/>
  <c r="D2469" i="10"/>
  <c r="E2469" i="10"/>
  <c r="B2470" i="10"/>
  <c r="C2470" i="10"/>
  <c r="D2470" i="10"/>
  <c r="E2470" i="10"/>
  <c r="B2471" i="10"/>
  <c r="C2471" i="10"/>
  <c r="D2471" i="10"/>
  <c r="E2471" i="10"/>
  <c r="B2472" i="10"/>
  <c r="C2472" i="10"/>
  <c r="D2472" i="10"/>
  <c r="E2472" i="10"/>
  <c r="B2473" i="10"/>
  <c r="C2473" i="10"/>
  <c r="D2473" i="10"/>
  <c r="E2473" i="10"/>
  <c r="B2474" i="10"/>
  <c r="C2474" i="10"/>
  <c r="D2474" i="10"/>
  <c r="E2474" i="10"/>
  <c r="B2475" i="10"/>
  <c r="C2475" i="10"/>
  <c r="D2475" i="10"/>
  <c r="E2475" i="10"/>
  <c r="B2476" i="10"/>
  <c r="C2476" i="10"/>
  <c r="D2476" i="10"/>
  <c r="E2476" i="10"/>
  <c r="B2477" i="10"/>
  <c r="C2477" i="10"/>
  <c r="D2477" i="10"/>
  <c r="E2477" i="10"/>
  <c r="B2478" i="10"/>
  <c r="C2478" i="10"/>
  <c r="D2478" i="10"/>
  <c r="E2478" i="10"/>
  <c r="B2479" i="10"/>
  <c r="C2479" i="10"/>
  <c r="D2479" i="10"/>
  <c r="E2479" i="10"/>
  <c r="B2480" i="10"/>
  <c r="C2480" i="10"/>
  <c r="D2480" i="10"/>
  <c r="E2480" i="10"/>
  <c r="B2481" i="10"/>
  <c r="C2481" i="10"/>
  <c r="D2481" i="10"/>
  <c r="E2481" i="10"/>
  <c r="B2482" i="10"/>
  <c r="C2482" i="10"/>
  <c r="D2482" i="10"/>
  <c r="E2482" i="10"/>
  <c r="B2483" i="10"/>
  <c r="C2483" i="10"/>
  <c r="D2483" i="10"/>
  <c r="E2483" i="10"/>
  <c r="B2484" i="10"/>
  <c r="C2484" i="10"/>
  <c r="D2484" i="10"/>
  <c r="E2484" i="10"/>
  <c r="B2485" i="10"/>
  <c r="C2485" i="10"/>
  <c r="D2485" i="10"/>
  <c r="E2485" i="10"/>
  <c r="B2486" i="10"/>
  <c r="C2486" i="10"/>
  <c r="D2486" i="10"/>
  <c r="E2486" i="10"/>
  <c r="B2487" i="10"/>
  <c r="C2487" i="10"/>
  <c r="D2487" i="10"/>
  <c r="E2487" i="10"/>
  <c r="B2488" i="10"/>
  <c r="C2488" i="10"/>
  <c r="D2488" i="10"/>
  <c r="E2488" i="10"/>
  <c r="B2489" i="10"/>
  <c r="C2489" i="10"/>
  <c r="D2489" i="10"/>
  <c r="E2489" i="10"/>
  <c r="B2490" i="10"/>
  <c r="C2490" i="10"/>
  <c r="D2490" i="10"/>
  <c r="E2490" i="10"/>
  <c r="B2491" i="10"/>
  <c r="C2491" i="10"/>
  <c r="D2491" i="10"/>
  <c r="E2491" i="10"/>
  <c r="B2492" i="10"/>
  <c r="C2492" i="10"/>
  <c r="D2492" i="10"/>
  <c r="E2492" i="10"/>
  <c r="B2493" i="10"/>
  <c r="C2493" i="10"/>
  <c r="D2493" i="10"/>
  <c r="E2493" i="10"/>
  <c r="B2494" i="10"/>
  <c r="C2494" i="10"/>
  <c r="D2494" i="10"/>
  <c r="E2494" i="10"/>
  <c r="B2495" i="10"/>
  <c r="C2495" i="10"/>
  <c r="D2495" i="10"/>
  <c r="E2495" i="10"/>
  <c r="B2496" i="10"/>
  <c r="C2496" i="10"/>
  <c r="D2496" i="10"/>
  <c r="E2496" i="10"/>
  <c r="B2497" i="10"/>
  <c r="C2497" i="10"/>
  <c r="D2497" i="10"/>
  <c r="E2497" i="10"/>
  <c r="B2498" i="10"/>
  <c r="C2498" i="10"/>
  <c r="D2498" i="10"/>
  <c r="E2498" i="10"/>
  <c r="B2499" i="10"/>
  <c r="C2499" i="10"/>
  <c r="D2499" i="10"/>
  <c r="E2499" i="10"/>
  <c r="B2500" i="10"/>
  <c r="C2500" i="10"/>
  <c r="D2500" i="10"/>
  <c r="E2500" i="10"/>
  <c r="B2501" i="10"/>
  <c r="C2501" i="10"/>
  <c r="D2501" i="10"/>
  <c r="E2501" i="10"/>
  <c r="B2502" i="10"/>
  <c r="C2502" i="10"/>
  <c r="D2502" i="10"/>
  <c r="E2502" i="10"/>
  <c r="B2503" i="10"/>
  <c r="C2503" i="10"/>
  <c r="D2503" i="10"/>
  <c r="E2503" i="10"/>
  <c r="B2504" i="10"/>
  <c r="C2504" i="10"/>
  <c r="D2504" i="10"/>
  <c r="E2504" i="10"/>
  <c r="B2505" i="10"/>
  <c r="C2505" i="10"/>
  <c r="D2505" i="10"/>
  <c r="E2505" i="10"/>
  <c r="B2506" i="10"/>
  <c r="C2506" i="10"/>
  <c r="D2506" i="10"/>
  <c r="E2506" i="10"/>
  <c r="B2507" i="10"/>
  <c r="C2507" i="10"/>
  <c r="D2507" i="10"/>
  <c r="E2507" i="10"/>
  <c r="B2508" i="10"/>
  <c r="C2508" i="10"/>
  <c r="D2508" i="10"/>
  <c r="E2508" i="10"/>
  <c r="B2509" i="10"/>
  <c r="C2509" i="10"/>
  <c r="D2509" i="10"/>
  <c r="E2509" i="10"/>
  <c r="B2510" i="10"/>
  <c r="C2510" i="10"/>
  <c r="D2510" i="10"/>
  <c r="E2510" i="10"/>
  <c r="B2511" i="10"/>
  <c r="C2511" i="10"/>
  <c r="D2511" i="10"/>
  <c r="E2511" i="10"/>
  <c r="B2512" i="10"/>
  <c r="C2512" i="10"/>
  <c r="D2512" i="10"/>
  <c r="E2512" i="10"/>
  <c r="B2513" i="10"/>
  <c r="C2513" i="10"/>
  <c r="D2513" i="10"/>
  <c r="E2513" i="10"/>
  <c r="B2514" i="10"/>
  <c r="C2514" i="10"/>
  <c r="D2514" i="10"/>
  <c r="E2514" i="10"/>
  <c r="B2515" i="10"/>
  <c r="C2515" i="10"/>
  <c r="D2515" i="10"/>
  <c r="E2515" i="10"/>
  <c r="B2516" i="10"/>
  <c r="C2516" i="10"/>
  <c r="D2516" i="10"/>
  <c r="E2516" i="10"/>
  <c r="B2517" i="10"/>
  <c r="C2517" i="10"/>
  <c r="D2517" i="10"/>
  <c r="E2517" i="10"/>
  <c r="B2518" i="10"/>
  <c r="C2518" i="10"/>
  <c r="D2518" i="10"/>
  <c r="E2518" i="10"/>
  <c r="B2519" i="10"/>
  <c r="C2519" i="10"/>
  <c r="D2519" i="10"/>
  <c r="E2519" i="10"/>
  <c r="B2520" i="10"/>
  <c r="C2520" i="10"/>
  <c r="D2520" i="10"/>
  <c r="E2520" i="10"/>
  <c r="B2521" i="10"/>
  <c r="C2521" i="10"/>
  <c r="D2521" i="10"/>
  <c r="E2521" i="10"/>
  <c r="B2522" i="10"/>
  <c r="C2522" i="10"/>
  <c r="D2522" i="10"/>
  <c r="E2522" i="10"/>
  <c r="B2523" i="10"/>
  <c r="C2523" i="10"/>
  <c r="D2523" i="10"/>
  <c r="E2523" i="10"/>
  <c r="B2524" i="10"/>
  <c r="C2524" i="10"/>
  <c r="D2524" i="10"/>
  <c r="E2524" i="10"/>
  <c r="B2525" i="10"/>
  <c r="C2525" i="10"/>
  <c r="D2525" i="10"/>
  <c r="E2525" i="10"/>
  <c r="B2526" i="10"/>
  <c r="C2526" i="10"/>
  <c r="D2526" i="10"/>
  <c r="E2526" i="10"/>
  <c r="B2527" i="10"/>
  <c r="C2527" i="10"/>
  <c r="D2527" i="10"/>
  <c r="E2527" i="10"/>
  <c r="B2528" i="10"/>
  <c r="C2528" i="10"/>
  <c r="D2528" i="10"/>
  <c r="E2528" i="10"/>
  <c r="B2529" i="10"/>
  <c r="C2529" i="10"/>
  <c r="D2529" i="10"/>
  <c r="E2529" i="10"/>
  <c r="B2530" i="10"/>
  <c r="C2530" i="10"/>
  <c r="D2530" i="10"/>
  <c r="E2530" i="10"/>
  <c r="B2531" i="10"/>
  <c r="C2531" i="10"/>
  <c r="D2531" i="10"/>
  <c r="E2531" i="10"/>
  <c r="B2532" i="10"/>
  <c r="C2532" i="10"/>
  <c r="D2532" i="10"/>
  <c r="E2532" i="10"/>
  <c r="B2533" i="10"/>
  <c r="C2533" i="10"/>
  <c r="D2533" i="10"/>
  <c r="E2533" i="10"/>
  <c r="B2534" i="10"/>
  <c r="C2534" i="10"/>
  <c r="D2534" i="10"/>
  <c r="E2534" i="10"/>
  <c r="B2535" i="10"/>
  <c r="C2535" i="10"/>
  <c r="D2535" i="10"/>
  <c r="E2535" i="10"/>
  <c r="B2536" i="10"/>
  <c r="C2536" i="10"/>
  <c r="D2536" i="10"/>
  <c r="E2536" i="10"/>
  <c r="B2537" i="10"/>
  <c r="C2537" i="10"/>
  <c r="D2537" i="10"/>
  <c r="E2537" i="10"/>
  <c r="B2538" i="10"/>
  <c r="C2538" i="10"/>
  <c r="D2538" i="10"/>
  <c r="E2538" i="10"/>
  <c r="B2539" i="10"/>
  <c r="C2539" i="10"/>
  <c r="D2539" i="10"/>
  <c r="E2539" i="10"/>
  <c r="B2540" i="10"/>
  <c r="C2540" i="10"/>
  <c r="D2540" i="10"/>
  <c r="E2540" i="10"/>
  <c r="B2541" i="10"/>
  <c r="C2541" i="10"/>
  <c r="D2541" i="10"/>
  <c r="E2541" i="10"/>
  <c r="B2542" i="10"/>
  <c r="C2542" i="10"/>
  <c r="D2542" i="10"/>
  <c r="E2542" i="10"/>
  <c r="B2543" i="10"/>
  <c r="C2543" i="10"/>
  <c r="D2543" i="10"/>
  <c r="E2543" i="10"/>
  <c r="B2544" i="10"/>
  <c r="C2544" i="10"/>
  <c r="D2544" i="10"/>
  <c r="E2544" i="10"/>
  <c r="B2545" i="10"/>
  <c r="C2545" i="10"/>
  <c r="D2545" i="10"/>
  <c r="E2545" i="10"/>
  <c r="B2546" i="10"/>
  <c r="C2546" i="10"/>
  <c r="D2546" i="10"/>
  <c r="E2546" i="10"/>
  <c r="B2547" i="10"/>
  <c r="C2547" i="10"/>
  <c r="D2547" i="10"/>
  <c r="E2547" i="10"/>
  <c r="B2548" i="10"/>
  <c r="C2548" i="10"/>
  <c r="D2548" i="10"/>
  <c r="E2548" i="10"/>
  <c r="B2549" i="10"/>
  <c r="C2549" i="10"/>
  <c r="D2549" i="10"/>
  <c r="E2549" i="10"/>
  <c r="B2550" i="10"/>
  <c r="C2550" i="10"/>
  <c r="D2550" i="10"/>
  <c r="E2550" i="10"/>
  <c r="B2551" i="10"/>
  <c r="C2551" i="10"/>
  <c r="D2551" i="10"/>
  <c r="E2551" i="10"/>
  <c r="B2552" i="10"/>
  <c r="C2552" i="10"/>
  <c r="D2552" i="10"/>
  <c r="E2552" i="10"/>
  <c r="B2553" i="10"/>
  <c r="C2553" i="10"/>
  <c r="D2553" i="10"/>
  <c r="E2553" i="10"/>
  <c r="B2554" i="10"/>
  <c r="C2554" i="10"/>
  <c r="D2554" i="10"/>
  <c r="E2554" i="10"/>
  <c r="B2555" i="10"/>
  <c r="C2555" i="10"/>
  <c r="D2555" i="10"/>
  <c r="E2555" i="10"/>
  <c r="B2556" i="10"/>
  <c r="C2556" i="10"/>
  <c r="D2556" i="10"/>
  <c r="E2556" i="10"/>
  <c r="B2557" i="10"/>
  <c r="C2557" i="10"/>
  <c r="D2557" i="10"/>
  <c r="E2557" i="10"/>
  <c r="B2558" i="10"/>
  <c r="C2558" i="10"/>
  <c r="D2558" i="10"/>
  <c r="E2558" i="10"/>
  <c r="B2559" i="10"/>
  <c r="C2559" i="10"/>
  <c r="D2559" i="10"/>
  <c r="E2559" i="10"/>
  <c r="B2560" i="10"/>
  <c r="C2560" i="10"/>
  <c r="D2560" i="10"/>
  <c r="E2560" i="10"/>
  <c r="B2561" i="10"/>
  <c r="C2561" i="10"/>
  <c r="D2561" i="10"/>
  <c r="E2561" i="10"/>
  <c r="B2562" i="10"/>
  <c r="C2562" i="10"/>
  <c r="D2562" i="10"/>
  <c r="E2562" i="10"/>
  <c r="B2563" i="10"/>
  <c r="C2563" i="10"/>
  <c r="D2563" i="10"/>
  <c r="E2563" i="10"/>
  <c r="B2564" i="10"/>
  <c r="C2564" i="10"/>
  <c r="D2564" i="10"/>
  <c r="E2564" i="10"/>
  <c r="B2565" i="10"/>
  <c r="C2565" i="10"/>
  <c r="D2565" i="10"/>
  <c r="E2565" i="10"/>
  <c r="B2566" i="10"/>
  <c r="C2566" i="10"/>
  <c r="D2566" i="10"/>
  <c r="E2566" i="10"/>
  <c r="B2567" i="10"/>
  <c r="C2567" i="10"/>
  <c r="D2567" i="10"/>
  <c r="E2567" i="10"/>
  <c r="B2568" i="10"/>
  <c r="C2568" i="10"/>
  <c r="D2568" i="10"/>
  <c r="E2568" i="10"/>
  <c r="B2569" i="10"/>
  <c r="C2569" i="10"/>
  <c r="D2569" i="10"/>
  <c r="E2569" i="10"/>
  <c r="B2570" i="10"/>
  <c r="C2570" i="10"/>
  <c r="D2570" i="10"/>
  <c r="E2570" i="10"/>
  <c r="B2571" i="10"/>
  <c r="C2571" i="10"/>
  <c r="D2571" i="10"/>
  <c r="E2571" i="10"/>
  <c r="B2572" i="10"/>
  <c r="C2572" i="10"/>
  <c r="D2572" i="10"/>
  <c r="E2572" i="10"/>
  <c r="B2573" i="10"/>
  <c r="C2573" i="10"/>
  <c r="D2573" i="10"/>
  <c r="E2573" i="10"/>
  <c r="B2574" i="10"/>
  <c r="C2574" i="10"/>
  <c r="D2574" i="10"/>
  <c r="E2574" i="10"/>
  <c r="B2575" i="10"/>
  <c r="C2575" i="10"/>
  <c r="D2575" i="10"/>
  <c r="E2575" i="10"/>
  <c r="B2576" i="10"/>
  <c r="C2576" i="10"/>
  <c r="D2576" i="10"/>
  <c r="E2576" i="10"/>
  <c r="B2577" i="10"/>
  <c r="C2577" i="10"/>
  <c r="D2577" i="10"/>
  <c r="E2577" i="10"/>
  <c r="B2578" i="10"/>
  <c r="C2578" i="10"/>
  <c r="D2578" i="10"/>
  <c r="E2578" i="10"/>
  <c r="B2579" i="10"/>
  <c r="C2579" i="10"/>
  <c r="D2579" i="10"/>
  <c r="E2579" i="10"/>
  <c r="B2580" i="10"/>
  <c r="C2580" i="10"/>
  <c r="D2580" i="10"/>
  <c r="E2580" i="10"/>
  <c r="B2581" i="10"/>
  <c r="C2581" i="10"/>
  <c r="D2581" i="10"/>
  <c r="E2581" i="10"/>
  <c r="B2582" i="10"/>
  <c r="C2582" i="10"/>
  <c r="D2582" i="10"/>
  <c r="E2582" i="10"/>
  <c r="B2583" i="10"/>
  <c r="C2583" i="10"/>
  <c r="D2583" i="10"/>
  <c r="E2583" i="10"/>
  <c r="B2584" i="10"/>
  <c r="C2584" i="10"/>
  <c r="D2584" i="10"/>
  <c r="E2584" i="10"/>
  <c r="B2585" i="10"/>
  <c r="C2585" i="10"/>
  <c r="D2585" i="10"/>
  <c r="E2585" i="10"/>
  <c r="B2586" i="10"/>
  <c r="C2586" i="10"/>
  <c r="D2586" i="10"/>
  <c r="E2586" i="10"/>
  <c r="B2587" i="10"/>
  <c r="C2587" i="10"/>
  <c r="D2587" i="10"/>
  <c r="E2587" i="10"/>
  <c r="B2588" i="10"/>
  <c r="C2588" i="10"/>
  <c r="D2588" i="10"/>
  <c r="E2588" i="10"/>
  <c r="B2589" i="10"/>
  <c r="C2589" i="10"/>
  <c r="D2589" i="10"/>
  <c r="E2589" i="10"/>
  <c r="B2590" i="10"/>
  <c r="C2590" i="10"/>
  <c r="D2590" i="10"/>
  <c r="E2590" i="10"/>
  <c r="B2591" i="10"/>
  <c r="C2591" i="10"/>
  <c r="D2591" i="10"/>
  <c r="E2591" i="10"/>
  <c r="B2592" i="10"/>
  <c r="C2592" i="10"/>
  <c r="D2592" i="10"/>
  <c r="E2592" i="10"/>
  <c r="B2593" i="10"/>
  <c r="C2593" i="10"/>
  <c r="D2593" i="10"/>
  <c r="E2593" i="10"/>
  <c r="B2594" i="10"/>
  <c r="C2594" i="10"/>
  <c r="D2594" i="10"/>
  <c r="E2594" i="10"/>
  <c r="B2595" i="10"/>
  <c r="C2595" i="10"/>
  <c r="D2595" i="10"/>
  <c r="E2595" i="10"/>
  <c r="B2596" i="10"/>
  <c r="C2596" i="10"/>
  <c r="D2596" i="10"/>
  <c r="E2596" i="10"/>
  <c r="B2597" i="10"/>
  <c r="C2597" i="10"/>
  <c r="D2597" i="10"/>
  <c r="E2597" i="10"/>
  <c r="B2598" i="10"/>
  <c r="C2598" i="10"/>
  <c r="D2598" i="10"/>
  <c r="E2598" i="10"/>
  <c r="B2599" i="10"/>
  <c r="C2599" i="10"/>
  <c r="D2599" i="10"/>
  <c r="E2599" i="10"/>
  <c r="B2600" i="10"/>
  <c r="C2600" i="10"/>
  <c r="D2600" i="10"/>
  <c r="E2600" i="10"/>
  <c r="B2601" i="10"/>
  <c r="C2601" i="10"/>
  <c r="D2601" i="10"/>
  <c r="E2601" i="10"/>
  <c r="B2602" i="10"/>
  <c r="C2602" i="10"/>
  <c r="D2602" i="10"/>
  <c r="E2602" i="10"/>
  <c r="B2603" i="10"/>
  <c r="C2603" i="10"/>
  <c r="D2603" i="10"/>
  <c r="E2603" i="10"/>
  <c r="B2604" i="10"/>
  <c r="C2604" i="10"/>
  <c r="D2604" i="10"/>
  <c r="E2604" i="10"/>
  <c r="B2605" i="10"/>
  <c r="C2605" i="10"/>
  <c r="D2605" i="10"/>
  <c r="E2605" i="10"/>
  <c r="B2606" i="10"/>
  <c r="C2606" i="10"/>
  <c r="D2606" i="10"/>
  <c r="E2606" i="10"/>
  <c r="B2607" i="10"/>
  <c r="C2607" i="10"/>
  <c r="D2607" i="10"/>
  <c r="E2607" i="10"/>
  <c r="B2608" i="10"/>
  <c r="C2608" i="10"/>
  <c r="D2608" i="10"/>
  <c r="E2608" i="10"/>
  <c r="B2609" i="10"/>
  <c r="C2609" i="10"/>
  <c r="D2609" i="10"/>
  <c r="E2609" i="10"/>
  <c r="B2610" i="10"/>
  <c r="C2610" i="10"/>
  <c r="D2610" i="10"/>
  <c r="E2610" i="10"/>
  <c r="B2611" i="10"/>
  <c r="C2611" i="10"/>
  <c r="D2611" i="10"/>
  <c r="E2611" i="10"/>
  <c r="B2612" i="10"/>
  <c r="C2612" i="10"/>
  <c r="D2612" i="10"/>
  <c r="E2612" i="10"/>
  <c r="B2613" i="10"/>
  <c r="C2613" i="10"/>
  <c r="D2613" i="10"/>
  <c r="E2613" i="10"/>
  <c r="B2614" i="10"/>
  <c r="C2614" i="10"/>
  <c r="D2614" i="10"/>
  <c r="E2614" i="10"/>
  <c r="B2615" i="10"/>
  <c r="C2615" i="10"/>
  <c r="D2615" i="10"/>
  <c r="E2615" i="10"/>
  <c r="B2616" i="10"/>
  <c r="C2616" i="10"/>
  <c r="D2616" i="10"/>
  <c r="E2616" i="10"/>
  <c r="B2617" i="10"/>
  <c r="C2617" i="10"/>
  <c r="D2617" i="10"/>
  <c r="E2617" i="10"/>
  <c r="B2618" i="10"/>
  <c r="C2618" i="10"/>
  <c r="D2618" i="10"/>
  <c r="E2618" i="10"/>
  <c r="B2619" i="10"/>
  <c r="C2619" i="10"/>
  <c r="D2619" i="10"/>
  <c r="E2619" i="10"/>
  <c r="B2620" i="10"/>
  <c r="C2620" i="10"/>
  <c r="D2620" i="10"/>
  <c r="E2620" i="10"/>
  <c r="B2621" i="10"/>
  <c r="C2621" i="10"/>
  <c r="D2621" i="10"/>
  <c r="E2621" i="10"/>
  <c r="B2622" i="10"/>
  <c r="C2622" i="10"/>
  <c r="D2622" i="10"/>
  <c r="E2622" i="10"/>
  <c r="B2623" i="10"/>
  <c r="C2623" i="10"/>
  <c r="D2623" i="10"/>
  <c r="E2623" i="10"/>
  <c r="B2624" i="10"/>
  <c r="C2624" i="10"/>
  <c r="D2624" i="10"/>
  <c r="E2624" i="10"/>
  <c r="B2625" i="10"/>
  <c r="C2625" i="10"/>
  <c r="D2625" i="10"/>
  <c r="E2625" i="10"/>
  <c r="B2626" i="10"/>
  <c r="C2626" i="10"/>
  <c r="D2626" i="10"/>
  <c r="E2626" i="10"/>
  <c r="B2627" i="10"/>
  <c r="C2627" i="10"/>
  <c r="D2627" i="10"/>
  <c r="E2627" i="10"/>
  <c r="B2628" i="10"/>
  <c r="C2628" i="10"/>
  <c r="D2628" i="10"/>
  <c r="E2628" i="10"/>
  <c r="B2629" i="10"/>
  <c r="C2629" i="10"/>
  <c r="D2629" i="10"/>
  <c r="E2629" i="10"/>
  <c r="B2630" i="10"/>
  <c r="C2630" i="10"/>
  <c r="D2630" i="10"/>
  <c r="E2630" i="10"/>
  <c r="B2631" i="10"/>
  <c r="C2631" i="10"/>
  <c r="D2631" i="10"/>
  <c r="E2631" i="10"/>
  <c r="B2632" i="10"/>
  <c r="C2632" i="10"/>
  <c r="D2632" i="10"/>
  <c r="E2632" i="10"/>
  <c r="B2633" i="10"/>
  <c r="C2633" i="10"/>
  <c r="D2633" i="10"/>
  <c r="E2633" i="10"/>
  <c r="B2634" i="10"/>
  <c r="C2634" i="10"/>
  <c r="D2634" i="10"/>
  <c r="E2634" i="10"/>
  <c r="B2635" i="10"/>
  <c r="C2635" i="10"/>
  <c r="D2635" i="10"/>
  <c r="E2635" i="10"/>
  <c r="B2636" i="10"/>
  <c r="C2636" i="10"/>
  <c r="D2636" i="10"/>
  <c r="E2636" i="10"/>
  <c r="B2637" i="10"/>
  <c r="C2637" i="10"/>
  <c r="D2637" i="10"/>
  <c r="E2637" i="10"/>
  <c r="B2638" i="10"/>
  <c r="C2638" i="10"/>
  <c r="D2638" i="10"/>
  <c r="E2638" i="10"/>
  <c r="B2639" i="10"/>
  <c r="C2639" i="10"/>
  <c r="D2639" i="10"/>
  <c r="E2639" i="10"/>
  <c r="B2640" i="10"/>
  <c r="C2640" i="10"/>
  <c r="D2640" i="10"/>
  <c r="E2640" i="10"/>
  <c r="B2641" i="10"/>
  <c r="C2641" i="10"/>
  <c r="D2641" i="10"/>
  <c r="E2641" i="10"/>
  <c r="B2642" i="10"/>
  <c r="C2642" i="10"/>
  <c r="D2642" i="10"/>
  <c r="E2642" i="10"/>
  <c r="B2643" i="10"/>
  <c r="C2643" i="10"/>
  <c r="D2643" i="10"/>
  <c r="E2643" i="10"/>
  <c r="B2644" i="10"/>
  <c r="C2644" i="10"/>
  <c r="D2644" i="10"/>
  <c r="E2644" i="10"/>
  <c r="B2645" i="10"/>
  <c r="C2645" i="10"/>
  <c r="D2645" i="10"/>
  <c r="E2645" i="10"/>
  <c r="B2646" i="10"/>
  <c r="C2646" i="10"/>
  <c r="D2646" i="10"/>
  <c r="E2646" i="10"/>
  <c r="B2647" i="10"/>
  <c r="C2647" i="10"/>
  <c r="D2647" i="10"/>
  <c r="E2647" i="10"/>
  <c r="B2648" i="10"/>
  <c r="C2648" i="10"/>
  <c r="D2648" i="10"/>
  <c r="E2648" i="10"/>
  <c r="B2649" i="10"/>
  <c r="C2649" i="10"/>
  <c r="D2649" i="10"/>
  <c r="E2649" i="10"/>
  <c r="B2650" i="10"/>
  <c r="C2650" i="10"/>
  <c r="D2650" i="10"/>
  <c r="E2650" i="10"/>
  <c r="B2651" i="10"/>
  <c r="C2651" i="10"/>
  <c r="D2651" i="10"/>
  <c r="E2651" i="10"/>
  <c r="B2652" i="10"/>
  <c r="C2652" i="10"/>
  <c r="D2652" i="10"/>
  <c r="E2652" i="10"/>
  <c r="B2653" i="10"/>
  <c r="C2653" i="10"/>
  <c r="D2653" i="10"/>
  <c r="E2653" i="10"/>
  <c r="B2654" i="10"/>
  <c r="C2654" i="10"/>
  <c r="D2654" i="10"/>
  <c r="E2654" i="10"/>
  <c r="B2655" i="10"/>
  <c r="C2655" i="10"/>
  <c r="D2655" i="10"/>
  <c r="E2655" i="10"/>
  <c r="B2656" i="10"/>
  <c r="C2656" i="10"/>
  <c r="D2656" i="10"/>
  <c r="E2656" i="10"/>
  <c r="B2657" i="10"/>
  <c r="C2657" i="10"/>
  <c r="D2657" i="10"/>
  <c r="E2657" i="10"/>
  <c r="B2658" i="10"/>
  <c r="C2658" i="10"/>
  <c r="D2658" i="10"/>
  <c r="E2658" i="10"/>
  <c r="B2659" i="10"/>
  <c r="C2659" i="10"/>
  <c r="D2659" i="10"/>
  <c r="E2659" i="10"/>
  <c r="B2660" i="10"/>
  <c r="C2660" i="10"/>
  <c r="D2660" i="10"/>
  <c r="E2660" i="10"/>
  <c r="B2661" i="10"/>
  <c r="C2661" i="10"/>
  <c r="D2661" i="10"/>
  <c r="E2661" i="10"/>
  <c r="B2662" i="10"/>
  <c r="C2662" i="10"/>
  <c r="D2662" i="10"/>
  <c r="E2662" i="10"/>
  <c r="B2663" i="10"/>
  <c r="C2663" i="10"/>
  <c r="D2663" i="10"/>
  <c r="E2663" i="10"/>
  <c r="B2664" i="10"/>
  <c r="C2664" i="10"/>
  <c r="D2664" i="10"/>
  <c r="E2664" i="10"/>
  <c r="B2665" i="10"/>
  <c r="C2665" i="10"/>
  <c r="D2665" i="10"/>
  <c r="E2665" i="10"/>
  <c r="B2666" i="10"/>
  <c r="C2666" i="10"/>
  <c r="D2666" i="10"/>
  <c r="E2666" i="10"/>
  <c r="B2667" i="10"/>
  <c r="C2667" i="10"/>
  <c r="D2667" i="10"/>
  <c r="E2667" i="10"/>
  <c r="B2668" i="10"/>
  <c r="C2668" i="10"/>
  <c r="D2668" i="10"/>
  <c r="E2668" i="10"/>
  <c r="B2669" i="10"/>
  <c r="C2669" i="10"/>
  <c r="D2669" i="10"/>
  <c r="E2669" i="10"/>
  <c r="B2670" i="10"/>
  <c r="C2670" i="10"/>
  <c r="D2670" i="10"/>
  <c r="E2670" i="10"/>
  <c r="B2671" i="10"/>
  <c r="C2671" i="10"/>
  <c r="D2671" i="10"/>
  <c r="E2671" i="10"/>
  <c r="B2672" i="10"/>
  <c r="C2672" i="10"/>
  <c r="D2672" i="10"/>
  <c r="E2672" i="10"/>
  <c r="B2673" i="10"/>
  <c r="C2673" i="10"/>
  <c r="D2673" i="10"/>
  <c r="E2673" i="10"/>
  <c r="B2674" i="10"/>
  <c r="C2674" i="10"/>
  <c r="D2674" i="10"/>
  <c r="E2674" i="10"/>
  <c r="B2675" i="10"/>
  <c r="C2675" i="10"/>
  <c r="D2675" i="10"/>
  <c r="E2675" i="10"/>
  <c r="B2676" i="10"/>
  <c r="C2676" i="10"/>
  <c r="D2676" i="10"/>
  <c r="E2676" i="10"/>
  <c r="B2677" i="10"/>
  <c r="C2677" i="10"/>
  <c r="D2677" i="10"/>
  <c r="E2677" i="10"/>
  <c r="B2678" i="10"/>
  <c r="C2678" i="10"/>
  <c r="D2678" i="10"/>
  <c r="E2678" i="10"/>
  <c r="B2679" i="10"/>
  <c r="C2679" i="10"/>
  <c r="D2679" i="10"/>
  <c r="E2679" i="10"/>
  <c r="B2680" i="10"/>
  <c r="C2680" i="10"/>
  <c r="D2680" i="10"/>
  <c r="E2680" i="10"/>
  <c r="B2681" i="10"/>
  <c r="C2681" i="10"/>
  <c r="D2681" i="10"/>
  <c r="E2681" i="10"/>
  <c r="B2682" i="10"/>
  <c r="C2682" i="10"/>
  <c r="D2682" i="10"/>
  <c r="E2682" i="10"/>
  <c r="B2683" i="10"/>
  <c r="C2683" i="10"/>
  <c r="D2683" i="10"/>
  <c r="E2683" i="10"/>
  <c r="B2684" i="10"/>
  <c r="C2684" i="10"/>
  <c r="D2684" i="10"/>
  <c r="E2684" i="10"/>
  <c r="B2685" i="10"/>
  <c r="C2685" i="10"/>
  <c r="D2685" i="10"/>
  <c r="E2685" i="10"/>
  <c r="B2686" i="10"/>
  <c r="C2686" i="10"/>
  <c r="D2686" i="10"/>
  <c r="E2686" i="10"/>
  <c r="B2687" i="10"/>
  <c r="C2687" i="10"/>
  <c r="D2687" i="10"/>
  <c r="E2687" i="10"/>
  <c r="B2688" i="10"/>
  <c r="C2688" i="10"/>
  <c r="D2688" i="10"/>
  <c r="E2688" i="10"/>
  <c r="B2689" i="10"/>
  <c r="C2689" i="10"/>
  <c r="D2689" i="10"/>
  <c r="E2689" i="10"/>
  <c r="B2690" i="10"/>
  <c r="C2690" i="10"/>
  <c r="D2690" i="10"/>
  <c r="E2690" i="10"/>
  <c r="B2691" i="10"/>
  <c r="C2691" i="10"/>
  <c r="D2691" i="10"/>
  <c r="E2691" i="10"/>
  <c r="B2692" i="10"/>
  <c r="C2692" i="10"/>
  <c r="D2692" i="10"/>
  <c r="E2692" i="10"/>
  <c r="B2693" i="10"/>
  <c r="C2693" i="10"/>
  <c r="D2693" i="10"/>
  <c r="E2693" i="10"/>
  <c r="B2694" i="10"/>
  <c r="C2694" i="10"/>
  <c r="D2694" i="10"/>
  <c r="E2694" i="10"/>
  <c r="B2695" i="10"/>
  <c r="C2695" i="10"/>
  <c r="D2695" i="10"/>
  <c r="E2695" i="10"/>
  <c r="B2696" i="10"/>
  <c r="C2696" i="10"/>
  <c r="D2696" i="10"/>
  <c r="E2696" i="10"/>
  <c r="B2697" i="10"/>
  <c r="C2697" i="10"/>
  <c r="D2697" i="10"/>
  <c r="E2697" i="10"/>
  <c r="B2698" i="10"/>
  <c r="C2698" i="10"/>
  <c r="D2698" i="10"/>
  <c r="E2698" i="10"/>
  <c r="B2699" i="10"/>
  <c r="C2699" i="10"/>
  <c r="D2699" i="10"/>
  <c r="E2699" i="10"/>
  <c r="B2700" i="10"/>
  <c r="C2700" i="10"/>
  <c r="D2700" i="10"/>
  <c r="E2700" i="10"/>
  <c r="B2701" i="10"/>
  <c r="C2701" i="10"/>
  <c r="D2701" i="10"/>
  <c r="E2701" i="10"/>
  <c r="B2702" i="10"/>
  <c r="C2702" i="10"/>
  <c r="D2702" i="10"/>
  <c r="E2702" i="10"/>
  <c r="B2703" i="10"/>
  <c r="C2703" i="10"/>
  <c r="D2703" i="10"/>
  <c r="E2703" i="10"/>
  <c r="B2704" i="10"/>
  <c r="C2704" i="10"/>
  <c r="D2704" i="10"/>
  <c r="E2704" i="10"/>
  <c r="B2705" i="10"/>
  <c r="C2705" i="10"/>
  <c r="D2705" i="10"/>
  <c r="E2705" i="10"/>
  <c r="B2706" i="10"/>
  <c r="C2706" i="10"/>
  <c r="D2706" i="10"/>
  <c r="E2706" i="10"/>
  <c r="B2707" i="10"/>
  <c r="C2707" i="10"/>
  <c r="D2707" i="10"/>
  <c r="E2707" i="10"/>
  <c r="B2708" i="10"/>
  <c r="C2708" i="10"/>
  <c r="D2708" i="10"/>
  <c r="E2708" i="10"/>
  <c r="B2709" i="10"/>
  <c r="C2709" i="10"/>
  <c r="D2709" i="10"/>
  <c r="E2709" i="10"/>
  <c r="B2710" i="10"/>
  <c r="C2710" i="10"/>
  <c r="D2710" i="10"/>
  <c r="E2710" i="10"/>
  <c r="B2711" i="10"/>
  <c r="C2711" i="10"/>
  <c r="D2711" i="10"/>
  <c r="E2711" i="10"/>
  <c r="B2712" i="10"/>
  <c r="C2712" i="10"/>
  <c r="D2712" i="10"/>
  <c r="E2712" i="10"/>
  <c r="B2713" i="10"/>
  <c r="C2713" i="10"/>
  <c r="D2713" i="10"/>
  <c r="E2713" i="10"/>
  <c r="B2714" i="10"/>
  <c r="C2714" i="10"/>
  <c r="D2714" i="10"/>
  <c r="E2714" i="10"/>
  <c r="B2715" i="10"/>
  <c r="C2715" i="10"/>
  <c r="D2715" i="10"/>
  <c r="E2715" i="10"/>
  <c r="B2716" i="10"/>
  <c r="C2716" i="10"/>
  <c r="D2716" i="10"/>
  <c r="E2716" i="10"/>
  <c r="B2717" i="10"/>
  <c r="C2717" i="10"/>
  <c r="D2717" i="10"/>
  <c r="E2717" i="10"/>
  <c r="B2718" i="10"/>
  <c r="C2718" i="10"/>
  <c r="D2718" i="10"/>
  <c r="E2718" i="10"/>
  <c r="B2719" i="10"/>
  <c r="C2719" i="10"/>
  <c r="D2719" i="10"/>
  <c r="E2719" i="10"/>
  <c r="B2720" i="10"/>
  <c r="C2720" i="10"/>
  <c r="D2720" i="10"/>
  <c r="E2720" i="10"/>
  <c r="B2721" i="10"/>
  <c r="C2721" i="10"/>
  <c r="D2721" i="10"/>
  <c r="E2721" i="10"/>
  <c r="B2722" i="10"/>
  <c r="C2722" i="10"/>
  <c r="D2722" i="10"/>
  <c r="E2722" i="10"/>
  <c r="B2723" i="10"/>
  <c r="C2723" i="10"/>
  <c r="D2723" i="10"/>
  <c r="E2723" i="10"/>
  <c r="B2724" i="10"/>
  <c r="C2724" i="10"/>
  <c r="D2724" i="10"/>
  <c r="E2724" i="10"/>
  <c r="B2725" i="10"/>
  <c r="C2725" i="10"/>
  <c r="D2725" i="10"/>
  <c r="E2725" i="10"/>
  <c r="B2726" i="10"/>
  <c r="C2726" i="10"/>
  <c r="D2726" i="10"/>
  <c r="E2726" i="10"/>
  <c r="B2727" i="10"/>
  <c r="C2727" i="10"/>
  <c r="D2727" i="10"/>
  <c r="E2727" i="10"/>
  <c r="B2728" i="10"/>
  <c r="C2728" i="10"/>
  <c r="D2728" i="10"/>
  <c r="E2728" i="10"/>
  <c r="B2729" i="10"/>
  <c r="C2729" i="10"/>
  <c r="D2729" i="10"/>
  <c r="E2729" i="10"/>
  <c r="B2730" i="10"/>
  <c r="C2730" i="10"/>
  <c r="D2730" i="10"/>
  <c r="E2730" i="10"/>
  <c r="B2731" i="10"/>
  <c r="C2731" i="10"/>
  <c r="D2731" i="10"/>
  <c r="E2731" i="10"/>
  <c r="B2732" i="10"/>
  <c r="C2732" i="10"/>
  <c r="D2732" i="10"/>
  <c r="E2732" i="10"/>
  <c r="B2733" i="10"/>
  <c r="C2733" i="10"/>
  <c r="D2733" i="10"/>
  <c r="E2733" i="10"/>
  <c r="B2734" i="10"/>
  <c r="C2734" i="10"/>
  <c r="D2734" i="10"/>
  <c r="E2734" i="10"/>
  <c r="B2735" i="10"/>
  <c r="C2735" i="10"/>
  <c r="D2735" i="10"/>
  <c r="E2735" i="10"/>
  <c r="B2736" i="10"/>
  <c r="C2736" i="10"/>
  <c r="D2736" i="10"/>
  <c r="E2736" i="10"/>
  <c r="B2737" i="10"/>
  <c r="C2737" i="10"/>
  <c r="D2737" i="10"/>
  <c r="E2737" i="10"/>
  <c r="B2738" i="10"/>
  <c r="C2738" i="10"/>
  <c r="D2738" i="10"/>
  <c r="E2738" i="10"/>
  <c r="B2739" i="10"/>
  <c r="C2739" i="10"/>
  <c r="D2739" i="10"/>
  <c r="E2739" i="10"/>
  <c r="B2740" i="10"/>
  <c r="C2740" i="10"/>
  <c r="D2740" i="10"/>
  <c r="E2740" i="10"/>
  <c r="B2741" i="10"/>
  <c r="C2741" i="10"/>
  <c r="D2741" i="10"/>
  <c r="E2741" i="10"/>
  <c r="B2742" i="10"/>
  <c r="C2742" i="10"/>
  <c r="D2742" i="10"/>
  <c r="E2742" i="10"/>
  <c r="B2743" i="10"/>
  <c r="C2743" i="10"/>
  <c r="D2743" i="10"/>
  <c r="E2743" i="10"/>
  <c r="B2744" i="10"/>
  <c r="C2744" i="10"/>
  <c r="D2744" i="10"/>
  <c r="E2744" i="10"/>
  <c r="B2745" i="10"/>
  <c r="C2745" i="10"/>
  <c r="D2745" i="10"/>
  <c r="E2745" i="10"/>
  <c r="B2746" i="10"/>
  <c r="C2746" i="10"/>
  <c r="D2746" i="10"/>
  <c r="E2746" i="10"/>
  <c r="B2747" i="10"/>
  <c r="C2747" i="10"/>
  <c r="D2747" i="10"/>
  <c r="E2747" i="10"/>
  <c r="B2748" i="10"/>
  <c r="C2748" i="10"/>
  <c r="D2748" i="10"/>
  <c r="E2748" i="10"/>
  <c r="B2749" i="10"/>
  <c r="C2749" i="10"/>
  <c r="D2749" i="10"/>
  <c r="E2749" i="10"/>
  <c r="B2750" i="10"/>
  <c r="C2750" i="10"/>
  <c r="D2750" i="10"/>
  <c r="E2750" i="10"/>
  <c r="B2751" i="10"/>
  <c r="C2751" i="10"/>
  <c r="D2751" i="10"/>
  <c r="E2751" i="10"/>
  <c r="B2752" i="10"/>
  <c r="C2752" i="10"/>
  <c r="D2752" i="10"/>
  <c r="E2752" i="10"/>
  <c r="B2753" i="10"/>
  <c r="C2753" i="10"/>
  <c r="D2753" i="10"/>
  <c r="E2753" i="10"/>
  <c r="B2754" i="10"/>
  <c r="C2754" i="10"/>
  <c r="D2754" i="10"/>
  <c r="E2754" i="10"/>
  <c r="B2755" i="10"/>
  <c r="C2755" i="10"/>
  <c r="D2755" i="10"/>
  <c r="E2755" i="10"/>
  <c r="B2756" i="10"/>
  <c r="C2756" i="10"/>
  <c r="D2756" i="10"/>
  <c r="E2756" i="10"/>
  <c r="B2757" i="10"/>
  <c r="C2757" i="10"/>
  <c r="D2757" i="10"/>
  <c r="E2757" i="10"/>
  <c r="B2758" i="10"/>
  <c r="C2758" i="10"/>
  <c r="D2758" i="10"/>
  <c r="E2758" i="10"/>
  <c r="B2759" i="10"/>
  <c r="C2759" i="10"/>
  <c r="D2759" i="10"/>
  <c r="E2759" i="10"/>
  <c r="B2760" i="10"/>
  <c r="C2760" i="10"/>
  <c r="D2760" i="10"/>
  <c r="E2760" i="10"/>
  <c r="B2761" i="10"/>
  <c r="C2761" i="10"/>
  <c r="D2761" i="10"/>
  <c r="E2761" i="10"/>
  <c r="B2762" i="10"/>
  <c r="C2762" i="10"/>
  <c r="D2762" i="10"/>
  <c r="E2762" i="10"/>
  <c r="B2763" i="10"/>
  <c r="C2763" i="10"/>
  <c r="D2763" i="10"/>
  <c r="E2763" i="10"/>
  <c r="B2764" i="10"/>
  <c r="C2764" i="10"/>
  <c r="D2764" i="10"/>
  <c r="E2764" i="10"/>
  <c r="B2765" i="10"/>
  <c r="C2765" i="10"/>
  <c r="D2765" i="10"/>
  <c r="E2765" i="10"/>
  <c r="B2766" i="10"/>
  <c r="C2766" i="10"/>
  <c r="D2766" i="10"/>
  <c r="E2766" i="10"/>
  <c r="B2767" i="10"/>
  <c r="C2767" i="10"/>
  <c r="D2767" i="10"/>
  <c r="E2767" i="10"/>
  <c r="B2768" i="10"/>
  <c r="C2768" i="10"/>
  <c r="D2768" i="10"/>
  <c r="E2768" i="10"/>
  <c r="B2769" i="10"/>
  <c r="C2769" i="10"/>
  <c r="D2769" i="10"/>
  <c r="E2769" i="10"/>
  <c r="B2770" i="10"/>
  <c r="C2770" i="10"/>
  <c r="D2770" i="10"/>
  <c r="E2770" i="10"/>
  <c r="B2771" i="10"/>
  <c r="C2771" i="10"/>
  <c r="D2771" i="10"/>
  <c r="E2771" i="10"/>
  <c r="B2772" i="10"/>
  <c r="C2772" i="10"/>
  <c r="D2772" i="10"/>
  <c r="E2772" i="10"/>
  <c r="B2773" i="10"/>
  <c r="C2773" i="10"/>
  <c r="D2773" i="10"/>
  <c r="E2773" i="10"/>
  <c r="B2774" i="10"/>
  <c r="C2774" i="10"/>
  <c r="D2774" i="10"/>
  <c r="E2774" i="10"/>
  <c r="B2775" i="10"/>
  <c r="C2775" i="10"/>
  <c r="D2775" i="10"/>
  <c r="E2775" i="10"/>
  <c r="B2776" i="10"/>
  <c r="C2776" i="10"/>
  <c r="D2776" i="10"/>
  <c r="E2776" i="10"/>
  <c r="B2777" i="10"/>
  <c r="C2777" i="10"/>
  <c r="D2777" i="10"/>
  <c r="E2777" i="10"/>
  <c r="B2778" i="10"/>
  <c r="C2778" i="10"/>
  <c r="D2778" i="10"/>
  <c r="E2778" i="10"/>
  <c r="B2779" i="10"/>
  <c r="C2779" i="10"/>
  <c r="D2779" i="10"/>
  <c r="E2779" i="10"/>
  <c r="B2780" i="10"/>
  <c r="C2780" i="10"/>
  <c r="D2780" i="10"/>
  <c r="E2780" i="10"/>
  <c r="B2781" i="10"/>
  <c r="C2781" i="10"/>
  <c r="D2781" i="10"/>
  <c r="E2781" i="10"/>
  <c r="B2782" i="10"/>
  <c r="C2782" i="10"/>
  <c r="D2782" i="10"/>
  <c r="E2782" i="10"/>
  <c r="B2783" i="10"/>
  <c r="C2783" i="10"/>
  <c r="D2783" i="10"/>
  <c r="E2783" i="10"/>
  <c r="B2784" i="10"/>
  <c r="C2784" i="10"/>
  <c r="D2784" i="10"/>
  <c r="E2784" i="10"/>
  <c r="B2785" i="10"/>
  <c r="C2785" i="10"/>
  <c r="D2785" i="10"/>
  <c r="E2785" i="10"/>
  <c r="B2786" i="10"/>
  <c r="C2786" i="10"/>
  <c r="D2786" i="10"/>
  <c r="E2786" i="10"/>
  <c r="B2787" i="10"/>
  <c r="C2787" i="10"/>
  <c r="D2787" i="10"/>
  <c r="E2787" i="10"/>
  <c r="B2788" i="10"/>
  <c r="C2788" i="10"/>
  <c r="D2788" i="10"/>
  <c r="E2788" i="10"/>
  <c r="B2789" i="10"/>
  <c r="C2789" i="10"/>
  <c r="D2789" i="10"/>
  <c r="E2789" i="10"/>
  <c r="B2790" i="10"/>
  <c r="C2790" i="10"/>
  <c r="D2790" i="10"/>
  <c r="E2790" i="10"/>
  <c r="B2791" i="10"/>
  <c r="C2791" i="10"/>
  <c r="D2791" i="10"/>
  <c r="E2791" i="10"/>
  <c r="B2792" i="10"/>
  <c r="C2792" i="10"/>
  <c r="D2792" i="10"/>
  <c r="E2792" i="10"/>
  <c r="B2793" i="10"/>
  <c r="C2793" i="10"/>
  <c r="D2793" i="10"/>
  <c r="E2793" i="10"/>
  <c r="B2794" i="10"/>
  <c r="C2794" i="10"/>
  <c r="D2794" i="10"/>
  <c r="E2794" i="10"/>
  <c r="B2795" i="10"/>
  <c r="C2795" i="10"/>
  <c r="D2795" i="10"/>
  <c r="E2795" i="10"/>
  <c r="B2796" i="10"/>
  <c r="C2796" i="10"/>
  <c r="D2796" i="10"/>
  <c r="E2796" i="10"/>
  <c r="B2797" i="10"/>
  <c r="C2797" i="10"/>
  <c r="D2797" i="10"/>
  <c r="E2797" i="10"/>
  <c r="B2798" i="10"/>
  <c r="C2798" i="10"/>
  <c r="D2798" i="10"/>
  <c r="E2798" i="10"/>
  <c r="B2799" i="10"/>
  <c r="C2799" i="10"/>
  <c r="D2799" i="10"/>
  <c r="E2799" i="10"/>
  <c r="B2800" i="10"/>
  <c r="C2800" i="10"/>
  <c r="D2800" i="10"/>
  <c r="E2800" i="10"/>
  <c r="B2801" i="10"/>
  <c r="C2801" i="10"/>
  <c r="D2801" i="10"/>
  <c r="E2801" i="10"/>
  <c r="B2802" i="10"/>
  <c r="C2802" i="10"/>
  <c r="D2802" i="10"/>
  <c r="E2802" i="10"/>
  <c r="B2803" i="10"/>
  <c r="C2803" i="10"/>
  <c r="D2803" i="10"/>
  <c r="E2803" i="10"/>
  <c r="B2804" i="10"/>
  <c r="C2804" i="10"/>
  <c r="D2804" i="10"/>
  <c r="E2804" i="10"/>
  <c r="B2805" i="10"/>
  <c r="C2805" i="10"/>
  <c r="D2805" i="10"/>
  <c r="E2805" i="10"/>
  <c r="B2806" i="10"/>
  <c r="C2806" i="10"/>
  <c r="D2806" i="10"/>
  <c r="E2806" i="10"/>
  <c r="B2807" i="10"/>
  <c r="C2807" i="10"/>
  <c r="D2807" i="10"/>
  <c r="E2807" i="10"/>
  <c r="B2808" i="10"/>
  <c r="C2808" i="10"/>
  <c r="D2808" i="10"/>
  <c r="E2808" i="10"/>
  <c r="B2809" i="10"/>
  <c r="C2809" i="10"/>
  <c r="D2809" i="10"/>
  <c r="E2809" i="10"/>
  <c r="B2810" i="10"/>
  <c r="C2810" i="10"/>
  <c r="D2810" i="10"/>
  <c r="E2810" i="10"/>
  <c r="B2811" i="10"/>
  <c r="C2811" i="10"/>
  <c r="D2811" i="10"/>
  <c r="E2811" i="10"/>
  <c r="B2812" i="10"/>
  <c r="C2812" i="10"/>
  <c r="D2812" i="10"/>
  <c r="E2812" i="10"/>
  <c r="B2813" i="10"/>
  <c r="C2813" i="10"/>
  <c r="D2813" i="10"/>
  <c r="E2813" i="10"/>
  <c r="B2814" i="10"/>
  <c r="C2814" i="10"/>
  <c r="D2814" i="10"/>
  <c r="E2814" i="10"/>
  <c r="B2815" i="10"/>
  <c r="C2815" i="10"/>
  <c r="D2815" i="10"/>
  <c r="E2815" i="10"/>
  <c r="B2816" i="10"/>
  <c r="C2816" i="10"/>
  <c r="D2816" i="10"/>
  <c r="E2816" i="10"/>
  <c r="B2817" i="10"/>
  <c r="C2817" i="10"/>
  <c r="D2817" i="10"/>
  <c r="E2817" i="10"/>
  <c r="B2818" i="10"/>
  <c r="C2818" i="10"/>
  <c r="D2818" i="10"/>
  <c r="E2818" i="10"/>
  <c r="B2819" i="10"/>
  <c r="C2819" i="10"/>
  <c r="D2819" i="10"/>
  <c r="E2819" i="10"/>
  <c r="B2820" i="10"/>
  <c r="C2820" i="10"/>
  <c r="D2820" i="10"/>
  <c r="E2820" i="10"/>
  <c r="B2821" i="10"/>
  <c r="C2821" i="10"/>
  <c r="D2821" i="10"/>
  <c r="E2821" i="10"/>
  <c r="B2822" i="10"/>
  <c r="C2822" i="10"/>
  <c r="D2822" i="10"/>
  <c r="E2822" i="10"/>
  <c r="B2823" i="10"/>
  <c r="C2823" i="10"/>
  <c r="D2823" i="10"/>
  <c r="E2823" i="10"/>
  <c r="B2824" i="10"/>
  <c r="C2824" i="10"/>
  <c r="D2824" i="10"/>
  <c r="E2824" i="10"/>
  <c r="B2825" i="10"/>
  <c r="C2825" i="10"/>
  <c r="D2825" i="10"/>
  <c r="E2825" i="10"/>
  <c r="B2826" i="10"/>
  <c r="C2826" i="10"/>
  <c r="D2826" i="10"/>
  <c r="E2826" i="10"/>
  <c r="B2827" i="10"/>
  <c r="C2827" i="10"/>
  <c r="D2827" i="10"/>
  <c r="E2827" i="10"/>
  <c r="B2828" i="10"/>
  <c r="C2828" i="10"/>
  <c r="D2828" i="10"/>
  <c r="E2828" i="10"/>
  <c r="B2829" i="10"/>
  <c r="C2829" i="10"/>
  <c r="D2829" i="10"/>
  <c r="E2829" i="10"/>
  <c r="B2830" i="10"/>
  <c r="C2830" i="10"/>
  <c r="D2830" i="10"/>
  <c r="E2830" i="10"/>
  <c r="B2831" i="10"/>
  <c r="C2831" i="10"/>
  <c r="D2831" i="10"/>
  <c r="E2831" i="10"/>
  <c r="B2832" i="10"/>
  <c r="C2832" i="10"/>
  <c r="D2832" i="10"/>
  <c r="E2832" i="10"/>
  <c r="B2833" i="10"/>
  <c r="C2833" i="10"/>
  <c r="D2833" i="10"/>
  <c r="E2833" i="10"/>
  <c r="B2834" i="10"/>
  <c r="C2834" i="10"/>
  <c r="D2834" i="10"/>
  <c r="E2834" i="10"/>
  <c r="B2835" i="10"/>
  <c r="C2835" i="10"/>
  <c r="D2835" i="10"/>
  <c r="E2835" i="10"/>
  <c r="B2836" i="10"/>
  <c r="C2836" i="10"/>
  <c r="D2836" i="10"/>
  <c r="E2836" i="10"/>
  <c r="B2837" i="10"/>
  <c r="C2837" i="10"/>
  <c r="D2837" i="10"/>
  <c r="E2837" i="10"/>
  <c r="B2838" i="10"/>
  <c r="C2838" i="10"/>
  <c r="D2838" i="10"/>
  <c r="E2838" i="10"/>
  <c r="B2839" i="10"/>
  <c r="C2839" i="10"/>
  <c r="D2839" i="10"/>
  <c r="E2839" i="10"/>
  <c r="B2840" i="10"/>
  <c r="C2840" i="10"/>
  <c r="D2840" i="10"/>
  <c r="E2840" i="10"/>
  <c r="B2841" i="10"/>
  <c r="C2841" i="10"/>
  <c r="D2841" i="10"/>
  <c r="E2841" i="10"/>
  <c r="B2842" i="10"/>
  <c r="C2842" i="10"/>
  <c r="D2842" i="10"/>
  <c r="E2842" i="10"/>
  <c r="B2843" i="10"/>
  <c r="C2843" i="10"/>
  <c r="D2843" i="10"/>
  <c r="E2843" i="10"/>
  <c r="B2844" i="10"/>
  <c r="C2844" i="10"/>
  <c r="D2844" i="10"/>
  <c r="E2844" i="10"/>
  <c r="B2845" i="10"/>
  <c r="C2845" i="10"/>
  <c r="D2845" i="10"/>
  <c r="E2845" i="10"/>
  <c r="B2846" i="10"/>
  <c r="C2846" i="10"/>
  <c r="D2846" i="10"/>
  <c r="E2846" i="10"/>
  <c r="B2847" i="10"/>
  <c r="C2847" i="10"/>
  <c r="D2847" i="10"/>
  <c r="E2847" i="10"/>
  <c r="B2848" i="10"/>
  <c r="C2848" i="10"/>
  <c r="D2848" i="10"/>
  <c r="E2848" i="10"/>
  <c r="B2849" i="10"/>
  <c r="C2849" i="10"/>
  <c r="D2849" i="10"/>
  <c r="E2849" i="10"/>
  <c r="B2850" i="10"/>
  <c r="C2850" i="10"/>
  <c r="D2850" i="10"/>
  <c r="E2850" i="10"/>
  <c r="B2851" i="10"/>
  <c r="C2851" i="10"/>
  <c r="D2851" i="10"/>
  <c r="E2851" i="10"/>
  <c r="B2852" i="10"/>
  <c r="C2852" i="10"/>
  <c r="D2852" i="10"/>
  <c r="E2852" i="10"/>
  <c r="B2853" i="10"/>
  <c r="C2853" i="10"/>
  <c r="D2853" i="10"/>
  <c r="E2853" i="10"/>
  <c r="B2854" i="10"/>
  <c r="C2854" i="10"/>
  <c r="D2854" i="10"/>
  <c r="E2854" i="10"/>
  <c r="B2855" i="10"/>
  <c r="C2855" i="10"/>
  <c r="D2855" i="10"/>
  <c r="E2855" i="10"/>
  <c r="B2856" i="10"/>
  <c r="C2856" i="10"/>
  <c r="D2856" i="10"/>
  <c r="E2856" i="10"/>
  <c r="B2857" i="10"/>
  <c r="C2857" i="10"/>
  <c r="D2857" i="10"/>
  <c r="E2857" i="10"/>
  <c r="B2858" i="10"/>
  <c r="C2858" i="10"/>
  <c r="D2858" i="10"/>
  <c r="E2858" i="10"/>
  <c r="B2859" i="10"/>
  <c r="C2859" i="10"/>
  <c r="D2859" i="10"/>
  <c r="E2859" i="10"/>
  <c r="B2860" i="10"/>
  <c r="C2860" i="10"/>
  <c r="D2860" i="10"/>
  <c r="E2860" i="10"/>
  <c r="B2861" i="10"/>
  <c r="C2861" i="10"/>
  <c r="D2861" i="10"/>
  <c r="E2861" i="10"/>
  <c r="B2862" i="10"/>
  <c r="C2862" i="10"/>
  <c r="D2862" i="10"/>
  <c r="E2862" i="10"/>
  <c r="B2863" i="10"/>
  <c r="C2863" i="10"/>
  <c r="D2863" i="10"/>
  <c r="E2863" i="10"/>
  <c r="B2864" i="10"/>
  <c r="C2864" i="10"/>
  <c r="D2864" i="10"/>
  <c r="E2864" i="10"/>
  <c r="B2865" i="10"/>
  <c r="C2865" i="10"/>
  <c r="D2865" i="10"/>
  <c r="E2865" i="10"/>
  <c r="B2866" i="10"/>
  <c r="C2866" i="10"/>
  <c r="D2866" i="10"/>
  <c r="E2866" i="10"/>
  <c r="B2867" i="10"/>
  <c r="C2867" i="10"/>
  <c r="D2867" i="10"/>
  <c r="E2867" i="10"/>
  <c r="B2868" i="10"/>
  <c r="C2868" i="10"/>
  <c r="D2868" i="10"/>
  <c r="E2868" i="10"/>
  <c r="B2869" i="10"/>
  <c r="C2869" i="10"/>
  <c r="D2869" i="10"/>
  <c r="E2869" i="10"/>
  <c r="B2870" i="10"/>
  <c r="C2870" i="10"/>
  <c r="D2870" i="10"/>
  <c r="E2870" i="10"/>
  <c r="B2871" i="10"/>
  <c r="C2871" i="10"/>
  <c r="D2871" i="10"/>
  <c r="E2871" i="10"/>
  <c r="B2872" i="10"/>
  <c r="C2872" i="10"/>
  <c r="D2872" i="10"/>
  <c r="E2872" i="10"/>
  <c r="B2873" i="10"/>
  <c r="C2873" i="10"/>
  <c r="D2873" i="10"/>
  <c r="E2873" i="10"/>
  <c r="B2874" i="10"/>
  <c r="C2874" i="10"/>
  <c r="D2874" i="10"/>
  <c r="E2874" i="10"/>
  <c r="B2875" i="10"/>
  <c r="C2875" i="10"/>
  <c r="D2875" i="10"/>
  <c r="E2875" i="10"/>
  <c r="B2876" i="10"/>
  <c r="C2876" i="10"/>
  <c r="D2876" i="10"/>
  <c r="E2876" i="10"/>
  <c r="B2877" i="10"/>
  <c r="C2877" i="10"/>
  <c r="D2877" i="10"/>
  <c r="E2877" i="10"/>
  <c r="B2878" i="10"/>
  <c r="C2878" i="10"/>
  <c r="D2878" i="10"/>
  <c r="E2878" i="10"/>
  <c r="B2879" i="10"/>
  <c r="C2879" i="10"/>
  <c r="D2879" i="10"/>
  <c r="E2879" i="10"/>
  <c r="B2880" i="10"/>
  <c r="C2880" i="10"/>
  <c r="D2880" i="10"/>
  <c r="E2880" i="10"/>
  <c r="B2881" i="10"/>
  <c r="C2881" i="10"/>
  <c r="D2881" i="10"/>
  <c r="E2881" i="10"/>
  <c r="B2882" i="10"/>
  <c r="C2882" i="10"/>
  <c r="D2882" i="10"/>
  <c r="E2882" i="10"/>
  <c r="B2883" i="10"/>
  <c r="C2883" i="10"/>
  <c r="D2883" i="10"/>
  <c r="E2883" i="10"/>
  <c r="B2884" i="10"/>
  <c r="C2884" i="10"/>
  <c r="D2884" i="10"/>
  <c r="E2884" i="10"/>
  <c r="B2885" i="10"/>
  <c r="C2885" i="10"/>
  <c r="D2885" i="10"/>
  <c r="E2885" i="10"/>
  <c r="B2886" i="10"/>
  <c r="C2886" i="10"/>
  <c r="D2886" i="10"/>
  <c r="E2886" i="10"/>
  <c r="B2887" i="10"/>
  <c r="C2887" i="10"/>
  <c r="D2887" i="10"/>
  <c r="E2887" i="10"/>
  <c r="B2888" i="10"/>
  <c r="C2888" i="10"/>
  <c r="D2888" i="10"/>
  <c r="E2888" i="10"/>
  <c r="B2889" i="10"/>
  <c r="C2889" i="10"/>
  <c r="D2889" i="10"/>
  <c r="E2889" i="10"/>
  <c r="B2890" i="10"/>
  <c r="C2890" i="10"/>
  <c r="D2890" i="10"/>
  <c r="E2890" i="10"/>
  <c r="B2891" i="10"/>
  <c r="C2891" i="10"/>
  <c r="D2891" i="10"/>
  <c r="E2891" i="10"/>
  <c r="B2892" i="10"/>
  <c r="C2892" i="10"/>
  <c r="D2892" i="10"/>
  <c r="E2892" i="10"/>
  <c r="B2893" i="10"/>
  <c r="C2893" i="10"/>
  <c r="D2893" i="10"/>
  <c r="E2893" i="10"/>
  <c r="B2894" i="10"/>
  <c r="C2894" i="10"/>
  <c r="D2894" i="10"/>
  <c r="E2894" i="10"/>
  <c r="B2895" i="10"/>
  <c r="C2895" i="10"/>
  <c r="D2895" i="10"/>
  <c r="E2895" i="10"/>
  <c r="B2896" i="10"/>
  <c r="C2896" i="10"/>
  <c r="D2896" i="10"/>
  <c r="E2896" i="10"/>
  <c r="B2897" i="10"/>
  <c r="C2897" i="10"/>
  <c r="D2897" i="10"/>
  <c r="E2897" i="10"/>
  <c r="B2898" i="10"/>
  <c r="C2898" i="10"/>
  <c r="D2898" i="10"/>
  <c r="E2898" i="10"/>
  <c r="B2899" i="10"/>
  <c r="C2899" i="10"/>
  <c r="D2899" i="10"/>
  <c r="E2899" i="10"/>
  <c r="B2900" i="10"/>
  <c r="C2900" i="10"/>
  <c r="D2900" i="10"/>
  <c r="E2900" i="10"/>
  <c r="B2901" i="10"/>
  <c r="C2901" i="10"/>
  <c r="D2901" i="10"/>
  <c r="E2901" i="10"/>
  <c r="B2902" i="10"/>
  <c r="C2902" i="10"/>
  <c r="D2902" i="10"/>
  <c r="E2902" i="10"/>
  <c r="B2903" i="10"/>
  <c r="C2903" i="10"/>
  <c r="D2903" i="10"/>
  <c r="E2903" i="10"/>
  <c r="B2904" i="10"/>
  <c r="C2904" i="10"/>
  <c r="D2904" i="10"/>
  <c r="E2904" i="10"/>
  <c r="B2905" i="10"/>
  <c r="C2905" i="10"/>
  <c r="D2905" i="10"/>
  <c r="E2905" i="10"/>
  <c r="B2906" i="10"/>
  <c r="C2906" i="10"/>
  <c r="D2906" i="10"/>
  <c r="E2906" i="10"/>
  <c r="B2907" i="10"/>
  <c r="C2907" i="10"/>
  <c r="D2907" i="10"/>
  <c r="E2907" i="10"/>
  <c r="B2908" i="10"/>
  <c r="C2908" i="10"/>
  <c r="D2908" i="10"/>
  <c r="E2908" i="10"/>
  <c r="B2909" i="10"/>
  <c r="C2909" i="10"/>
  <c r="D2909" i="10"/>
  <c r="E2909" i="10"/>
  <c r="B2910" i="10"/>
  <c r="C2910" i="10"/>
  <c r="D2910" i="10"/>
  <c r="E2910" i="10"/>
  <c r="B2911" i="10"/>
  <c r="C2911" i="10"/>
  <c r="D2911" i="10"/>
  <c r="E2911" i="10"/>
  <c r="B2912" i="10"/>
  <c r="C2912" i="10"/>
  <c r="D2912" i="10"/>
  <c r="E2912" i="10"/>
  <c r="B2913" i="10"/>
  <c r="C2913" i="10"/>
  <c r="D2913" i="10"/>
  <c r="E2913" i="10"/>
  <c r="B2914" i="10"/>
  <c r="C2914" i="10"/>
  <c r="D2914" i="10"/>
  <c r="E2914" i="10"/>
  <c r="B2915" i="10"/>
  <c r="C2915" i="10"/>
  <c r="D2915" i="10"/>
  <c r="E2915" i="10"/>
  <c r="B2916" i="10"/>
  <c r="C2916" i="10"/>
  <c r="D2916" i="10"/>
  <c r="E2916" i="10"/>
  <c r="B2917" i="10"/>
  <c r="C2917" i="10"/>
  <c r="D2917" i="10"/>
  <c r="E2917" i="10"/>
  <c r="B2918" i="10"/>
  <c r="C2918" i="10"/>
  <c r="D2918" i="10"/>
  <c r="E2918" i="10"/>
  <c r="B2919" i="10"/>
  <c r="C2919" i="10"/>
  <c r="D2919" i="10"/>
  <c r="E2919" i="10"/>
  <c r="B2920" i="10"/>
  <c r="C2920" i="10"/>
  <c r="D2920" i="10"/>
  <c r="E2920" i="10"/>
  <c r="B2921" i="10"/>
  <c r="C2921" i="10"/>
  <c r="D2921" i="10"/>
  <c r="E2921" i="10"/>
  <c r="B2922" i="10"/>
  <c r="C2922" i="10"/>
  <c r="D2922" i="10"/>
  <c r="E2922" i="10"/>
  <c r="B2923" i="10"/>
  <c r="C2923" i="10"/>
  <c r="D2923" i="10"/>
  <c r="E2923" i="10"/>
  <c r="B2924" i="10"/>
  <c r="C2924" i="10"/>
  <c r="D2924" i="10"/>
  <c r="E2924" i="10"/>
  <c r="B2925" i="10"/>
  <c r="C2925" i="10"/>
  <c r="D2925" i="10"/>
  <c r="E2925" i="10"/>
  <c r="B2926" i="10"/>
  <c r="C2926" i="10"/>
  <c r="D2926" i="10"/>
  <c r="E2926" i="10"/>
  <c r="B2927" i="10"/>
  <c r="C2927" i="10"/>
  <c r="D2927" i="10"/>
  <c r="E2927" i="10"/>
  <c r="B2928" i="10"/>
  <c r="C2928" i="10"/>
  <c r="D2928" i="10"/>
  <c r="E2928" i="10"/>
  <c r="B2929" i="10"/>
  <c r="C2929" i="10"/>
  <c r="D2929" i="10"/>
  <c r="E2929" i="10"/>
  <c r="B2930" i="10"/>
  <c r="C2930" i="10"/>
  <c r="D2930" i="10"/>
  <c r="E2930" i="10"/>
  <c r="B2931" i="10"/>
  <c r="C2931" i="10"/>
  <c r="D2931" i="10"/>
  <c r="E2931" i="10"/>
  <c r="B2932" i="10"/>
  <c r="C2932" i="10"/>
  <c r="D2932" i="10"/>
  <c r="E2932" i="10"/>
  <c r="B2933" i="10"/>
  <c r="C2933" i="10"/>
  <c r="D2933" i="10"/>
  <c r="E2933" i="10"/>
  <c r="B2934" i="10"/>
  <c r="C2934" i="10"/>
  <c r="D2934" i="10"/>
  <c r="E2934" i="10"/>
  <c r="B2935" i="10"/>
  <c r="C2935" i="10"/>
  <c r="D2935" i="10"/>
  <c r="E2935" i="10"/>
  <c r="B2936" i="10"/>
  <c r="C2936" i="10"/>
  <c r="D2936" i="10"/>
  <c r="E2936" i="10"/>
  <c r="B2937" i="10"/>
  <c r="C2937" i="10"/>
  <c r="D2937" i="10"/>
  <c r="E2937" i="10"/>
  <c r="B2938" i="10"/>
  <c r="C2938" i="10"/>
  <c r="D2938" i="10"/>
  <c r="E2938" i="10"/>
  <c r="B2939" i="10"/>
  <c r="C2939" i="10"/>
  <c r="D2939" i="10"/>
  <c r="E2939" i="10"/>
  <c r="B2940" i="10"/>
  <c r="C2940" i="10"/>
  <c r="D2940" i="10"/>
  <c r="E2940" i="10"/>
  <c r="B2941" i="10"/>
  <c r="C2941" i="10"/>
  <c r="D2941" i="10"/>
  <c r="E2941" i="10"/>
  <c r="B2942" i="10"/>
  <c r="C2942" i="10"/>
  <c r="D2942" i="10"/>
  <c r="E2942" i="10"/>
  <c r="B2943" i="10"/>
  <c r="C2943" i="10"/>
  <c r="D2943" i="10"/>
  <c r="E2943" i="10"/>
  <c r="B2944" i="10"/>
  <c r="C2944" i="10"/>
  <c r="D2944" i="10"/>
  <c r="E2944" i="10"/>
  <c r="B2945" i="10"/>
  <c r="C2945" i="10"/>
  <c r="D2945" i="10"/>
  <c r="E2945" i="10"/>
  <c r="B2946" i="10"/>
  <c r="C2946" i="10"/>
  <c r="D2946" i="10"/>
  <c r="E2946" i="10"/>
  <c r="B2947" i="10"/>
  <c r="C2947" i="10"/>
  <c r="D2947" i="10"/>
  <c r="E2947" i="10"/>
  <c r="B2948" i="10"/>
  <c r="C2948" i="10"/>
  <c r="D2948" i="10"/>
  <c r="E2948" i="10"/>
  <c r="B2949" i="10"/>
  <c r="C2949" i="10"/>
  <c r="D2949" i="10"/>
  <c r="E2949" i="10"/>
  <c r="B2950" i="10"/>
  <c r="C2950" i="10"/>
  <c r="D2950" i="10"/>
  <c r="E2950" i="10"/>
  <c r="B2951" i="10"/>
  <c r="C2951" i="10"/>
  <c r="D2951" i="10"/>
  <c r="E2951" i="10"/>
  <c r="B2952" i="10"/>
  <c r="C2952" i="10"/>
  <c r="D2952" i="10"/>
  <c r="E2952" i="10"/>
  <c r="B2953" i="10"/>
  <c r="C2953" i="10"/>
  <c r="D2953" i="10"/>
  <c r="E2953" i="10"/>
  <c r="B2954" i="10"/>
  <c r="C2954" i="10"/>
  <c r="D2954" i="10"/>
  <c r="E2954" i="10"/>
  <c r="B2955" i="10"/>
  <c r="C2955" i="10"/>
  <c r="D2955" i="10"/>
  <c r="E2955" i="10"/>
  <c r="B2956" i="10"/>
  <c r="C2956" i="10"/>
  <c r="D2956" i="10"/>
  <c r="E2956" i="10"/>
  <c r="B2957" i="10"/>
  <c r="C2957" i="10"/>
  <c r="D2957" i="10"/>
  <c r="E2957" i="10"/>
  <c r="B2958" i="10"/>
  <c r="C2958" i="10"/>
  <c r="D2958" i="10"/>
  <c r="E2958" i="10"/>
  <c r="B2959" i="10"/>
  <c r="C2959" i="10"/>
  <c r="D2959" i="10"/>
  <c r="E2959" i="10"/>
  <c r="B2960" i="10"/>
  <c r="C2960" i="10"/>
  <c r="D2960" i="10"/>
  <c r="E2960" i="10"/>
  <c r="B2961" i="10"/>
  <c r="C2961" i="10"/>
  <c r="D2961" i="10"/>
  <c r="E2961" i="10"/>
  <c r="B2962" i="10"/>
  <c r="C2962" i="10"/>
  <c r="D2962" i="10"/>
  <c r="E2962" i="10"/>
  <c r="B2963" i="10"/>
  <c r="C2963" i="10"/>
  <c r="D2963" i="10"/>
  <c r="E2963" i="10"/>
  <c r="B2964" i="10"/>
  <c r="C2964" i="10"/>
  <c r="D2964" i="10"/>
  <c r="E2964" i="10"/>
  <c r="B2965" i="10"/>
  <c r="C2965" i="10"/>
  <c r="D2965" i="10"/>
  <c r="E2965" i="10"/>
  <c r="B2966" i="10"/>
  <c r="C2966" i="10"/>
  <c r="D2966" i="10"/>
  <c r="E2966" i="10"/>
  <c r="B2967" i="10"/>
  <c r="C2967" i="10"/>
  <c r="D2967" i="10"/>
  <c r="E2967" i="10"/>
  <c r="B2968" i="10"/>
  <c r="C2968" i="10"/>
  <c r="D2968" i="10"/>
  <c r="E2968" i="10"/>
  <c r="B2969" i="10"/>
  <c r="C2969" i="10"/>
  <c r="D2969" i="10"/>
  <c r="E2969" i="10"/>
  <c r="B2970" i="10"/>
  <c r="C2970" i="10"/>
  <c r="D2970" i="10"/>
  <c r="E2970" i="10"/>
  <c r="B2971" i="10"/>
  <c r="C2971" i="10"/>
  <c r="D2971" i="10"/>
  <c r="E2971" i="10"/>
  <c r="B2972" i="10"/>
  <c r="C2972" i="10"/>
  <c r="D2972" i="10"/>
  <c r="E2972" i="10"/>
  <c r="B2973" i="10"/>
  <c r="C2973" i="10"/>
  <c r="D2973" i="10"/>
  <c r="E2973" i="10"/>
  <c r="B2974" i="10"/>
  <c r="C2974" i="10"/>
  <c r="D2974" i="10"/>
  <c r="E2974" i="10"/>
  <c r="B2975" i="10"/>
  <c r="C2975" i="10"/>
  <c r="D2975" i="10"/>
  <c r="E2975" i="10"/>
  <c r="B2976" i="10"/>
  <c r="C2976" i="10"/>
  <c r="D2976" i="10"/>
  <c r="E2976" i="10"/>
  <c r="B2977" i="10"/>
  <c r="C2977" i="10"/>
  <c r="D2977" i="10"/>
  <c r="E2977" i="10"/>
  <c r="B2978" i="10"/>
  <c r="C2978" i="10"/>
  <c r="D2978" i="10"/>
  <c r="E2978" i="10"/>
  <c r="B2979" i="10"/>
  <c r="C2979" i="10"/>
  <c r="D2979" i="10"/>
  <c r="E2979" i="10"/>
  <c r="B2980" i="10"/>
  <c r="C2980" i="10"/>
  <c r="D2980" i="10"/>
  <c r="E2980" i="10"/>
  <c r="B2981" i="10"/>
  <c r="C2981" i="10"/>
  <c r="D2981" i="10"/>
  <c r="E2981" i="10"/>
  <c r="B2982" i="10"/>
  <c r="C2982" i="10"/>
  <c r="D2982" i="10"/>
  <c r="E2982" i="10"/>
  <c r="B2983" i="10"/>
  <c r="C2983" i="10"/>
  <c r="D2983" i="10"/>
  <c r="E2983" i="10"/>
  <c r="B2984" i="10"/>
  <c r="C2984" i="10"/>
  <c r="D2984" i="10"/>
  <c r="E2984" i="10"/>
  <c r="B2985" i="10"/>
  <c r="C2985" i="10"/>
  <c r="D2985" i="10"/>
  <c r="E2985" i="10"/>
  <c r="B2986" i="10"/>
  <c r="C2986" i="10"/>
  <c r="D2986" i="10"/>
  <c r="E2986" i="10"/>
  <c r="B2987" i="10"/>
  <c r="C2987" i="10"/>
  <c r="D2987" i="10"/>
  <c r="E2987" i="10"/>
  <c r="B2988" i="10"/>
  <c r="C2988" i="10"/>
  <c r="D2988" i="10"/>
  <c r="E2988" i="10"/>
  <c r="B2989" i="10"/>
  <c r="C2989" i="10"/>
  <c r="D2989" i="10"/>
  <c r="E2989" i="10"/>
  <c r="B2990" i="10"/>
  <c r="C2990" i="10"/>
  <c r="D2990" i="10"/>
  <c r="E2990" i="10"/>
  <c r="B2991" i="10"/>
  <c r="C2991" i="10"/>
  <c r="D2991" i="10"/>
  <c r="E2991" i="10"/>
  <c r="B2992" i="10"/>
  <c r="C2992" i="10"/>
  <c r="D2992" i="10"/>
  <c r="E2992" i="10"/>
  <c r="B2993" i="10"/>
  <c r="C2993" i="10"/>
  <c r="D2993" i="10"/>
  <c r="E2993" i="10"/>
  <c r="B2994" i="10"/>
  <c r="C2994" i="10"/>
  <c r="D2994" i="10"/>
  <c r="E2994" i="10"/>
  <c r="B2995" i="10"/>
  <c r="C2995" i="10"/>
  <c r="D2995" i="10"/>
  <c r="E2995" i="10"/>
  <c r="B2996" i="10"/>
  <c r="C2996" i="10"/>
  <c r="D2996" i="10"/>
  <c r="E2996" i="10"/>
  <c r="B2997" i="10"/>
  <c r="C2997" i="10"/>
  <c r="D2997" i="10"/>
  <c r="E2997" i="10"/>
  <c r="B2998" i="10"/>
  <c r="C2998" i="10"/>
  <c r="D2998" i="10"/>
  <c r="E2998" i="10"/>
  <c r="B2999" i="10"/>
  <c r="C2999" i="10"/>
  <c r="D2999" i="10"/>
  <c r="E2999" i="10"/>
  <c r="B3000" i="10"/>
  <c r="C3000" i="10"/>
  <c r="D3000" i="10"/>
  <c r="E3000" i="10"/>
  <c r="B3001" i="10"/>
  <c r="C3001" i="10"/>
  <c r="D3001" i="10"/>
  <c r="E3001" i="10"/>
  <c r="B3002" i="10"/>
  <c r="C3002" i="10"/>
  <c r="D3002" i="10"/>
  <c r="E3002" i="10"/>
  <c r="B3003" i="10"/>
  <c r="C3003" i="10"/>
  <c r="D3003" i="10"/>
  <c r="E3003" i="10"/>
  <c r="B3004" i="10"/>
  <c r="C3004" i="10"/>
  <c r="D3004" i="10"/>
  <c r="E3004" i="10"/>
  <c r="B3005" i="10"/>
  <c r="C3005" i="10"/>
  <c r="D3005" i="10"/>
  <c r="E3005" i="10"/>
  <c r="B3006" i="10"/>
  <c r="C3006" i="10"/>
  <c r="D3006" i="10"/>
  <c r="E3006" i="10"/>
  <c r="B3007" i="10"/>
  <c r="C3007" i="10"/>
  <c r="D3007" i="10"/>
  <c r="E3007" i="10"/>
  <c r="B3008" i="10"/>
  <c r="C3008" i="10"/>
  <c r="D3008" i="10"/>
  <c r="E3008" i="10"/>
  <c r="B3009" i="10"/>
  <c r="C3009" i="10"/>
  <c r="D3009" i="10"/>
  <c r="E3009" i="10"/>
  <c r="B3010" i="10"/>
  <c r="C3010" i="10"/>
  <c r="D3010" i="10"/>
  <c r="E3010" i="10"/>
  <c r="B3011" i="10"/>
  <c r="C3011" i="10"/>
  <c r="D3011" i="10"/>
  <c r="E3011" i="10"/>
  <c r="B3012" i="10"/>
  <c r="C3012" i="10"/>
  <c r="D3012" i="10"/>
  <c r="E3012" i="10"/>
  <c r="B3013" i="10"/>
  <c r="C3013" i="10"/>
  <c r="D3013" i="10"/>
  <c r="E3013" i="10"/>
  <c r="B3014" i="10"/>
  <c r="C3014" i="10"/>
  <c r="D3014" i="10"/>
  <c r="E3014" i="10"/>
  <c r="B3015" i="10"/>
  <c r="C3015" i="10"/>
  <c r="D3015" i="10"/>
  <c r="E3015" i="10"/>
  <c r="B3016" i="10"/>
  <c r="C3016" i="10"/>
  <c r="D3016" i="10"/>
  <c r="E3016" i="10"/>
  <c r="B3017" i="10"/>
  <c r="C3017" i="10"/>
  <c r="D3017" i="10"/>
  <c r="E3017" i="10"/>
  <c r="B3018" i="10"/>
  <c r="C3018" i="10"/>
  <c r="D3018" i="10"/>
  <c r="E3018" i="10"/>
  <c r="B3019" i="10"/>
  <c r="C3019" i="10"/>
  <c r="D3019" i="10"/>
  <c r="E3019" i="10"/>
  <c r="B3020" i="10"/>
  <c r="C3020" i="10"/>
  <c r="D3020" i="10"/>
  <c r="E3020" i="10"/>
  <c r="B3021" i="10"/>
  <c r="C3021" i="10"/>
  <c r="D3021" i="10"/>
  <c r="E3021" i="10"/>
  <c r="B3022" i="10"/>
  <c r="C3022" i="10"/>
  <c r="D3022" i="10"/>
  <c r="E3022" i="10"/>
  <c r="B3023" i="10"/>
  <c r="C3023" i="10"/>
  <c r="D3023" i="10"/>
  <c r="E3023" i="10"/>
  <c r="B3024" i="10"/>
  <c r="C3024" i="10"/>
  <c r="D3024" i="10"/>
  <c r="E3024" i="10"/>
  <c r="B3025" i="10"/>
  <c r="C3025" i="10"/>
  <c r="D3025" i="10"/>
  <c r="E3025" i="10"/>
  <c r="B3026" i="10"/>
  <c r="C3026" i="10"/>
  <c r="D3026" i="10"/>
  <c r="E3026" i="10"/>
  <c r="B3027" i="10"/>
  <c r="C3027" i="10"/>
  <c r="D3027" i="10"/>
  <c r="E3027" i="10"/>
  <c r="B3028" i="10"/>
  <c r="C3028" i="10"/>
  <c r="D3028" i="10"/>
  <c r="E3028" i="10"/>
  <c r="B3029" i="10"/>
  <c r="C3029" i="10"/>
  <c r="D3029" i="10"/>
  <c r="E3029" i="10"/>
  <c r="B3030" i="10"/>
  <c r="C3030" i="10"/>
  <c r="D3030" i="10"/>
  <c r="E3030" i="10"/>
  <c r="B3031" i="10"/>
  <c r="C3031" i="10"/>
  <c r="D3031" i="10"/>
  <c r="E3031" i="10"/>
  <c r="B3032" i="10"/>
  <c r="C3032" i="10"/>
  <c r="D3032" i="10"/>
  <c r="E3032" i="10"/>
  <c r="B3033" i="10"/>
  <c r="C3033" i="10"/>
  <c r="D3033" i="10"/>
  <c r="E3033" i="10"/>
  <c r="B3034" i="10"/>
  <c r="C3034" i="10"/>
  <c r="D3034" i="10"/>
  <c r="E3034" i="10"/>
  <c r="B3035" i="10"/>
  <c r="C3035" i="10"/>
  <c r="D3035" i="10"/>
  <c r="E3035" i="10"/>
  <c r="B3036" i="10"/>
  <c r="C3036" i="10"/>
  <c r="D3036" i="10"/>
  <c r="E3036" i="10"/>
  <c r="B3037" i="10"/>
  <c r="C3037" i="10"/>
  <c r="D3037" i="10"/>
  <c r="E3037" i="10"/>
  <c r="B3038" i="10"/>
  <c r="C3038" i="10"/>
  <c r="D3038" i="10"/>
  <c r="E3038" i="10"/>
  <c r="B3039" i="10"/>
  <c r="C3039" i="10"/>
  <c r="D3039" i="10"/>
  <c r="E3039" i="10"/>
  <c r="B3040" i="10"/>
  <c r="C3040" i="10"/>
  <c r="D3040" i="10"/>
  <c r="E3040" i="10"/>
  <c r="B3041" i="10"/>
  <c r="C3041" i="10"/>
  <c r="D3041" i="10"/>
  <c r="E3041" i="10"/>
  <c r="B3042" i="10"/>
  <c r="C3042" i="10"/>
  <c r="D3042" i="10"/>
  <c r="E3042" i="10"/>
  <c r="B3043" i="10"/>
  <c r="C3043" i="10"/>
  <c r="D3043" i="10"/>
  <c r="E3043" i="10"/>
  <c r="B3044" i="10"/>
  <c r="C3044" i="10"/>
  <c r="D3044" i="10"/>
  <c r="E3044" i="10"/>
  <c r="B3045" i="10"/>
  <c r="C3045" i="10"/>
  <c r="D3045" i="10"/>
  <c r="E3045" i="10"/>
  <c r="B3046" i="10"/>
  <c r="C3046" i="10"/>
  <c r="D3046" i="10"/>
  <c r="E3046" i="10"/>
  <c r="B3047" i="10"/>
  <c r="C3047" i="10"/>
  <c r="D3047" i="10"/>
  <c r="E3047" i="10"/>
  <c r="B3048" i="10"/>
  <c r="C3048" i="10"/>
  <c r="D3048" i="10"/>
  <c r="E3048" i="10"/>
  <c r="B3049" i="10"/>
  <c r="C3049" i="10"/>
  <c r="D3049" i="10"/>
  <c r="E3049" i="10"/>
  <c r="B3050" i="10"/>
  <c r="C3050" i="10"/>
  <c r="D3050" i="10"/>
  <c r="E3050" i="10"/>
  <c r="B3051" i="10"/>
  <c r="C3051" i="10"/>
  <c r="D3051" i="10"/>
  <c r="E3051" i="10"/>
  <c r="B3052" i="10"/>
  <c r="C3052" i="10"/>
  <c r="D3052" i="10"/>
  <c r="E3052" i="10"/>
  <c r="B3053" i="10"/>
  <c r="C3053" i="10"/>
  <c r="D3053" i="10"/>
  <c r="E3053" i="10"/>
  <c r="B3054" i="10"/>
  <c r="C3054" i="10"/>
  <c r="D3054" i="10"/>
  <c r="E3054" i="10"/>
  <c r="B3055" i="10"/>
  <c r="C3055" i="10"/>
  <c r="D3055" i="10"/>
  <c r="E3055" i="10"/>
  <c r="B3056" i="10"/>
  <c r="C3056" i="10"/>
  <c r="D3056" i="10"/>
  <c r="E3056" i="10"/>
  <c r="B3057" i="10"/>
  <c r="C3057" i="10"/>
  <c r="D3057" i="10"/>
  <c r="E3057" i="10"/>
  <c r="B3058" i="10"/>
  <c r="C3058" i="10"/>
  <c r="D3058" i="10"/>
  <c r="E3058" i="10"/>
  <c r="B3059" i="10"/>
  <c r="C3059" i="10"/>
  <c r="D3059" i="10"/>
  <c r="E3059" i="10"/>
  <c r="B3060" i="10"/>
  <c r="C3060" i="10"/>
  <c r="D3060" i="10"/>
  <c r="E3060" i="10"/>
  <c r="B3061" i="10"/>
  <c r="C3061" i="10"/>
  <c r="D3061" i="10"/>
  <c r="E3061" i="10"/>
  <c r="B3062" i="10"/>
  <c r="C3062" i="10"/>
  <c r="D3062" i="10"/>
  <c r="E3062" i="10"/>
  <c r="B3063" i="10"/>
  <c r="C3063" i="10"/>
  <c r="D3063" i="10"/>
  <c r="E3063" i="10"/>
  <c r="B3064" i="10"/>
  <c r="C3064" i="10"/>
  <c r="D3064" i="10"/>
  <c r="E3064" i="10"/>
  <c r="B3065" i="10"/>
  <c r="C3065" i="10"/>
  <c r="D3065" i="10"/>
  <c r="E3065" i="10"/>
  <c r="B3066" i="10"/>
  <c r="C3066" i="10"/>
  <c r="D3066" i="10"/>
  <c r="E3066" i="10"/>
  <c r="B3067" i="10"/>
  <c r="C3067" i="10"/>
  <c r="D3067" i="10"/>
  <c r="E3067" i="10"/>
  <c r="B3068" i="10"/>
  <c r="C3068" i="10"/>
  <c r="D3068" i="10"/>
  <c r="E3068" i="10"/>
  <c r="B3069" i="10"/>
  <c r="C3069" i="10"/>
  <c r="D3069" i="10"/>
  <c r="E3069" i="10"/>
  <c r="B3070" i="10"/>
  <c r="C3070" i="10"/>
  <c r="D3070" i="10"/>
  <c r="E3070" i="10"/>
  <c r="B3071" i="10"/>
  <c r="C3071" i="10"/>
  <c r="D3071" i="10"/>
  <c r="E3071" i="10"/>
  <c r="B3072" i="10"/>
  <c r="C3072" i="10"/>
  <c r="D3072" i="10"/>
  <c r="E3072" i="10"/>
  <c r="B3073" i="10"/>
  <c r="C3073" i="10"/>
  <c r="D3073" i="10"/>
  <c r="E3073" i="10"/>
  <c r="B3074" i="10"/>
  <c r="C3074" i="10"/>
  <c r="D3074" i="10"/>
  <c r="E3074" i="10"/>
  <c r="B3075" i="10"/>
  <c r="C3075" i="10"/>
  <c r="D3075" i="10"/>
  <c r="E3075" i="10"/>
  <c r="B3076" i="10"/>
  <c r="C3076" i="10"/>
  <c r="D3076" i="10"/>
  <c r="E3076" i="10"/>
  <c r="B3077" i="10"/>
  <c r="C3077" i="10"/>
  <c r="D3077" i="10"/>
  <c r="E3077" i="10"/>
  <c r="B3078" i="10"/>
  <c r="C3078" i="10"/>
  <c r="D3078" i="10"/>
  <c r="E3078" i="10"/>
  <c r="B3079" i="10"/>
  <c r="C3079" i="10"/>
  <c r="D3079" i="10"/>
  <c r="E3079" i="10"/>
  <c r="B3080" i="10"/>
  <c r="C3080" i="10"/>
  <c r="D3080" i="10"/>
  <c r="E3080" i="10"/>
  <c r="B3081" i="10"/>
  <c r="C3081" i="10"/>
  <c r="D3081" i="10"/>
  <c r="E3081" i="10"/>
  <c r="B3082" i="10"/>
  <c r="C3082" i="10"/>
  <c r="D3082" i="10"/>
  <c r="E3082" i="10"/>
  <c r="B3083" i="10"/>
  <c r="C3083" i="10"/>
  <c r="D3083" i="10"/>
  <c r="E3083" i="10"/>
  <c r="B3084" i="10"/>
  <c r="C3084" i="10"/>
  <c r="D3084" i="10"/>
  <c r="E3084" i="10"/>
  <c r="B3085" i="10"/>
  <c r="C3085" i="10"/>
  <c r="D3085" i="10"/>
  <c r="E3085" i="10"/>
  <c r="B3086" i="10"/>
  <c r="C3086" i="10"/>
  <c r="D3086" i="10"/>
  <c r="E3086" i="10"/>
  <c r="B3087" i="10"/>
  <c r="C3087" i="10"/>
  <c r="D3087" i="10"/>
  <c r="E3087" i="10"/>
  <c r="B3088" i="10"/>
  <c r="C3088" i="10"/>
  <c r="D3088" i="10"/>
  <c r="E3088" i="10"/>
  <c r="B3089" i="10"/>
  <c r="C3089" i="10"/>
  <c r="D3089" i="10"/>
  <c r="E3089" i="10"/>
  <c r="B3090" i="10"/>
  <c r="C3090" i="10"/>
  <c r="D3090" i="10"/>
  <c r="E3090" i="10"/>
  <c r="B3091" i="10"/>
  <c r="C3091" i="10"/>
  <c r="D3091" i="10"/>
  <c r="E3091" i="10"/>
  <c r="B3092" i="10"/>
  <c r="C3092" i="10"/>
  <c r="D3092" i="10"/>
  <c r="E3092" i="10"/>
  <c r="B3093" i="10"/>
  <c r="C3093" i="10"/>
  <c r="D3093" i="10"/>
  <c r="E3093" i="10"/>
  <c r="B3094" i="10"/>
  <c r="C3094" i="10"/>
  <c r="D3094" i="10"/>
  <c r="E3094" i="10"/>
  <c r="B3095" i="10"/>
  <c r="C3095" i="10"/>
  <c r="D3095" i="10"/>
  <c r="E3095" i="10"/>
  <c r="B3096" i="10"/>
  <c r="C3096" i="10"/>
  <c r="D3096" i="10"/>
  <c r="E3096" i="10"/>
  <c r="B3097" i="10"/>
  <c r="C3097" i="10"/>
  <c r="D3097" i="10"/>
  <c r="E3097" i="10"/>
  <c r="B3098" i="10"/>
  <c r="C3098" i="10"/>
  <c r="D3098" i="10"/>
  <c r="E3098" i="10"/>
  <c r="B3099" i="10"/>
  <c r="C3099" i="10"/>
  <c r="D3099" i="10"/>
  <c r="E3099" i="10"/>
  <c r="B3100" i="10"/>
  <c r="C3100" i="10"/>
  <c r="D3100" i="10"/>
  <c r="E3100" i="10"/>
  <c r="B3101" i="10"/>
  <c r="C3101" i="10"/>
  <c r="D3101" i="10"/>
  <c r="E3101" i="10"/>
  <c r="B3102" i="10"/>
  <c r="C3102" i="10"/>
  <c r="D3102" i="10"/>
  <c r="E3102" i="10"/>
  <c r="B3103" i="10"/>
  <c r="C3103" i="10"/>
  <c r="D3103" i="10"/>
  <c r="E3103" i="10"/>
  <c r="B3104" i="10"/>
  <c r="C3104" i="10"/>
  <c r="D3104" i="10"/>
  <c r="E3104" i="10"/>
  <c r="B3105" i="10"/>
  <c r="C3105" i="10"/>
  <c r="D3105" i="10"/>
  <c r="E3105" i="10"/>
  <c r="B3106" i="10"/>
  <c r="C3106" i="10"/>
  <c r="D3106" i="10"/>
  <c r="E3106" i="10"/>
  <c r="B3107" i="10"/>
  <c r="C3107" i="10"/>
  <c r="D3107" i="10"/>
  <c r="E3107" i="10"/>
  <c r="B3108" i="10"/>
  <c r="C3108" i="10"/>
  <c r="D3108" i="10"/>
  <c r="E3108" i="10"/>
  <c r="B3109" i="10"/>
  <c r="C3109" i="10"/>
  <c r="D3109" i="10"/>
  <c r="E3109" i="10"/>
  <c r="B3110" i="10"/>
  <c r="C3110" i="10"/>
  <c r="D3110" i="10"/>
  <c r="E3110" i="10"/>
  <c r="B3111" i="10"/>
  <c r="C3111" i="10"/>
  <c r="D3111" i="10"/>
  <c r="E3111" i="10"/>
  <c r="B3112" i="10"/>
  <c r="C3112" i="10"/>
  <c r="D3112" i="10"/>
  <c r="E3112" i="10"/>
  <c r="B3113" i="10"/>
  <c r="C3113" i="10"/>
  <c r="D3113" i="10"/>
  <c r="E3113" i="10"/>
  <c r="B3114" i="10"/>
  <c r="C3114" i="10"/>
  <c r="D3114" i="10"/>
  <c r="E3114" i="10"/>
  <c r="B3115" i="10"/>
  <c r="C3115" i="10"/>
  <c r="D3115" i="10"/>
  <c r="E3115" i="10"/>
  <c r="B3116" i="10"/>
  <c r="C3116" i="10"/>
  <c r="D3116" i="10"/>
  <c r="E3116" i="10"/>
  <c r="B3117" i="10"/>
  <c r="C3117" i="10"/>
  <c r="D3117" i="10"/>
  <c r="E3117" i="10"/>
  <c r="B3118" i="10"/>
  <c r="C3118" i="10"/>
  <c r="D3118" i="10"/>
  <c r="E3118" i="10"/>
  <c r="B3119" i="10"/>
  <c r="C3119" i="10"/>
  <c r="D3119" i="10"/>
  <c r="E3119" i="10"/>
  <c r="B3120" i="10"/>
  <c r="C3120" i="10"/>
  <c r="D3120" i="10"/>
  <c r="E3120" i="10"/>
  <c r="B3121" i="10"/>
  <c r="C3121" i="10"/>
  <c r="D3121" i="10"/>
  <c r="E3121" i="10"/>
  <c r="B3122" i="10"/>
  <c r="C3122" i="10"/>
  <c r="D3122" i="10"/>
  <c r="E3122" i="10"/>
  <c r="B3123" i="10"/>
  <c r="C3123" i="10"/>
  <c r="D3123" i="10"/>
  <c r="E3123" i="10"/>
  <c r="B3124" i="10"/>
  <c r="C3124" i="10"/>
  <c r="D3124" i="10"/>
  <c r="E3124" i="10"/>
  <c r="B3125" i="10"/>
  <c r="C3125" i="10"/>
  <c r="D3125" i="10"/>
  <c r="E3125" i="10"/>
  <c r="B3126" i="10"/>
  <c r="C3126" i="10"/>
  <c r="D3126" i="10"/>
  <c r="E3126" i="10"/>
  <c r="B3127" i="10"/>
  <c r="C3127" i="10"/>
  <c r="D3127" i="10"/>
  <c r="E3127" i="10"/>
  <c r="B3128" i="10"/>
  <c r="C3128" i="10"/>
  <c r="D3128" i="10"/>
  <c r="E3128" i="10"/>
  <c r="B3129" i="10"/>
  <c r="C3129" i="10"/>
  <c r="D3129" i="10"/>
  <c r="E3129" i="10"/>
  <c r="B3130" i="10"/>
  <c r="C3130" i="10"/>
  <c r="D3130" i="10"/>
  <c r="E3130" i="10"/>
  <c r="B3131" i="10"/>
  <c r="C3131" i="10"/>
  <c r="D3131" i="10"/>
  <c r="E3131" i="10"/>
  <c r="B3132" i="10"/>
  <c r="C3132" i="10"/>
  <c r="D3132" i="10"/>
  <c r="E3132" i="10"/>
  <c r="B3133" i="10"/>
  <c r="C3133" i="10"/>
  <c r="D3133" i="10"/>
  <c r="E3133" i="10"/>
  <c r="B3134" i="10"/>
  <c r="C3134" i="10"/>
  <c r="D3134" i="10"/>
  <c r="E3134" i="10"/>
  <c r="B3135" i="10"/>
  <c r="C3135" i="10"/>
  <c r="D3135" i="10"/>
  <c r="E3135" i="10"/>
  <c r="B3136" i="10"/>
  <c r="C3136" i="10"/>
  <c r="D3136" i="10"/>
  <c r="E3136" i="10"/>
  <c r="B3137" i="10"/>
  <c r="C3137" i="10"/>
  <c r="D3137" i="10"/>
  <c r="E3137" i="10"/>
  <c r="B3138" i="10"/>
  <c r="C3138" i="10"/>
  <c r="D3138" i="10"/>
  <c r="E3138" i="10"/>
  <c r="B3139" i="10"/>
  <c r="C3139" i="10"/>
  <c r="D3139" i="10"/>
  <c r="E3139" i="10"/>
  <c r="B3140" i="10"/>
  <c r="C3140" i="10"/>
  <c r="D3140" i="10"/>
  <c r="E3140" i="10"/>
  <c r="B3141" i="10"/>
  <c r="C3141" i="10"/>
  <c r="D3141" i="10"/>
  <c r="E3141" i="10"/>
  <c r="B3142" i="10"/>
  <c r="C3142" i="10"/>
  <c r="D3142" i="10"/>
  <c r="E3142" i="10"/>
  <c r="B3143" i="10"/>
  <c r="C3143" i="10"/>
  <c r="D3143" i="10"/>
  <c r="E3143" i="10"/>
  <c r="B3144" i="10"/>
  <c r="C3144" i="10"/>
  <c r="D3144" i="10"/>
  <c r="E3144" i="10"/>
  <c r="B3145" i="10"/>
  <c r="C3145" i="10"/>
  <c r="D3145" i="10"/>
  <c r="E3145" i="10"/>
  <c r="B3146" i="10"/>
  <c r="C3146" i="10"/>
  <c r="D3146" i="10"/>
  <c r="E3146" i="10"/>
  <c r="B3147" i="10"/>
  <c r="C3147" i="10"/>
  <c r="D3147" i="10"/>
  <c r="E3147" i="10"/>
  <c r="B3148" i="10"/>
  <c r="C3148" i="10"/>
  <c r="D3148" i="10"/>
  <c r="E3148" i="10"/>
  <c r="B3149" i="10"/>
  <c r="C3149" i="10"/>
  <c r="D3149" i="10"/>
  <c r="E3149" i="10"/>
  <c r="B3150" i="10"/>
  <c r="C3150" i="10"/>
  <c r="D3150" i="10"/>
  <c r="E3150" i="10"/>
  <c r="B3151" i="10"/>
  <c r="C3151" i="10"/>
  <c r="D3151" i="10"/>
  <c r="E3151" i="10"/>
  <c r="B3152" i="10"/>
  <c r="C3152" i="10"/>
  <c r="D3152" i="10"/>
  <c r="E3152" i="10"/>
  <c r="B3153" i="10"/>
  <c r="C3153" i="10"/>
  <c r="D3153" i="10"/>
  <c r="E3153" i="10"/>
  <c r="B3154" i="10"/>
  <c r="C3154" i="10"/>
  <c r="D3154" i="10"/>
  <c r="E3154" i="10"/>
  <c r="B3155" i="10"/>
  <c r="C3155" i="10"/>
  <c r="D3155" i="10"/>
  <c r="E3155" i="10"/>
  <c r="B3156" i="10"/>
  <c r="C3156" i="10"/>
  <c r="D3156" i="10"/>
  <c r="E3156" i="10"/>
  <c r="B3157" i="10"/>
  <c r="C3157" i="10"/>
  <c r="D3157" i="10"/>
  <c r="E3157" i="10"/>
  <c r="B3158" i="10"/>
  <c r="C3158" i="10"/>
  <c r="D3158" i="10"/>
  <c r="E3158" i="10"/>
  <c r="B3159" i="10"/>
  <c r="C3159" i="10"/>
  <c r="D3159" i="10"/>
  <c r="E3159" i="10"/>
  <c r="B3160" i="10"/>
  <c r="C3160" i="10"/>
  <c r="D3160" i="10"/>
  <c r="E3160" i="10"/>
  <c r="B3161" i="10"/>
  <c r="C3161" i="10"/>
  <c r="D3161" i="10"/>
  <c r="E3161" i="10"/>
  <c r="B3162" i="10"/>
  <c r="C3162" i="10"/>
  <c r="D3162" i="10"/>
  <c r="E3162" i="10"/>
  <c r="B3163" i="10"/>
  <c r="C3163" i="10"/>
  <c r="D3163" i="10"/>
  <c r="E3163" i="10"/>
  <c r="B3164" i="10"/>
  <c r="C3164" i="10"/>
  <c r="D3164" i="10"/>
  <c r="E3164" i="10"/>
  <c r="B3165" i="10"/>
  <c r="C3165" i="10"/>
  <c r="D3165" i="10"/>
  <c r="E3165" i="10"/>
  <c r="B3166" i="10"/>
  <c r="C3166" i="10"/>
  <c r="D3166" i="10"/>
  <c r="E3166" i="10"/>
  <c r="B3167" i="10"/>
  <c r="C3167" i="10"/>
  <c r="D3167" i="10"/>
  <c r="E3167" i="10"/>
  <c r="B3168" i="10"/>
  <c r="C3168" i="10"/>
  <c r="D3168" i="10"/>
  <c r="E3168" i="10"/>
  <c r="B3169" i="10"/>
  <c r="C3169" i="10"/>
  <c r="D3169" i="10"/>
  <c r="E3169" i="10"/>
  <c r="B3170" i="10"/>
  <c r="C3170" i="10"/>
  <c r="D3170" i="10"/>
  <c r="E3170" i="10"/>
  <c r="B3171" i="10"/>
  <c r="C3171" i="10"/>
  <c r="D3171" i="10"/>
  <c r="E3171" i="10"/>
  <c r="B3172" i="10"/>
  <c r="C3172" i="10"/>
  <c r="D3172" i="10"/>
  <c r="E3172" i="10"/>
  <c r="B3173" i="10"/>
  <c r="C3173" i="10"/>
  <c r="D3173" i="10"/>
  <c r="E3173" i="10"/>
  <c r="B3174" i="10"/>
  <c r="C3174" i="10"/>
  <c r="D3174" i="10"/>
  <c r="E3174" i="10"/>
  <c r="B3175" i="10"/>
  <c r="C3175" i="10"/>
  <c r="D3175" i="10"/>
  <c r="E3175" i="10"/>
  <c r="B3176" i="10"/>
  <c r="C3176" i="10"/>
  <c r="D3176" i="10"/>
  <c r="E3176" i="10"/>
  <c r="B3177" i="10"/>
  <c r="C3177" i="10"/>
  <c r="D3177" i="10"/>
  <c r="E3177" i="10"/>
  <c r="B3178" i="10"/>
  <c r="C3178" i="10"/>
  <c r="D3178" i="10"/>
  <c r="E3178" i="10"/>
  <c r="B3179" i="10"/>
  <c r="C3179" i="10"/>
  <c r="D3179" i="10"/>
  <c r="E3179" i="10"/>
  <c r="B3180" i="10"/>
  <c r="C3180" i="10"/>
  <c r="D3180" i="10"/>
  <c r="E3180" i="10"/>
  <c r="B3181" i="10"/>
  <c r="C3181" i="10"/>
  <c r="D3181" i="10"/>
  <c r="E3181" i="10"/>
  <c r="B3182" i="10"/>
  <c r="C3182" i="10"/>
  <c r="D3182" i="10"/>
  <c r="E3182" i="10"/>
  <c r="B3183" i="10"/>
  <c r="C3183" i="10"/>
  <c r="D3183" i="10"/>
  <c r="E3183" i="10"/>
  <c r="B3184" i="10"/>
  <c r="C3184" i="10"/>
  <c r="D3184" i="10"/>
  <c r="E3184" i="10"/>
  <c r="B3185" i="10"/>
  <c r="C3185" i="10"/>
  <c r="D3185" i="10"/>
  <c r="E3185" i="10"/>
  <c r="B3186" i="10"/>
  <c r="C3186" i="10"/>
  <c r="D3186" i="10"/>
  <c r="E3186" i="10"/>
  <c r="B3187" i="10"/>
  <c r="C3187" i="10"/>
  <c r="D3187" i="10"/>
  <c r="E3187" i="10"/>
  <c r="B3188" i="10"/>
  <c r="C3188" i="10"/>
  <c r="D3188" i="10"/>
  <c r="E3188" i="10"/>
  <c r="B3189" i="10"/>
  <c r="C3189" i="10"/>
  <c r="D3189" i="10"/>
  <c r="E3189" i="10"/>
  <c r="B3190" i="10"/>
  <c r="C3190" i="10"/>
  <c r="D3190" i="10"/>
  <c r="E3190" i="10"/>
  <c r="B3191" i="10"/>
  <c r="C3191" i="10"/>
  <c r="D3191" i="10"/>
  <c r="E3191" i="10"/>
  <c r="B3192" i="10"/>
  <c r="C3192" i="10"/>
  <c r="D3192" i="10"/>
  <c r="E3192" i="10"/>
  <c r="B3193" i="10"/>
  <c r="C3193" i="10"/>
  <c r="D3193" i="10"/>
  <c r="E3193" i="10"/>
  <c r="B3194" i="10"/>
  <c r="C3194" i="10"/>
  <c r="D3194" i="10"/>
  <c r="E3194" i="10"/>
  <c r="B3195" i="10"/>
  <c r="C3195" i="10"/>
  <c r="D3195" i="10"/>
  <c r="E3195" i="10"/>
  <c r="B3196" i="10"/>
  <c r="C3196" i="10"/>
  <c r="D3196" i="10"/>
  <c r="E3196" i="10"/>
  <c r="B3197" i="10"/>
  <c r="C3197" i="10"/>
  <c r="D3197" i="10"/>
  <c r="E3197" i="10"/>
  <c r="B3198" i="10"/>
  <c r="C3198" i="10"/>
  <c r="D3198" i="10"/>
  <c r="E3198" i="10"/>
  <c r="B3199" i="10"/>
  <c r="C3199" i="10"/>
  <c r="D3199" i="10"/>
  <c r="E3199" i="10"/>
  <c r="B3200" i="10"/>
  <c r="C3200" i="10"/>
  <c r="D3200" i="10"/>
  <c r="E3200" i="10"/>
  <c r="B3201" i="10"/>
  <c r="C3201" i="10"/>
  <c r="D3201" i="10"/>
  <c r="E3201" i="10"/>
  <c r="B3202" i="10"/>
  <c r="C3202" i="10"/>
  <c r="D3202" i="10"/>
  <c r="E3202" i="10"/>
  <c r="B3203" i="10"/>
  <c r="C3203" i="10"/>
  <c r="D3203" i="10"/>
  <c r="E3203" i="10"/>
  <c r="B3204" i="10"/>
  <c r="C3204" i="10"/>
  <c r="D3204" i="10"/>
  <c r="E3204" i="10"/>
  <c r="B3205" i="10"/>
  <c r="C3205" i="10"/>
  <c r="D3205" i="10"/>
  <c r="E3205" i="10"/>
  <c r="B3206" i="10"/>
  <c r="C3206" i="10"/>
  <c r="D3206" i="10"/>
  <c r="E3206" i="10"/>
  <c r="B3207" i="10"/>
  <c r="C3207" i="10"/>
  <c r="D3207" i="10"/>
  <c r="E3207" i="10"/>
  <c r="B3208" i="10"/>
  <c r="C3208" i="10"/>
  <c r="D3208" i="10"/>
  <c r="E3208" i="10"/>
  <c r="B3209" i="10"/>
  <c r="C3209" i="10"/>
  <c r="D3209" i="10"/>
  <c r="E3209" i="10"/>
  <c r="B3210" i="10"/>
  <c r="C3210" i="10"/>
  <c r="D3210" i="10"/>
  <c r="E3210" i="10"/>
  <c r="B3211" i="10"/>
  <c r="C3211" i="10"/>
  <c r="D3211" i="10"/>
  <c r="E3211" i="10"/>
  <c r="B3212" i="10"/>
  <c r="C3212" i="10"/>
  <c r="D3212" i="10"/>
  <c r="E3212" i="10"/>
  <c r="B3213" i="10"/>
  <c r="C3213" i="10"/>
  <c r="D3213" i="10"/>
  <c r="E3213" i="10"/>
  <c r="B3214" i="10"/>
  <c r="C3214" i="10"/>
  <c r="D3214" i="10"/>
  <c r="E3214" i="10"/>
  <c r="B3215" i="10"/>
  <c r="C3215" i="10"/>
  <c r="D3215" i="10"/>
  <c r="E3215" i="10"/>
  <c r="B3216" i="10"/>
  <c r="C3216" i="10"/>
  <c r="D3216" i="10"/>
  <c r="E3216" i="10"/>
  <c r="B3217" i="10"/>
  <c r="C3217" i="10"/>
  <c r="D3217" i="10"/>
  <c r="E3217" i="10"/>
  <c r="B3218" i="10"/>
  <c r="C3218" i="10"/>
  <c r="D3218" i="10"/>
  <c r="E3218" i="10"/>
  <c r="B3219" i="10"/>
  <c r="C3219" i="10"/>
  <c r="D3219" i="10"/>
  <c r="E3219" i="10"/>
  <c r="B3220" i="10"/>
  <c r="C3220" i="10"/>
  <c r="D3220" i="10"/>
  <c r="E3220" i="10"/>
  <c r="B3221" i="10"/>
  <c r="C3221" i="10"/>
  <c r="D3221" i="10"/>
  <c r="E3221" i="10"/>
  <c r="B3222" i="10"/>
  <c r="C3222" i="10"/>
  <c r="D3222" i="10"/>
  <c r="E3222" i="10"/>
  <c r="B3223" i="10"/>
  <c r="C3223" i="10"/>
  <c r="D3223" i="10"/>
  <c r="E3223" i="10"/>
  <c r="B3224" i="10"/>
  <c r="C3224" i="10"/>
  <c r="D3224" i="10"/>
  <c r="E3224" i="10"/>
  <c r="B3225" i="10"/>
  <c r="C3225" i="10"/>
  <c r="D3225" i="10"/>
  <c r="E3225" i="10"/>
  <c r="B3226" i="10"/>
  <c r="C3226" i="10"/>
  <c r="D3226" i="10"/>
  <c r="E3226" i="10"/>
  <c r="B3227" i="10"/>
  <c r="C3227" i="10"/>
  <c r="D3227" i="10"/>
  <c r="E3227" i="10"/>
  <c r="B3228" i="10"/>
  <c r="C3228" i="10"/>
  <c r="D3228" i="10"/>
  <c r="E3228" i="10"/>
  <c r="B3229" i="10"/>
  <c r="C3229" i="10"/>
  <c r="D3229" i="10"/>
  <c r="E3229" i="10"/>
  <c r="B3230" i="10"/>
  <c r="C3230" i="10"/>
  <c r="D3230" i="10"/>
  <c r="E3230" i="10"/>
  <c r="B3231" i="10"/>
  <c r="C3231" i="10"/>
  <c r="D3231" i="10"/>
  <c r="E3231" i="10"/>
  <c r="B3232" i="10"/>
  <c r="C3232" i="10"/>
  <c r="D3232" i="10"/>
  <c r="E3232" i="10"/>
  <c r="B3233" i="10"/>
  <c r="C3233" i="10"/>
  <c r="D3233" i="10"/>
  <c r="E3233" i="10"/>
  <c r="B3234" i="10"/>
  <c r="C3234" i="10"/>
  <c r="D3234" i="10"/>
  <c r="E3234" i="10"/>
  <c r="B3235" i="10"/>
  <c r="C3235" i="10"/>
  <c r="D3235" i="10"/>
  <c r="E3235" i="10"/>
  <c r="B3236" i="10"/>
  <c r="C3236" i="10"/>
  <c r="D3236" i="10"/>
  <c r="E3236" i="10"/>
  <c r="B3237" i="10"/>
  <c r="C3237" i="10"/>
  <c r="D3237" i="10"/>
  <c r="E3237" i="10"/>
  <c r="B3238" i="10"/>
  <c r="C3238" i="10"/>
  <c r="D3238" i="10"/>
  <c r="E3238" i="10"/>
  <c r="B3239" i="10"/>
  <c r="C3239" i="10"/>
  <c r="D3239" i="10"/>
  <c r="E3239" i="10"/>
  <c r="B3240" i="10"/>
  <c r="C3240" i="10"/>
  <c r="D3240" i="10"/>
  <c r="E3240" i="10"/>
  <c r="B3241" i="10"/>
  <c r="C3241" i="10"/>
  <c r="D3241" i="10"/>
  <c r="E3241" i="10"/>
  <c r="B3242" i="10"/>
  <c r="C3242" i="10"/>
  <c r="D3242" i="10"/>
  <c r="E3242" i="10"/>
  <c r="B3243" i="10"/>
  <c r="C3243" i="10"/>
  <c r="D3243" i="10"/>
  <c r="E3243" i="10"/>
  <c r="B3244" i="10"/>
  <c r="C3244" i="10"/>
  <c r="D3244" i="10"/>
  <c r="E3244" i="10"/>
  <c r="B3245" i="10"/>
  <c r="C3245" i="10"/>
  <c r="D3245" i="10"/>
  <c r="E3245" i="10"/>
  <c r="B3246" i="10"/>
  <c r="C3246" i="10"/>
  <c r="D3246" i="10"/>
  <c r="E3246" i="10"/>
  <c r="B3247" i="10"/>
  <c r="C3247" i="10"/>
  <c r="D3247" i="10"/>
  <c r="E3247" i="10"/>
  <c r="B3248" i="10"/>
  <c r="C3248" i="10"/>
  <c r="D3248" i="10"/>
  <c r="E3248" i="10"/>
  <c r="B3249" i="10"/>
  <c r="C3249" i="10"/>
  <c r="D3249" i="10"/>
  <c r="E3249" i="10"/>
  <c r="B3250" i="10"/>
  <c r="C3250" i="10"/>
  <c r="D3250" i="10"/>
  <c r="E3250" i="10"/>
  <c r="B3251" i="10"/>
  <c r="C3251" i="10"/>
  <c r="D3251" i="10"/>
  <c r="E3251" i="10"/>
  <c r="B3252" i="10"/>
  <c r="C3252" i="10"/>
  <c r="D3252" i="10"/>
  <c r="E3252" i="10"/>
  <c r="B3253" i="10"/>
  <c r="C3253" i="10"/>
  <c r="D3253" i="10"/>
  <c r="E3253" i="10"/>
  <c r="B3254" i="10"/>
  <c r="C3254" i="10"/>
  <c r="D3254" i="10"/>
  <c r="E3254" i="10"/>
  <c r="B3255" i="10"/>
  <c r="C3255" i="10"/>
  <c r="D3255" i="10"/>
  <c r="E3255" i="10"/>
  <c r="B3256" i="10"/>
  <c r="C3256" i="10"/>
  <c r="D3256" i="10"/>
  <c r="E3256" i="10"/>
  <c r="B3257" i="10"/>
  <c r="C3257" i="10"/>
  <c r="D3257" i="10"/>
  <c r="E3257" i="10"/>
  <c r="B3258" i="10"/>
  <c r="C3258" i="10"/>
  <c r="D3258" i="10"/>
  <c r="E3258" i="10"/>
  <c r="B3259" i="10"/>
  <c r="C3259" i="10"/>
  <c r="D3259" i="10"/>
  <c r="E3259" i="10"/>
  <c r="B3260" i="10"/>
  <c r="C3260" i="10"/>
  <c r="D3260" i="10"/>
  <c r="E3260" i="10"/>
  <c r="B3261" i="10"/>
  <c r="C3261" i="10"/>
  <c r="D3261" i="10"/>
  <c r="E3261" i="10"/>
  <c r="B3262" i="10"/>
  <c r="C3262" i="10"/>
  <c r="D3262" i="10"/>
  <c r="E3262" i="10"/>
  <c r="B3263" i="10"/>
  <c r="C3263" i="10"/>
  <c r="D3263" i="10"/>
  <c r="E3263" i="10"/>
  <c r="B3264" i="10"/>
  <c r="C3264" i="10"/>
  <c r="D3264" i="10"/>
  <c r="E3264" i="10"/>
  <c r="B3265" i="10"/>
  <c r="C3265" i="10"/>
  <c r="D3265" i="10"/>
  <c r="E3265" i="10"/>
  <c r="B3266" i="10"/>
  <c r="C3266" i="10"/>
  <c r="D3266" i="10"/>
  <c r="E3266" i="10"/>
  <c r="B3267" i="10"/>
  <c r="C3267" i="10"/>
  <c r="D3267" i="10"/>
  <c r="E3267" i="10"/>
  <c r="B3268" i="10"/>
  <c r="C3268" i="10"/>
  <c r="D3268" i="10"/>
  <c r="E3268" i="10"/>
  <c r="B3269" i="10"/>
  <c r="C3269" i="10"/>
  <c r="D3269" i="10"/>
  <c r="E3269" i="10"/>
  <c r="B3270" i="10"/>
  <c r="C3270" i="10"/>
  <c r="D3270" i="10"/>
  <c r="E3270" i="10"/>
  <c r="B3271" i="10"/>
  <c r="C3271" i="10"/>
  <c r="D3271" i="10"/>
  <c r="E3271" i="10"/>
  <c r="B3272" i="10"/>
  <c r="C3272" i="10"/>
  <c r="D3272" i="10"/>
  <c r="E3272" i="10"/>
  <c r="B3273" i="10"/>
  <c r="C3273" i="10"/>
  <c r="D3273" i="10"/>
  <c r="E3273" i="10"/>
  <c r="B3274" i="10"/>
  <c r="C3274" i="10"/>
  <c r="D3274" i="10"/>
  <c r="E3274" i="10"/>
  <c r="B3275" i="10"/>
  <c r="C3275" i="10"/>
  <c r="D3275" i="10"/>
  <c r="E3275" i="10"/>
  <c r="B3276" i="10"/>
  <c r="C3276" i="10"/>
  <c r="D3276" i="10"/>
  <c r="E3276" i="10"/>
  <c r="B3277" i="10"/>
  <c r="C3277" i="10"/>
  <c r="D3277" i="10"/>
  <c r="E3277" i="10"/>
  <c r="B3278" i="10"/>
  <c r="C3278" i="10"/>
  <c r="D3278" i="10"/>
  <c r="E3278" i="10"/>
  <c r="B3279" i="10"/>
  <c r="C3279" i="10"/>
  <c r="D3279" i="10"/>
  <c r="E3279" i="10"/>
  <c r="B3280" i="10"/>
  <c r="C3280" i="10"/>
  <c r="D3280" i="10"/>
  <c r="E3280" i="10"/>
  <c r="B3281" i="10"/>
  <c r="C3281" i="10"/>
  <c r="D3281" i="10"/>
  <c r="E3281" i="10"/>
  <c r="B3282" i="10"/>
  <c r="C3282" i="10"/>
  <c r="D3282" i="10"/>
  <c r="E3282" i="10"/>
  <c r="B3283" i="10"/>
  <c r="C3283" i="10"/>
  <c r="D3283" i="10"/>
  <c r="E3283" i="10"/>
  <c r="B3284" i="10"/>
  <c r="C3284" i="10"/>
  <c r="D3284" i="10"/>
  <c r="E3284" i="10"/>
  <c r="B3285" i="10"/>
  <c r="C3285" i="10"/>
  <c r="D3285" i="10"/>
  <c r="E3285" i="10"/>
  <c r="B3286" i="10"/>
  <c r="C3286" i="10"/>
  <c r="D3286" i="10"/>
  <c r="E3286" i="10"/>
  <c r="B3287" i="10"/>
  <c r="C3287" i="10"/>
  <c r="D3287" i="10"/>
  <c r="E3287" i="10"/>
  <c r="B3288" i="10"/>
  <c r="C3288" i="10"/>
  <c r="D3288" i="10"/>
  <c r="E3288" i="10"/>
  <c r="B3289" i="10"/>
  <c r="C3289" i="10"/>
  <c r="D3289" i="10"/>
  <c r="E3289" i="10"/>
  <c r="B3290" i="10"/>
  <c r="C3290" i="10"/>
  <c r="D3290" i="10"/>
  <c r="E3290" i="10"/>
  <c r="B3291" i="10"/>
  <c r="C3291" i="10"/>
  <c r="D3291" i="10"/>
  <c r="E3291" i="10"/>
  <c r="B3292" i="10"/>
  <c r="C3292" i="10"/>
  <c r="D3292" i="10"/>
  <c r="E3292" i="10"/>
  <c r="B3293" i="10"/>
  <c r="C3293" i="10"/>
  <c r="D3293" i="10"/>
  <c r="E3293" i="10"/>
  <c r="B3294" i="10"/>
  <c r="C3294" i="10"/>
  <c r="D3294" i="10"/>
  <c r="E3294" i="10"/>
  <c r="B3295" i="10"/>
  <c r="C3295" i="10"/>
  <c r="D3295" i="10"/>
  <c r="E3295" i="10"/>
  <c r="B3296" i="10"/>
  <c r="C3296" i="10"/>
  <c r="D3296" i="10"/>
  <c r="E3296" i="10"/>
  <c r="B3297" i="10"/>
  <c r="C3297" i="10"/>
  <c r="D3297" i="10"/>
  <c r="E3297" i="10"/>
  <c r="B3298" i="10"/>
  <c r="C3298" i="10"/>
  <c r="D3298" i="10"/>
  <c r="E3298" i="10"/>
  <c r="B3299" i="10"/>
  <c r="C3299" i="10"/>
  <c r="D3299" i="10"/>
  <c r="E3299" i="10"/>
  <c r="B3300" i="10"/>
  <c r="C3300" i="10"/>
  <c r="D3300" i="10"/>
  <c r="E3300" i="10"/>
  <c r="B3301" i="10"/>
  <c r="C3301" i="10"/>
  <c r="D3301" i="10"/>
  <c r="E3301" i="10"/>
  <c r="B3302" i="10"/>
  <c r="C3302" i="10"/>
  <c r="D3302" i="10"/>
  <c r="E3302" i="10"/>
  <c r="B3303" i="10"/>
  <c r="C3303" i="10"/>
  <c r="D3303" i="10"/>
  <c r="E3303" i="10"/>
  <c r="B3304" i="10"/>
  <c r="C3304" i="10"/>
  <c r="D3304" i="10"/>
  <c r="E3304" i="10"/>
  <c r="B3305" i="10"/>
  <c r="C3305" i="10"/>
  <c r="D3305" i="10"/>
  <c r="E3305" i="10"/>
  <c r="B3306" i="10"/>
  <c r="C3306" i="10"/>
  <c r="D3306" i="10"/>
  <c r="E3306" i="10"/>
  <c r="B3307" i="10"/>
  <c r="C3307" i="10"/>
  <c r="D3307" i="10"/>
  <c r="E3307" i="10"/>
  <c r="B3308" i="10"/>
  <c r="C3308" i="10"/>
  <c r="D3308" i="10"/>
  <c r="E3308" i="10"/>
  <c r="B3309" i="10"/>
  <c r="C3309" i="10"/>
  <c r="D3309" i="10"/>
  <c r="E3309" i="10"/>
  <c r="B3310" i="10"/>
  <c r="C3310" i="10"/>
  <c r="D3310" i="10"/>
  <c r="E3310" i="10"/>
  <c r="B3311" i="10"/>
  <c r="C3311" i="10"/>
  <c r="D3311" i="10"/>
  <c r="E3311" i="10"/>
  <c r="B3312" i="10"/>
  <c r="C3312" i="10"/>
  <c r="D3312" i="10"/>
  <c r="E3312" i="10"/>
  <c r="B3313" i="10"/>
  <c r="C3313" i="10"/>
  <c r="D3313" i="10"/>
  <c r="E3313" i="10"/>
  <c r="B3314" i="10"/>
  <c r="C3314" i="10"/>
  <c r="D3314" i="10"/>
  <c r="E3314" i="10"/>
  <c r="B3315" i="10"/>
  <c r="C3315" i="10"/>
  <c r="D3315" i="10"/>
  <c r="E3315" i="10"/>
  <c r="B3316" i="10"/>
  <c r="C3316" i="10"/>
  <c r="D3316" i="10"/>
  <c r="E3316" i="10"/>
  <c r="B3317" i="10"/>
  <c r="C3317" i="10"/>
  <c r="D3317" i="10"/>
  <c r="E3317" i="10"/>
  <c r="B3318" i="10"/>
  <c r="C3318" i="10"/>
  <c r="D3318" i="10"/>
  <c r="E3318" i="10"/>
  <c r="B3319" i="10"/>
  <c r="C3319" i="10"/>
  <c r="D3319" i="10"/>
  <c r="E3319" i="10"/>
  <c r="B3320" i="10"/>
  <c r="C3320" i="10"/>
  <c r="D3320" i="10"/>
  <c r="E3320" i="10"/>
  <c r="B3321" i="10"/>
  <c r="C3321" i="10"/>
  <c r="D3321" i="10"/>
  <c r="E3321" i="10"/>
  <c r="B3322" i="10"/>
  <c r="C3322" i="10"/>
  <c r="D3322" i="10"/>
  <c r="E3322" i="10"/>
  <c r="B3323" i="10"/>
  <c r="C3323" i="10"/>
  <c r="D3323" i="10"/>
  <c r="E3323" i="10"/>
  <c r="B3324" i="10"/>
  <c r="C3324" i="10"/>
  <c r="D3324" i="10"/>
  <c r="E3324" i="10"/>
  <c r="B3325" i="10"/>
  <c r="C3325" i="10"/>
  <c r="D3325" i="10"/>
  <c r="E3325" i="10"/>
  <c r="B3326" i="10"/>
  <c r="C3326" i="10"/>
  <c r="D3326" i="10"/>
  <c r="E3326" i="10"/>
  <c r="B3327" i="10"/>
  <c r="C3327" i="10"/>
  <c r="D3327" i="10"/>
  <c r="E3327" i="10"/>
  <c r="B3328" i="10"/>
  <c r="C3328" i="10"/>
  <c r="D3328" i="10"/>
  <c r="E3328" i="10"/>
  <c r="B3329" i="10"/>
  <c r="C3329" i="10"/>
  <c r="D3329" i="10"/>
  <c r="E3329" i="10"/>
  <c r="B3330" i="10"/>
  <c r="C3330" i="10"/>
  <c r="D3330" i="10"/>
  <c r="E3330" i="10"/>
  <c r="B3331" i="10"/>
  <c r="C3331" i="10"/>
  <c r="D3331" i="10"/>
  <c r="E3331" i="10"/>
  <c r="B3332" i="10"/>
  <c r="C3332" i="10"/>
  <c r="D3332" i="10"/>
  <c r="E3332" i="10"/>
  <c r="B3333" i="10"/>
  <c r="C3333" i="10"/>
  <c r="D3333" i="10"/>
  <c r="E3333" i="10"/>
  <c r="B3334" i="10"/>
  <c r="C3334" i="10"/>
  <c r="D3334" i="10"/>
  <c r="E3334" i="10"/>
  <c r="B3335" i="10"/>
  <c r="C3335" i="10"/>
  <c r="D3335" i="10"/>
  <c r="E3335" i="10"/>
  <c r="B3336" i="10"/>
  <c r="C3336" i="10"/>
  <c r="D3336" i="10"/>
  <c r="E3336" i="10"/>
  <c r="B3337" i="10"/>
  <c r="C3337" i="10"/>
  <c r="D3337" i="10"/>
  <c r="E3337" i="10"/>
  <c r="B3338" i="10"/>
  <c r="C3338" i="10"/>
  <c r="D3338" i="10"/>
  <c r="E3338" i="10"/>
  <c r="B3339" i="10"/>
  <c r="C3339" i="10"/>
  <c r="D3339" i="10"/>
  <c r="E3339" i="10"/>
  <c r="B3340" i="10"/>
  <c r="C3340" i="10"/>
  <c r="D3340" i="10"/>
  <c r="E3340" i="10"/>
  <c r="B3341" i="10"/>
  <c r="C3341" i="10"/>
  <c r="D3341" i="10"/>
  <c r="E3341" i="10"/>
  <c r="B3342" i="10"/>
  <c r="C3342" i="10"/>
  <c r="D3342" i="10"/>
  <c r="E3342" i="10"/>
  <c r="B3343" i="10"/>
  <c r="C3343" i="10"/>
  <c r="D3343" i="10"/>
  <c r="E3343" i="10"/>
  <c r="B3344" i="10"/>
  <c r="C3344" i="10"/>
  <c r="D3344" i="10"/>
  <c r="E3344" i="10"/>
  <c r="B3345" i="10"/>
  <c r="C3345" i="10"/>
  <c r="D3345" i="10"/>
  <c r="E3345" i="10"/>
  <c r="B3346" i="10"/>
  <c r="C3346" i="10"/>
  <c r="D3346" i="10"/>
  <c r="E3346" i="10"/>
  <c r="B3347" i="10"/>
  <c r="C3347" i="10"/>
  <c r="D3347" i="10"/>
  <c r="E3347" i="10"/>
  <c r="B3348" i="10"/>
  <c r="C3348" i="10"/>
  <c r="D3348" i="10"/>
  <c r="E3348" i="10"/>
  <c r="B3349" i="10"/>
  <c r="C3349" i="10"/>
  <c r="D3349" i="10"/>
  <c r="E3349" i="10"/>
  <c r="B3350" i="10"/>
  <c r="C3350" i="10"/>
  <c r="D3350" i="10"/>
  <c r="E3350" i="10"/>
  <c r="B3351" i="10"/>
  <c r="C3351" i="10"/>
  <c r="D3351" i="10"/>
  <c r="E3351" i="10"/>
  <c r="B3352" i="10"/>
  <c r="C3352" i="10"/>
  <c r="D3352" i="10"/>
  <c r="E3352" i="10"/>
  <c r="B3353" i="10"/>
  <c r="C3353" i="10"/>
  <c r="D3353" i="10"/>
  <c r="E3353" i="10"/>
  <c r="B3354" i="10"/>
  <c r="C3354" i="10"/>
  <c r="D3354" i="10"/>
  <c r="E3354" i="10"/>
  <c r="B3355" i="10"/>
  <c r="C3355" i="10"/>
  <c r="D3355" i="10"/>
  <c r="E3355" i="10"/>
  <c r="B3356" i="10"/>
  <c r="C3356" i="10"/>
  <c r="D3356" i="10"/>
  <c r="E3356" i="10"/>
  <c r="B3357" i="10"/>
  <c r="C3357" i="10"/>
  <c r="D3357" i="10"/>
  <c r="E3357" i="10"/>
  <c r="B3358" i="10"/>
  <c r="C3358" i="10"/>
  <c r="D3358" i="10"/>
  <c r="E3358" i="10"/>
  <c r="B3359" i="10"/>
  <c r="C3359" i="10"/>
  <c r="D3359" i="10"/>
  <c r="E3359" i="10"/>
  <c r="B3360" i="10"/>
  <c r="C3360" i="10"/>
  <c r="D3360" i="10"/>
  <c r="E3360" i="10"/>
  <c r="B3361" i="10"/>
  <c r="C3361" i="10"/>
  <c r="D3361" i="10"/>
  <c r="E3361" i="10"/>
  <c r="B3362" i="10"/>
  <c r="C3362" i="10"/>
  <c r="D3362" i="10"/>
  <c r="E3362" i="10"/>
  <c r="B3363" i="10"/>
  <c r="C3363" i="10"/>
  <c r="D3363" i="10"/>
  <c r="E3363" i="10"/>
  <c r="B3364" i="10"/>
  <c r="C3364" i="10"/>
  <c r="D3364" i="10"/>
  <c r="E3364" i="10"/>
  <c r="B3365" i="10"/>
  <c r="C3365" i="10"/>
  <c r="D3365" i="10"/>
  <c r="E3365" i="10"/>
  <c r="B3366" i="10"/>
  <c r="C3366" i="10"/>
  <c r="D3366" i="10"/>
  <c r="E3366" i="10"/>
  <c r="B3367" i="10"/>
  <c r="C3367" i="10"/>
  <c r="D3367" i="10"/>
  <c r="E3367" i="10"/>
  <c r="B3368" i="10"/>
  <c r="C3368" i="10"/>
  <c r="D3368" i="10"/>
  <c r="E3368" i="10"/>
  <c r="B3369" i="10"/>
  <c r="C3369" i="10"/>
  <c r="D3369" i="10"/>
  <c r="E3369" i="10"/>
  <c r="B3370" i="10"/>
  <c r="C3370" i="10"/>
  <c r="D3370" i="10"/>
  <c r="E3370" i="10"/>
  <c r="B3371" i="10"/>
  <c r="C3371" i="10"/>
  <c r="D3371" i="10"/>
  <c r="E3371" i="10"/>
  <c r="B3372" i="10"/>
  <c r="C3372" i="10"/>
  <c r="D3372" i="10"/>
  <c r="E3372" i="10"/>
  <c r="B3373" i="10"/>
  <c r="C3373" i="10"/>
  <c r="D3373" i="10"/>
  <c r="E3373" i="10"/>
  <c r="B3374" i="10"/>
  <c r="C3374" i="10"/>
  <c r="D3374" i="10"/>
  <c r="E3374" i="10"/>
  <c r="B3375" i="10"/>
  <c r="C3375" i="10"/>
  <c r="D3375" i="10"/>
  <c r="E3375" i="10"/>
  <c r="B3376" i="10"/>
  <c r="C3376" i="10"/>
  <c r="D3376" i="10"/>
  <c r="E3376" i="10"/>
  <c r="B3377" i="10"/>
  <c r="C3377" i="10"/>
  <c r="D3377" i="10"/>
  <c r="E3377" i="10"/>
  <c r="B3378" i="10"/>
  <c r="C3378" i="10"/>
  <c r="D3378" i="10"/>
  <c r="E3378" i="10"/>
  <c r="B3379" i="10"/>
  <c r="C3379" i="10"/>
  <c r="D3379" i="10"/>
  <c r="E3379" i="10"/>
  <c r="B3380" i="10"/>
  <c r="C3380" i="10"/>
  <c r="D3380" i="10"/>
  <c r="E3380" i="10"/>
  <c r="B3381" i="10"/>
  <c r="C3381" i="10"/>
  <c r="D3381" i="10"/>
  <c r="E3381" i="10"/>
  <c r="B3382" i="10"/>
  <c r="C3382" i="10"/>
  <c r="D3382" i="10"/>
  <c r="E3382" i="10"/>
  <c r="B3383" i="10"/>
  <c r="C3383" i="10"/>
  <c r="D3383" i="10"/>
  <c r="E3383" i="10"/>
  <c r="B3384" i="10"/>
  <c r="C3384" i="10"/>
  <c r="D3384" i="10"/>
  <c r="E3384" i="10"/>
  <c r="B3385" i="10"/>
  <c r="C3385" i="10"/>
  <c r="D3385" i="10"/>
  <c r="E3385" i="10"/>
  <c r="B3386" i="10"/>
  <c r="C3386" i="10"/>
  <c r="D3386" i="10"/>
  <c r="E3386" i="10"/>
  <c r="B3387" i="10"/>
  <c r="C3387" i="10"/>
  <c r="D3387" i="10"/>
  <c r="E3387" i="10"/>
  <c r="B3388" i="10"/>
  <c r="C3388" i="10"/>
  <c r="D3388" i="10"/>
  <c r="E3388" i="10"/>
  <c r="B3389" i="10"/>
  <c r="C3389" i="10"/>
  <c r="D3389" i="10"/>
  <c r="E3389" i="10"/>
  <c r="B3390" i="10"/>
  <c r="C3390" i="10"/>
  <c r="D3390" i="10"/>
  <c r="E3390" i="10"/>
  <c r="B3391" i="10"/>
  <c r="C3391" i="10"/>
  <c r="D3391" i="10"/>
  <c r="E3391" i="10"/>
  <c r="B3392" i="10"/>
  <c r="C3392" i="10"/>
  <c r="D3392" i="10"/>
  <c r="E3392" i="10"/>
  <c r="B3393" i="10"/>
  <c r="C3393" i="10"/>
  <c r="D3393" i="10"/>
  <c r="E3393" i="10"/>
  <c r="B3394" i="10"/>
  <c r="C3394" i="10"/>
  <c r="D3394" i="10"/>
  <c r="E3394" i="10"/>
  <c r="B3395" i="10"/>
  <c r="C3395" i="10"/>
  <c r="D3395" i="10"/>
  <c r="E3395" i="10"/>
  <c r="B3396" i="10"/>
  <c r="C3396" i="10"/>
  <c r="D3396" i="10"/>
  <c r="E3396" i="10"/>
  <c r="B3397" i="10"/>
  <c r="C3397" i="10"/>
  <c r="D3397" i="10"/>
  <c r="E3397" i="10"/>
  <c r="B3398" i="10"/>
  <c r="C3398" i="10"/>
  <c r="D3398" i="10"/>
  <c r="E3398" i="10"/>
  <c r="B3399" i="10"/>
  <c r="C3399" i="10"/>
  <c r="D3399" i="10"/>
  <c r="E3399" i="10"/>
  <c r="B3400" i="10"/>
  <c r="C3400" i="10"/>
  <c r="D3400" i="10"/>
  <c r="E3400" i="10"/>
  <c r="B3401" i="10"/>
  <c r="C3401" i="10"/>
  <c r="D3401" i="10"/>
  <c r="E3401" i="10"/>
  <c r="B3402" i="10"/>
  <c r="C3402" i="10"/>
  <c r="D3402" i="10"/>
  <c r="E3402" i="10"/>
  <c r="B3403" i="10"/>
  <c r="C3403" i="10"/>
  <c r="D3403" i="10"/>
  <c r="E3403" i="10"/>
  <c r="B3404" i="10"/>
  <c r="C3404" i="10"/>
  <c r="D3404" i="10"/>
  <c r="E3404" i="10"/>
  <c r="B3405" i="10"/>
  <c r="C3405" i="10"/>
  <c r="D3405" i="10"/>
  <c r="E3405" i="10"/>
  <c r="B3406" i="10"/>
  <c r="C3406" i="10"/>
  <c r="D3406" i="10"/>
  <c r="E3406" i="10"/>
  <c r="B3407" i="10"/>
  <c r="C3407" i="10"/>
  <c r="D3407" i="10"/>
  <c r="E3407" i="10"/>
  <c r="B3408" i="10"/>
  <c r="C3408" i="10"/>
  <c r="D3408" i="10"/>
  <c r="E3408" i="10"/>
  <c r="B3409" i="10"/>
  <c r="C3409" i="10"/>
  <c r="D3409" i="10"/>
  <c r="E3409" i="10"/>
  <c r="B3410" i="10"/>
  <c r="C3410" i="10"/>
  <c r="D3410" i="10"/>
  <c r="E3410" i="10"/>
  <c r="B3411" i="10"/>
  <c r="C3411" i="10"/>
  <c r="D3411" i="10"/>
  <c r="E3411" i="10"/>
  <c r="B3412" i="10"/>
  <c r="C3412" i="10"/>
  <c r="D3412" i="10"/>
  <c r="E3412" i="10"/>
  <c r="B3413" i="10"/>
  <c r="C3413" i="10"/>
  <c r="D3413" i="10"/>
  <c r="E3413" i="10"/>
  <c r="B3414" i="10"/>
  <c r="C3414" i="10"/>
  <c r="D3414" i="10"/>
  <c r="E3414" i="10"/>
  <c r="B3415" i="10"/>
  <c r="C3415" i="10"/>
  <c r="D3415" i="10"/>
  <c r="E3415" i="10"/>
  <c r="B3416" i="10"/>
  <c r="C3416" i="10"/>
  <c r="D3416" i="10"/>
  <c r="E3416" i="10"/>
  <c r="B3417" i="10"/>
  <c r="C3417" i="10"/>
  <c r="D3417" i="10"/>
  <c r="E3417" i="10"/>
  <c r="B3418" i="10"/>
  <c r="C3418" i="10"/>
  <c r="D3418" i="10"/>
  <c r="E3418" i="10"/>
  <c r="B3419" i="10"/>
  <c r="C3419" i="10"/>
  <c r="D3419" i="10"/>
  <c r="E3419" i="10"/>
  <c r="B3420" i="10"/>
  <c r="C3420" i="10"/>
  <c r="D3420" i="10"/>
  <c r="E3420" i="10"/>
  <c r="B3421" i="10"/>
  <c r="C3421" i="10"/>
  <c r="D3421" i="10"/>
  <c r="E3421" i="10"/>
  <c r="B3422" i="10"/>
  <c r="C3422" i="10"/>
  <c r="D3422" i="10"/>
  <c r="E3422" i="10"/>
  <c r="B3423" i="10"/>
  <c r="C3423" i="10"/>
  <c r="D3423" i="10"/>
  <c r="E3423" i="10"/>
  <c r="B3424" i="10"/>
  <c r="C3424" i="10"/>
  <c r="D3424" i="10"/>
  <c r="E3424" i="10"/>
  <c r="B3425" i="10"/>
  <c r="C3425" i="10"/>
  <c r="D3425" i="10"/>
  <c r="E3425" i="10"/>
  <c r="B3426" i="10"/>
  <c r="C3426" i="10"/>
  <c r="D3426" i="10"/>
  <c r="E3426" i="10"/>
  <c r="B3427" i="10"/>
  <c r="C3427" i="10"/>
  <c r="D3427" i="10"/>
  <c r="E3427" i="10"/>
  <c r="B3428" i="10"/>
  <c r="C3428" i="10"/>
  <c r="D3428" i="10"/>
  <c r="E3428" i="10"/>
  <c r="B3429" i="10"/>
  <c r="C3429" i="10"/>
  <c r="D3429" i="10"/>
  <c r="E3429" i="10"/>
  <c r="B3430" i="10"/>
  <c r="C3430" i="10"/>
  <c r="D3430" i="10"/>
  <c r="E3430" i="10"/>
  <c r="B3431" i="10"/>
  <c r="C3431" i="10"/>
  <c r="D3431" i="10"/>
  <c r="E3431" i="10"/>
  <c r="B3432" i="10"/>
  <c r="C3432" i="10"/>
  <c r="D3432" i="10"/>
  <c r="E3432" i="10"/>
  <c r="B3433" i="10"/>
  <c r="C3433" i="10"/>
  <c r="D3433" i="10"/>
  <c r="E3433" i="10"/>
  <c r="B3434" i="10"/>
  <c r="C3434" i="10"/>
  <c r="D3434" i="10"/>
  <c r="E3434" i="10"/>
  <c r="B3435" i="10"/>
  <c r="C3435" i="10"/>
  <c r="D3435" i="10"/>
  <c r="E3435" i="10"/>
  <c r="B3436" i="10"/>
  <c r="C3436" i="10"/>
  <c r="D3436" i="10"/>
  <c r="E3436" i="10"/>
  <c r="B3437" i="10"/>
  <c r="C3437" i="10"/>
  <c r="D3437" i="10"/>
  <c r="E3437" i="10"/>
  <c r="B3438" i="10"/>
  <c r="C3438" i="10"/>
  <c r="D3438" i="10"/>
  <c r="E3438" i="10"/>
  <c r="B3439" i="10"/>
  <c r="C3439" i="10"/>
  <c r="D3439" i="10"/>
  <c r="E3439" i="10"/>
  <c r="B3440" i="10"/>
  <c r="C3440" i="10"/>
  <c r="D3440" i="10"/>
  <c r="E3440" i="10"/>
  <c r="B3441" i="10"/>
  <c r="C3441" i="10"/>
  <c r="D3441" i="10"/>
  <c r="E3441" i="10"/>
  <c r="B3442" i="10"/>
  <c r="C3442" i="10"/>
  <c r="D3442" i="10"/>
  <c r="E3442" i="10"/>
  <c r="B3443" i="10"/>
  <c r="C3443" i="10"/>
  <c r="D3443" i="10"/>
  <c r="E3443" i="10"/>
  <c r="B3444" i="10"/>
  <c r="C3444" i="10"/>
  <c r="D3444" i="10"/>
  <c r="E3444" i="10"/>
  <c r="B3445" i="10"/>
  <c r="C3445" i="10"/>
  <c r="D3445" i="10"/>
  <c r="E3445" i="10"/>
  <c r="B3446" i="10"/>
  <c r="C3446" i="10"/>
  <c r="D3446" i="10"/>
  <c r="E3446" i="10"/>
  <c r="B3447" i="10"/>
  <c r="C3447" i="10"/>
  <c r="D3447" i="10"/>
  <c r="E3447" i="10"/>
  <c r="B3448" i="10"/>
  <c r="C3448" i="10"/>
  <c r="D3448" i="10"/>
  <c r="E3448" i="10"/>
  <c r="B3449" i="10"/>
  <c r="C3449" i="10"/>
  <c r="D3449" i="10"/>
  <c r="E3449" i="10"/>
  <c r="B3450" i="10"/>
  <c r="C3450" i="10"/>
  <c r="D3450" i="10"/>
  <c r="E3450" i="10"/>
  <c r="B3451" i="10"/>
  <c r="C3451" i="10"/>
  <c r="D3451" i="10"/>
  <c r="E3451" i="10"/>
  <c r="B3452" i="10"/>
  <c r="C3452" i="10"/>
  <c r="D3452" i="10"/>
  <c r="E3452" i="10"/>
  <c r="B3453" i="10"/>
  <c r="C3453" i="10"/>
  <c r="D3453" i="10"/>
  <c r="E3453" i="10"/>
  <c r="B3454" i="10"/>
  <c r="C3454" i="10"/>
  <c r="D3454" i="10"/>
  <c r="E3454" i="10"/>
  <c r="B3455" i="10"/>
  <c r="C3455" i="10"/>
  <c r="D3455" i="10"/>
  <c r="E3455" i="10"/>
  <c r="B3456" i="10"/>
  <c r="C3456" i="10"/>
  <c r="D3456" i="10"/>
  <c r="E3456" i="10"/>
  <c r="B3457" i="10"/>
  <c r="C3457" i="10"/>
  <c r="D3457" i="10"/>
  <c r="E3457" i="10"/>
  <c r="B3458" i="10"/>
  <c r="C3458" i="10"/>
  <c r="D3458" i="10"/>
  <c r="E3458" i="10"/>
  <c r="B3459" i="10"/>
  <c r="C3459" i="10"/>
  <c r="D3459" i="10"/>
  <c r="E3459" i="10"/>
  <c r="B3460" i="10"/>
  <c r="C3460" i="10"/>
  <c r="D3460" i="10"/>
  <c r="E3460" i="10"/>
  <c r="B3461" i="10"/>
  <c r="C3461" i="10"/>
  <c r="D3461" i="10"/>
  <c r="E3461" i="10"/>
  <c r="B3462" i="10"/>
  <c r="C3462" i="10"/>
  <c r="D3462" i="10"/>
  <c r="E3462" i="10"/>
  <c r="B3463" i="10"/>
  <c r="C3463" i="10"/>
  <c r="D3463" i="10"/>
  <c r="E3463" i="10"/>
  <c r="B3464" i="10"/>
  <c r="C3464" i="10"/>
  <c r="D3464" i="10"/>
  <c r="E3464" i="10"/>
  <c r="B3465" i="10"/>
  <c r="C3465" i="10"/>
  <c r="D3465" i="10"/>
  <c r="E3465" i="10"/>
  <c r="B3466" i="10"/>
  <c r="C3466" i="10"/>
  <c r="D3466" i="10"/>
  <c r="E3466" i="10"/>
  <c r="B3467" i="10"/>
  <c r="C3467" i="10"/>
  <c r="D3467" i="10"/>
  <c r="E3467" i="10"/>
  <c r="B3468" i="10"/>
  <c r="C3468" i="10"/>
  <c r="D3468" i="10"/>
  <c r="E3468" i="10"/>
  <c r="B3469" i="10"/>
  <c r="C3469" i="10"/>
  <c r="D3469" i="10"/>
  <c r="E3469" i="10"/>
  <c r="B3470" i="10"/>
  <c r="C3470" i="10"/>
  <c r="D3470" i="10"/>
  <c r="E3470" i="10"/>
  <c r="B3471" i="10"/>
  <c r="C3471" i="10"/>
  <c r="D3471" i="10"/>
  <c r="E3471" i="10"/>
  <c r="B3472" i="10"/>
  <c r="C3472" i="10"/>
  <c r="D3472" i="10"/>
  <c r="E3472" i="10"/>
  <c r="B3473" i="10"/>
  <c r="C3473" i="10"/>
  <c r="D3473" i="10"/>
  <c r="E3473" i="10"/>
  <c r="B3474" i="10"/>
  <c r="C3474" i="10"/>
  <c r="D3474" i="10"/>
  <c r="E3474" i="10"/>
  <c r="B3475" i="10"/>
  <c r="C3475" i="10"/>
  <c r="D3475" i="10"/>
  <c r="E3475" i="10"/>
  <c r="B3476" i="10"/>
  <c r="C3476" i="10"/>
  <c r="D3476" i="10"/>
  <c r="E3476" i="10"/>
  <c r="B3477" i="10"/>
  <c r="C3477" i="10"/>
  <c r="D3477" i="10"/>
  <c r="E3477" i="10"/>
  <c r="B3478" i="10"/>
  <c r="C3478" i="10"/>
  <c r="D3478" i="10"/>
  <c r="E3478" i="10"/>
  <c r="B3479" i="10"/>
  <c r="C3479" i="10"/>
  <c r="D3479" i="10"/>
  <c r="E3479" i="10"/>
  <c r="B3480" i="10"/>
  <c r="C3480" i="10"/>
  <c r="D3480" i="10"/>
  <c r="E3480" i="10"/>
  <c r="B3481" i="10"/>
  <c r="C3481" i="10"/>
  <c r="D3481" i="10"/>
  <c r="E3481" i="10"/>
  <c r="B3482" i="10"/>
  <c r="C3482" i="10"/>
  <c r="D3482" i="10"/>
  <c r="E3482" i="10"/>
  <c r="B3483" i="10"/>
  <c r="C3483" i="10"/>
  <c r="D3483" i="10"/>
  <c r="E3483" i="10"/>
  <c r="B3484" i="10"/>
  <c r="C3484" i="10"/>
  <c r="D3484" i="10"/>
  <c r="E3484" i="10"/>
  <c r="B3485" i="10"/>
  <c r="C3485" i="10"/>
  <c r="D3485" i="10"/>
  <c r="E3485" i="10"/>
  <c r="B3486" i="10"/>
  <c r="C3486" i="10"/>
  <c r="D3486" i="10"/>
  <c r="E3486" i="10"/>
  <c r="B3487" i="10"/>
  <c r="C3487" i="10"/>
  <c r="D3487" i="10"/>
  <c r="E3487" i="10"/>
  <c r="B3488" i="10"/>
  <c r="C3488" i="10"/>
  <c r="D3488" i="10"/>
  <c r="E3488" i="10"/>
  <c r="B3489" i="10"/>
  <c r="C3489" i="10"/>
  <c r="D3489" i="10"/>
  <c r="E3489" i="10"/>
  <c r="B3490" i="10"/>
  <c r="C3490" i="10"/>
  <c r="D3490" i="10"/>
  <c r="E3490" i="10"/>
  <c r="B3491" i="10"/>
  <c r="C3491" i="10"/>
  <c r="D3491" i="10"/>
  <c r="E3491" i="10"/>
  <c r="B3492" i="10"/>
  <c r="C3492" i="10"/>
  <c r="D3492" i="10"/>
  <c r="E3492" i="10"/>
  <c r="B3493" i="10"/>
  <c r="C3493" i="10"/>
  <c r="D3493" i="10"/>
  <c r="E3493" i="10"/>
  <c r="B3494" i="10"/>
  <c r="C3494" i="10"/>
  <c r="D3494" i="10"/>
  <c r="E3494" i="10"/>
  <c r="B3495" i="10"/>
  <c r="C3495" i="10"/>
  <c r="D3495" i="10"/>
  <c r="E3495" i="10"/>
  <c r="B3496" i="10"/>
  <c r="C3496" i="10"/>
  <c r="D3496" i="10"/>
  <c r="E3496" i="10"/>
  <c r="B3497" i="10"/>
  <c r="C3497" i="10"/>
  <c r="D3497" i="10"/>
  <c r="E3497" i="10"/>
  <c r="B3498" i="10"/>
  <c r="C3498" i="10"/>
  <c r="D3498" i="10"/>
  <c r="E3498" i="10"/>
  <c r="B3499" i="10"/>
  <c r="C3499" i="10"/>
  <c r="D3499" i="10"/>
  <c r="E3499" i="10"/>
  <c r="B3500" i="10"/>
  <c r="C3500" i="10"/>
  <c r="D3500" i="10"/>
  <c r="E3500" i="10"/>
  <c r="B3501" i="10"/>
  <c r="C3501" i="10"/>
  <c r="D3501" i="10"/>
  <c r="E3501" i="10"/>
  <c r="B3502" i="10"/>
  <c r="C3502" i="10"/>
  <c r="D3502" i="10"/>
  <c r="E3502" i="10"/>
  <c r="B3503" i="10"/>
  <c r="C3503" i="10"/>
  <c r="D3503" i="10"/>
  <c r="E3503" i="10"/>
  <c r="B3504" i="10"/>
  <c r="C3504" i="10"/>
  <c r="D3504" i="10"/>
  <c r="E3504" i="10"/>
  <c r="B3505" i="10"/>
  <c r="C3505" i="10"/>
  <c r="D3505" i="10"/>
  <c r="E3505" i="10"/>
  <c r="B3506" i="10"/>
  <c r="C3506" i="10"/>
  <c r="D3506" i="10"/>
  <c r="E3506" i="10"/>
  <c r="B3507" i="10"/>
  <c r="C3507" i="10"/>
  <c r="D3507" i="10"/>
  <c r="E3507" i="10"/>
  <c r="B3508" i="10"/>
  <c r="C3508" i="10"/>
  <c r="D3508" i="10"/>
  <c r="E3508" i="10"/>
  <c r="B3509" i="10"/>
  <c r="C3509" i="10"/>
  <c r="D3509" i="10"/>
  <c r="E3509" i="10"/>
  <c r="B3510" i="10"/>
  <c r="C3510" i="10"/>
  <c r="D3510" i="10"/>
  <c r="E3510" i="10"/>
  <c r="B3511" i="10"/>
  <c r="C3511" i="10"/>
  <c r="D3511" i="10"/>
  <c r="E3511" i="10"/>
  <c r="B3512" i="10"/>
  <c r="C3512" i="10"/>
  <c r="D3512" i="10"/>
  <c r="E3512" i="10"/>
  <c r="B3513" i="10"/>
  <c r="C3513" i="10"/>
  <c r="D3513" i="10"/>
  <c r="E3513" i="10"/>
  <c r="B3514" i="10"/>
  <c r="C3514" i="10"/>
  <c r="D3514" i="10"/>
  <c r="E3514" i="10"/>
  <c r="B3515" i="10"/>
  <c r="C3515" i="10"/>
  <c r="D3515" i="10"/>
  <c r="E3515" i="10"/>
  <c r="B3516" i="10"/>
  <c r="C3516" i="10"/>
  <c r="D3516" i="10"/>
  <c r="E3516" i="10"/>
  <c r="B3517" i="10"/>
  <c r="C3517" i="10"/>
  <c r="D3517" i="10"/>
  <c r="E3517" i="10"/>
  <c r="B3518" i="10"/>
  <c r="C3518" i="10"/>
  <c r="D3518" i="10"/>
  <c r="E3518" i="10"/>
  <c r="B3519" i="10"/>
  <c r="C3519" i="10"/>
  <c r="D3519" i="10"/>
  <c r="E3519" i="10"/>
  <c r="B3520" i="10"/>
  <c r="C3520" i="10"/>
  <c r="D3520" i="10"/>
  <c r="E3520" i="10"/>
  <c r="B3521" i="10"/>
  <c r="C3521" i="10"/>
  <c r="D3521" i="10"/>
  <c r="E3521" i="10"/>
  <c r="B3522" i="10"/>
  <c r="C3522" i="10"/>
  <c r="D3522" i="10"/>
  <c r="E3522" i="10"/>
  <c r="B3523" i="10"/>
  <c r="C3523" i="10"/>
  <c r="D3523" i="10"/>
  <c r="E3523" i="10"/>
  <c r="B3524" i="10"/>
  <c r="C3524" i="10"/>
  <c r="D3524" i="10"/>
  <c r="E3524" i="10"/>
  <c r="B3525" i="10"/>
  <c r="C3525" i="10"/>
  <c r="D3525" i="10"/>
  <c r="E3525" i="10"/>
  <c r="C1" i="10"/>
  <c r="D1" i="10"/>
  <c r="E1" i="10"/>
  <c r="A2" i="10"/>
  <c r="A3" i="10"/>
  <c r="A4" i="10"/>
  <c r="A5" i="10"/>
  <c r="A6" i="10"/>
  <c r="A7" i="10"/>
  <c r="A8" i="10"/>
  <c r="A9" i="10"/>
  <c r="A10" i="10"/>
  <c r="A11" i="10"/>
  <c r="A12" i="10"/>
  <c r="A13" i="10"/>
  <c r="A14" i="10"/>
  <c r="A15" i="10"/>
  <c r="A16" i="10"/>
  <c r="A17" i="10"/>
  <c r="A18" i="10"/>
  <c r="A19" i="10"/>
  <c r="A20" i="10"/>
  <c r="A21" i="10"/>
  <c r="A22" i="10"/>
  <c r="A23" i="10"/>
  <c r="A24" i="10"/>
  <c r="A25" i="10"/>
  <c r="A26" i="10"/>
  <c r="A27" i="10"/>
  <c r="A28" i="10"/>
  <c r="A29" i="10"/>
  <c r="A30" i="10"/>
  <c r="A31" i="10"/>
  <c r="A32" i="10"/>
  <c r="A33" i="10"/>
  <c r="A34" i="10"/>
  <c r="A35" i="10"/>
  <c r="A36" i="10"/>
  <c r="A37" i="10"/>
  <c r="A38" i="10"/>
  <c r="A39" i="10"/>
  <c r="A40" i="10"/>
  <c r="A41" i="10"/>
  <c r="A42" i="10"/>
  <c r="A43" i="10"/>
  <c r="A44" i="10"/>
  <c r="A45" i="10"/>
  <c r="A46" i="10"/>
  <c r="A47" i="10"/>
  <c r="A48" i="10"/>
  <c r="A49" i="10"/>
  <c r="A50" i="10"/>
  <c r="A51" i="10"/>
  <c r="A52" i="10"/>
  <c r="A53" i="10"/>
  <c r="A54" i="10"/>
  <c r="A55" i="10"/>
  <c r="A56" i="10"/>
  <c r="A57" i="10"/>
  <c r="A58" i="10"/>
  <c r="A59" i="10"/>
  <c r="A60" i="10"/>
  <c r="A61" i="10"/>
  <c r="A62" i="10"/>
  <c r="A63" i="10"/>
  <c r="A64" i="10"/>
  <c r="A65" i="10"/>
  <c r="A66" i="10"/>
  <c r="A67" i="10"/>
  <c r="A68" i="10"/>
  <c r="A69" i="10"/>
  <c r="A70" i="10"/>
  <c r="A71" i="10"/>
  <c r="A72" i="10"/>
  <c r="A73" i="10"/>
  <c r="A74" i="10"/>
  <c r="A75" i="10"/>
  <c r="A76" i="10"/>
  <c r="A77" i="10"/>
  <c r="A78" i="10"/>
  <c r="A79" i="10"/>
  <c r="A80" i="10"/>
  <c r="A81" i="10"/>
  <c r="A82" i="10"/>
  <c r="A83" i="10"/>
  <c r="A84" i="10"/>
  <c r="A85" i="10"/>
  <c r="A86" i="10"/>
  <c r="A87" i="10"/>
  <c r="A88" i="10"/>
  <c r="A89" i="10"/>
  <c r="A90" i="10"/>
  <c r="A91" i="10"/>
  <c r="A92" i="10"/>
  <c r="A93" i="10"/>
  <c r="A94" i="10"/>
  <c r="A95" i="10"/>
  <c r="A96" i="10"/>
  <c r="A97" i="10"/>
  <c r="A98" i="10"/>
  <c r="A99" i="10"/>
  <c r="A100" i="10"/>
  <c r="A101" i="10"/>
  <c r="A102" i="10"/>
  <c r="A103" i="10"/>
  <c r="A104" i="10"/>
  <c r="A105" i="10"/>
  <c r="A106" i="10"/>
  <c r="A107" i="10"/>
  <c r="A108" i="10"/>
  <c r="A109" i="10"/>
  <c r="A110" i="10"/>
  <c r="A111" i="10"/>
  <c r="A112" i="10"/>
  <c r="A113" i="10"/>
  <c r="A114" i="10"/>
  <c r="A115" i="10"/>
  <c r="A116" i="10"/>
  <c r="A117" i="10"/>
  <c r="A118" i="10"/>
  <c r="A119" i="10"/>
  <c r="A120" i="10"/>
  <c r="A121" i="10"/>
  <c r="A122" i="10"/>
  <c r="A123" i="10"/>
  <c r="A124" i="10"/>
  <c r="A125" i="10"/>
  <c r="A126" i="10"/>
  <c r="A127" i="10"/>
  <c r="A128" i="10"/>
  <c r="A129" i="10"/>
  <c r="A130" i="10"/>
  <c r="A131" i="10"/>
  <c r="A132" i="10"/>
  <c r="A133" i="10"/>
  <c r="A134" i="10"/>
  <c r="A135" i="10"/>
  <c r="A136" i="10"/>
  <c r="A137" i="10"/>
  <c r="A138" i="10"/>
  <c r="A139" i="10"/>
  <c r="A140" i="10"/>
  <c r="A141" i="10"/>
  <c r="A142" i="10"/>
  <c r="A143" i="10"/>
  <c r="A144" i="10"/>
  <c r="A145" i="10"/>
  <c r="A146" i="10"/>
  <c r="A147" i="10"/>
  <c r="A148" i="10"/>
  <c r="A149" i="10"/>
  <c r="A150" i="10"/>
  <c r="A151" i="10"/>
  <c r="A152" i="10"/>
  <c r="A153" i="10"/>
  <c r="A154" i="10"/>
  <c r="A155" i="10"/>
  <c r="A156" i="10"/>
  <c r="A157" i="10"/>
  <c r="A158" i="10"/>
  <c r="A159" i="10"/>
  <c r="A160" i="10"/>
  <c r="A161" i="10"/>
  <c r="A162" i="10"/>
  <c r="A163" i="10"/>
  <c r="A164" i="10"/>
  <c r="A165" i="10"/>
  <c r="A166" i="10"/>
  <c r="A167" i="10"/>
  <c r="A168" i="10"/>
  <c r="A169" i="10"/>
  <c r="A170" i="10"/>
  <c r="A171" i="10"/>
  <c r="A172" i="10"/>
  <c r="A173" i="10"/>
  <c r="A174" i="10"/>
  <c r="A175" i="10"/>
  <c r="A176" i="10"/>
  <c r="A177" i="10"/>
  <c r="A178" i="10"/>
  <c r="A179" i="10"/>
  <c r="A180" i="10"/>
  <c r="A181" i="10"/>
  <c r="A182" i="10"/>
  <c r="A183" i="10"/>
  <c r="A184" i="10"/>
  <c r="A185" i="10"/>
  <c r="A186" i="10"/>
  <c r="A187" i="10"/>
  <c r="A188" i="10"/>
  <c r="A189" i="10"/>
  <c r="A190" i="10"/>
  <c r="A191" i="10"/>
  <c r="A192" i="10"/>
  <c r="A193" i="10"/>
  <c r="A194" i="10"/>
  <c r="A195" i="10"/>
  <c r="A196" i="10"/>
  <c r="A197" i="10"/>
  <c r="A198" i="10"/>
  <c r="A199" i="10"/>
  <c r="A200" i="10"/>
  <c r="A201" i="10"/>
  <c r="A202" i="10"/>
  <c r="A203" i="10"/>
  <c r="A204" i="10"/>
  <c r="A205" i="10"/>
  <c r="A206" i="10"/>
  <c r="A207" i="10"/>
  <c r="A208" i="10"/>
  <c r="A209" i="10"/>
  <c r="A210" i="10"/>
  <c r="A211" i="10"/>
  <c r="A212" i="10"/>
  <c r="A213" i="10"/>
  <c r="A214" i="10"/>
  <c r="A215" i="10"/>
  <c r="A216" i="10"/>
  <c r="A217" i="10"/>
  <c r="A218" i="10"/>
  <c r="A219" i="10"/>
  <c r="A220" i="10"/>
  <c r="A221" i="10"/>
  <c r="A222" i="10"/>
  <c r="A223" i="10"/>
  <c r="A224" i="10"/>
  <c r="A225" i="10"/>
  <c r="A226" i="10"/>
  <c r="A227" i="10"/>
  <c r="A228" i="10"/>
  <c r="A229" i="10"/>
  <c r="A230" i="10"/>
  <c r="A231" i="10"/>
  <c r="A232" i="10"/>
  <c r="A233" i="10"/>
  <c r="A234" i="10"/>
  <c r="A235" i="10"/>
  <c r="A236" i="10"/>
  <c r="A237" i="10"/>
  <c r="A238" i="10"/>
  <c r="A239" i="10"/>
  <c r="A240" i="10"/>
  <c r="A241" i="10"/>
  <c r="A242" i="10"/>
  <c r="A243" i="10"/>
  <c r="A244" i="10"/>
  <c r="A245" i="10"/>
  <c r="A246" i="10"/>
  <c r="A247" i="10"/>
  <c r="A248" i="10"/>
  <c r="A249" i="10"/>
  <c r="A250" i="10"/>
  <c r="A251" i="10"/>
  <c r="A252" i="10"/>
  <c r="A253" i="10"/>
  <c r="A254" i="10"/>
  <c r="A255" i="10"/>
  <c r="A256" i="10"/>
  <c r="A257" i="10"/>
  <c r="A258" i="10"/>
  <c r="A259" i="10"/>
  <c r="A260" i="10"/>
  <c r="A261" i="10"/>
  <c r="A262" i="10"/>
  <c r="A263" i="10"/>
  <c r="A264" i="10"/>
  <c r="A265" i="10"/>
  <c r="A266" i="10"/>
  <c r="A267" i="10"/>
  <c r="A268" i="10"/>
  <c r="A269" i="10"/>
  <c r="A270" i="10"/>
  <c r="A271" i="10"/>
  <c r="A272" i="10"/>
  <c r="A273" i="10"/>
  <c r="A274" i="10"/>
  <c r="A275" i="10"/>
  <c r="A276" i="10"/>
  <c r="A277" i="10"/>
  <c r="A278" i="10"/>
  <c r="A279" i="10"/>
  <c r="A280" i="10"/>
  <c r="A281" i="10"/>
  <c r="A282" i="10"/>
  <c r="A283" i="10"/>
  <c r="A284" i="10"/>
  <c r="A285" i="10"/>
  <c r="A286" i="10"/>
  <c r="A287" i="10"/>
  <c r="A288" i="10"/>
  <c r="A289" i="10"/>
  <c r="A290" i="10"/>
  <c r="A291" i="10"/>
  <c r="A292" i="10"/>
  <c r="A293" i="10"/>
  <c r="A294" i="10"/>
  <c r="A295" i="10"/>
  <c r="A296" i="10"/>
  <c r="A297" i="10"/>
  <c r="A298" i="10"/>
  <c r="A299" i="10"/>
  <c r="A300" i="10"/>
  <c r="A301" i="10"/>
  <c r="A302" i="10"/>
  <c r="A303" i="10"/>
  <c r="A304" i="10"/>
  <c r="A305" i="10"/>
  <c r="A306" i="10"/>
  <c r="A307" i="10"/>
  <c r="A308" i="10"/>
  <c r="A309" i="10"/>
  <c r="A310" i="10"/>
  <c r="A311" i="10"/>
  <c r="A312" i="10"/>
  <c r="A313" i="10"/>
  <c r="A314" i="10"/>
  <c r="A315" i="10"/>
  <c r="A316" i="10"/>
  <c r="A317" i="10"/>
  <c r="A318" i="10"/>
  <c r="A319" i="10"/>
  <c r="A320" i="10"/>
  <c r="A321" i="10"/>
  <c r="A322" i="10"/>
  <c r="A323" i="10"/>
  <c r="A324" i="10"/>
  <c r="A325" i="10"/>
  <c r="A326" i="10"/>
  <c r="A327" i="10"/>
  <c r="A328" i="10"/>
  <c r="A329" i="10"/>
  <c r="A330" i="10"/>
  <c r="A331" i="10"/>
  <c r="A332" i="10"/>
  <c r="A333" i="10"/>
  <c r="A334" i="10"/>
  <c r="A335" i="10"/>
  <c r="A336" i="10"/>
  <c r="A337" i="10"/>
  <c r="A338" i="10"/>
  <c r="A339" i="10"/>
  <c r="A340" i="10"/>
  <c r="A341" i="10"/>
  <c r="A342" i="10"/>
  <c r="A343" i="10"/>
  <c r="A344" i="10"/>
  <c r="A345" i="10"/>
  <c r="A346" i="10"/>
  <c r="A347" i="10"/>
  <c r="A348" i="10"/>
  <c r="A349" i="10"/>
  <c r="A350" i="10"/>
  <c r="A351" i="10"/>
  <c r="A352" i="10"/>
  <c r="A353" i="10"/>
  <c r="A354" i="10"/>
  <c r="A355" i="10"/>
  <c r="A356" i="10"/>
  <c r="A357" i="10"/>
  <c r="A358" i="10"/>
  <c r="A359" i="10"/>
  <c r="A360" i="10"/>
  <c r="A361" i="10"/>
  <c r="A362" i="10"/>
  <c r="A363" i="10"/>
  <c r="A364" i="10"/>
  <c r="A365" i="10"/>
  <c r="A366" i="10"/>
  <c r="A367" i="10"/>
  <c r="A368" i="10"/>
  <c r="A369" i="10"/>
  <c r="A370" i="10"/>
  <c r="A371" i="10"/>
  <c r="A372" i="10"/>
  <c r="A373" i="10"/>
  <c r="A374" i="10"/>
  <c r="A375" i="10"/>
  <c r="A376" i="10"/>
  <c r="A377" i="10"/>
  <c r="A378" i="10"/>
  <c r="A379" i="10"/>
  <c r="A380" i="10"/>
  <c r="A381" i="10"/>
  <c r="A382" i="10"/>
  <c r="A383" i="10"/>
  <c r="A384" i="10"/>
  <c r="A385" i="10"/>
  <c r="A386" i="10"/>
  <c r="A387" i="10"/>
  <c r="A388" i="10"/>
  <c r="A389" i="10"/>
  <c r="A390" i="10"/>
  <c r="A391" i="10"/>
  <c r="A392" i="10"/>
  <c r="A393" i="10"/>
  <c r="A394" i="10"/>
  <c r="A395" i="10"/>
  <c r="A396" i="10"/>
  <c r="A397" i="10"/>
  <c r="A398" i="10"/>
  <c r="A399" i="10"/>
  <c r="A400" i="10"/>
  <c r="A401" i="10"/>
  <c r="A402" i="10"/>
  <c r="A403" i="10"/>
  <c r="A404" i="10"/>
  <c r="A405" i="10"/>
  <c r="A406" i="10"/>
  <c r="A407" i="10"/>
  <c r="A408" i="10"/>
  <c r="A409" i="10"/>
  <c r="A410" i="10"/>
  <c r="A411" i="10"/>
  <c r="A412" i="10"/>
  <c r="A413" i="10"/>
  <c r="A414" i="10"/>
  <c r="A415" i="10"/>
  <c r="A416" i="10"/>
  <c r="A417" i="10"/>
  <c r="A418" i="10"/>
  <c r="A419" i="10"/>
  <c r="A420" i="10"/>
  <c r="A421" i="10"/>
  <c r="A422" i="10"/>
  <c r="A423" i="10"/>
  <c r="A424" i="10"/>
  <c r="A425" i="10"/>
  <c r="A426" i="10"/>
  <c r="A427" i="10"/>
  <c r="A428" i="10"/>
  <c r="A429" i="10"/>
  <c r="A430" i="10"/>
  <c r="A431" i="10"/>
  <c r="A432" i="10"/>
  <c r="A433" i="10"/>
  <c r="A434" i="10"/>
  <c r="A435" i="10"/>
  <c r="A436" i="10"/>
  <c r="A437" i="10"/>
  <c r="A438" i="10"/>
  <c r="A439" i="10"/>
  <c r="A440" i="10"/>
  <c r="A441" i="10"/>
  <c r="A442" i="10"/>
  <c r="A443" i="10"/>
  <c r="A444" i="10"/>
  <c r="A445" i="10"/>
  <c r="A446" i="10"/>
  <c r="A447" i="10"/>
  <c r="A448" i="10"/>
  <c r="A449" i="10"/>
  <c r="A450" i="10"/>
  <c r="A451" i="10"/>
  <c r="A452" i="10"/>
  <c r="A453" i="10"/>
  <c r="A454" i="10"/>
  <c r="A455" i="10"/>
  <c r="A456" i="10"/>
  <c r="A457" i="10"/>
  <c r="A458" i="10"/>
  <c r="A459" i="10"/>
  <c r="A460" i="10"/>
  <c r="A461" i="10"/>
  <c r="A462" i="10"/>
  <c r="A463" i="10"/>
  <c r="A464" i="10"/>
  <c r="A465" i="10"/>
  <c r="A466" i="10"/>
  <c r="A467" i="10"/>
  <c r="A468" i="10"/>
  <c r="A469" i="10"/>
  <c r="A470" i="10"/>
  <c r="A471" i="10"/>
  <c r="A472" i="10"/>
  <c r="A473" i="10"/>
  <c r="A474" i="10"/>
  <c r="A475" i="10"/>
  <c r="A476" i="10"/>
  <c r="A477" i="10"/>
  <c r="A478" i="10"/>
  <c r="A479" i="10"/>
  <c r="A480" i="10"/>
  <c r="A481" i="10"/>
  <c r="A482" i="10"/>
  <c r="A483" i="10"/>
  <c r="A484" i="10"/>
  <c r="A485" i="10"/>
  <c r="A486" i="10"/>
  <c r="A487" i="10"/>
  <c r="A488" i="10"/>
  <c r="A489" i="10"/>
  <c r="A490" i="10"/>
  <c r="A491" i="10"/>
  <c r="A492" i="10"/>
  <c r="A493" i="10"/>
  <c r="A494" i="10"/>
  <c r="A495" i="10"/>
  <c r="A496" i="10"/>
  <c r="A497" i="10"/>
  <c r="A498" i="10"/>
  <c r="A499" i="10"/>
  <c r="A500" i="10"/>
  <c r="A501" i="10"/>
  <c r="A502" i="10"/>
  <c r="A503" i="10"/>
  <c r="A504" i="10"/>
  <c r="A505" i="10"/>
  <c r="A506" i="10"/>
  <c r="A507" i="10"/>
  <c r="A508" i="10"/>
  <c r="A509" i="10"/>
  <c r="A510" i="10"/>
  <c r="A511" i="10"/>
  <c r="A512" i="10"/>
  <c r="A513" i="10"/>
  <c r="A514" i="10"/>
  <c r="A515" i="10"/>
  <c r="A516" i="10"/>
  <c r="A517" i="10"/>
  <c r="A518" i="10"/>
  <c r="A519" i="10"/>
  <c r="A520" i="10"/>
  <c r="A521" i="10"/>
  <c r="A522" i="10"/>
  <c r="A523" i="10"/>
  <c r="A524" i="10"/>
  <c r="A525" i="10"/>
  <c r="A526" i="10"/>
  <c r="A527" i="10"/>
  <c r="A528" i="10"/>
  <c r="A529" i="10"/>
  <c r="A530" i="10"/>
  <c r="A531" i="10"/>
  <c r="A532" i="10"/>
  <c r="A533" i="10"/>
  <c r="A534" i="10"/>
  <c r="A535" i="10"/>
  <c r="A536" i="10"/>
  <c r="A537" i="10"/>
  <c r="A538" i="10"/>
  <c r="A539" i="10"/>
  <c r="A540" i="10"/>
  <c r="A541" i="10"/>
  <c r="A542" i="10"/>
  <c r="A543" i="10"/>
  <c r="A544" i="10"/>
  <c r="A545" i="10"/>
  <c r="A546" i="10"/>
  <c r="A547" i="10"/>
  <c r="A548" i="10"/>
  <c r="A549" i="10"/>
  <c r="A550" i="10"/>
  <c r="A551" i="10"/>
  <c r="A552" i="10"/>
  <c r="A553" i="10"/>
  <c r="A554" i="10"/>
  <c r="A555" i="10"/>
  <c r="A556" i="10"/>
  <c r="A557" i="10"/>
  <c r="A558" i="10"/>
  <c r="A559" i="10"/>
  <c r="A560" i="10"/>
  <c r="A561" i="10"/>
  <c r="A562" i="10"/>
  <c r="A563" i="10"/>
  <c r="A564" i="10"/>
  <c r="A565" i="10"/>
  <c r="A566" i="10"/>
  <c r="A567" i="10"/>
  <c r="A568" i="10"/>
  <c r="A569" i="10"/>
  <c r="A570" i="10"/>
  <c r="A571" i="10"/>
  <c r="A572" i="10"/>
  <c r="A573" i="10"/>
  <c r="A574" i="10"/>
  <c r="A575" i="10"/>
  <c r="A576" i="10"/>
  <c r="A577" i="10"/>
  <c r="A578" i="10"/>
  <c r="A579" i="10"/>
  <c r="A580" i="10"/>
  <c r="A581" i="10"/>
  <c r="A582" i="10"/>
  <c r="A583" i="10"/>
  <c r="A584" i="10"/>
  <c r="A585" i="10"/>
  <c r="A586" i="10"/>
  <c r="A587" i="10"/>
  <c r="A588" i="10"/>
  <c r="A589" i="10"/>
  <c r="A590" i="10"/>
  <c r="A591" i="10"/>
  <c r="A592" i="10"/>
  <c r="A593" i="10"/>
  <c r="A594" i="10"/>
  <c r="A595" i="10"/>
  <c r="A596" i="10"/>
  <c r="A597" i="10"/>
  <c r="A598" i="10"/>
  <c r="A599" i="10"/>
  <c r="A600" i="10"/>
  <c r="A601" i="10"/>
  <c r="A602" i="10"/>
  <c r="A603" i="10"/>
  <c r="A604" i="10"/>
  <c r="A605" i="10"/>
  <c r="A606" i="10"/>
  <c r="A607" i="10"/>
  <c r="A608" i="10"/>
  <c r="A609" i="10"/>
  <c r="A610" i="10"/>
  <c r="A611" i="10"/>
  <c r="A612" i="10"/>
  <c r="A613" i="10"/>
  <c r="A614" i="10"/>
  <c r="A615" i="10"/>
  <c r="A616" i="10"/>
  <c r="A617" i="10"/>
  <c r="A618" i="10"/>
  <c r="A619" i="10"/>
  <c r="A620" i="10"/>
  <c r="A621" i="10"/>
  <c r="A622" i="10"/>
  <c r="A623" i="10"/>
  <c r="A624" i="10"/>
  <c r="A625" i="10"/>
  <c r="A626" i="10"/>
  <c r="A627" i="10"/>
  <c r="A628" i="10"/>
  <c r="A629" i="10"/>
  <c r="A630" i="10"/>
  <c r="A631" i="10"/>
  <c r="A632" i="10"/>
  <c r="A633" i="10"/>
  <c r="A634" i="10"/>
  <c r="A635" i="10"/>
  <c r="A636" i="10"/>
  <c r="A637" i="10"/>
  <c r="A638" i="10"/>
  <c r="A639" i="10"/>
  <c r="A640" i="10"/>
  <c r="A641" i="10"/>
  <c r="A642" i="10"/>
  <c r="A643" i="10"/>
  <c r="A644" i="10"/>
  <c r="A645" i="10"/>
  <c r="A646" i="10"/>
  <c r="A647" i="10"/>
  <c r="A648" i="10"/>
  <c r="A649" i="10"/>
  <c r="A650" i="10"/>
  <c r="A651" i="10"/>
  <c r="A652" i="10"/>
  <c r="A653" i="10"/>
  <c r="A654" i="10"/>
  <c r="A655" i="10"/>
  <c r="A656" i="10"/>
  <c r="A657" i="10"/>
  <c r="A658" i="10"/>
  <c r="A659" i="10"/>
  <c r="A660" i="10"/>
  <c r="A661" i="10"/>
  <c r="A662" i="10"/>
  <c r="A663" i="10"/>
  <c r="A664" i="10"/>
  <c r="A665" i="10"/>
  <c r="A666" i="10"/>
  <c r="A667" i="10"/>
  <c r="A668" i="10"/>
  <c r="A669" i="10"/>
  <c r="A670" i="10"/>
  <c r="A671" i="10"/>
  <c r="A672" i="10"/>
  <c r="A673" i="10"/>
  <c r="A674" i="10"/>
  <c r="A675" i="10"/>
  <c r="A676" i="10"/>
  <c r="A677" i="10"/>
  <c r="A678" i="10"/>
  <c r="A679" i="10"/>
  <c r="A680" i="10"/>
  <c r="A681" i="10"/>
  <c r="A682" i="10"/>
  <c r="A683" i="10"/>
  <c r="A684" i="10"/>
  <c r="A685" i="10"/>
  <c r="A686" i="10"/>
  <c r="A687" i="10"/>
  <c r="A688" i="10"/>
  <c r="A689" i="10"/>
  <c r="A690" i="10"/>
  <c r="A691" i="10"/>
  <c r="A692" i="10"/>
  <c r="A693" i="10"/>
  <c r="A694" i="10"/>
  <c r="A695" i="10"/>
  <c r="A696" i="10"/>
  <c r="A697" i="10"/>
  <c r="A698" i="10"/>
  <c r="A699" i="10"/>
  <c r="A700" i="10"/>
  <c r="A701" i="10"/>
  <c r="A702" i="10"/>
  <c r="A703" i="10"/>
  <c r="A704" i="10"/>
  <c r="A705" i="10"/>
  <c r="A706" i="10"/>
  <c r="A707" i="10"/>
  <c r="A708" i="10"/>
  <c r="A709" i="10"/>
  <c r="A710" i="10"/>
  <c r="A711" i="10"/>
  <c r="A712" i="10"/>
  <c r="A713" i="10"/>
  <c r="A714" i="10"/>
  <c r="A715" i="10"/>
  <c r="A716" i="10"/>
  <c r="A717" i="10"/>
  <c r="A718" i="10"/>
  <c r="A719" i="10"/>
  <c r="A720" i="10"/>
  <c r="A721" i="10"/>
  <c r="A722" i="10"/>
  <c r="A723" i="10"/>
  <c r="A724" i="10"/>
  <c r="A725" i="10"/>
  <c r="A726" i="10"/>
  <c r="A727" i="10"/>
  <c r="A728" i="10"/>
  <c r="A729" i="10"/>
  <c r="A730" i="10"/>
  <c r="A731" i="10"/>
  <c r="A732" i="10"/>
  <c r="A733" i="10"/>
  <c r="A734" i="10"/>
  <c r="A735" i="10"/>
  <c r="A736" i="10"/>
  <c r="A737" i="10"/>
  <c r="A738" i="10"/>
  <c r="A739" i="10"/>
  <c r="A740" i="10"/>
  <c r="A741" i="10"/>
  <c r="A742" i="10"/>
  <c r="A743" i="10"/>
  <c r="A744" i="10"/>
  <c r="A745" i="10"/>
  <c r="A746" i="10"/>
  <c r="A747" i="10"/>
  <c r="A748" i="10"/>
  <c r="A749" i="10"/>
  <c r="A750" i="10"/>
  <c r="A751" i="10"/>
  <c r="A752" i="10"/>
  <c r="A753" i="10"/>
  <c r="A754" i="10"/>
  <c r="A755" i="10"/>
  <c r="A756" i="10"/>
  <c r="A757" i="10"/>
  <c r="A758" i="10"/>
  <c r="A759" i="10"/>
  <c r="A760" i="10"/>
  <c r="A761" i="10"/>
  <c r="A762" i="10"/>
  <c r="A763" i="10"/>
  <c r="A764" i="10"/>
  <c r="A765" i="10"/>
  <c r="A766" i="10"/>
  <c r="A767" i="10"/>
  <c r="A768" i="10"/>
  <c r="A769" i="10"/>
  <c r="A770" i="10"/>
  <c r="A771" i="10"/>
  <c r="A772" i="10"/>
  <c r="A773" i="10"/>
  <c r="A774" i="10"/>
  <c r="A775" i="10"/>
  <c r="A776" i="10"/>
  <c r="A777" i="10"/>
  <c r="A778" i="10"/>
  <c r="A779" i="10"/>
  <c r="A780" i="10"/>
  <c r="A781" i="10"/>
  <c r="A782" i="10"/>
  <c r="A783" i="10"/>
  <c r="A784" i="10"/>
  <c r="A785" i="10"/>
  <c r="A786" i="10"/>
  <c r="A787" i="10"/>
  <c r="A788" i="10"/>
  <c r="A789" i="10"/>
  <c r="A790" i="10"/>
  <c r="A791" i="10"/>
  <c r="A792" i="10"/>
  <c r="A793" i="10"/>
  <c r="A794" i="10"/>
  <c r="A795" i="10"/>
  <c r="A796" i="10"/>
  <c r="A797" i="10"/>
  <c r="A798" i="10"/>
  <c r="A799" i="10"/>
  <c r="A800" i="10"/>
  <c r="A801" i="10"/>
  <c r="A802" i="10"/>
  <c r="A803" i="10"/>
  <c r="A804" i="10"/>
  <c r="A805" i="10"/>
  <c r="A806" i="10"/>
  <c r="A807" i="10"/>
  <c r="A808" i="10"/>
  <c r="A809" i="10"/>
  <c r="A810" i="10"/>
  <c r="A811" i="10"/>
  <c r="A812" i="10"/>
  <c r="A813" i="10"/>
  <c r="A814" i="10"/>
  <c r="A815" i="10"/>
  <c r="A816" i="10"/>
  <c r="A817" i="10"/>
  <c r="A818" i="10"/>
  <c r="A819" i="10"/>
  <c r="A820" i="10"/>
  <c r="A821" i="10"/>
  <c r="A822" i="10"/>
  <c r="A823" i="10"/>
  <c r="A824" i="10"/>
  <c r="A825" i="10"/>
  <c r="A826" i="10"/>
  <c r="A827" i="10"/>
  <c r="A828" i="10"/>
  <c r="A829" i="10"/>
  <c r="A830" i="10"/>
  <c r="A831" i="10"/>
  <c r="A832" i="10"/>
  <c r="A833" i="10"/>
  <c r="A834" i="10"/>
  <c r="A835" i="10"/>
  <c r="A836" i="10"/>
  <c r="A837" i="10"/>
  <c r="A838" i="10"/>
  <c r="A839" i="10"/>
  <c r="A840" i="10"/>
  <c r="A841" i="10"/>
  <c r="A842" i="10"/>
  <c r="A843" i="10"/>
  <c r="A844" i="10"/>
  <c r="A845" i="10"/>
  <c r="A846" i="10"/>
  <c r="A847" i="10"/>
  <c r="A848" i="10"/>
  <c r="A849" i="10"/>
  <c r="A850" i="10"/>
  <c r="A851" i="10"/>
  <c r="A852" i="10"/>
  <c r="A853" i="10"/>
  <c r="A854" i="10"/>
  <c r="A855" i="10"/>
  <c r="A856" i="10"/>
  <c r="A857" i="10"/>
  <c r="A858" i="10"/>
  <c r="A859" i="10"/>
  <c r="A860" i="10"/>
  <c r="A861" i="10"/>
  <c r="A862" i="10"/>
  <c r="A863" i="10"/>
  <c r="A864" i="10"/>
  <c r="A865" i="10"/>
  <c r="A866" i="10"/>
  <c r="A867" i="10"/>
  <c r="A868" i="10"/>
  <c r="A869" i="10"/>
  <c r="A870" i="10"/>
  <c r="A871" i="10"/>
  <c r="A872" i="10"/>
  <c r="A873" i="10"/>
  <c r="A874" i="10"/>
  <c r="A875" i="10"/>
  <c r="A876" i="10"/>
  <c r="A877" i="10"/>
  <c r="A878" i="10"/>
  <c r="A879" i="10"/>
  <c r="A880" i="10"/>
  <c r="A881" i="10"/>
  <c r="A882" i="10"/>
  <c r="A883" i="10"/>
  <c r="A884" i="10"/>
  <c r="A885" i="10"/>
  <c r="A886" i="10"/>
  <c r="A887" i="10"/>
  <c r="A888" i="10"/>
  <c r="A889" i="10"/>
  <c r="A890" i="10"/>
  <c r="A891" i="10"/>
  <c r="A892" i="10"/>
  <c r="A893" i="10"/>
  <c r="A894" i="10"/>
  <c r="A895" i="10"/>
  <c r="A896" i="10"/>
  <c r="A897" i="10"/>
  <c r="A898" i="10"/>
  <c r="A899" i="10"/>
  <c r="A900" i="10"/>
  <c r="A901" i="10"/>
  <c r="A902" i="10"/>
  <c r="A903" i="10"/>
  <c r="A904" i="10"/>
  <c r="A905" i="10"/>
  <c r="A906" i="10"/>
  <c r="A907" i="10"/>
  <c r="A908" i="10"/>
  <c r="A909" i="10"/>
  <c r="A910" i="10"/>
  <c r="A911" i="10"/>
  <c r="A912" i="10"/>
  <c r="A913" i="10"/>
  <c r="A914" i="10"/>
  <c r="A915" i="10"/>
  <c r="A916" i="10"/>
  <c r="A917" i="10"/>
  <c r="A918" i="10"/>
  <c r="A919" i="10"/>
  <c r="A920" i="10"/>
  <c r="A921" i="10"/>
  <c r="A922" i="10"/>
  <c r="A923" i="10"/>
  <c r="A924" i="10"/>
  <c r="A925" i="10"/>
  <c r="A926" i="10"/>
  <c r="A927" i="10"/>
  <c r="A928" i="10"/>
  <c r="A929" i="10"/>
  <c r="A930" i="10"/>
  <c r="A931" i="10"/>
  <c r="A932" i="10"/>
  <c r="A933" i="10"/>
  <c r="A934" i="10"/>
  <c r="A935" i="10"/>
  <c r="A936" i="10"/>
  <c r="A937" i="10"/>
  <c r="A938" i="10"/>
  <c r="A939" i="10"/>
  <c r="A940" i="10"/>
  <c r="A941" i="10"/>
  <c r="A942" i="10"/>
  <c r="A943" i="10"/>
  <c r="A944" i="10"/>
  <c r="A945" i="10"/>
  <c r="A946" i="10"/>
  <c r="A947" i="10"/>
  <c r="A948" i="10"/>
  <c r="A949" i="10"/>
  <c r="A950" i="10"/>
  <c r="A951" i="10"/>
  <c r="A952" i="10"/>
  <c r="A953" i="10"/>
  <c r="A954" i="10"/>
  <c r="A955" i="10"/>
  <c r="A956" i="10"/>
  <c r="A957" i="10"/>
  <c r="A958" i="10"/>
  <c r="A959" i="10"/>
  <c r="A960" i="10"/>
  <c r="A961" i="10"/>
  <c r="A962" i="10"/>
  <c r="A963" i="10"/>
  <c r="A964" i="10"/>
  <c r="A965" i="10"/>
  <c r="A966" i="10"/>
  <c r="A967" i="10"/>
  <c r="A968" i="10"/>
  <c r="A969" i="10"/>
  <c r="A970" i="10"/>
  <c r="A971" i="10"/>
  <c r="A972" i="10"/>
  <c r="A973" i="10"/>
  <c r="A974" i="10"/>
  <c r="A975" i="10"/>
  <c r="A976" i="10"/>
  <c r="A977" i="10"/>
  <c r="A978" i="10"/>
  <c r="A979" i="10"/>
  <c r="A980" i="10"/>
  <c r="A981" i="10"/>
  <c r="A982" i="10"/>
  <c r="A983" i="10"/>
  <c r="A984" i="10"/>
  <c r="A985" i="10"/>
  <c r="A986" i="10"/>
  <c r="A987" i="10"/>
  <c r="A988" i="10"/>
  <c r="A989" i="10"/>
  <c r="A990" i="10"/>
  <c r="A991" i="10"/>
  <c r="A992" i="10"/>
  <c r="A993" i="10"/>
  <c r="A994" i="10"/>
  <c r="A995" i="10"/>
  <c r="A996" i="10"/>
  <c r="A997" i="10"/>
  <c r="A998" i="10"/>
  <c r="A999" i="10"/>
  <c r="A1000" i="10"/>
  <c r="A1001" i="10"/>
  <c r="A1002" i="10"/>
  <c r="A1003" i="10"/>
  <c r="A1004" i="10"/>
  <c r="A1005" i="10"/>
  <c r="A1006" i="10"/>
  <c r="A1007" i="10"/>
  <c r="A1008" i="10"/>
  <c r="A1009" i="10"/>
  <c r="A1010" i="10"/>
  <c r="A1011" i="10"/>
  <c r="A1012" i="10"/>
  <c r="A1013" i="10"/>
  <c r="A1014" i="10"/>
  <c r="A1015" i="10"/>
  <c r="A1016" i="10"/>
  <c r="A1017" i="10"/>
  <c r="A1018" i="10"/>
  <c r="A1019" i="10"/>
  <c r="A1020" i="10"/>
  <c r="A1021" i="10"/>
  <c r="A1022" i="10"/>
  <c r="A1023" i="10"/>
  <c r="A1024" i="10"/>
  <c r="A1025" i="10"/>
  <c r="A1026" i="10"/>
  <c r="A1027" i="10"/>
  <c r="A1028" i="10"/>
  <c r="A1029" i="10"/>
  <c r="A1030" i="10"/>
  <c r="A1031" i="10"/>
  <c r="A1032" i="10"/>
  <c r="A1033" i="10"/>
  <c r="A1034" i="10"/>
  <c r="A1035" i="10"/>
  <c r="A1036" i="10"/>
  <c r="A1037" i="10"/>
  <c r="A1038" i="10"/>
  <c r="A1039" i="10"/>
  <c r="A1040" i="10"/>
  <c r="A1041" i="10"/>
  <c r="A1042" i="10"/>
  <c r="A1043" i="10"/>
  <c r="A1044" i="10"/>
  <c r="A1045" i="10"/>
  <c r="A1046" i="10"/>
  <c r="A1047" i="10"/>
  <c r="A1048" i="10"/>
  <c r="A1049" i="10"/>
  <c r="A1050" i="10"/>
  <c r="A1051" i="10"/>
  <c r="A1052" i="10"/>
  <c r="A1053" i="10"/>
  <c r="A1054" i="10"/>
  <c r="A1055" i="10"/>
  <c r="A1056" i="10"/>
  <c r="A1057" i="10"/>
  <c r="A1058" i="10"/>
  <c r="A1059" i="10"/>
  <c r="A1060" i="10"/>
  <c r="A1061" i="10"/>
  <c r="A1062" i="10"/>
  <c r="A1063" i="10"/>
  <c r="A1064" i="10"/>
  <c r="A1065" i="10"/>
  <c r="A1066" i="10"/>
  <c r="A1067" i="10"/>
  <c r="A1068" i="10"/>
  <c r="A1069" i="10"/>
  <c r="A1070" i="10"/>
  <c r="A1071" i="10"/>
  <c r="A1072" i="10"/>
  <c r="A1073" i="10"/>
  <c r="A1074" i="10"/>
  <c r="A1075" i="10"/>
  <c r="A1076" i="10"/>
  <c r="A1077" i="10"/>
  <c r="A1078" i="10"/>
  <c r="A1079" i="10"/>
  <c r="A1080" i="10"/>
  <c r="A1081" i="10"/>
  <c r="A1082" i="10"/>
  <c r="A1083" i="10"/>
  <c r="A1084" i="10"/>
  <c r="A1085" i="10"/>
  <c r="A1086" i="10"/>
  <c r="A1087" i="10"/>
  <c r="A1088" i="10"/>
  <c r="A1089" i="10"/>
  <c r="A1090" i="10"/>
  <c r="A1091" i="10"/>
  <c r="A1092" i="10"/>
  <c r="A1093" i="10"/>
  <c r="A1094" i="10"/>
  <c r="A1095" i="10"/>
  <c r="A1096" i="10"/>
  <c r="A1097" i="10"/>
  <c r="A1098" i="10"/>
  <c r="A1099" i="10"/>
  <c r="A1100" i="10"/>
  <c r="A1101" i="10"/>
  <c r="A1102" i="10"/>
  <c r="A1103" i="10"/>
  <c r="A1104" i="10"/>
  <c r="A1105" i="10"/>
  <c r="A1106" i="10"/>
  <c r="A1107" i="10"/>
  <c r="A1108" i="10"/>
  <c r="A1109" i="10"/>
  <c r="A1110" i="10"/>
  <c r="A1111" i="10"/>
  <c r="A1112" i="10"/>
  <c r="A1113" i="10"/>
  <c r="A1114" i="10"/>
  <c r="A1115" i="10"/>
  <c r="A1116" i="10"/>
  <c r="A1117" i="10"/>
  <c r="A1118" i="10"/>
  <c r="A1119" i="10"/>
  <c r="A1120" i="10"/>
  <c r="A1121" i="10"/>
  <c r="A1122" i="10"/>
  <c r="A1123" i="10"/>
  <c r="A1124" i="10"/>
  <c r="A1125" i="10"/>
  <c r="A1126" i="10"/>
  <c r="A1127" i="10"/>
  <c r="A1128" i="10"/>
  <c r="A1129" i="10"/>
  <c r="A1130" i="10"/>
  <c r="A1131" i="10"/>
  <c r="A1132" i="10"/>
  <c r="A1133" i="10"/>
  <c r="A1134" i="10"/>
  <c r="A1135" i="10"/>
  <c r="A1136" i="10"/>
  <c r="A1137" i="10"/>
  <c r="A1138" i="10"/>
  <c r="A1139" i="10"/>
  <c r="A1140" i="10"/>
  <c r="A1141" i="10"/>
  <c r="A1142" i="10"/>
  <c r="A1143" i="10"/>
  <c r="A1144" i="10"/>
  <c r="A1145" i="10"/>
  <c r="A1146" i="10"/>
  <c r="A1147" i="10"/>
  <c r="A1148" i="10"/>
  <c r="A1149" i="10"/>
  <c r="A1150" i="10"/>
  <c r="A1151" i="10"/>
  <c r="A1152" i="10"/>
  <c r="A1153" i="10"/>
  <c r="A1154" i="10"/>
  <c r="A1155" i="10"/>
  <c r="A1156" i="10"/>
  <c r="A1157" i="10"/>
  <c r="A1158" i="10"/>
  <c r="A1159" i="10"/>
  <c r="A1160" i="10"/>
  <c r="A1161" i="10"/>
  <c r="A1162" i="10"/>
  <c r="A1163" i="10"/>
  <c r="A1164" i="10"/>
  <c r="A1165" i="10"/>
  <c r="A1166" i="10"/>
  <c r="A1167" i="10"/>
  <c r="A1168" i="10"/>
  <c r="A1169" i="10"/>
  <c r="A1170" i="10"/>
  <c r="A1171" i="10"/>
  <c r="A1172" i="10"/>
  <c r="A1173" i="10"/>
  <c r="A1174" i="10"/>
  <c r="A1175" i="10"/>
  <c r="A1176" i="10"/>
  <c r="A1177" i="10"/>
  <c r="A1178" i="10"/>
  <c r="A1179" i="10"/>
  <c r="A1180" i="10"/>
  <c r="A1181" i="10"/>
  <c r="A1182" i="10"/>
  <c r="A1183" i="10"/>
  <c r="A1184" i="10"/>
  <c r="A1185" i="10"/>
  <c r="A1186" i="10"/>
  <c r="A1187" i="10"/>
  <c r="A1188" i="10"/>
  <c r="A1189" i="10"/>
  <c r="A1190" i="10"/>
  <c r="A1191" i="10"/>
  <c r="A1192" i="10"/>
  <c r="A1193" i="10"/>
  <c r="A1194" i="10"/>
  <c r="A1195" i="10"/>
  <c r="A1196" i="10"/>
  <c r="A1197" i="10"/>
  <c r="A1198" i="10"/>
  <c r="A1199" i="10"/>
  <c r="A1200" i="10"/>
  <c r="A1201" i="10"/>
  <c r="A1202" i="10"/>
  <c r="A1203" i="10"/>
  <c r="A1204" i="10"/>
  <c r="A1205" i="10"/>
  <c r="A1206" i="10"/>
  <c r="A1207" i="10"/>
  <c r="A1208" i="10"/>
  <c r="A1209" i="10"/>
  <c r="A1210" i="10"/>
  <c r="A1211" i="10"/>
  <c r="A1212" i="10"/>
  <c r="A1213" i="10"/>
  <c r="A1214" i="10"/>
  <c r="A1215" i="10"/>
  <c r="A1216" i="10"/>
  <c r="A1217" i="10"/>
  <c r="A1218" i="10"/>
  <c r="A1219" i="10"/>
  <c r="A1220" i="10"/>
  <c r="A1221" i="10"/>
  <c r="A1222" i="10"/>
  <c r="A1223" i="10"/>
  <c r="A1224" i="10"/>
  <c r="A1225" i="10"/>
  <c r="A1226" i="10"/>
  <c r="A1227" i="10"/>
  <c r="A1228" i="10"/>
  <c r="A1229" i="10"/>
  <c r="A1230" i="10"/>
  <c r="A1231" i="10"/>
  <c r="A1232" i="10"/>
  <c r="A1233" i="10"/>
  <c r="A1234" i="10"/>
  <c r="A1235" i="10"/>
  <c r="A1236" i="10"/>
  <c r="A1237" i="10"/>
  <c r="A1238" i="10"/>
  <c r="A1239" i="10"/>
  <c r="A1240" i="10"/>
  <c r="A1241" i="10"/>
  <c r="A1242" i="10"/>
  <c r="A1243" i="10"/>
  <c r="A1244" i="10"/>
  <c r="A1245" i="10"/>
  <c r="A1246" i="10"/>
  <c r="A1247" i="10"/>
  <c r="A1248" i="10"/>
  <c r="A1249" i="10"/>
  <c r="A1250" i="10"/>
  <c r="A1251" i="10"/>
  <c r="A1252" i="10"/>
  <c r="A1253" i="10"/>
  <c r="A1254" i="10"/>
  <c r="A1255" i="10"/>
  <c r="A1256" i="10"/>
  <c r="A1257" i="10"/>
  <c r="A1258" i="10"/>
  <c r="A1259" i="10"/>
  <c r="A1260" i="10"/>
  <c r="A1261" i="10"/>
  <c r="A1262" i="10"/>
  <c r="A1263" i="10"/>
  <c r="A1264" i="10"/>
  <c r="A1265" i="10"/>
  <c r="A1266" i="10"/>
  <c r="A1267" i="10"/>
  <c r="A1268" i="10"/>
  <c r="A1269" i="10"/>
  <c r="A1270" i="10"/>
  <c r="A1271" i="10"/>
  <c r="A1272" i="10"/>
  <c r="A1273" i="10"/>
  <c r="A1274" i="10"/>
  <c r="A1275" i="10"/>
  <c r="A1276" i="10"/>
  <c r="A1277" i="10"/>
  <c r="A1278" i="10"/>
  <c r="A1279" i="10"/>
  <c r="A1280" i="10"/>
  <c r="A1281" i="10"/>
  <c r="A1282" i="10"/>
  <c r="A1283" i="10"/>
  <c r="A1284" i="10"/>
  <c r="A1285" i="10"/>
  <c r="A1286" i="10"/>
  <c r="A1287" i="10"/>
  <c r="A1288" i="10"/>
  <c r="A1289" i="10"/>
  <c r="A1290" i="10"/>
  <c r="A1291" i="10"/>
  <c r="A1292" i="10"/>
  <c r="A1293" i="10"/>
  <c r="A1294" i="10"/>
  <c r="A1295" i="10"/>
  <c r="A1296" i="10"/>
  <c r="A1297" i="10"/>
  <c r="A1298" i="10"/>
  <c r="A1299" i="10"/>
  <c r="A1300" i="10"/>
  <c r="A1301" i="10"/>
  <c r="A1302" i="10"/>
  <c r="A1303" i="10"/>
  <c r="A1304" i="10"/>
  <c r="A1305" i="10"/>
  <c r="A1306" i="10"/>
  <c r="A1307" i="10"/>
  <c r="A1308" i="10"/>
  <c r="A1309" i="10"/>
  <c r="A1310" i="10"/>
  <c r="A1311" i="10"/>
  <c r="A1312" i="10"/>
  <c r="A1313" i="10"/>
  <c r="A1314" i="10"/>
  <c r="A1315" i="10"/>
  <c r="A1316" i="10"/>
  <c r="A1317" i="10"/>
  <c r="A1318" i="10"/>
  <c r="A1319" i="10"/>
  <c r="A1320" i="10"/>
  <c r="A1321" i="10"/>
  <c r="A1322" i="10"/>
  <c r="A1323" i="10"/>
  <c r="A1324" i="10"/>
  <c r="A1325" i="10"/>
  <c r="A1326" i="10"/>
  <c r="A1327" i="10"/>
  <c r="A1328" i="10"/>
  <c r="A1329" i="10"/>
  <c r="A1330" i="10"/>
  <c r="A1331" i="10"/>
  <c r="A1332" i="10"/>
  <c r="A1333" i="10"/>
  <c r="A1334" i="10"/>
  <c r="A1335" i="10"/>
  <c r="A1336" i="10"/>
  <c r="A1337" i="10"/>
  <c r="A1338" i="10"/>
  <c r="A1339" i="10"/>
  <c r="A1340" i="10"/>
  <c r="A1341" i="10"/>
  <c r="A1342" i="10"/>
  <c r="A1343" i="10"/>
  <c r="A1344" i="10"/>
  <c r="A1345" i="10"/>
  <c r="A1346" i="10"/>
  <c r="A1347" i="10"/>
  <c r="A1348" i="10"/>
  <c r="A1349" i="10"/>
  <c r="A1350" i="10"/>
  <c r="A1351" i="10"/>
  <c r="A1352" i="10"/>
  <c r="A1353" i="10"/>
  <c r="A1354" i="10"/>
  <c r="A1355" i="10"/>
  <c r="A1356" i="10"/>
  <c r="A1357" i="10"/>
  <c r="A1358" i="10"/>
  <c r="A1359" i="10"/>
  <c r="A1360" i="10"/>
  <c r="A1361" i="10"/>
  <c r="A1362" i="10"/>
  <c r="A1363" i="10"/>
  <c r="A1364" i="10"/>
  <c r="A1365" i="10"/>
  <c r="A1366" i="10"/>
  <c r="A1367" i="10"/>
  <c r="A1368" i="10"/>
  <c r="A1369" i="10"/>
  <c r="A1370" i="10"/>
  <c r="A1371" i="10"/>
  <c r="A1372" i="10"/>
  <c r="A1373" i="10"/>
  <c r="A1374" i="10"/>
  <c r="A1375" i="10"/>
  <c r="A1376" i="10"/>
  <c r="A1377" i="10"/>
  <c r="A1378" i="10"/>
  <c r="A1379" i="10"/>
  <c r="A1380" i="10"/>
  <c r="A1381" i="10"/>
  <c r="A1382" i="10"/>
  <c r="A1383" i="10"/>
  <c r="A1384" i="10"/>
  <c r="A1385" i="10"/>
  <c r="A1386" i="10"/>
  <c r="A1387" i="10"/>
  <c r="A1388" i="10"/>
  <c r="A1389" i="10"/>
  <c r="A1390" i="10"/>
  <c r="A1391" i="10"/>
  <c r="A1392" i="10"/>
  <c r="A1393" i="10"/>
  <c r="A1394" i="10"/>
  <c r="A1395" i="10"/>
  <c r="A1396" i="10"/>
  <c r="A1397" i="10"/>
  <c r="A1398" i="10"/>
  <c r="A1399" i="10"/>
  <c r="A1400" i="10"/>
  <c r="A1401" i="10"/>
  <c r="A1402" i="10"/>
  <c r="A1403" i="10"/>
  <c r="A1404" i="10"/>
  <c r="A1405" i="10"/>
  <c r="A1406" i="10"/>
  <c r="A1407" i="10"/>
  <c r="A1408" i="10"/>
  <c r="A1409" i="10"/>
  <c r="A1410" i="10"/>
  <c r="A1411" i="10"/>
  <c r="A1412" i="10"/>
  <c r="A1413" i="10"/>
  <c r="A1414" i="10"/>
  <c r="A1415" i="10"/>
  <c r="A1416" i="10"/>
  <c r="A1417" i="10"/>
  <c r="A1418" i="10"/>
  <c r="A1419" i="10"/>
  <c r="A1420" i="10"/>
  <c r="A1421" i="10"/>
  <c r="A1422" i="10"/>
  <c r="A1423" i="10"/>
  <c r="A1424" i="10"/>
  <c r="A1425" i="10"/>
  <c r="A1426" i="10"/>
  <c r="A1427" i="10"/>
  <c r="A1428" i="10"/>
  <c r="A1429" i="10"/>
  <c r="A1430" i="10"/>
  <c r="A1431" i="10"/>
  <c r="A1432" i="10"/>
  <c r="A1433" i="10"/>
  <c r="A1434" i="10"/>
  <c r="A1435" i="10"/>
  <c r="A1436" i="10"/>
  <c r="A1437" i="10"/>
  <c r="A1438" i="10"/>
  <c r="A1439" i="10"/>
  <c r="A1440" i="10"/>
  <c r="A1441" i="10"/>
  <c r="A1442" i="10"/>
  <c r="A1443" i="10"/>
  <c r="A1444" i="10"/>
  <c r="A1445" i="10"/>
  <c r="A1446" i="10"/>
  <c r="A1447" i="10"/>
  <c r="A1448" i="10"/>
  <c r="A1449" i="10"/>
  <c r="A1450" i="10"/>
  <c r="A1451" i="10"/>
  <c r="A1452" i="10"/>
  <c r="A1453" i="10"/>
  <c r="A1454" i="10"/>
  <c r="A1455" i="10"/>
  <c r="A1456" i="10"/>
  <c r="A1457" i="10"/>
  <c r="A1458" i="10"/>
  <c r="A1459" i="10"/>
  <c r="A1460" i="10"/>
  <c r="A1461" i="10"/>
  <c r="A1462" i="10"/>
  <c r="A1463" i="10"/>
  <c r="A1464" i="10"/>
  <c r="A1465" i="10"/>
  <c r="A1466" i="10"/>
  <c r="A1467" i="10"/>
  <c r="A1468" i="10"/>
  <c r="A1469" i="10"/>
  <c r="A1470" i="10"/>
  <c r="A1471" i="10"/>
  <c r="A1472" i="10"/>
  <c r="A1473" i="10"/>
  <c r="A1474" i="10"/>
  <c r="A1475" i="10"/>
  <c r="A1476" i="10"/>
  <c r="A1477" i="10"/>
  <c r="A1478" i="10"/>
  <c r="A1479" i="10"/>
  <c r="A1480" i="10"/>
  <c r="A1481" i="10"/>
  <c r="A1482" i="10"/>
  <c r="A1483" i="10"/>
  <c r="A1484" i="10"/>
  <c r="A1485" i="10"/>
  <c r="A1486" i="10"/>
  <c r="A1487" i="10"/>
  <c r="A1488" i="10"/>
  <c r="A1489" i="10"/>
  <c r="A1490" i="10"/>
  <c r="A1491" i="10"/>
  <c r="A1492" i="10"/>
  <c r="A1493" i="10"/>
  <c r="A1494" i="10"/>
  <c r="A1495" i="10"/>
  <c r="A1496" i="10"/>
  <c r="A1497" i="10"/>
  <c r="A1498" i="10"/>
  <c r="A1499" i="10"/>
  <c r="A1500" i="10"/>
  <c r="A1501" i="10"/>
  <c r="A1502" i="10"/>
  <c r="A1503" i="10"/>
  <c r="A1504" i="10"/>
  <c r="A1505" i="10"/>
  <c r="A1506" i="10"/>
  <c r="A1507" i="10"/>
  <c r="A1508" i="10"/>
  <c r="A1509" i="10"/>
  <c r="A1510" i="10"/>
  <c r="A1511" i="10"/>
  <c r="A1512" i="10"/>
  <c r="A1513" i="10"/>
  <c r="A1514" i="10"/>
  <c r="A1515" i="10"/>
  <c r="A1516" i="10"/>
  <c r="A1517" i="10"/>
  <c r="A1518" i="10"/>
  <c r="A1519" i="10"/>
  <c r="A1520" i="10"/>
  <c r="A1521" i="10"/>
  <c r="A1522" i="10"/>
  <c r="A1523" i="10"/>
  <c r="A1524" i="10"/>
  <c r="A1525" i="10"/>
  <c r="A1526" i="10"/>
  <c r="A1527" i="10"/>
  <c r="A1528" i="10"/>
  <c r="A1529" i="10"/>
  <c r="A1530" i="10"/>
  <c r="A1531" i="10"/>
  <c r="A1532" i="10"/>
  <c r="A1533" i="10"/>
  <c r="A1534" i="10"/>
  <c r="A1535" i="10"/>
  <c r="A1536" i="10"/>
  <c r="A1537" i="10"/>
  <c r="A1538" i="10"/>
  <c r="A1539" i="10"/>
  <c r="A1540" i="10"/>
  <c r="A1541" i="10"/>
  <c r="A1542" i="10"/>
  <c r="A1543" i="10"/>
  <c r="A1544" i="10"/>
  <c r="A1545" i="10"/>
  <c r="A1546" i="10"/>
  <c r="A1547" i="10"/>
  <c r="A1548" i="10"/>
  <c r="A1549" i="10"/>
  <c r="A1550" i="10"/>
  <c r="A1551" i="10"/>
  <c r="A1552" i="10"/>
  <c r="A1553" i="10"/>
  <c r="A1554" i="10"/>
  <c r="A1555" i="10"/>
  <c r="A1556" i="10"/>
  <c r="A1557" i="10"/>
  <c r="A1558" i="10"/>
  <c r="A1559" i="10"/>
  <c r="A1560" i="10"/>
  <c r="A1561" i="10"/>
  <c r="A1562" i="10"/>
  <c r="A1563" i="10"/>
  <c r="A1564" i="10"/>
  <c r="A1565" i="10"/>
  <c r="A1566" i="10"/>
  <c r="A1567" i="10"/>
  <c r="A1568" i="10"/>
  <c r="A1569" i="10"/>
  <c r="A1570" i="10"/>
  <c r="A1571" i="10"/>
  <c r="A1572" i="10"/>
  <c r="A1573" i="10"/>
  <c r="A1574" i="10"/>
  <c r="A1575" i="10"/>
  <c r="A1576" i="10"/>
  <c r="A1577" i="10"/>
  <c r="A1578" i="10"/>
  <c r="A1579" i="10"/>
  <c r="A1580" i="10"/>
  <c r="A1581" i="10"/>
  <c r="A1582" i="10"/>
  <c r="A1583" i="10"/>
  <c r="A1584" i="10"/>
  <c r="A1585" i="10"/>
  <c r="A1586" i="10"/>
  <c r="A1587" i="10"/>
  <c r="A1588" i="10"/>
  <c r="A1589" i="10"/>
  <c r="A1590" i="10"/>
  <c r="A1591" i="10"/>
  <c r="A1592" i="10"/>
  <c r="A1593" i="10"/>
  <c r="A1594" i="10"/>
  <c r="A1595" i="10"/>
  <c r="A1596" i="10"/>
  <c r="A1597" i="10"/>
  <c r="A1598" i="10"/>
  <c r="A1599" i="10"/>
  <c r="A1600" i="10"/>
  <c r="A1601" i="10"/>
  <c r="A1602" i="10"/>
  <c r="A1603" i="10"/>
  <c r="A1604" i="10"/>
  <c r="A1605" i="10"/>
  <c r="A1606" i="10"/>
  <c r="A1607" i="10"/>
  <c r="A1608" i="10"/>
  <c r="A1609" i="10"/>
  <c r="A1610" i="10"/>
  <c r="A1611" i="10"/>
  <c r="A1612" i="10"/>
  <c r="A1613" i="10"/>
  <c r="A1614" i="10"/>
  <c r="A1615" i="10"/>
  <c r="A1616" i="10"/>
  <c r="A1617" i="10"/>
  <c r="A1618" i="10"/>
  <c r="A1619" i="10"/>
  <c r="A1620" i="10"/>
  <c r="A1621" i="10"/>
  <c r="A1622" i="10"/>
  <c r="A1623" i="10"/>
  <c r="A1624" i="10"/>
  <c r="A1625" i="10"/>
  <c r="A1626" i="10"/>
  <c r="A1627" i="10"/>
  <c r="A1628" i="10"/>
  <c r="A1629" i="10"/>
  <c r="A1630" i="10"/>
  <c r="A1631" i="10"/>
  <c r="A1632" i="10"/>
  <c r="A1633" i="10"/>
  <c r="A1634" i="10"/>
  <c r="A1635" i="10"/>
  <c r="A1636" i="10"/>
  <c r="A1637" i="10"/>
  <c r="A1638" i="10"/>
  <c r="A1639" i="10"/>
  <c r="A1640" i="10"/>
  <c r="A1641" i="10"/>
  <c r="A1642" i="10"/>
  <c r="A1643" i="10"/>
  <c r="A1644" i="10"/>
  <c r="A1645" i="10"/>
  <c r="A1646" i="10"/>
  <c r="A1647" i="10"/>
  <c r="A1648" i="10"/>
  <c r="A1649" i="10"/>
  <c r="A1650" i="10"/>
  <c r="A1651" i="10"/>
  <c r="A1652" i="10"/>
  <c r="A1653" i="10"/>
  <c r="A1654" i="10"/>
  <c r="A1655" i="10"/>
  <c r="A1656" i="10"/>
  <c r="A1657" i="10"/>
  <c r="A1658" i="10"/>
  <c r="A1659" i="10"/>
  <c r="A1660" i="10"/>
  <c r="A1661" i="10"/>
  <c r="A1662" i="10"/>
  <c r="A1663" i="10"/>
  <c r="A1664" i="10"/>
  <c r="A1665" i="10"/>
  <c r="A1666" i="10"/>
  <c r="A1667" i="10"/>
  <c r="A1668" i="10"/>
  <c r="A1669" i="10"/>
  <c r="A1670" i="10"/>
  <c r="A1671" i="10"/>
  <c r="A1672" i="10"/>
  <c r="A1673" i="10"/>
  <c r="A1674" i="10"/>
  <c r="A1675" i="10"/>
  <c r="A1676" i="10"/>
  <c r="A1677" i="10"/>
  <c r="A1678" i="10"/>
  <c r="A1679" i="10"/>
  <c r="A1680" i="10"/>
  <c r="A1681" i="10"/>
  <c r="A1682" i="10"/>
  <c r="A1683" i="10"/>
  <c r="A1684" i="10"/>
  <c r="A1685" i="10"/>
  <c r="A1686" i="10"/>
  <c r="A1687" i="10"/>
  <c r="A1688" i="10"/>
  <c r="A1689" i="10"/>
  <c r="A1690" i="10"/>
  <c r="A1691" i="10"/>
  <c r="A1692" i="10"/>
  <c r="A1693" i="10"/>
  <c r="A1694" i="10"/>
  <c r="A1695" i="10"/>
  <c r="A1696" i="10"/>
  <c r="A1697" i="10"/>
  <c r="A1698" i="10"/>
  <c r="A1699" i="10"/>
  <c r="A1700" i="10"/>
  <c r="A1701" i="10"/>
  <c r="A1702" i="10"/>
  <c r="A1703" i="10"/>
  <c r="A1704" i="10"/>
  <c r="A1705" i="10"/>
  <c r="A1706" i="10"/>
  <c r="A1707" i="10"/>
  <c r="A1708" i="10"/>
  <c r="A1709" i="10"/>
  <c r="A1710" i="10"/>
  <c r="A1711" i="10"/>
  <c r="A1712" i="10"/>
  <c r="A1713" i="10"/>
  <c r="A1714" i="10"/>
  <c r="A1715" i="10"/>
  <c r="A1716" i="10"/>
  <c r="A1717" i="10"/>
  <c r="A1718" i="10"/>
  <c r="A1719" i="10"/>
  <c r="A1720" i="10"/>
  <c r="A1721" i="10"/>
  <c r="A1722" i="10"/>
  <c r="A1723" i="10"/>
  <c r="A1724" i="10"/>
  <c r="A1725" i="10"/>
  <c r="A1726" i="10"/>
  <c r="A1727" i="10"/>
  <c r="A1728" i="10"/>
  <c r="A1729" i="10"/>
  <c r="A1730" i="10"/>
  <c r="A1731" i="10"/>
  <c r="A1732" i="10"/>
  <c r="A1733" i="10"/>
  <c r="A1734" i="10"/>
  <c r="A1735" i="10"/>
  <c r="A1736" i="10"/>
  <c r="A1737" i="10"/>
  <c r="A1738" i="10"/>
  <c r="A1739" i="10"/>
  <c r="A1740" i="10"/>
  <c r="A1741" i="10"/>
  <c r="A1742" i="10"/>
  <c r="A1743" i="10"/>
  <c r="A1744" i="10"/>
  <c r="A1745" i="10"/>
  <c r="A1746" i="10"/>
  <c r="A1747" i="10"/>
  <c r="A1748" i="10"/>
  <c r="A1749" i="10"/>
  <c r="A1750" i="10"/>
  <c r="A1751" i="10"/>
  <c r="A1752" i="10"/>
  <c r="A1753" i="10"/>
  <c r="A1754" i="10"/>
  <c r="A1755" i="10"/>
  <c r="A1756" i="10"/>
  <c r="A1757" i="10"/>
  <c r="A1758" i="10"/>
  <c r="A1759" i="10"/>
  <c r="A1760" i="10"/>
  <c r="A1761" i="10"/>
  <c r="A1762" i="10"/>
  <c r="A1763" i="10"/>
  <c r="A1764" i="10"/>
  <c r="A1765" i="10"/>
  <c r="A1766" i="10"/>
  <c r="A1767" i="10"/>
  <c r="A1768" i="10"/>
  <c r="A1769" i="10"/>
  <c r="A1770" i="10"/>
  <c r="A1771" i="10"/>
  <c r="A1772" i="10"/>
  <c r="A1773" i="10"/>
  <c r="A1774" i="10"/>
  <c r="A1775" i="10"/>
  <c r="A1776" i="10"/>
  <c r="A1777" i="10"/>
  <c r="A1778" i="10"/>
  <c r="A1779" i="10"/>
  <c r="A1780" i="10"/>
  <c r="A1781" i="10"/>
  <c r="A1782" i="10"/>
  <c r="A1783" i="10"/>
  <c r="A1784" i="10"/>
  <c r="A1785" i="10"/>
  <c r="A1786" i="10"/>
  <c r="A1787" i="10"/>
  <c r="A1788" i="10"/>
  <c r="A1789" i="10"/>
  <c r="A1790" i="10"/>
  <c r="A1791" i="10"/>
  <c r="A1792" i="10"/>
  <c r="A1793" i="10"/>
  <c r="A1794" i="10"/>
  <c r="A1795" i="10"/>
  <c r="A1796" i="10"/>
  <c r="A1797" i="10"/>
  <c r="A1798" i="10"/>
  <c r="A1799" i="10"/>
  <c r="A1800" i="10"/>
  <c r="A1801" i="10"/>
  <c r="A1802" i="10"/>
  <c r="A1803" i="10"/>
  <c r="A1804" i="10"/>
  <c r="A1805" i="10"/>
  <c r="A1806" i="10"/>
  <c r="A1807" i="10"/>
  <c r="A1808" i="10"/>
  <c r="A1809" i="10"/>
  <c r="A1810" i="10"/>
  <c r="A1811" i="10"/>
  <c r="A1812" i="10"/>
  <c r="A1813" i="10"/>
  <c r="A1814" i="10"/>
  <c r="A1815" i="10"/>
  <c r="A1816" i="10"/>
  <c r="A1817" i="10"/>
  <c r="A1818" i="10"/>
  <c r="A1819" i="10"/>
  <c r="A1820" i="10"/>
  <c r="A1821" i="10"/>
  <c r="A1822" i="10"/>
  <c r="A1823" i="10"/>
  <c r="A1824" i="10"/>
  <c r="A1825" i="10"/>
  <c r="A1826" i="10"/>
  <c r="A1827" i="10"/>
  <c r="A1828" i="10"/>
  <c r="A1829" i="10"/>
  <c r="A1830" i="10"/>
  <c r="A1831" i="10"/>
  <c r="A1832" i="10"/>
  <c r="A1833" i="10"/>
  <c r="A1834" i="10"/>
  <c r="A1835" i="10"/>
  <c r="A1836" i="10"/>
  <c r="A1837" i="10"/>
  <c r="A1838" i="10"/>
  <c r="A1839" i="10"/>
  <c r="A1840" i="10"/>
  <c r="A1841" i="10"/>
  <c r="A1842" i="10"/>
  <c r="A1843" i="10"/>
  <c r="A1844" i="10"/>
  <c r="A1845" i="10"/>
  <c r="A1846" i="10"/>
  <c r="A1847" i="10"/>
  <c r="A1848" i="10"/>
  <c r="A1849" i="10"/>
  <c r="A1850" i="10"/>
  <c r="A1851" i="10"/>
  <c r="A1852" i="10"/>
  <c r="A1853" i="10"/>
  <c r="A1854" i="10"/>
  <c r="A1855" i="10"/>
  <c r="A1856" i="10"/>
  <c r="A1857" i="10"/>
  <c r="A1858" i="10"/>
  <c r="A1859" i="10"/>
  <c r="A1860" i="10"/>
  <c r="A1861" i="10"/>
  <c r="A1862" i="10"/>
  <c r="A1863" i="10"/>
  <c r="A1864" i="10"/>
  <c r="A1865" i="10"/>
  <c r="A1866" i="10"/>
  <c r="A1867" i="10"/>
  <c r="A1868" i="10"/>
  <c r="A1869" i="10"/>
  <c r="A1870" i="10"/>
  <c r="A1871" i="10"/>
  <c r="A1872" i="10"/>
  <c r="A1873" i="10"/>
  <c r="A1874" i="10"/>
  <c r="A1875" i="10"/>
  <c r="A1876" i="10"/>
  <c r="A1877" i="10"/>
  <c r="A1878" i="10"/>
  <c r="A1879" i="10"/>
  <c r="A1880" i="10"/>
  <c r="A1881" i="10"/>
  <c r="A1882" i="10"/>
  <c r="A1883" i="10"/>
  <c r="A1884" i="10"/>
  <c r="A1885" i="10"/>
  <c r="A1886" i="10"/>
  <c r="A1887" i="10"/>
  <c r="A1888" i="10"/>
  <c r="A1889" i="10"/>
  <c r="A1890" i="10"/>
  <c r="A1891" i="10"/>
  <c r="A1892" i="10"/>
  <c r="A1893" i="10"/>
  <c r="A1894" i="10"/>
  <c r="A1895" i="10"/>
  <c r="A1896" i="10"/>
  <c r="A1897" i="10"/>
  <c r="A1898" i="10"/>
  <c r="A1899" i="10"/>
  <c r="A1900" i="10"/>
  <c r="A1901" i="10"/>
  <c r="A1902" i="10"/>
  <c r="A1903" i="10"/>
  <c r="A1904" i="10"/>
  <c r="A1905" i="10"/>
  <c r="A1906" i="10"/>
  <c r="A1907" i="10"/>
  <c r="A1908" i="10"/>
  <c r="A1909" i="10"/>
  <c r="A1910" i="10"/>
  <c r="A1911" i="10"/>
  <c r="A1912" i="10"/>
  <c r="A1913" i="10"/>
  <c r="A1914" i="10"/>
  <c r="A1915" i="10"/>
  <c r="A1916" i="10"/>
  <c r="A1917" i="10"/>
  <c r="A1918" i="10"/>
  <c r="A1919" i="10"/>
  <c r="A1920" i="10"/>
  <c r="A1921" i="10"/>
  <c r="A1922" i="10"/>
  <c r="A1923" i="10"/>
  <c r="A1924" i="10"/>
  <c r="A1925" i="10"/>
  <c r="A1926" i="10"/>
  <c r="A1927" i="10"/>
  <c r="A1928" i="10"/>
  <c r="A1929" i="10"/>
  <c r="A1930" i="10"/>
  <c r="A1931" i="10"/>
  <c r="A1932" i="10"/>
  <c r="A1933" i="10"/>
  <c r="A1934" i="10"/>
  <c r="A1935" i="10"/>
  <c r="A1936" i="10"/>
  <c r="A1937" i="10"/>
  <c r="A1938" i="10"/>
  <c r="A1939" i="10"/>
  <c r="A1940" i="10"/>
  <c r="A1941" i="10"/>
  <c r="A1942" i="10"/>
  <c r="A1943" i="10"/>
  <c r="A1944" i="10"/>
  <c r="A1945" i="10"/>
  <c r="A1946" i="10"/>
  <c r="A1947" i="10"/>
  <c r="A1948" i="10"/>
  <c r="A1949" i="10"/>
  <c r="A1950" i="10"/>
  <c r="A1951" i="10"/>
  <c r="A1952" i="10"/>
  <c r="A1953" i="10"/>
  <c r="A1954" i="10"/>
  <c r="A1955" i="10"/>
  <c r="A1956" i="10"/>
  <c r="A1957" i="10"/>
  <c r="A1958" i="10"/>
  <c r="A1959" i="10"/>
  <c r="A1960" i="10"/>
  <c r="A1961" i="10"/>
  <c r="A1962" i="10"/>
  <c r="A1963" i="10"/>
  <c r="A1964" i="10"/>
  <c r="A1965" i="10"/>
  <c r="A1966" i="10"/>
  <c r="A1967" i="10"/>
  <c r="A1968" i="10"/>
  <c r="A1969" i="10"/>
  <c r="A1970" i="10"/>
  <c r="A1971" i="10"/>
  <c r="A1972" i="10"/>
  <c r="A1973" i="10"/>
  <c r="A1974" i="10"/>
  <c r="A1975" i="10"/>
  <c r="A1976" i="10"/>
  <c r="A1977" i="10"/>
  <c r="A1978" i="10"/>
  <c r="A1979" i="10"/>
  <c r="A1980" i="10"/>
  <c r="A1981" i="10"/>
  <c r="A1982" i="10"/>
  <c r="A1983" i="10"/>
  <c r="A1984" i="10"/>
  <c r="A1985" i="10"/>
  <c r="A1986" i="10"/>
  <c r="A1987" i="10"/>
  <c r="A1988" i="10"/>
  <c r="A1989" i="10"/>
  <c r="A1990" i="10"/>
  <c r="A1991" i="10"/>
  <c r="A1992" i="10"/>
  <c r="A1993" i="10"/>
  <c r="A1994" i="10"/>
  <c r="A1995" i="10"/>
  <c r="A1996" i="10"/>
  <c r="A1997" i="10"/>
  <c r="A1998" i="10"/>
  <c r="A1999" i="10"/>
  <c r="A2000" i="10"/>
  <c r="A2001" i="10"/>
  <c r="A2002" i="10"/>
  <c r="A2003" i="10"/>
  <c r="A2004" i="10"/>
  <c r="A2005" i="10"/>
  <c r="A2006" i="10"/>
  <c r="A2007" i="10"/>
  <c r="A2008" i="10"/>
  <c r="A2009" i="10"/>
  <c r="A2010" i="10"/>
  <c r="A2011" i="10"/>
  <c r="A2012" i="10"/>
  <c r="A2013" i="10"/>
  <c r="A2014" i="10"/>
  <c r="A2015" i="10"/>
  <c r="A2016" i="10"/>
  <c r="A2017" i="10"/>
  <c r="A2018" i="10"/>
  <c r="A2019" i="10"/>
  <c r="A2020" i="10"/>
  <c r="A2021" i="10"/>
  <c r="A2022" i="10"/>
  <c r="A2023" i="10"/>
  <c r="A2024" i="10"/>
  <c r="A2025" i="10"/>
  <c r="A2026" i="10"/>
  <c r="A2027" i="10"/>
  <c r="A2028" i="10"/>
  <c r="A2029" i="10"/>
  <c r="A2030" i="10"/>
  <c r="A2031" i="10"/>
  <c r="A2032" i="10"/>
  <c r="A2033" i="10"/>
  <c r="A2034" i="10"/>
  <c r="A2035" i="10"/>
  <c r="A2036" i="10"/>
  <c r="A2037" i="10"/>
  <c r="A2038" i="10"/>
  <c r="A2039" i="10"/>
  <c r="A2040" i="10"/>
  <c r="A2041" i="10"/>
  <c r="A2042" i="10"/>
  <c r="A2043" i="10"/>
  <c r="A2044" i="10"/>
  <c r="A2045" i="10"/>
  <c r="A2046" i="10"/>
  <c r="A2047" i="10"/>
  <c r="A2048" i="10"/>
  <c r="A2049" i="10"/>
  <c r="A2050" i="10"/>
  <c r="A2051" i="10"/>
  <c r="A2052" i="10"/>
  <c r="A2053" i="10"/>
  <c r="A2054" i="10"/>
  <c r="A2055" i="10"/>
  <c r="A2056" i="10"/>
  <c r="A2057" i="10"/>
  <c r="A2058" i="10"/>
  <c r="A2059" i="10"/>
  <c r="A2060" i="10"/>
  <c r="A2061" i="10"/>
  <c r="A2062" i="10"/>
  <c r="A2063" i="10"/>
  <c r="A2064" i="10"/>
  <c r="A2065" i="10"/>
  <c r="A2066" i="10"/>
  <c r="A2067" i="10"/>
  <c r="A2068" i="10"/>
  <c r="A2069" i="10"/>
  <c r="A2070" i="10"/>
  <c r="A2071" i="10"/>
  <c r="A2072" i="10"/>
  <c r="A2073" i="10"/>
  <c r="A2074" i="10"/>
  <c r="A2075" i="10"/>
  <c r="A2076" i="10"/>
  <c r="A2077" i="10"/>
  <c r="A2078" i="10"/>
  <c r="A2079" i="10"/>
  <c r="A2080" i="10"/>
  <c r="A2081" i="10"/>
  <c r="A2082" i="10"/>
  <c r="A2083" i="10"/>
  <c r="A2084" i="10"/>
  <c r="A2085" i="10"/>
  <c r="A2086" i="10"/>
  <c r="A2087" i="10"/>
  <c r="A2088" i="10"/>
  <c r="A2089" i="10"/>
  <c r="A2090" i="10"/>
  <c r="A2091" i="10"/>
  <c r="A2092" i="10"/>
  <c r="A2093" i="10"/>
  <c r="A2094" i="10"/>
  <c r="A2095" i="10"/>
  <c r="A2096" i="10"/>
  <c r="A2097" i="10"/>
  <c r="A2098" i="10"/>
  <c r="A2099" i="10"/>
  <c r="A2100" i="10"/>
  <c r="A2101" i="10"/>
  <c r="A2102" i="10"/>
  <c r="A2103" i="10"/>
  <c r="A2104" i="10"/>
  <c r="A2105" i="10"/>
  <c r="A2106" i="10"/>
  <c r="A2107" i="10"/>
  <c r="A2108" i="10"/>
  <c r="A2109" i="10"/>
  <c r="A2110" i="10"/>
  <c r="A2111" i="10"/>
  <c r="A2112" i="10"/>
  <c r="A2113" i="10"/>
  <c r="A2114" i="10"/>
  <c r="A2115" i="10"/>
  <c r="A2116" i="10"/>
  <c r="A2117" i="10"/>
  <c r="A2118" i="10"/>
  <c r="A2119" i="10"/>
  <c r="A2120" i="10"/>
  <c r="A2121" i="10"/>
  <c r="A2122" i="10"/>
  <c r="A2123" i="10"/>
  <c r="A2124" i="10"/>
  <c r="A2125" i="10"/>
  <c r="A2126" i="10"/>
  <c r="A2127" i="10"/>
  <c r="A2128" i="10"/>
  <c r="A2129" i="10"/>
  <c r="A2130" i="10"/>
  <c r="A2131" i="10"/>
  <c r="A2132" i="10"/>
  <c r="A2133" i="10"/>
  <c r="A2134" i="10"/>
  <c r="A2135" i="10"/>
  <c r="A2136" i="10"/>
  <c r="A2137" i="10"/>
  <c r="A2138" i="10"/>
  <c r="A2139" i="10"/>
  <c r="A2140" i="10"/>
  <c r="A2141" i="10"/>
  <c r="A2142" i="10"/>
  <c r="A2143" i="10"/>
  <c r="A2144" i="10"/>
  <c r="A2145" i="10"/>
  <c r="A2146" i="10"/>
  <c r="A2147" i="10"/>
  <c r="A2148" i="10"/>
  <c r="A2149" i="10"/>
  <c r="A2150" i="10"/>
  <c r="A2151" i="10"/>
  <c r="A2152" i="10"/>
  <c r="A2153" i="10"/>
  <c r="A2154" i="10"/>
  <c r="A2155" i="10"/>
  <c r="A2156" i="10"/>
  <c r="A2157" i="10"/>
  <c r="A2158" i="10"/>
  <c r="A2159" i="10"/>
  <c r="A2160" i="10"/>
  <c r="A2161" i="10"/>
  <c r="A2162" i="10"/>
  <c r="A2163" i="10"/>
  <c r="A2164" i="10"/>
  <c r="A2165" i="10"/>
  <c r="A2166" i="10"/>
  <c r="A2167" i="10"/>
  <c r="A2168" i="10"/>
  <c r="A2169" i="10"/>
  <c r="A2170" i="10"/>
  <c r="A2171" i="10"/>
  <c r="A2172" i="10"/>
  <c r="A2173" i="10"/>
  <c r="A2174" i="10"/>
  <c r="A2175" i="10"/>
  <c r="A2176" i="10"/>
  <c r="A2177" i="10"/>
  <c r="A2178" i="10"/>
  <c r="A2179" i="10"/>
  <c r="A2180" i="10"/>
  <c r="A2181" i="10"/>
  <c r="A2182" i="10"/>
  <c r="A2183" i="10"/>
  <c r="A2184" i="10"/>
  <c r="A2185" i="10"/>
  <c r="A2186" i="10"/>
  <c r="A2187" i="10"/>
  <c r="A2188" i="10"/>
  <c r="A2189" i="10"/>
  <c r="A2190" i="10"/>
  <c r="A2191" i="10"/>
  <c r="A2192" i="10"/>
  <c r="A2193" i="10"/>
  <c r="A2194" i="10"/>
  <c r="A2195" i="10"/>
  <c r="A2196" i="10"/>
  <c r="A2197" i="10"/>
  <c r="A2198" i="10"/>
  <c r="A2199" i="10"/>
  <c r="A2200" i="10"/>
  <c r="A2201" i="10"/>
  <c r="A2202" i="10"/>
  <c r="A2203" i="10"/>
  <c r="A2204" i="10"/>
  <c r="A2205" i="10"/>
  <c r="A2206" i="10"/>
  <c r="A2207" i="10"/>
  <c r="A2208" i="10"/>
  <c r="A2209" i="10"/>
  <c r="A2210" i="10"/>
  <c r="A2211" i="10"/>
  <c r="A2212" i="10"/>
  <c r="A2213" i="10"/>
  <c r="A2214" i="10"/>
  <c r="A2215" i="10"/>
  <c r="A2216" i="10"/>
  <c r="A2217" i="10"/>
  <c r="A2218" i="10"/>
  <c r="A2219" i="10"/>
  <c r="A2220" i="10"/>
  <c r="A2221" i="10"/>
  <c r="A2222" i="10"/>
  <c r="A2223" i="10"/>
  <c r="A2224" i="10"/>
  <c r="A2225" i="10"/>
  <c r="A2226" i="10"/>
  <c r="A2227" i="10"/>
  <c r="A2228" i="10"/>
  <c r="A2229" i="10"/>
  <c r="A2230" i="10"/>
  <c r="A2231" i="10"/>
  <c r="A2232" i="10"/>
  <c r="A2233" i="10"/>
  <c r="A2234" i="10"/>
  <c r="A2235" i="10"/>
  <c r="A2236" i="10"/>
  <c r="A2237" i="10"/>
  <c r="A2238" i="10"/>
  <c r="A2239" i="10"/>
  <c r="A2240" i="10"/>
  <c r="A2241" i="10"/>
  <c r="A2242" i="10"/>
  <c r="A2243" i="10"/>
  <c r="A2244" i="10"/>
  <c r="A2245" i="10"/>
  <c r="A2246" i="10"/>
  <c r="A2247" i="10"/>
  <c r="A2248" i="10"/>
  <c r="A2249" i="10"/>
  <c r="A2250" i="10"/>
  <c r="A2251" i="10"/>
  <c r="A2252" i="10"/>
  <c r="A2253" i="10"/>
  <c r="A2254" i="10"/>
  <c r="A2255" i="10"/>
  <c r="A2256" i="10"/>
  <c r="A2257" i="10"/>
  <c r="A2258" i="10"/>
  <c r="A2259" i="10"/>
  <c r="A2260" i="10"/>
  <c r="A2261" i="10"/>
  <c r="A2262" i="10"/>
  <c r="A2263" i="10"/>
  <c r="A2264" i="10"/>
  <c r="A2265" i="10"/>
  <c r="A2266" i="10"/>
  <c r="A2267" i="10"/>
  <c r="A2268" i="10"/>
  <c r="A2269" i="10"/>
  <c r="A2270" i="10"/>
  <c r="A2271" i="10"/>
  <c r="A2272" i="10"/>
  <c r="A2273" i="10"/>
  <c r="A2274" i="10"/>
  <c r="A2275" i="10"/>
  <c r="A2276" i="10"/>
  <c r="A2277" i="10"/>
  <c r="A2278" i="10"/>
  <c r="A2279" i="10"/>
  <c r="A2280" i="10"/>
  <c r="A2281" i="10"/>
  <c r="A2282" i="10"/>
  <c r="A2283" i="10"/>
  <c r="A2284" i="10"/>
  <c r="A2285" i="10"/>
  <c r="A2286" i="10"/>
  <c r="A2287" i="10"/>
  <c r="A2288" i="10"/>
  <c r="A2289" i="10"/>
  <c r="A2290" i="10"/>
  <c r="A2291" i="10"/>
  <c r="A2292" i="10"/>
  <c r="A2293" i="10"/>
  <c r="A2294" i="10"/>
  <c r="A2295" i="10"/>
  <c r="A2296" i="10"/>
  <c r="A2297" i="10"/>
  <c r="A2298" i="10"/>
  <c r="A2299" i="10"/>
  <c r="A2300" i="10"/>
  <c r="A2301" i="10"/>
  <c r="A2302" i="10"/>
  <c r="A2303" i="10"/>
  <c r="A2304" i="10"/>
  <c r="A2305" i="10"/>
  <c r="A2306" i="10"/>
  <c r="A2307" i="10"/>
  <c r="A2308" i="10"/>
  <c r="A2309" i="10"/>
  <c r="A2310" i="10"/>
  <c r="A2311" i="10"/>
  <c r="A2312" i="10"/>
  <c r="A2313" i="10"/>
  <c r="A2314" i="10"/>
  <c r="A2315" i="10"/>
  <c r="A2316" i="10"/>
  <c r="A2317" i="10"/>
  <c r="A2318" i="10"/>
  <c r="A2319" i="10"/>
  <c r="A2320" i="10"/>
  <c r="A2321" i="10"/>
  <c r="A2322" i="10"/>
  <c r="A2323" i="10"/>
  <c r="A2324" i="10"/>
  <c r="A2325" i="10"/>
  <c r="A2326" i="10"/>
  <c r="A2327" i="10"/>
  <c r="A2328" i="10"/>
  <c r="A2329" i="10"/>
  <c r="A2330" i="10"/>
  <c r="A2331" i="10"/>
  <c r="A2332" i="10"/>
  <c r="A2333" i="10"/>
  <c r="A2334" i="10"/>
  <c r="A2335" i="10"/>
  <c r="A2336" i="10"/>
  <c r="A2337" i="10"/>
  <c r="A2338" i="10"/>
  <c r="A2339" i="10"/>
  <c r="A2340" i="10"/>
  <c r="A2341" i="10"/>
  <c r="A2342" i="10"/>
  <c r="A2343" i="10"/>
  <c r="A2344" i="10"/>
  <c r="A2345" i="10"/>
  <c r="A2346" i="10"/>
  <c r="A2347" i="10"/>
  <c r="A2348" i="10"/>
  <c r="A2349" i="10"/>
  <c r="A2350" i="10"/>
  <c r="A2351" i="10"/>
  <c r="A2352" i="10"/>
  <c r="A2353" i="10"/>
  <c r="A2354" i="10"/>
  <c r="A2355" i="10"/>
  <c r="A2356" i="10"/>
  <c r="A2357" i="10"/>
  <c r="A2358" i="10"/>
  <c r="A2359" i="10"/>
  <c r="A2360" i="10"/>
  <c r="A2361" i="10"/>
  <c r="A2362" i="10"/>
  <c r="A2363" i="10"/>
  <c r="A2364" i="10"/>
  <c r="A2365" i="10"/>
  <c r="A2366" i="10"/>
  <c r="A2367" i="10"/>
  <c r="A2368" i="10"/>
  <c r="A2369" i="10"/>
  <c r="A2370" i="10"/>
  <c r="A2371" i="10"/>
  <c r="A2372" i="10"/>
  <c r="A2373" i="10"/>
  <c r="A2374" i="10"/>
  <c r="A2375" i="10"/>
  <c r="A2376" i="10"/>
  <c r="A2377" i="10"/>
  <c r="A2378" i="10"/>
  <c r="A2379" i="10"/>
  <c r="A2380" i="10"/>
  <c r="A2381" i="10"/>
  <c r="A2382" i="10"/>
  <c r="A2383" i="10"/>
  <c r="A2384" i="10"/>
  <c r="A2385" i="10"/>
  <c r="A2386" i="10"/>
  <c r="A2387" i="10"/>
  <c r="A2388" i="10"/>
  <c r="A2389" i="10"/>
  <c r="A2390" i="10"/>
  <c r="A2391" i="10"/>
  <c r="A2392" i="10"/>
  <c r="A2393" i="10"/>
  <c r="A2394" i="10"/>
  <c r="A2395" i="10"/>
  <c r="A2396" i="10"/>
  <c r="A2397" i="10"/>
  <c r="A2398" i="10"/>
  <c r="A2399" i="10"/>
  <c r="A2400" i="10"/>
  <c r="A2401" i="10"/>
  <c r="A2402" i="10"/>
  <c r="A2403" i="10"/>
  <c r="A2404" i="10"/>
  <c r="A2405" i="10"/>
  <c r="A2406" i="10"/>
  <c r="A2407" i="10"/>
  <c r="A2408" i="10"/>
  <c r="A2409" i="10"/>
  <c r="A2410" i="10"/>
  <c r="A2411" i="10"/>
  <c r="A2412" i="10"/>
  <c r="A2413" i="10"/>
  <c r="A2414" i="10"/>
  <c r="A2415" i="10"/>
  <c r="A2416" i="10"/>
  <c r="A2417" i="10"/>
  <c r="A2418" i="10"/>
  <c r="A2419" i="10"/>
  <c r="A2420" i="10"/>
  <c r="A2421" i="10"/>
  <c r="A2422" i="10"/>
  <c r="A2423" i="10"/>
  <c r="A2424" i="10"/>
  <c r="A2425" i="10"/>
  <c r="A2426" i="10"/>
  <c r="A2427" i="10"/>
  <c r="A2428" i="10"/>
  <c r="A2429" i="10"/>
  <c r="A2430" i="10"/>
  <c r="A2431" i="10"/>
  <c r="A2432" i="10"/>
  <c r="A2433" i="10"/>
  <c r="A2434" i="10"/>
  <c r="A2435" i="10"/>
  <c r="A2436" i="10"/>
  <c r="A2437" i="10"/>
  <c r="A2438" i="10"/>
  <c r="A2439" i="10"/>
  <c r="A2440" i="10"/>
  <c r="A2441" i="10"/>
  <c r="A2442" i="10"/>
  <c r="A2443" i="10"/>
  <c r="A2444" i="10"/>
  <c r="A2445" i="10"/>
  <c r="A2446" i="10"/>
  <c r="A2447" i="10"/>
  <c r="A2448" i="10"/>
  <c r="A2449" i="10"/>
  <c r="A2450" i="10"/>
  <c r="A2451" i="10"/>
  <c r="A2452" i="10"/>
  <c r="A2453" i="10"/>
  <c r="A2454" i="10"/>
  <c r="A2455" i="10"/>
  <c r="A2456" i="10"/>
  <c r="A2457" i="10"/>
  <c r="A2458" i="10"/>
  <c r="A2459" i="10"/>
  <c r="A2460" i="10"/>
  <c r="A2461" i="10"/>
  <c r="A2462" i="10"/>
  <c r="A2463" i="10"/>
  <c r="A2464" i="10"/>
  <c r="A2465" i="10"/>
  <c r="A2466" i="10"/>
  <c r="A2467" i="10"/>
  <c r="A2468" i="10"/>
  <c r="A2469" i="10"/>
  <c r="A2470" i="10"/>
  <c r="A2471" i="10"/>
  <c r="A2472" i="10"/>
  <c r="A2473" i="10"/>
  <c r="A2474" i="10"/>
  <c r="A2475" i="10"/>
  <c r="A2476" i="10"/>
  <c r="A2477" i="10"/>
  <c r="A2478" i="10"/>
  <c r="A2479" i="10"/>
  <c r="A2480" i="10"/>
  <c r="A2481" i="10"/>
  <c r="A2482" i="10"/>
  <c r="A2483" i="10"/>
  <c r="A2484" i="10"/>
  <c r="A2485" i="10"/>
  <c r="A2486" i="10"/>
  <c r="A2487" i="10"/>
  <c r="A2488" i="10"/>
  <c r="A2489" i="10"/>
  <c r="A2490" i="10"/>
  <c r="A2491" i="10"/>
  <c r="A2492" i="10"/>
  <c r="A2493" i="10"/>
  <c r="A2494" i="10"/>
  <c r="A2495" i="10"/>
  <c r="A2496" i="10"/>
  <c r="A2497" i="10"/>
  <c r="A2498" i="10"/>
  <c r="A2499" i="10"/>
  <c r="A2500" i="10"/>
  <c r="A2501" i="10"/>
  <c r="A2502" i="10"/>
  <c r="A2503" i="10"/>
  <c r="A2504" i="10"/>
  <c r="A2505" i="10"/>
  <c r="A2506" i="10"/>
  <c r="A2507" i="10"/>
  <c r="A2508" i="10"/>
  <c r="A2509" i="10"/>
  <c r="A2510" i="10"/>
  <c r="A2511" i="10"/>
  <c r="A2512" i="10"/>
  <c r="A2513" i="10"/>
  <c r="A2514" i="10"/>
  <c r="A2515" i="10"/>
  <c r="A2516" i="10"/>
  <c r="A2517" i="10"/>
  <c r="A2518" i="10"/>
  <c r="A2519" i="10"/>
  <c r="A2520" i="10"/>
  <c r="A2521" i="10"/>
  <c r="A2522" i="10"/>
  <c r="A2523" i="10"/>
  <c r="A2524" i="10"/>
  <c r="A2525" i="10"/>
  <c r="A2526" i="10"/>
  <c r="A2527" i="10"/>
  <c r="A2528" i="10"/>
  <c r="A2529" i="10"/>
  <c r="A2530" i="10"/>
  <c r="A2531" i="10"/>
  <c r="A2532" i="10"/>
  <c r="A2533" i="10"/>
  <c r="A2534" i="10"/>
  <c r="A2535" i="10"/>
  <c r="A2536" i="10"/>
  <c r="A2537" i="10"/>
  <c r="A2538" i="10"/>
  <c r="A2539" i="10"/>
  <c r="A2540" i="10"/>
  <c r="A2541" i="10"/>
  <c r="A2542" i="10"/>
  <c r="A2543" i="10"/>
  <c r="A2544" i="10"/>
  <c r="A2545" i="10"/>
  <c r="A2546" i="10"/>
  <c r="A2547" i="10"/>
  <c r="A2548" i="10"/>
  <c r="A2549" i="10"/>
  <c r="A2550" i="10"/>
  <c r="A2551" i="10"/>
  <c r="A2552" i="10"/>
  <c r="A2553" i="10"/>
  <c r="A2554" i="10"/>
  <c r="A2555" i="10"/>
  <c r="A2556" i="10"/>
  <c r="A2557" i="10"/>
  <c r="A2558" i="10"/>
  <c r="A2559" i="10"/>
  <c r="A2560" i="10"/>
  <c r="A2561" i="10"/>
  <c r="A2562" i="10"/>
  <c r="A2563" i="10"/>
  <c r="A2564" i="10"/>
  <c r="A2565" i="10"/>
  <c r="A2566" i="10"/>
  <c r="A2567" i="10"/>
  <c r="A2568" i="10"/>
  <c r="A2569" i="10"/>
  <c r="A2570" i="10"/>
  <c r="A2571" i="10"/>
  <c r="A2572" i="10"/>
  <c r="A2573" i="10"/>
  <c r="A2574" i="10"/>
  <c r="A2575" i="10"/>
  <c r="A2576" i="10"/>
  <c r="A2577" i="10"/>
  <c r="A2578" i="10"/>
  <c r="A2579" i="10"/>
  <c r="A2580" i="10"/>
  <c r="A2581" i="10"/>
  <c r="A2582" i="10"/>
  <c r="A2583" i="10"/>
  <c r="A2584" i="10"/>
  <c r="A2585" i="10"/>
  <c r="A2586" i="10"/>
  <c r="A2587" i="10"/>
  <c r="A2588" i="10"/>
  <c r="A2589" i="10"/>
  <c r="A2590" i="10"/>
  <c r="A2591" i="10"/>
  <c r="A2592" i="10"/>
  <c r="A2593" i="10"/>
  <c r="A2594" i="10"/>
  <c r="A2595" i="10"/>
  <c r="A2596" i="10"/>
  <c r="A2597" i="10"/>
  <c r="A2598" i="10"/>
  <c r="A2599" i="10"/>
  <c r="A2600" i="10"/>
  <c r="A2601" i="10"/>
  <c r="A2602" i="10"/>
  <c r="A2603" i="10"/>
  <c r="A2604" i="10"/>
  <c r="A2605" i="10"/>
  <c r="A2606" i="10"/>
  <c r="A2607" i="10"/>
  <c r="A2608" i="10"/>
  <c r="A2609" i="10"/>
  <c r="A2610" i="10"/>
  <c r="A2611" i="10"/>
  <c r="A2612" i="10"/>
  <c r="A2613" i="10"/>
  <c r="A2614" i="10"/>
  <c r="A2615" i="10"/>
  <c r="A2616" i="10"/>
  <c r="A2617" i="10"/>
  <c r="A2618" i="10"/>
  <c r="A2619" i="10"/>
  <c r="A2620" i="10"/>
  <c r="A2621" i="10"/>
  <c r="A2622" i="10"/>
  <c r="A2623" i="10"/>
  <c r="A2624" i="10"/>
  <c r="A2625" i="10"/>
  <c r="A2626" i="10"/>
  <c r="A2627" i="10"/>
  <c r="A2628" i="10"/>
  <c r="A2629" i="10"/>
  <c r="A2630" i="10"/>
  <c r="A2631" i="10"/>
  <c r="A2632" i="10"/>
  <c r="A2633" i="10"/>
  <c r="A2634" i="10"/>
  <c r="A2635" i="10"/>
  <c r="A2636" i="10"/>
  <c r="A2637" i="10"/>
  <c r="A2638" i="10"/>
  <c r="A2639" i="10"/>
  <c r="A2640" i="10"/>
  <c r="A2641" i="10"/>
  <c r="A2642" i="10"/>
  <c r="A2643" i="10"/>
  <c r="A2644" i="10"/>
  <c r="A2645" i="10"/>
  <c r="A2646" i="10"/>
  <c r="A2647" i="10"/>
  <c r="A2648" i="10"/>
  <c r="A2649" i="10"/>
  <c r="A2650" i="10"/>
  <c r="A2651" i="10"/>
  <c r="A2652" i="10"/>
  <c r="A2653" i="10"/>
  <c r="A2654" i="10"/>
  <c r="A2655" i="10"/>
  <c r="A2656" i="10"/>
  <c r="A2657" i="10"/>
  <c r="A2658" i="10"/>
  <c r="A2659" i="10"/>
  <c r="A2660" i="10"/>
  <c r="A2661" i="10"/>
  <c r="A2662" i="10"/>
  <c r="A2663" i="10"/>
  <c r="A2664" i="10"/>
  <c r="A2665" i="10"/>
  <c r="A2666" i="10"/>
  <c r="A2667" i="10"/>
  <c r="A2668" i="10"/>
  <c r="A2669" i="10"/>
  <c r="A2670" i="10"/>
  <c r="A2671" i="10"/>
  <c r="A2672" i="10"/>
  <c r="A2673" i="10"/>
  <c r="A2674" i="10"/>
  <c r="A2675" i="10"/>
  <c r="A2676" i="10"/>
  <c r="A2677" i="10"/>
  <c r="A2678" i="10"/>
  <c r="A2679" i="10"/>
  <c r="A2680" i="10"/>
  <c r="A2681" i="10"/>
  <c r="A2682" i="10"/>
  <c r="A2683" i="10"/>
  <c r="A2684" i="10"/>
  <c r="A2685" i="10"/>
  <c r="A2686" i="10"/>
  <c r="A2687" i="10"/>
  <c r="A2688" i="10"/>
  <c r="A2689" i="10"/>
  <c r="A2690" i="10"/>
  <c r="A2691" i="10"/>
  <c r="A2692" i="10"/>
  <c r="A2693" i="10"/>
  <c r="A2694" i="10"/>
  <c r="A2695" i="10"/>
  <c r="A2696" i="10"/>
  <c r="A2697" i="10"/>
  <c r="A2698" i="10"/>
  <c r="A2699" i="10"/>
  <c r="A2700" i="10"/>
  <c r="A2701" i="10"/>
  <c r="A2702" i="10"/>
  <c r="A2703" i="10"/>
  <c r="A2704" i="10"/>
  <c r="A2705" i="10"/>
  <c r="A2706" i="10"/>
  <c r="A2707" i="10"/>
  <c r="A2708" i="10"/>
  <c r="A2709" i="10"/>
  <c r="A2710" i="10"/>
  <c r="A2711" i="10"/>
  <c r="A2712" i="10"/>
  <c r="A2713" i="10"/>
  <c r="A2714" i="10"/>
  <c r="A2715" i="10"/>
  <c r="A2716" i="10"/>
  <c r="A2717" i="10"/>
  <c r="A2718" i="10"/>
  <c r="A2719" i="10"/>
  <c r="A2720" i="10"/>
  <c r="A2721" i="10"/>
  <c r="A2722" i="10"/>
  <c r="A2723" i="10"/>
  <c r="A2724" i="10"/>
  <c r="A2725" i="10"/>
  <c r="A2726" i="10"/>
  <c r="A2727" i="10"/>
  <c r="A2728" i="10"/>
  <c r="A2729" i="10"/>
  <c r="A2730" i="10"/>
  <c r="A2731" i="10"/>
  <c r="A2732" i="10"/>
  <c r="A2733" i="10"/>
  <c r="A2734" i="10"/>
  <c r="A2735" i="10"/>
  <c r="A2736" i="10"/>
  <c r="A2737" i="10"/>
  <c r="A2738" i="10"/>
  <c r="A2739" i="10"/>
  <c r="A2740" i="10"/>
  <c r="A2741" i="10"/>
  <c r="A2742" i="10"/>
  <c r="A2743" i="10"/>
  <c r="A2744" i="10"/>
  <c r="A2745" i="10"/>
  <c r="A2746" i="10"/>
  <c r="A2747" i="10"/>
  <c r="A2748" i="10"/>
  <c r="A2749" i="10"/>
  <c r="A2750" i="10"/>
  <c r="A2751" i="10"/>
  <c r="A2752" i="10"/>
  <c r="A2753" i="10"/>
  <c r="A2754" i="10"/>
  <c r="A2755" i="10"/>
  <c r="A2756" i="10"/>
  <c r="A2757" i="10"/>
  <c r="A2758" i="10"/>
  <c r="A2759" i="10"/>
  <c r="A2760" i="10"/>
  <c r="A2761" i="10"/>
  <c r="A2762" i="10"/>
  <c r="A2763" i="10"/>
  <c r="A2764" i="10"/>
  <c r="A2765" i="10"/>
  <c r="A2766" i="10"/>
  <c r="A2767" i="10"/>
  <c r="A2768" i="10"/>
  <c r="A2769" i="10"/>
  <c r="A2770" i="10"/>
  <c r="A2771" i="10"/>
  <c r="A2772" i="10"/>
  <c r="A2773" i="10"/>
  <c r="A2774" i="10"/>
  <c r="A2775" i="10"/>
  <c r="A2776" i="10"/>
  <c r="A2777" i="10"/>
  <c r="A2778" i="10"/>
  <c r="A2779" i="10"/>
  <c r="A2780" i="10"/>
  <c r="A2781" i="10"/>
  <c r="A2782" i="10"/>
  <c r="A2783" i="10"/>
  <c r="A2784" i="10"/>
  <c r="A2785" i="10"/>
  <c r="A2786" i="10"/>
  <c r="A2787" i="10"/>
  <c r="A2788" i="10"/>
  <c r="A2789" i="10"/>
  <c r="A2790" i="10"/>
  <c r="A2791" i="10"/>
  <c r="A2792" i="10"/>
  <c r="A2793" i="10"/>
  <c r="A2794" i="10"/>
  <c r="A2795" i="10"/>
  <c r="A2796" i="10"/>
  <c r="A2797" i="10"/>
  <c r="A2798" i="10"/>
  <c r="A2799" i="10"/>
  <c r="A2800" i="10"/>
  <c r="A2801" i="10"/>
  <c r="A2802" i="10"/>
  <c r="A2803" i="10"/>
  <c r="A2804" i="10"/>
  <c r="A2805" i="10"/>
  <c r="A2806" i="10"/>
  <c r="A2807" i="10"/>
  <c r="A2808" i="10"/>
  <c r="A2809" i="10"/>
  <c r="A2810" i="10"/>
  <c r="A2811" i="10"/>
  <c r="A2812" i="10"/>
  <c r="A2813" i="10"/>
  <c r="A2814" i="10"/>
  <c r="A2815" i="10"/>
  <c r="A2816" i="10"/>
  <c r="A2817" i="10"/>
  <c r="A2818" i="10"/>
  <c r="A2819" i="10"/>
  <c r="A2820" i="10"/>
  <c r="A2821" i="10"/>
  <c r="A2822" i="10"/>
  <c r="A2823" i="10"/>
  <c r="A2824" i="10"/>
  <c r="A2825" i="10"/>
  <c r="A2826" i="10"/>
  <c r="A2827" i="10"/>
  <c r="A2828" i="10"/>
  <c r="A2829" i="10"/>
  <c r="A2830" i="10"/>
  <c r="A2831" i="10"/>
  <c r="A2832" i="10"/>
  <c r="A2833" i="10"/>
  <c r="A2834" i="10"/>
  <c r="A2835" i="10"/>
  <c r="A2836" i="10"/>
  <c r="A2837" i="10"/>
  <c r="A2838" i="10"/>
  <c r="A2839" i="10"/>
  <c r="A2840" i="10"/>
  <c r="A2841" i="10"/>
  <c r="A2842" i="10"/>
  <c r="A2843" i="10"/>
  <c r="A2844" i="10"/>
  <c r="A2845" i="10"/>
  <c r="A2846" i="10"/>
  <c r="A2847" i="10"/>
  <c r="A2848" i="10"/>
  <c r="A2849" i="10"/>
  <c r="A2850" i="10"/>
  <c r="A2851" i="10"/>
  <c r="A2852" i="10"/>
  <c r="A2853" i="10"/>
  <c r="A2854" i="10"/>
  <c r="A2855" i="10"/>
  <c r="A2856" i="10"/>
  <c r="A2857" i="10"/>
  <c r="A2858" i="10"/>
  <c r="A2859" i="10"/>
  <c r="A2860" i="10"/>
  <c r="A2861" i="10"/>
  <c r="A2862" i="10"/>
  <c r="A2863" i="10"/>
  <c r="A2864" i="10"/>
  <c r="A2865" i="10"/>
  <c r="A2866" i="10"/>
  <c r="A2867" i="10"/>
  <c r="A2868" i="10"/>
  <c r="A2869" i="10"/>
  <c r="A2870" i="10"/>
  <c r="A2871" i="10"/>
  <c r="A2872" i="10"/>
  <c r="A2873" i="10"/>
  <c r="A2874" i="10"/>
  <c r="A2875" i="10"/>
  <c r="A2876" i="10"/>
  <c r="A2877" i="10"/>
  <c r="A2878" i="10"/>
  <c r="A2879" i="10"/>
  <c r="A2880" i="10"/>
  <c r="A2881" i="10"/>
  <c r="A2882" i="10"/>
  <c r="A2883" i="10"/>
  <c r="A2884" i="10"/>
  <c r="A2885" i="10"/>
  <c r="A2886" i="10"/>
  <c r="A2887" i="10"/>
  <c r="A2888" i="10"/>
  <c r="A2889" i="10"/>
  <c r="A2890" i="10"/>
  <c r="A2891" i="10"/>
  <c r="A2892" i="10"/>
  <c r="A2893" i="10"/>
  <c r="A2894" i="10"/>
  <c r="A2895" i="10"/>
  <c r="A2896" i="10"/>
  <c r="A2897" i="10"/>
  <c r="A2898" i="10"/>
  <c r="A2899" i="10"/>
  <c r="A2900" i="10"/>
  <c r="A2901" i="10"/>
  <c r="A2902" i="10"/>
  <c r="A2903" i="10"/>
  <c r="A2904" i="10"/>
  <c r="A2905" i="10"/>
  <c r="A2906" i="10"/>
  <c r="A2907" i="10"/>
  <c r="A2908" i="10"/>
  <c r="A2909" i="10"/>
  <c r="A2910" i="10"/>
  <c r="A2911" i="10"/>
  <c r="A2912" i="10"/>
  <c r="A2913" i="10"/>
  <c r="A2914" i="10"/>
  <c r="A2915" i="10"/>
  <c r="A2916" i="10"/>
  <c r="A2917" i="10"/>
  <c r="A2918" i="10"/>
  <c r="A2919" i="10"/>
  <c r="A2920" i="10"/>
  <c r="A2921" i="10"/>
  <c r="A2922" i="10"/>
  <c r="A2923" i="10"/>
  <c r="A2924" i="10"/>
  <c r="A2925" i="10"/>
  <c r="A2926" i="10"/>
  <c r="A2927" i="10"/>
  <c r="A2928" i="10"/>
  <c r="A2929" i="10"/>
  <c r="A2930" i="10"/>
  <c r="A2931" i="10"/>
  <c r="A2932" i="10"/>
  <c r="A2933" i="10"/>
  <c r="A2934" i="10"/>
  <c r="A2935" i="10"/>
  <c r="A2936" i="10"/>
  <c r="A2937" i="10"/>
  <c r="A2938" i="10"/>
  <c r="A2939" i="10"/>
  <c r="A2940" i="10"/>
  <c r="A2941" i="10"/>
  <c r="A2942" i="10"/>
  <c r="A2943" i="10"/>
  <c r="A2944" i="10"/>
  <c r="A2945" i="10"/>
  <c r="A2946" i="10"/>
  <c r="A2947" i="10"/>
  <c r="A2948" i="10"/>
  <c r="A2949" i="10"/>
  <c r="A2950" i="10"/>
  <c r="A2951" i="10"/>
  <c r="A2952" i="10"/>
  <c r="A2953" i="10"/>
  <c r="A2954" i="10"/>
  <c r="A2955" i="10"/>
  <c r="A2956" i="10"/>
  <c r="A2957" i="10"/>
  <c r="A2958" i="10"/>
  <c r="A2959" i="10"/>
  <c r="A2960" i="10"/>
  <c r="A2961" i="10"/>
  <c r="A2962" i="10"/>
  <c r="A2963" i="10"/>
  <c r="A2964" i="10"/>
  <c r="A2965" i="10"/>
  <c r="A2966" i="10"/>
  <c r="A2967" i="10"/>
  <c r="A2968" i="10"/>
  <c r="A2969" i="10"/>
  <c r="A2970" i="10"/>
  <c r="A2971" i="10"/>
  <c r="A2972" i="10"/>
  <c r="A2973" i="10"/>
  <c r="A2974" i="10"/>
  <c r="A2975" i="10"/>
  <c r="A2976" i="10"/>
  <c r="A2977" i="10"/>
  <c r="A2978" i="10"/>
  <c r="A2979" i="10"/>
  <c r="A2980" i="10"/>
  <c r="A2981" i="10"/>
  <c r="A2982" i="10"/>
  <c r="A2983" i="10"/>
  <c r="A2984" i="10"/>
  <c r="A2985" i="10"/>
  <c r="A2986" i="10"/>
  <c r="A2987" i="10"/>
  <c r="A2988" i="10"/>
  <c r="A2989" i="10"/>
  <c r="A2990" i="10"/>
  <c r="A2991" i="10"/>
  <c r="A2992" i="10"/>
  <c r="A2993" i="10"/>
  <c r="A2994" i="10"/>
  <c r="A2995" i="10"/>
  <c r="A2996" i="10"/>
  <c r="A2997" i="10"/>
  <c r="A2998" i="10"/>
  <c r="A2999" i="10"/>
  <c r="A3000" i="10"/>
  <c r="A3001" i="10"/>
  <c r="A3002" i="10"/>
  <c r="A3003" i="10"/>
  <c r="A3004" i="10"/>
  <c r="A3005" i="10"/>
  <c r="A3006" i="10"/>
  <c r="A3007" i="10"/>
  <c r="A3008" i="10"/>
  <c r="A3009" i="10"/>
  <c r="A3010" i="10"/>
  <c r="A3011" i="10"/>
  <c r="A3012" i="10"/>
  <c r="A3013" i="10"/>
  <c r="A3014" i="10"/>
  <c r="A3015" i="10"/>
  <c r="A3016" i="10"/>
  <c r="A3017" i="10"/>
  <c r="A3018" i="10"/>
  <c r="A3019" i="10"/>
  <c r="A3020" i="10"/>
  <c r="A3021" i="10"/>
  <c r="A3022" i="10"/>
  <c r="A3023" i="10"/>
  <c r="A3024" i="10"/>
  <c r="A3025" i="10"/>
  <c r="A3026" i="10"/>
  <c r="A3027" i="10"/>
  <c r="A3028" i="10"/>
  <c r="A3029" i="10"/>
  <c r="A3030" i="10"/>
  <c r="A3031" i="10"/>
  <c r="A3032" i="10"/>
  <c r="A3033" i="10"/>
  <c r="A3034" i="10"/>
  <c r="A3035" i="10"/>
  <c r="A3036" i="10"/>
  <c r="A3037" i="10"/>
  <c r="A3038" i="10"/>
  <c r="A3039" i="10"/>
  <c r="A3040" i="10"/>
  <c r="A3041" i="10"/>
  <c r="A3042" i="10"/>
  <c r="A3043" i="10"/>
  <c r="A3044" i="10"/>
  <c r="A3045" i="10"/>
  <c r="A3046" i="10"/>
  <c r="A3047" i="10"/>
  <c r="A3048" i="10"/>
  <c r="A3049" i="10"/>
  <c r="A3050" i="10"/>
  <c r="A3051" i="10"/>
  <c r="A3052" i="10"/>
  <c r="A3053" i="10"/>
  <c r="A3054" i="10"/>
  <c r="A3055" i="10"/>
  <c r="A3056" i="10"/>
  <c r="A3057" i="10"/>
  <c r="A3058" i="10"/>
  <c r="A3059" i="10"/>
  <c r="A3060" i="10"/>
  <c r="A3061" i="10"/>
  <c r="A3062" i="10"/>
  <c r="A3063" i="10"/>
  <c r="A3064" i="10"/>
  <c r="A3065" i="10"/>
  <c r="A3066" i="10"/>
  <c r="A3067" i="10"/>
  <c r="A3068" i="10"/>
  <c r="A3069" i="10"/>
  <c r="A3070" i="10"/>
  <c r="A3071" i="10"/>
  <c r="A3072" i="10"/>
  <c r="A3073" i="10"/>
  <c r="A3074" i="10"/>
  <c r="A3075" i="10"/>
  <c r="A3076" i="10"/>
  <c r="A3077" i="10"/>
  <c r="A3078" i="10"/>
  <c r="A3079" i="10"/>
  <c r="A3080" i="10"/>
  <c r="A3081" i="10"/>
  <c r="A3082" i="10"/>
  <c r="A3083" i="10"/>
  <c r="A3084" i="10"/>
  <c r="A3085" i="10"/>
  <c r="A3086" i="10"/>
  <c r="A3087" i="10"/>
  <c r="A3088" i="10"/>
  <c r="A3089" i="10"/>
  <c r="A3090" i="10"/>
  <c r="A3091" i="10"/>
  <c r="A3092" i="10"/>
  <c r="A3093" i="10"/>
  <c r="A3094" i="10"/>
  <c r="A3095" i="10"/>
  <c r="A3096" i="10"/>
  <c r="A3097" i="10"/>
  <c r="A3098" i="10"/>
  <c r="A3099" i="10"/>
  <c r="A3100" i="10"/>
  <c r="A3101" i="10"/>
  <c r="A3102" i="10"/>
  <c r="A3103" i="10"/>
  <c r="A3104" i="10"/>
  <c r="A3105" i="10"/>
  <c r="A3106" i="10"/>
  <c r="A3107" i="10"/>
  <c r="A3108" i="10"/>
  <c r="A3109" i="10"/>
  <c r="A3110" i="10"/>
  <c r="A3111" i="10"/>
  <c r="A3112" i="10"/>
  <c r="A3113" i="10"/>
  <c r="A3114" i="10"/>
  <c r="A3115" i="10"/>
  <c r="A3116" i="10"/>
  <c r="A3117" i="10"/>
  <c r="A3118" i="10"/>
  <c r="A3119" i="10"/>
  <c r="A3120" i="10"/>
  <c r="A3121" i="10"/>
  <c r="A3122" i="10"/>
  <c r="A3123" i="10"/>
  <c r="A3124" i="10"/>
  <c r="A3125" i="10"/>
  <c r="A3126" i="10"/>
  <c r="A3127" i="10"/>
  <c r="A3128" i="10"/>
  <c r="A3129" i="10"/>
  <c r="A3130" i="10"/>
  <c r="A3131" i="10"/>
  <c r="A3132" i="10"/>
  <c r="A3133" i="10"/>
  <c r="A3134" i="10"/>
  <c r="A3135" i="10"/>
  <c r="A3136" i="10"/>
  <c r="A3137" i="10"/>
  <c r="A3138" i="10"/>
  <c r="A3139" i="10"/>
  <c r="A3140" i="10"/>
  <c r="A3141" i="10"/>
  <c r="A3142" i="10"/>
  <c r="A3143" i="10"/>
  <c r="A3144" i="10"/>
  <c r="A3145" i="10"/>
  <c r="A3146" i="10"/>
  <c r="A3147" i="10"/>
  <c r="A3148" i="10"/>
  <c r="A3149" i="10"/>
  <c r="A3150" i="10"/>
  <c r="A3151" i="10"/>
  <c r="A3152" i="10"/>
  <c r="A3153" i="10"/>
  <c r="A3154" i="10"/>
  <c r="A3155" i="10"/>
  <c r="A3156" i="10"/>
  <c r="A3157" i="10"/>
  <c r="A3158" i="10"/>
  <c r="A3159" i="10"/>
  <c r="A3160" i="10"/>
  <c r="A3161" i="10"/>
  <c r="A3162" i="10"/>
  <c r="A3163" i="10"/>
  <c r="A3164" i="10"/>
  <c r="A3165" i="10"/>
  <c r="A3166" i="10"/>
  <c r="A3167" i="10"/>
  <c r="A3168" i="10"/>
  <c r="A3169" i="10"/>
  <c r="A3170" i="10"/>
  <c r="A3171" i="10"/>
  <c r="A3172" i="10"/>
  <c r="A3173" i="10"/>
  <c r="A3174" i="10"/>
  <c r="A3175" i="10"/>
  <c r="A3176" i="10"/>
  <c r="A3177" i="10"/>
  <c r="A3178" i="10"/>
  <c r="A3179" i="10"/>
  <c r="A3180" i="10"/>
  <c r="A3181" i="10"/>
  <c r="A3182" i="10"/>
  <c r="A3183" i="10"/>
  <c r="A3184" i="10"/>
  <c r="A3185" i="10"/>
  <c r="A3186" i="10"/>
  <c r="A3187" i="10"/>
  <c r="A3188" i="10"/>
  <c r="A3189" i="10"/>
  <c r="A3190" i="10"/>
  <c r="A3191" i="10"/>
  <c r="A3192" i="10"/>
  <c r="A3193" i="10"/>
  <c r="A3194" i="10"/>
  <c r="A3195" i="10"/>
  <c r="A3196" i="10"/>
  <c r="A3197" i="10"/>
  <c r="A3198" i="10"/>
  <c r="A3199" i="10"/>
  <c r="A3200" i="10"/>
  <c r="A3201" i="10"/>
  <c r="A3202" i="10"/>
  <c r="A3203" i="10"/>
  <c r="A3204" i="10"/>
  <c r="A3205" i="10"/>
  <c r="A3206" i="10"/>
  <c r="A3207" i="10"/>
  <c r="A3208" i="10"/>
  <c r="A3209" i="10"/>
  <c r="A3210" i="10"/>
  <c r="A3211" i="10"/>
  <c r="A3212" i="10"/>
  <c r="A3213" i="10"/>
  <c r="A3214" i="10"/>
  <c r="A3215" i="10"/>
  <c r="A3216" i="10"/>
  <c r="A3217" i="10"/>
  <c r="A3218" i="10"/>
  <c r="A3219" i="10"/>
  <c r="A3220" i="10"/>
  <c r="A3221" i="10"/>
  <c r="A3222" i="10"/>
  <c r="A3223" i="10"/>
  <c r="A3224" i="10"/>
  <c r="A3225" i="10"/>
  <c r="A3226" i="10"/>
  <c r="A3227" i="10"/>
  <c r="A3228" i="10"/>
  <c r="A3229" i="10"/>
  <c r="A3230" i="10"/>
  <c r="A3231" i="10"/>
  <c r="A3232" i="10"/>
  <c r="A3233" i="10"/>
  <c r="A3234" i="10"/>
  <c r="A3235" i="10"/>
  <c r="A3236" i="10"/>
  <c r="A3237" i="10"/>
  <c r="A3238" i="10"/>
  <c r="A3239" i="10"/>
  <c r="A3240" i="10"/>
  <c r="A3241" i="10"/>
  <c r="A3242" i="10"/>
  <c r="A3243" i="10"/>
  <c r="A3244" i="10"/>
  <c r="A3245" i="10"/>
  <c r="A3246" i="10"/>
  <c r="A3247" i="10"/>
  <c r="A3248" i="10"/>
  <c r="A3249" i="10"/>
  <c r="A3250" i="10"/>
  <c r="A3251" i="10"/>
  <c r="A3252" i="10"/>
  <c r="A3253" i="10"/>
  <c r="A3254" i="10"/>
  <c r="A3255" i="10"/>
  <c r="A3256" i="10"/>
  <c r="A3257" i="10"/>
  <c r="A3258" i="10"/>
  <c r="A3259" i="10"/>
  <c r="A3260" i="10"/>
  <c r="A3261" i="10"/>
  <c r="A3262" i="10"/>
  <c r="A3263" i="10"/>
  <c r="A3264" i="10"/>
  <c r="A3265" i="10"/>
  <c r="A3266" i="10"/>
  <c r="A3267" i="10"/>
  <c r="A3268" i="10"/>
  <c r="A3269" i="10"/>
  <c r="A3270" i="10"/>
  <c r="A3271" i="10"/>
  <c r="A3272" i="10"/>
  <c r="A3273" i="10"/>
  <c r="A3274" i="10"/>
  <c r="A3275" i="10"/>
  <c r="A3276" i="10"/>
  <c r="A3277" i="10"/>
  <c r="A3278" i="10"/>
  <c r="A3279" i="10"/>
  <c r="A3280" i="10"/>
  <c r="A3281" i="10"/>
  <c r="A3282" i="10"/>
  <c r="A3283" i="10"/>
  <c r="A3284" i="10"/>
  <c r="A3285" i="10"/>
  <c r="A3286" i="10"/>
  <c r="A3287" i="10"/>
  <c r="A3288" i="10"/>
  <c r="A3289" i="10"/>
  <c r="A3290" i="10"/>
  <c r="A3291" i="10"/>
  <c r="A3292" i="10"/>
  <c r="A3293" i="10"/>
  <c r="A3294" i="10"/>
  <c r="A3295" i="10"/>
  <c r="A3296" i="10"/>
  <c r="A3297" i="10"/>
  <c r="A3298" i="10"/>
  <c r="A3299" i="10"/>
  <c r="A3300" i="10"/>
  <c r="A3301" i="10"/>
  <c r="A3302" i="10"/>
  <c r="A3303" i="10"/>
  <c r="A3304" i="10"/>
  <c r="A3305" i="10"/>
  <c r="A3306" i="10"/>
  <c r="A3307" i="10"/>
  <c r="A3308" i="10"/>
  <c r="A3309" i="10"/>
  <c r="A3310" i="10"/>
  <c r="A3311" i="10"/>
  <c r="A3312" i="10"/>
  <c r="A3313" i="10"/>
  <c r="A3314" i="10"/>
  <c r="A3315" i="10"/>
  <c r="A3316" i="10"/>
  <c r="A3317" i="10"/>
  <c r="A3318" i="10"/>
  <c r="A3319" i="10"/>
  <c r="A3320" i="10"/>
  <c r="A3321" i="10"/>
  <c r="A3322" i="10"/>
  <c r="A3323" i="10"/>
  <c r="A3324" i="10"/>
  <c r="A3325" i="10"/>
  <c r="A3326" i="10"/>
  <c r="A3327" i="10"/>
  <c r="A3328" i="10"/>
  <c r="A3329" i="10"/>
  <c r="A3330" i="10"/>
  <c r="A3331" i="10"/>
  <c r="A3332" i="10"/>
  <c r="A3333" i="10"/>
  <c r="A3334" i="10"/>
  <c r="A3335" i="10"/>
  <c r="A3336" i="10"/>
  <c r="A3337" i="10"/>
  <c r="A3338" i="10"/>
  <c r="A3339" i="10"/>
  <c r="A3340" i="10"/>
  <c r="A3341" i="10"/>
  <c r="A3342" i="10"/>
  <c r="A3343" i="10"/>
  <c r="A3344" i="10"/>
  <c r="A3345" i="10"/>
  <c r="A3346" i="10"/>
  <c r="A3347" i="10"/>
  <c r="A3348" i="10"/>
  <c r="A3349" i="10"/>
  <c r="A3350" i="10"/>
  <c r="A3351" i="10"/>
  <c r="A3352" i="10"/>
  <c r="A3353" i="10"/>
  <c r="A3354" i="10"/>
  <c r="A3355" i="10"/>
  <c r="A3356" i="10"/>
  <c r="A3357" i="10"/>
  <c r="A3358" i="10"/>
  <c r="A3359" i="10"/>
  <c r="A3360" i="10"/>
  <c r="A3361" i="10"/>
  <c r="A3362" i="10"/>
  <c r="A3363" i="10"/>
  <c r="A3364" i="10"/>
  <c r="A3365" i="10"/>
  <c r="A3366" i="10"/>
  <c r="A3367" i="10"/>
  <c r="A3368" i="10"/>
  <c r="A3369" i="10"/>
  <c r="A3370" i="10"/>
  <c r="A3371" i="10"/>
  <c r="A3372" i="10"/>
  <c r="A3373" i="10"/>
  <c r="A3374" i="10"/>
  <c r="A3375" i="10"/>
  <c r="A3376" i="10"/>
  <c r="A3377" i="10"/>
  <c r="A3378" i="10"/>
  <c r="A3379" i="10"/>
  <c r="A3380" i="10"/>
  <c r="A3381" i="10"/>
  <c r="A3382" i="10"/>
  <c r="A3383" i="10"/>
  <c r="A3384" i="10"/>
  <c r="A3385" i="10"/>
  <c r="A3386" i="10"/>
  <c r="A3387" i="10"/>
  <c r="A3388" i="10"/>
  <c r="A3389" i="10"/>
  <c r="A3390" i="10"/>
  <c r="A3391" i="10"/>
  <c r="A3392" i="10"/>
  <c r="A3393" i="10"/>
  <c r="A3394" i="10"/>
  <c r="A3395" i="10"/>
  <c r="A3396" i="10"/>
  <c r="A3397" i="10"/>
  <c r="A3398" i="10"/>
  <c r="A3399" i="10"/>
  <c r="A3400" i="10"/>
  <c r="A3401" i="10"/>
  <c r="A3402" i="10"/>
  <c r="A3403" i="10"/>
  <c r="A3404" i="10"/>
  <c r="A3405" i="10"/>
  <c r="A3406" i="10"/>
  <c r="A3407" i="10"/>
  <c r="A3408" i="10"/>
  <c r="A3409" i="10"/>
  <c r="A3410" i="10"/>
  <c r="A3411" i="10"/>
  <c r="A3412" i="10"/>
  <c r="A3413" i="10"/>
  <c r="A3414" i="10"/>
  <c r="A3415" i="10"/>
  <c r="A3416" i="10"/>
  <c r="A3417" i="10"/>
  <c r="A3418" i="10"/>
  <c r="A3419" i="10"/>
  <c r="A3420" i="10"/>
  <c r="A3421" i="10"/>
  <c r="A3422" i="10"/>
  <c r="A3423" i="10"/>
  <c r="A3424" i="10"/>
  <c r="A3425" i="10"/>
  <c r="A3426" i="10"/>
  <c r="A3427" i="10"/>
  <c r="A3428" i="10"/>
  <c r="A3429" i="10"/>
  <c r="A3430" i="10"/>
  <c r="A3431" i="10"/>
  <c r="A3432" i="10"/>
  <c r="A3433" i="10"/>
  <c r="A3434" i="10"/>
  <c r="A3435" i="10"/>
  <c r="A3436" i="10"/>
  <c r="A3437" i="10"/>
  <c r="A3438" i="10"/>
  <c r="A3439" i="10"/>
  <c r="A3440" i="10"/>
  <c r="A3441" i="10"/>
  <c r="A3442" i="10"/>
  <c r="A3443" i="10"/>
  <c r="A3444" i="10"/>
  <c r="A3445" i="10"/>
  <c r="A3446" i="10"/>
  <c r="A3447" i="10"/>
  <c r="A3448" i="10"/>
  <c r="A3449" i="10"/>
  <c r="A3450" i="10"/>
  <c r="A3451" i="10"/>
  <c r="A3452" i="10"/>
  <c r="A3453" i="10"/>
  <c r="A3454" i="10"/>
  <c r="A3455" i="10"/>
  <c r="A3456" i="10"/>
  <c r="A3457" i="10"/>
  <c r="A3458" i="10"/>
  <c r="A3459" i="10"/>
  <c r="A3460" i="10"/>
  <c r="A3461" i="10"/>
  <c r="A3462" i="10"/>
  <c r="A3463" i="10"/>
  <c r="A3464" i="10"/>
  <c r="A3465" i="10"/>
  <c r="A3466" i="10"/>
  <c r="A3467" i="10"/>
  <c r="A3468" i="10"/>
  <c r="A3469" i="10"/>
  <c r="A3470" i="10"/>
  <c r="A3471" i="10"/>
  <c r="A3472" i="10"/>
  <c r="A3473" i="10"/>
  <c r="A3474" i="10"/>
  <c r="A3475" i="10"/>
  <c r="A3476" i="10"/>
  <c r="A3477" i="10"/>
  <c r="A3478" i="10"/>
  <c r="A3479" i="10"/>
  <c r="A3480" i="10"/>
  <c r="A3481" i="10"/>
  <c r="A3482" i="10"/>
  <c r="A3483" i="10"/>
  <c r="A3484" i="10"/>
  <c r="A3485" i="10"/>
  <c r="A3486" i="10"/>
  <c r="A3487" i="10"/>
  <c r="A3488" i="10"/>
  <c r="A3489" i="10"/>
  <c r="A3490" i="10"/>
  <c r="A3491" i="10"/>
  <c r="A3492" i="10"/>
  <c r="A3493" i="10"/>
  <c r="A3494" i="10"/>
  <c r="A3495" i="10"/>
  <c r="A3496" i="10"/>
  <c r="A3497" i="10"/>
  <c r="A3498" i="10"/>
  <c r="A3499" i="10"/>
  <c r="A3500" i="10"/>
  <c r="A3501" i="10"/>
  <c r="A3502" i="10"/>
  <c r="A3503" i="10"/>
  <c r="A3504" i="10"/>
  <c r="A3505" i="10"/>
  <c r="A3506" i="10"/>
  <c r="A3507" i="10"/>
  <c r="A3508" i="10"/>
  <c r="A3509" i="10"/>
  <c r="A3510" i="10"/>
  <c r="A3511" i="10"/>
  <c r="A3512" i="10"/>
  <c r="A3513" i="10"/>
  <c r="A3514" i="10"/>
  <c r="A3515" i="10"/>
  <c r="A3516" i="10"/>
  <c r="A3517" i="10"/>
  <c r="A3518" i="10"/>
  <c r="A3519" i="10"/>
  <c r="A3520" i="10"/>
  <c r="A3521" i="10"/>
  <c r="A3522" i="10"/>
  <c r="A3523" i="10"/>
  <c r="A3524" i="10"/>
  <c r="A3525" i="10"/>
  <c r="B1" i="10"/>
  <c r="A1" i="10"/>
  <c r="C14" i="9"/>
  <c r="F5" i="9"/>
  <c r="D4" i="9"/>
  <c r="C4" i="9"/>
  <c r="C25" i="8" a="1"/>
  <c r="C25" i="8" s="1"/>
  <c r="C26" i="8"/>
  <c r="C27" i="8" a="1"/>
  <c r="C27" i="8" s="1"/>
  <c r="C22" i="8"/>
  <c r="C21" i="8"/>
  <c r="C20" i="8"/>
  <c r="C19" i="8"/>
  <c r="C17" i="8"/>
  <c r="C14" i="8" a="1"/>
  <c r="C14" i="8" s="1"/>
  <c r="O10" i="6"/>
  <c r="P9" i="6" s="1"/>
  <c r="C7" i="8"/>
  <c r="D7" i="8"/>
  <c r="E7" i="8"/>
  <c r="C2" i="8"/>
  <c r="B7" i="8" s="1"/>
  <c r="C6" i="8"/>
  <c r="D6" i="8"/>
  <c r="E6" i="8"/>
  <c r="B6" i="8"/>
  <c r="I4" i="7" a="1"/>
  <c r="I4" i="7" s="1"/>
  <c r="I5" i="7" a="1"/>
  <c r="I5" i="7" s="1"/>
  <c r="I6" i="7" a="1"/>
  <c r="I6" i="7" s="1"/>
  <c r="I7" i="7" a="1"/>
  <c r="I7" i="7"/>
  <c r="I8" i="7" a="1"/>
  <c r="I8" i="7" s="1"/>
  <c r="I9" i="7" a="1"/>
  <c r="I9" i="7" s="1"/>
  <c r="I10" i="7" a="1"/>
  <c r="I10" i="7" s="1"/>
  <c r="I11" i="7" a="1"/>
  <c r="I11" i="7"/>
  <c r="I12" i="7" a="1"/>
  <c r="I12" i="7" s="1"/>
  <c r="I13" i="7" a="1"/>
  <c r="I13" i="7" s="1"/>
  <c r="I14" i="7" a="1"/>
  <c r="I14" i="7" s="1"/>
  <c r="I15" i="7" a="1"/>
  <c r="I15" i="7"/>
  <c r="I16" i="7" a="1"/>
  <c r="I16" i="7" s="1"/>
  <c r="I17" i="7" a="1"/>
  <c r="I17" i="7" s="1"/>
  <c r="I18" i="7" a="1"/>
  <c r="I18" i="7" s="1"/>
  <c r="I19" i="7" a="1"/>
  <c r="I19" i="7"/>
  <c r="I20" i="7" a="1"/>
  <c r="I20" i="7" s="1"/>
  <c r="I21" i="7" a="1"/>
  <c r="I21" i="7" s="1"/>
  <c r="I22" i="7" a="1"/>
  <c r="I22" i="7" s="1"/>
  <c r="I23" i="7" a="1"/>
  <c r="I23" i="7"/>
  <c r="I3" i="7" a="1"/>
  <c r="I3" i="7" s="1"/>
  <c r="H4" i="7" a="1"/>
  <c r="H4" i="7" s="1"/>
  <c r="H5" i="7" a="1"/>
  <c r="H5" i="7" s="1"/>
  <c r="H6" i="7" a="1"/>
  <c r="H6" i="7" s="1"/>
  <c r="H7" i="7" a="1"/>
  <c r="H7" i="7"/>
  <c r="H8" i="7" a="1"/>
  <c r="H8" i="7" s="1"/>
  <c r="H9" i="7" a="1"/>
  <c r="H9" i="7"/>
  <c r="H10" i="7" a="1"/>
  <c r="H10" i="7" s="1"/>
  <c r="H11" i="7" a="1"/>
  <c r="H11" i="7" s="1"/>
  <c r="H12" i="7" a="1"/>
  <c r="H12" i="7" s="1"/>
  <c r="H13" i="7" a="1"/>
  <c r="H13" i="7"/>
  <c r="H14" i="7" a="1"/>
  <c r="H14" i="7" s="1"/>
  <c r="H15" i="7" a="1"/>
  <c r="H15" i="7" s="1"/>
  <c r="H16" i="7" a="1"/>
  <c r="H16" i="7" s="1"/>
  <c r="H17" i="7" a="1"/>
  <c r="H17" i="7"/>
  <c r="H18" i="7" a="1"/>
  <c r="H18" i="7" s="1"/>
  <c r="H19" i="7" a="1"/>
  <c r="H19" i="7" s="1"/>
  <c r="H20" i="7" a="1"/>
  <c r="H20" i="7" s="1"/>
  <c r="H21" i="7" a="1"/>
  <c r="H21" i="7"/>
  <c r="H22" i="7" a="1"/>
  <c r="H22" i="7" s="1"/>
  <c r="H23" i="7" a="1"/>
  <c r="H23" i="7" s="1"/>
  <c r="H3" i="7" a="1"/>
  <c r="H3" i="7" s="1"/>
  <c r="G23" i="7"/>
  <c r="F5" i="7"/>
  <c r="F6" i="7" s="1"/>
  <c r="G4" i="7"/>
  <c r="F4" i="7"/>
  <c r="G3" i="7"/>
  <c r="B25" i="7"/>
  <c r="B26" i="7"/>
  <c r="B24" i="7"/>
  <c r="C6" i="7" a="1"/>
  <c r="C6" i="7" s="1"/>
  <c r="C5" i="7" s="1"/>
  <c r="C87" i="3"/>
  <c r="C97" i="3"/>
  <c r="C4" i="7" a="1"/>
  <c r="C4" i="7" s="1"/>
  <c r="D3" i="7"/>
  <c r="C52" i="3"/>
  <c r="C53" i="3"/>
  <c r="Q10" i="6"/>
  <c r="Q9" i="6"/>
  <c r="Q8" i="6"/>
  <c r="P8" i="6"/>
  <c r="O8" i="6"/>
  <c r="P11" i="6"/>
  <c r="O11" i="6"/>
  <c r="N11" i="6"/>
  <c r="N10" i="6"/>
  <c r="N9" i="6"/>
  <c r="Q11" i="6"/>
  <c r="P10" i="6"/>
  <c r="O9" i="6"/>
  <c r="N8" i="6"/>
  <c r="O7" i="6"/>
  <c r="P7" i="6"/>
  <c r="Q7" i="6"/>
  <c r="N7" i="6"/>
  <c r="N5" i="6"/>
  <c r="N3" i="6" s="1"/>
  <c r="H5" i="6"/>
  <c r="I5" i="6"/>
  <c r="J5" i="6"/>
  <c r="K5" i="6"/>
  <c r="H6" i="6"/>
  <c r="I6" i="6"/>
  <c r="J6" i="6"/>
  <c r="K6" i="6"/>
  <c r="H7" i="6"/>
  <c r="I7" i="6"/>
  <c r="J7" i="6"/>
  <c r="K7" i="6"/>
  <c r="H8" i="6"/>
  <c r="I8" i="6"/>
  <c r="J8" i="6"/>
  <c r="K8" i="6"/>
  <c r="H9" i="6"/>
  <c r="I9" i="6"/>
  <c r="J9" i="6"/>
  <c r="K9" i="6"/>
  <c r="H10" i="6"/>
  <c r="I10" i="6"/>
  <c r="J10" i="6"/>
  <c r="K10" i="6"/>
  <c r="H11" i="6"/>
  <c r="I11" i="6"/>
  <c r="J11" i="6"/>
  <c r="K11" i="6"/>
  <c r="H12" i="6"/>
  <c r="I12" i="6"/>
  <c r="J12" i="6"/>
  <c r="K12" i="6"/>
  <c r="H13" i="6"/>
  <c r="I13" i="6"/>
  <c r="J13" i="6"/>
  <c r="K13" i="6"/>
  <c r="H14" i="6"/>
  <c r="I14" i="6"/>
  <c r="J14" i="6"/>
  <c r="K14" i="6"/>
  <c r="H15" i="6"/>
  <c r="I15" i="6"/>
  <c r="J15" i="6"/>
  <c r="K15" i="6"/>
  <c r="H16" i="6"/>
  <c r="I16" i="6"/>
  <c r="J16" i="6"/>
  <c r="K16" i="6"/>
  <c r="H17" i="6"/>
  <c r="I17" i="6"/>
  <c r="J17" i="6"/>
  <c r="K17" i="6"/>
  <c r="H18" i="6"/>
  <c r="I18" i="6"/>
  <c r="J18" i="6"/>
  <c r="K18" i="6"/>
  <c r="H19" i="6"/>
  <c r="I19" i="6"/>
  <c r="J19" i="6"/>
  <c r="K19" i="6"/>
  <c r="H20" i="6"/>
  <c r="I20" i="6"/>
  <c r="J20" i="6"/>
  <c r="K20" i="6"/>
  <c r="H21" i="6"/>
  <c r="I21" i="6"/>
  <c r="J21" i="6"/>
  <c r="K21" i="6"/>
  <c r="H22" i="6"/>
  <c r="I22" i="6"/>
  <c r="J22" i="6"/>
  <c r="K22" i="6"/>
  <c r="H23" i="6"/>
  <c r="I23" i="6"/>
  <c r="J23" i="6"/>
  <c r="K23" i="6"/>
  <c r="H24" i="6"/>
  <c r="I24" i="6"/>
  <c r="J24" i="6"/>
  <c r="K24" i="6"/>
  <c r="H25" i="6"/>
  <c r="I25" i="6"/>
  <c r="J25" i="6"/>
  <c r="K25" i="6"/>
  <c r="H26" i="6"/>
  <c r="I26" i="6"/>
  <c r="J26" i="6"/>
  <c r="K26" i="6"/>
  <c r="H27" i="6"/>
  <c r="I27" i="6"/>
  <c r="J27" i="6"/>
  <c r="K27" i="6"/>
  <c r="H28" i="6"/>
  <c r="I28" i="6"/>
  <c r="J28" i="6"/>
  <c r="K28" i="6"/>
  <c r="H29" i="6"/>
  <c r="I29" i="6"/>
  <c r="J29" i="6"/>
  <c r="K29" i="6"/>
  <c r="H30" i="6"/>
  <c r="I30" i="6"/>
  <c r="J30" i="6"/>
  <c r="K30" i="6"/>
  <c r="H31" i="6"/>
  <c r="I31" i="6"/>
  <c r="J31" i="6"/>
  <c r="K31" i="6"/>
  <c r="H32" i="6"/>
  <c r="I32" i="6"/>
  <c r="J32" i="6"/>
  <c r="K32" i="6"/>
  <c r="H33" i="6"/>
  <c r="I33" i="6"/>
  <c r="J33" i="6"/>
  <c r="K33" i="6"/>
  <c r="H34" i="6"/>
  <c r="I34" i="6"/>
  <c r="J34" i="6"/>
  <c r="K34" i="6"/>
  <c r="H35" i="6"/>
  <c r="I35" i="6"/>
  <c r="J35" i="6"/>
  <c r="K35" i="6"/>
  <c r="H36" i="6"/>
  <c r="I36" i="6"/>
  <c r="J36" i="6"/>
  <c r="K36" i="6"/>
  <c r="H37" i="6"/>
  <c r="I37" i="6"/>
  <c r="J37" i="6"/>
  <c r="K37" i="6"/>
  <c r="H38" i="6"/>
  <c r="I38" i="6"/>
  <c r="J38" i="6"/>
  <c r="K38" i="6"/>
  <c r="H39" i="6"/>
  <c r="I39" i="6"/>
  <c r="J39" i="6"/>
  <c r="K39" i="6"/>
  <c r="H40" i="6"/>
  <c r="I40" i="6"/>
  <c r="J40" i="6"/>
  <c r="K40" i="6"/>
  <c r="H41" i="6"/>
  <c r="I41" i="6"/>
  <c r="J41" i="6"/>
  <c r="K41" i="6"/>
  <c r="H42" i="6"/>
  <c r="I42" i="6"/>
  <c r="J42" i="6"/>
  <c r="K42" i="6"/>
  <c r="H43" i="6"/>
  <c r="I43" i="6"/>
  <c r="J43" i="6"/>
  <c r="K43" i="6"/>
  <c r="H44" i="6"/>
  <c r="I44" i="6"/>
  <c r="J44" i="6"/>
  <c r="K44" i="6"/>
  <c r="H45" i="6"/>
  <c r="I45" i="6"/>
  <c r="J45" i="6"/>
  <c r="K45" i="6"/>
  <c r="H46" i="6"/>
  <c r="I46" i="6"/>
  <c r="J46" i="6"/>
  <c r="K46" i="6"/>
  <c r="H47" i="6"/>
  <c r="I47" i="6"/>
  <c r="J47" i="6"/>
  <c r="K47" i="6"/>
  <c r="H48" i="6"/>
  <c r="I48" i="6"/>
  <c r="J48" i="6"/>
  <c r="K48" i="6"/>
  <c r="H49" i="6"/>
  <c r="I49" i="6"/>
  <c r="J49" i="6"/>
  <c r="K49" i="6"/>
  <c r="H50" i="6"/>
  <c r="I50" i="6"/>
  <c r="J50" i="6"/>
  <c r="K50" i="6"/>
  <c r="H51" i="6"/>
  <c r="I51" i="6"/>
  <c r="J51" i="6"/>
  <c r="K51" i="6"/>
  <c r="H52" i="6"/>
  <c r="I52" i="6"/>
  <c r="J52" i="6"/>
  <c r="K52" i="6"/>
  <c r="H53" i="6"/>
  <c r="I53" i="6"/>
  <c r="J53" i="6"/>
  <c r="K53" i="6"/>
  <c r="H54" i="6"/>
  <c r="I54" i="6"/>
  <c r="J54" i="6"/>
  <c r="K54" i="6"/>
  <c r="H55" i="6"/>
  <c r="I55" i="6"/>
  <c r="J55" i="6"/>
  <c r="K55" i="6"/>
  <c r="H56" i="6"/>
  <c r="I56" i="6"/>
  <c r="J56" i="6"/>
  <c r="K56" i="6"/>
  <c r="H57" i="6"/>
  <c r="I57" i="6"/>
  <c r="J57" i="6"/>
  <c r="K57" i="6"/>
  <c r="H58" i="6"/>
  <c r="I58" i="6"/>
  <c r="J58" i="6"/>
  <c r="K58" i="6"/>
  <c r="H59" i="6"/>
  <c r="I59" i="6"/>
  <c r="J59" i="6"/>
  <c r="K59" i="6"/>
  <c r="H60" i="6"/>
  <c r="I60" i="6"/>
  <c r="J60" i="6"/>
  <c r="K60" i="6"/>
  <c r="H61" i="6"/>
  <c r="I61" i="6"/>
  <c r="J61" i="6"/>
  <c r="K61" i="6"/>
  <c r="H62" i="6"/>
  <c r="I62" i="6"/>
  <c r="J62" i="6"/>
  <c r="K62" i="6"/>
  <c r="H63" i="6"/>
  <c r="I63" i="6"/>
  <c r="J63" i="6"/>
  <c r="K63" i="6"/>
  <c r="H64" i="6"/>
  <c r="I64" i="6"/>
  <c r="J64" i="6"/>
  <c r="K64" i="6"/>
  <c r="H65" i="6"/>
  <c r="I65" i="6"/>
  <c r="J65" i="6"/>
  <c r="K65" i="6"/>
  <c r="H66" i="6"/>
  <c r="I66" i="6"/>
  <c r="J66" i="6"/>
  <c r="K66" i="6"/>
  <c r="H67" i="6"/>
  <c r="I67" i="6"/>
  <c r="J67" i="6"/>
  <c r="K67" i="6"/>
  <c r="H68" i="6"/>
  <c r="I68" i="6"/>
  <c r="J68" i="6"/>
  <c r="K68" i="6"/>
  <c r="H69" i="6"/>
  <c r="I69" i="6"/>
  <c r="J69" i="6"/>
  <c r="K69" i="6"/>
  <c r="H70" i="6"/>
  <c r="I70" i="6"/>
  <c r="J70" i="6"/>
  <c r="K70" i="6"/>
  <c r="H71" i="6"/>
  <c r="I71" i="6"/>
  <c r="J71" i="6"/>
  <c r="K71" i="6"/>
  <c r="H72" i="6"/>
  <c r="I72" i="6"/>
  <c r="J72" i="6"/>
  <c r="K72" i="6"/>
  <c r="H73" i="6"/>
  <c r="I73" i="6"/>
  <c r="J73" i="6"/>
  <c r="K73" i="6"/>
  <c r="H74" i="6"/>
  <c r="I74" i="6"/>
  <c r="J74" i="6"/>
  <c r="K74" i="6"/>
  <c r="H75" i="6"/>
  <c r="I75" i="6"/>
  <c r="J75" i="6"/>
  <c r="K75" i="6"/>
  <c r="H76" i="6"/>
  <c r="I76" i="6"/>
  <c r="J76" i="6"/>
  <c r="K76" i="6"/>
  <c r="H77" i="6"/>
  <c r="I77" i="6"/>
  <c r="J77" i="6"/>
  <c r="K77" i="6"/>
  <c r="H78" i="6"/>
  <c r="I78" i="6"/>
  <c r="J78" i="6"/>
  <c r="K78" i="6"/>
  <c r="H79" i="6"/>
  <c r="I79" i="6"/>
  <c r="J79" i="6"/>
  <c r="K79" i="6"/>
  <c r="H80" i="6"/>
  <c r="I80" i="6"/>
  <c r="J80" i="6"/>
  <c r="K80" i="6"/>
  <c r="H81" i="6"/>
  <c r="I81" i="6"/>
  <c r="J81" i="6"/>
  <c r="K81" i="6"/>
  <c r="H82" i="6"/>
  <c r="I82" i="6"/>
  <c r="J82" i="6"/>
  <c r="K82" i="6"/>
  <c r="H83" i="6"/>
  <c r="I83" i="6"/>
  <c r="J83" i="6"/>
  <c r="K83" i="6"/>
  <c r="H84" i="6"/>
  <c r="I84" i="6"/>
  <c r="J84" i="6"/>
  <c r="K84" i="6"/>
  <c r="H85" i="6"/>
  <c r="I85" i="6"/>
  <c r="J85" i="6"/>
  <c r="K85" i="6"/>
  <c r="H86" i="6"/>
  <c r="I86" i="6"/>
  <c r="J86" i="6"/>
  <c r="K86" i="6"/>
  <c r="H87" i="6"/>
  <c r="I87" i="6"/>
  <c r="J87" i="6"/>
  <c r="K87" i="6"/>
  <c r="H88" i="6"/>
  <c r="I88" i="6"/>
  <c r="J88" i="6"/>
  <c r="K88" i="6"/>
  <c r="H89" i="6"/>
  <c r="I89" i="6"/>
  <c r="J89" i="6"/>
  <c r="K89" i="6"/>
  <c r="H90" i="6"/>
  <c r="I90" i="6"/>
  <c r="J90" i="6"/>
  <c r="K90" i="6"/>
  <c r="H91" i="6"/>
  <c r="I91" i="6"/>
  <c r="J91" i="6"/>
  <c r="K91" i="6"/>
  <c r="H92" i="6"/>
  <c r="I92" i="6"/>
  <c r="J92" i="6"/>
  <c r="K92" i="6"/>
  <c r="H93" i="6"/>
  <c r="I93" i="6"/>
  <c r="J93" i="6"/>
  <c r="K93" i="6"/>
  <c r="H94" i="6"/>
  <c r="I94" i="6"/>
  <c r="J94" i="6"/>
  <c r="K94" i="6"/>
  <c r="H95" i="6"/>
  <c r="I95" i="6"/>
  <c r="J95" i="6"/>
  <c r="K95" i="6"/>
  <c r="H96" i="6"/>
  <c r="I96" i="6"/>
  <c r="J96" i="6"/>
  <c r="K96" i="6"/>
  <c r="H97" i="6"/>
  <c r="I97" i="6"/>
  <c r="J97" i="6"/>
  <c r="K97" i="6"/>
  <c r="H98" i="6"/>
  <c r="I98" i="6"/>
  <c r="J98" i="6"/>
  <c r="K98" i="6"/>
  <c r="H99" i="6"/>
  <c r="I99" i="6"/>
  <c r="J99" i="6"/>
  <c r="K99" i="6"/>
  <c r="H100" i="6"/>
  <c r="I100" i="6"/>
  <c r="J100" i="6"/>
  <c r="K100" i="6"/>
  <c r="H101" i="6"/>
  <c r="I101" i="6"/>
  <c r="J101" i="6"/>
  <c r="K101" i="6"/>
  <c r="H102" i="6"/>
  <c r="I102" i="6"/>
  <c r="J102" i="6"/>
  <c r="K102" i="6"/>
  <c r="H103" i="6"/>
  <c r="I103" i="6"/>
  <c r="J103" i="6"/>
  <c r="K103" i="6"/>
  <c r="H104" i="6"/>
  <c r="I104" i="6"/>
  <c r="J104" i="6"/>
  <c r="K104" i="6"/>
  <c r="H105" i="6"/>
  <c r="I105" i="6"/>
  <c r="J105" i="6"/>
  <c r="K105" i="6"/>
  <c r="H106" i="6"/>
  <c r="I106" i="6"/>
  <c r="J106" i="6"/>
  <c r="K106" i="6"/>
  <c r="H107" i="6"/>
  <c r="I107" i="6"/>
  <c r="J107" i="6"/>
  <c r="K107" i="6"/>
  <c r="H108" i="6"/>
  <c r="I108" i="6"/>
  <c r="J108" i="6"/>
  <c r="K108" i="6"/>
  <c r="H109" i="6"/>
  <c r="I109" i="6"/>
  <c r="J109" i="6"/>
  <c r="K109" i="6"/>
  <c r="H110" i="6"/>
  <c r="I110" i="6"/>
  <c r="J110" i="6"/>
  <c r="K110" i="6"/>
  <c r="H111" i="6"/>
  <c r="I111" i="6"/>
  <c r="J111" i="6"/>
  <c r="K111" i="6"/>
  <c r="H112" i="6"/>
  <c r="I112" i="6"/>
  <c r="J112" i="6"/>
  <c r="K112" i="6"/>
  <c r="H113" i="6"/>
  <c r="I113" i="6"/>
  <c r="J113" i="6"/>
  <c r="K113" i="6"/>
  <c r="H114" i="6"/>
  <c r="I114" i="6"/>
  <c r="J114" i="6"/>
  <c r="K114" i="6"/>
  <c r="H115" i="6"/>
  <c r="I115" i="6"/>
  <c r="J115" i="6"/>
  <c r="K115" i="6"/>
  <c r="H116" i="6"/>
  <c r="I116" i="6"/>
  <c r="J116" i="6"/>
  <c r="K116" i="6"/>
  <c r="H117" i="6"/>
  <c r="I117" i="6"/>
  <c r="J117" i="6"/>
  <c r="K117" i="6"/>
  <c r="H118" i="6"/>
  <c r="I118" i="6"/>
  <c r="J118" i="6"/>
  <c r="K118" i="6"/>
  <c r="H119" i="6"/>
  <c r="I119" i="6"/>
  <c r="J119" i="6"/>
  <c r="K119" i="6"/>
  <c r="H120" i="6"/>
  <c r="I120" i="6"/>
  <c r="J120" i="6"/>
  <c r="K120" i="6"/>
  <c r="H121" i="6"/>
  <c r="I121" i="6"/>
  <c r="J121" i="6"/>
  <c r="K121" i="6"/>
  <c r="H122" i="6"/>
  <c r="I122" i="6"/>
  <c r="J122" i="6"/>
  <c r="K122" i="6"/>
  <c r="H123" i="6"/>
  <c r="I123" i="6"/>
  <c r="J123" i="6"/>
  <c r="K123" i="6"/>
  <c r="H124" i="6"/>
  <c r="I124" i="6"/>
  <c r="J124" i="6"/>
  <c r="K124" i="6"/>
  <c r="H125" i="6"/>
  <c r="I125" i="6"/>
  <c r="J125" i="6"/>
  <c r="K125" i="6"/>
  <c r="H126" i="6"/>
  <c r="I126" i="6"/>
  <c r="J126" i="6"/>
  <c r="K126" i="6"/>
  <c r="H127" i="6"/>
  <c r="I127" i="6"/>
  <c r="J127" i="6"/>
  <c r="K127" i="6"/>
  <c r="H128" i="6"/>
  <c r="I128" i="6"/>
  <c r="J128" i="6"/>
  <c r="K128" i="6"/>
  <c r="H129" i="6"/>
  <c r="I129" i="6"/>
  <c r="J129" i="6"/>
  <c r="K129" i="6"/>
  <c r="H130" i="6"/>
  <c r="I130" i="6"/>
  <c r="J130" i="6"/>
  <c r="K130" i="6"/>
  <c r="H131" i="6"/>
  <c r="I131" i="6"/>
  <c r="J131" i="6"/>
  <c r="K131" i="6"/>
  <c r="H132" i="6"/>
  <c r="I132" i="6"/>
  <c r="J132" i="6"/>
  <c r="K132" i="6"/>
  <c r="H133" i="6"/>
  <c r="I133" i="6"/>
  <c r="J133" i="6"/>
  <c r="K133" i="6"/>
  <c r="H134" i="6"/>
  <c r="I134" i="6"/>
  <c r="J134" i="6"/>
  <c r="K134" i="6"/>
  <c r="H135" i="6"/>
  <c r="I135" i="6"/>
  <c r="J135" i="6"/>
  <c r="K135" i="6"/>
  <c r="H136" i="6"/>
  <c r="I136" i="6"/>
  <c r="J136" i="6"/>
  <c r="K136" i="6"/>
  <c r="H137" i="6"/>
  <c r="I137" i="6"/>
  <c r="J137" i="6"/>
  <c r="K137" i="6"/>
  <c r="H138" i="6"/>
  <c r="I138" i="6"/>
  <c r="J138" i="6"/>
  <c r="K138" i="6"/>
  <c r="H139" i="6"/>
  <c r="I139" i="6"/>
  <c r="J139" i="6"/>
  <c r="K139" i="6"/>
  <c r="H140" i="6"/>
  <c r="I140" i="6"/>
  <c r="J140" i="6"/>
  <c r="K140" i="6"/>
  <c r="H141" i="6"/>
  <c r="I141" i="6"/>
  <c r="J141" i="6"/>
  <c r="K141" i="6"/>
  <c r="H142" i="6"/>
  <c r="I142" i="6"/>
  <c r="J142" i="6"/>
  <c r="K142" i="6"/>
  <c r="H143" i="6"/>
  <c r="I143" i="6"/>
  <c r="J143" i="6"/>
  <c r="K143" i="6"/>
  <c r="H144" i="6"/>
  <c r="I144" i="6"/>
  <c r="J144" i="6"/>
  <c r="K144" i="6"/>
  <c r="H145" i="6"/>
  <c r="I145" i="6"/>
  <c r="J145" i="6"/>
  <c r="K145" i="6"/>
  <c r="H146" i="6"/>
  <c r="I146" i="6"/>
  <c r="J146" i="6"/>
  <c r="K146" i="6"/>
  <c r="H147" i="6"/>
  <c r="I147" i="6"/>
  <c r="J147" i="6"/>
  <c r="K147" i="6"/>
  <c r="H148" i="6"/>
  <c r="I148" i="6"/>
  <c r="J148" i="6"/>
  <c r="K148" i="6"/>
  <c r="H149" i="6"/>
  <c r="I149" i="6"/>
  <c r="J149" i="6"/>
  <c r="K149" i="6"/>
  <c r="H150" i="6"/>
  <c r="I150" i="6"/>
  <c r="J150" i="6"/>
  <c r="K150" i="6"/>
  <c r="H151" i="6"/>
  <c r="I151" i="6"/>
  <c r="J151" i="6"/>
  <c r="K151" i="6"/>
  <c r="H152" i="6"/>
  <c r="I152" i="6"/>
  <c r="J152" i="6"/>
  <c r="K152" i="6"/>
  <c r="H153" i="6"/>
  <c r="I153" i="6"/>
  <c r="J153" i="6"/>
  <c r="K153" i="6"/>
  <c r="H154" i="6"/>
  <c r="I154" i="6"/>
  <c r="J154" i="6"/>
  <c r="K154" i="6"/>
  <c r="H155" i="6"/>
  <c r="I155" i="6"/>
  <c r="J155" i="6"/>
  <c r="K155" i="6"/>
  <c r="H156" i="6"/>
  <c r="I156" i="6"/>
  <c r="J156" i="6"/>
  <c r="K156" i="6"/>
  <c r="H157" i="6"/>
  <c r="I157" i="6"/>
  <c r="J157" i="6"/>
  <c r="K157" i="6"/>
  <c r="H158" i="6"/>
  <c r="I158" i="6"/>
  <c r="J158" i="6"/>
  <c r="K158" i="6"/>
  <c r="H159" i="6"/>
  <c r="I159" i="6"/>
  <c r="J159" i="6"/>
  <c r="K159" i="6"/>
  <c r="H160" i="6"/>
  <c r="I160" i="6"/>
  <c r="J160" i="6"/>
  <c r="K160" i="6"/>
  <c r="H161" i="6"/>
  <c r="I161" i="6"/>
  <c r="J161" i="6"/>
  <c r="K161" i="6"/>
  <c r="H162" i="6"/>
  <c r="I162" i="6"/>
  <c r="J162" i="6"/>
  <c r="K162" i="6"/>
  <c r="H163" i="6"/>
  <c r="I163" i="6"/>
  <c r="J163" i="6"/>
  <c r="K163" i="6"/>
  <c r="H164" i="6"/>
  <c r="I164" i="6"/>
  <c r="J164" i="6"/>
  <c r="K164" i="6"/>
  <c r="H165" i="6"/>
  <c r="I165" i="6"/>
  <c r="J165" i="6"/>
  <c r="K165" i="6"/>
  <c r="H166" i="6"/>
  <c r="I166" i="6"/>
  <c r="J166" i="6"/>
  <c r="K166" i="6"/>
  <c r="H167" i="6"/>
  <c r="I167" i="6"/>
  <c r="J167" i="6"/>
  <c r="K167" i="6"/>
  <c r="H168" i="6"/>
  <c r="I168" i="6"/>
  <c r="J168" i="6"/>
  <c r="K168" i="6"/>
  <c r="H169" i="6"/>
  <c r="I169" i="6"/>
  <c r="J169" i="6"/>
  <c r="K169" i="6"/>
  <c r="H170" i="6"/>
  <c r="I170" i="6"/>
  <c r="J170" i="6"/>
  <c r="K170" i="6"/>
  <c r="H171" i="6"/>
  <c r="I171" i="6"/>
  <c r="J171" i="6"/>
  <c r="K171" i="6"/>
  <c r="H172" i="6"/>
  <c r="I172" i="6"/>
  <c r="J172" i="6"/>
  <c r="K172" i="6"/>
  <c r="H173" i="6"/>
  <c r="I173" i="6"/>
  <c r="J173" i="6"/>
  <c r="K173" i="6"/>
  <c r="H174" i="6"/>
  <c r="I174" i="6"/>
  <c r="J174" i="6"/>
  <c r="K174" i="6"/>
  <c r="H175" i="6"/>
  <c r="I175" i="6"/>
  <c r="J175" i="6"/>
  <c r="K175" i="6"/>
  <c r="H176" i="6"/>
  <c r="I176" i="6"/>
  <c r="J176" i="6"/>
  <c r="K176" i="6"/>
  <c r="H177" i="6"/>
  <c r="I177" i="6"/>
  <c r="J177" i="6"/>
  <c r="K177" i="6"/>
  <c r="H178" i="6"/>
  <c r="I178" i="6"/>
  <c r="J178" i="6"/>
  <c r="K178" i="6"/>
  <c r="H179" i="6"/>
  <c r="I179" i="6"/>
  <c r="J179" i="6"/>
  <c r="K179" i="6"/>
  <c r="H180" i="6"/>
  <c r="I180" i="6"/>
  <c r="J180" i="6"/>
  <c r="K180" i="6"/>
  <c r="H181" i="6"/>
  <c r="I181" i="6"/>
  <c r="J181" i="6"/>
  <c r="K181" i="6"/>
  <c r="H182" i="6"/>
  <c r="I182" i="6"/>
  <c r="J182" i="6"/>
  <c r="K182" i="6"/>
  <c r="H183" i="6"/>
  <c r="I183" i="6"/>
  <c r="J183" i="6"/>
  <c r="K183" i="6"/>
  <c r="H184" i="6"/>
  <c r="I184" i="6"/>
  <c r="J184" i="6"/>
  <c r="K184" i="6"/>
  <c r="H185" i="6"/>
  <c r="I185" i="6"/>
  <c r="J185" i="6"/>
  <c r="K185" i="6"/>
  <c r="H186" i="6"/>
  <c r="I186" i="6"/>
  <c r="J186" i="6"/>
  <c r="K186" i="6"/>
  <c r="H187" i="6"/>
  <c r="I187" i="6"/>
  <c r="J187" i="6"/>
  <c r="K187" i="6"/>
  <c r="H188" i="6"/>
  <c r="I188" i="6"/>
  <c r="J188" i="6"/>
  <c r="K188" i="6"/>
  <c r="H189" i="6"/>
  <c r="I189" i="6"/>
  <c r="J189" i="6"/>
  <c r="K189" i="6"/>
  <c r="H190" i="6"/>
  <c r="I190" i="6"/>
  <c r="J190" i="6"/>
  <c r="K190" i="6"/>
  <c r="H191" i="6"/>
  <c r="I191" i="6"/>
  <c r="J191" i="6"/>
  <c r="K191" i="6"/>
  <c r="H192" i="6"/>
  <c r="I192" i="6"/>
  <c r="J192" i="6"/>
  <c r="K192" i="6"/>
  <c r="H193" i="6"/>
  <c r="I193" i="6"/>
  <c r="J193" i="6"/>
  <c r="K193" i="6"/>
  <c r="H194" i="6"/>
  <c r="I194" i="6"/>
  <c r="J194" i="6"/>
  <c r="K194" i="6"/>
  <c r="H195" i="6"/>
  <c r="I195" i="6"/>
  <c r="J195" i="6"/>
  <c r="K195" i="6"/>
  <c r="H196" i="6"/>
  <c r="I196" i="6"/>
  <c r="J196" i="6"/>
  <c r="K196" i="6"/>
  <c r="H197" i="6"/>
  <c r="I197" i="6"/>
  <c r="J197" i="6"/>
  <c r="K197" i="6"/>
  <c r="H198" i="6"/>
  <c r="I198" i="6"/>
  <c r="J198" i="6"/>
  <c r="K198" i="6"/>
  <c r="H199" i="6"/>
  <c r="I199" i="6"/>
  <c r="J199" i="6"/>
  <c r="K199" i="6"/>
  <c r="H200" i="6"/>
  <c r="I200" i="6"/>
  <c r="J200" i="6"/>
  <c r="K200" i="6"/>
  <c r="H201" i="6"/>
  <c r="I201" i="6"/>
  <c r="J201" i="6"/>
  <c r="K201" i="6"/>
  <c r="H202" i="6"/>
  <c r="I202" i="6"/>
  <c r="J202" i="6"/>
  <c r="K202" i="6"/>
  <c r="H203" i="6"/>
  <c r="I203" i="6"/>
  <c r="J203" i="6"/>
  <c r="K203" i="6"/>
  <c r="H204" i="6"/>
  <c r="I204" i="6"/>
  <c r="J204" i="6"/>
  <c r="K204" i="6"/>
  <c r="H205" i="6"/>
  <c r="I205" i="6"/>
  <c r="J205" i="6"/>
  <c r="K205" i="6"/>
  <c r="H206" i="6"/>
  <c r="I206" i="6"/>
  <c r="J206" i="6"/>
  <c r="K206" i="6"/>
  <c r="H207" i="6"/>
  <c r="I207" i="6"/>
  <c r="J207" i="6"/>
  <c r="K207" i="6"/>
  <c r="H208" i="6"/>
  <c r="I208" i="6"/>
  <c r="J208" i="6"/>
  <c r="K208" i="6"/>
  <c r="H209" i="6"/>
  <c r="I209" i="6"/>
  <c r="J209" i="6"/>
  <c r="K209" i="6"/>
  <c r="H210" i="6"/>
  <c r="I210" i="6"/>
  <c r="J210" i="6"/>
  <c r="K210" i="6"/>
  <c r="H211" i="6"/>
  <c r="I211" i="6"/>
  <c r="J211" i="6"/>
  <c r="K211" i="6"/>
  <c r="H212" i="6"/>
  <c r="I212" i="6"/>
  <c r="J212" i="6"/>
  <c r="K212" i="6"/>
  <c r="H213" i="6"/>
  <c r="I213" i="6"/>
  <c r="J213" i="6"/>
  <c r="K213" i="6"/>
  <c r="H214" i="6"/>
  <c r="I214" i="6"/>
  <c r="J214" i="6"/>
  <c r="K214" i="6"/>
  <c r="H215" i="6"/>
  <c r="I215" i="6"/>
  <c r="J215" i="6"/>
  <c r="K215" i="6"/>
  <c r="H216" i="6"/>
  <c r="I216" i="6"/>
  <c r="J216" i="6"/>
  <c r="K216" i="6"/>
  <c r="H217" i="6"/>
  <c r="I217" i="6"/>
  <c r="J217" i="6"/>
  <c r="K217" i="6"/>
  <c r="H218" i="6"/>
  <c r="I218" i="6"/>
  <c r="J218" i="6"/>
  <c r="K218" i="6"/>
  <c r="H219" i="6"/>
  <c r="I219" i="6"/>
  <c r="J219" i="6"/>
  <c r="K219" i="6"/>
  <c r="H220" i="6"/>
  <c r="I220" i="6"/>
  <c r="J220" i="6"/>
  <c r="K220" i="6"/>
  <c r="H221" i="6"/>
  <c r="I221" i="6"/>
  <c r="J221" i="6"/>
  <c r="K221" i="6"/>
  <c r="H222" i="6"/>
  <c r="I222" i="6"/>
  <c r="J222" i="6"/>
  <c r="K222" i="6"/>
  <c r="H223" i="6"/>
  <c r="I223" i="6"/>
  <c r="J223" i="6"/>
  <c r="K223" i="6"/>
  <c r="H224" i="6"/>
  <c r="I224" i="6"/>
  <c r="J224" i="6"/>
  <c r="K224" i="6"/>
  <c r="H225" i="6"/>
  <c r="I225" i="6"/>
  <c r="J225" i="6"/>
  <c r="K225" i="6"/>
  <c r="H226" i="6"/>
  <c r="I226" i="6"/>
  <c r="J226" i="6"/>
  <c r="K226" i="6"/>
  <c r="H227" i="6"/>
  <c r="I227" i="6"/>
  <c r="J227" i="6"/>
  <c r="K227" i="6"/>
  <c r="H228" i="6"/>
  <c r="I228" i="6"/>
  <c r="J228" i="6"/>
  <c r="K228" i="6"/>
  <c r="H229" i="6"/>
  <c r="I229" i="6"/>
  <c r="J229" i="6"/>
  <c r="K229" i="6"/>
  <c r="H230" i="6"/>
  <c r="I230" i="6"/>
  <c r="J230" i="6"/>
  <c r="K230" i="6"/>
  <c r="H231" i="6"/>
  <c r="I231" i="6"/>
  <c r="J231" i="6"/>
  <c r="K231" i="6"/>
  <c r="H232" i="6"/>
  <c r="I232" i="6"/>
  <c r="J232" i="6"/>
  <c r="K232" i="6"/>
  <c r="H233" i="6"/>
  <c r="I233" i="6"/>
  <c r="J233" i="6"/>
  <c r="K233" i="6"/>
  <c r="H234" i="6"/>
  <c r="I234" i="6"/>
  <c r="J234" i="6"/>
  <c r="K234" i="6"/>
  <c r="H235" i="6"/>
  <c r="I235" i="6"/>
  <c r="J235" i="6"/>
  <c r="K235" i="6"/>
  <c r="H236" i="6"/>
  <c r="I236" i="6"/>
  <c r="J236" i="6"/>
  <c r="K236" i="6"/>
  <c r="H237" i="6"/>
  <c r="I237" i="6"/>
  <c r="J237" i="6"/>
  <c r="K237" i="6"/>
  <c r="H238" i="6"/>
  <c r="I238" i="6"/>
  <c r="J238" i="6"/>
  <c r="K238" i="6"/>
  <c r="H239" i="6"/>
  <c r="I239" i="6"/>
  <c r="J239" i="6"/>
  <c r="K239" i="6"/>
  <c r="H240" i="6"/>
  <c r="I240" i="6"/>
  <c r="J240" i="6"/>
  <c r="K240" i="6"/>
  <c r="H241" i="6"/>
  <c r="I241" i="6"/>
  <c r="J241" i="6"/>
  <c r="K241" i="6"/>
  <c r="H242" i="6"/>
  <c r="I242" i="6"/>
  <c r="J242" i="6"/>
  <c r="K242" i="6"/>
  <c r="H243" i="6"/>
  <c r="I243" i="6"/>
  <c r="J243" i="6"/>
  <c r="K243" i="6"/>
  <c r="H244" i="6"/>
  <c r="I244" i="6"/>
  <c r="J244" i="6"/>
  <c r="K244" i="6"/>
  <c r="H245" i="6"/>
  <c r="I245" i="6"/>
  <c r="J245" i="6"/>
  <c r="K245" i="6"/>
  <c r="H246" i="6"/>
  <c r="I246" i="6"/>
  <c r="J246" i="6"/>
  <c r="K246" i="6"/>
  <c r="H247" i="6"/>
  <c r="I247" i="6"/>
  <c r="J247" i="6"/>
  <c r="K247" i="6"/>
  <c r="H248" i="6"/>
  <c r="I248" i="6"/>
  <c r="J248" i="6"/>
  <c r="K248" i="6"/>
  <c r="H249" i="6"/>
  <c r="I249" i="6"/>
  <c r="J249" i="6"/>
  <c r="K249" i="6"/>
  <c r="H250" i="6"/>
  <c r="I250" i="6"/>
  <c r="J250" i="6"/>
  <c r="K250" i="6"/>
  <c r="H251" i="6"/>
  <c r="I251" i="6"/>
  <c r="J251" i="6"/>
  <c r="K251" i="6"/>
  <c r="H252" i="6"/>
  <c r="I252" i="6"/>
  <c r="J252" i="6"/>
  <c r="K252" i="6"/>
  <c r="H253" i="6"/>
  <c r="I253" i="6"/>
  <c r="J253" i="6"/>
  <c r="K253" i="6"/>
  <c r="H254" i="6"/>
  <c r="I254" i="6"/>
  <c r="J254" i="6"/>
  <c r="K254" i="6"/>
  <c r="H255" i="6"/>
  <c r="I255" i="6"/>
  <c r="J255" i="6"/>
  <c r="K255" i="6"/>
  <c r="H256" i="6"/>
  <c r="I256" i="6"/>
  <c r="J256" i="6"/>
  <c r="K256" i="6"/>
  <c r="H257" i="6"/>
  <c r="I257" i="6"/>
  <c r="J257" i="6"/>
  <c r="K257" i="6"/>
  <c r="H258" i="6"/>
  <c r="I258" i="6"/>
  <c r="J258" i="6"/>
  <c r="K258" i="6"/>
  <c r="H259" i="6"/>
  <c r="I259" i="6"/>
  <c r="J259" i="6"/>
  <c r="K259" i="6"/>
  <c r="H260" i="6"/>
  <c r="I260" i="6"/>
  <c r="J260" i="6"/>
  <c r="K260" i="6"/>
  <c r="H261" i="6"/>
  <c r="I261" i="6"/>
  <c r="J261" i="6"/>
  <c r="K261" i="6"/>
  <c r="H262" i="6"/>
  <c r="I262" i="6"/>
  <c r="J262" i="6"/>
  <c r="K262" i="6"/>
  <c r="H263" i="6"/>
  <c r="I263" i="6"/>
  <c r="J263" i="6"/>
  <c r="K263" i="6"/>
  <c r="H264" i="6"/>
  <c r="I264" i="6"/>
  <c r="J264" i="6"/>
  <c r="K264" i="6"/>
  <c r="H265" i="6"/>
  <c r="I265" i="6"/>
  <c r="J265" i="6"/>
  <c r="K265" i="6"/>
  <c r="H266" i="6"/>
  <c r="I266" i="6"/>
  <c r="J266" i="6"/>
  <c r="K266" i="6"/>
  <c r="H267" i="6"/>
  <c r="I267" i="6"/>
  <c r="J267" i="6"/>
  <c r="K267" i="6"/>
  <c r="H268" i="6"/>
  <c r="I268" i="6"/>
  <c r="J268" i="6"/>
  <c r="K268" i="6"/>
  <c r="H269" i="6"/>
  <c r="I269" i="6"/>
  <c r="J269" i="6"/>
  <c r="K269" i="6"/>
  <c r="H270" i="6"/>
  <c r="I270" i="6"/>
  <c r="J270" i="6"/>
  <c r="K270" i="6"/>
  <c r="H271" i="6"/>
  <c r="I271" i="6"/>
  <c r="J271" i="6"/>
  <c r="K271" i="6"/>
  <c r="H272" i="6"/>
  <c r="I272" i="6"/>
  <c r="J272" i="6"/>
  <c r="K272" i="6"/>
  <c r="H273" i="6"/>
  <c r="I273" i="6"/>
  <c r="J273" i="6"/>
  <c r="K273" i="6"/>
  <c r="H274" i="6"/>
  <c r="I274" i="6"/>
  <c r="J274" i="6"/>
  <c r="K274" i="6"/>
  <c r="H275" i="6"/>
  <c r="I275" i="6"/>
  <c r="J275" i="6"/>
  <c r="K275" i="6"/>
  <c r="H276" i="6"/>
  <c r="I276" i="6"/>
  <c r="J276" i="6"/>
  <c r="K276" i="6"/>
  <c r="H277" i="6"/>
  <c r="I277" i="6"/>
  <c r="J277" i="6"/>
  <c r="K277" i="6"/>
  <c r="H278" i="6"/>
  <c r="I278" i="6"/>
  <c r="J278" i="6"/>
  <c r="K278" i="6"/>
  <c r="H279" i="6"/>
  <c r="I279" i="6"/>
  <c r="J279" i="6"/>
  <c r="K279" i="6"/>
  <c r="H280" i="6"/>
  <c r="I280" i="6"/>
  <c r="J280" i="6"/>
  <c r="K280" i="6"/>
  <c r="H281" i="6"/>
  <c r="I281" i="6"/>
  <c r="J281" i="6"/>
  <c r="K281" i="6"/>
  <c r="H282" i="6"/>
  <c r="I282" i="6"/>
  <c r="J282" i="6"/>
  <c r="K282" i="6"/>
  <c r="H283" i="6"/>
  <c r="I283" i="6"/>
  <c r="J283" i="6"/>
  <c r="K283" i="6"/>
  <c r="H284" i="6"/>
  <c r="I284" i="6"/>
  <c r="J284" i="6"/>
  <c r="K284" i="6"/>
  <c r="H285" i="6"/>
  <c r="I285" i="6"/>
  <c r="J285" i="6"/>
  <c r="K285" i="6"/>
  <c r="H286" i="6"/>
  <c r="I286" i="6"/>
  <c r="J286" i="6"/>
  <c r="K286" i="6"/>
  <c r="H287" i="6"/>
  <c r="I287" i="6"/>
  <c r="J287" i="6"/>
  <c r="K287" i="6"/>
  <c r="H288" i="6"/>
  <c r="I288" i="6"/>
  <c r="J288" i="6"/>
  <c r="K288" i="6"/>
  <c r="H289" i="6"/>
  <c r="I289" i="6"/>
  <c r="J289" i="6"/>
  <c r="K289" i="6"/>
  <c r="H290" i="6"/>
  <c r="I290" i="6"/>
  <c r="J290" i="6"/>
  <c r="K290" i="6"/>
  <c r="H291" i="6"/>
  <c r="I291" i="6"/>
  <c r="J291" i="6"/>
  <c r="K291" i="6"/>
  <c r="H292" i="6"/>
  <c r="I292" i="6"/>
  <c r="J292" i="6"/>
  <c r="K292" i="6"/>
  <c r="H293" i="6"/>
  <c r="I293" i="6"/>
  <c r="J293" i="6"/>
  <c r="K293" i="6"/>
  <c r="H294" i="6"/>
  <c r="I294" i="6"/>
  <c r="J294" i="6"/>
  <c r="K294" i="6"/>
  <c r="H295" i="6"/>
  <c r="I295" i="6"/>
  <c r="J295" i="6"/>
  <c r="K295" i="6"/>
  <c r="H296" i="6"/>
  <c r="I296" i="6"/>
  <c r="J296" i="6"/>
  <c r="K296" i="6"/>
  <c r="H297" i="6"/>
  <c r="I297" i="6"/>
  <c r="J297" i="6"/>
  <c r="K297" i="6"/>
  <c r="H298" i="6"/>
  <c r="I298" i="6"/>
  <c r="J298" i="6"/>
  <c r="K298" i="6"/>
  <c r="H299" i="6"/>
  <c r="I299" i="6"/>
  <c r="J299" i="6"/>
  <c r="K299" i="6"/>
  <c r="H300" i="6"/>
  <c r="I300" i="6"/>
  <c r="J300" i="6"/>
  <c r="K300" i="6"/>
  <c r="H301" i="6"/>
  <c r="I301" i="6"/>
  <c r="J301" i="6"/>
  <c r="K301" i="6"/>
  <c r="H302" i="6"/>
  <c r="I302" i="6"/>
  <c r="J302" i="6"/>
  <c r="K302" i="6"/>
  <c r="H303" i="6"/>
  <c r="I303" i="6"/>
  <c r="J303" i="6"/>
  <c r="K303" i="6"/>
  <c r="H304" i="6"/>
  <c r="I304" i="6"/>
  <c r="J304" i="6"/>
  <c r="K304" i="6"/>
  <c r="H305" i="6"/>
  <c r="I305" i="6"/>
  <c r="J305" i="6"/>
  <c r="K305" i="6"/>
  <c r="H306" i="6"/>
  <c r="I306" i="6"/>
  <c r="J306" i="6"/>
  <c r="K306" i="6"/>
  <c r="H307" i="6"/>
  <c r="I307" i="6"/>
  <c r="J307" i="6"/>
  <c r="K307" i="6"/>
  <c r="H308" i="6"/>
  <c r="I308" i="6"/>
  <c r="J308" i="6"/>
  <c r="K308" i="6"/>
  <c r="H309" i="6"/>
  <c r="I309" i="6"/>
  <c r="J309" i="6"/>
  <c r="K309" i="6"/>
  <c r="H310" i="6"/>
  <c r="I310" i="6"/>
  <c r="J310" i="6"/>
  <c r="K310" i="6"/>
  <c r="H311" i="6"/>
  <c r="I311" i="6"/>
  <c r="J311" i="6"/>
  <c r="K311" i="6"/>
  <c r="H312" i="6"/>
  <c r="I312" i="6"/>
  <c r="J312" i="6"/>
  <c r="K312" i="6"/>
  <c r="H313" i="6"/>
  <c r="I313" i="6"/>
  <c r="J313" i="6"/>
  <c r="K313" i="6"/>
  <c r="H314" i="6"/>
  <c r="I314" i="6"/>
  <c r="J314" i="6"/>
  <c r="K314" i="6"/>
  <c r="H315" i="6"/>
  <c r="I315" i="6"/>
  <c r="J315" i="6"/>
  <c r="K315" i="6"/>
  <c r="H316" i="6"/>
  <c r="I316" i="6"/>
  <c r="J316" i="6"/>
  <c r="K316" i="6"/>
  <c r="H317" i="6"/>
  <c r="I317" i="6"/>
  <c r="J317" i="6"/>
  <c r="K317" i="6"/>
  <c r="H318" i="6"/>
  <c r="I318" i="6"/>
  <c r="J318" i="6"/>
  <c r="K318" i="6"/>
  <c r="H319" i="6"/>
  <c r="I319" i="6"/>
  <c r="J319" i="6"/>
  <c r="K319" i="6"/>
  <c r="H320" i="6"/>
  <c r="I320" i="6"/>
  <c r="J320" i="6"/>
  <c r="K320" i="6"/>
  <c r="H321" i="6"/>
  <c r="I321" i="6"/>
  <c r="J321" i="6"/>
  <c r="K321" i="6"/>
  <c r="H322" i="6"/>
  <c r="I322" i="6"/>
  <c r="J322" i="6"/>
  <c r="K322" i="6"/>
  <c r="H323" i="6"/>
  <c r="I323" i="6"/>
  <c r="J323" i="6"/>
  <c r="K323" i="6"/>
  <c r="H324" i="6"/>
  <c r="I324" i="6"/>
  <c r="J324" i="6"/>
  <c r="K324" i="6"/>
  <c r="H325" i="6"/>
  <c r="I325" i="6"/>
  <c r="J325" i="6"/>
  <c r="K325" i="6"/>
  <c r="H326" i="6"/>
  <c r="I326" i="6"/>
  <c r="J326" i="6"/>
  <c r="K326" i="6"/>
  <c r="H327" i="6"/>
  <c r="I327" i="6"/>
  <c r="J327" i="6"/>
  <c r="K327" i="6"/>
  <c r="H328" i="6"/>
  <c r="I328" i="6"/>
  <c r="J328" i="6"/>
  <c r="K328" i="6"/>
  <c r="H329" i="6"/>
  <c r="I329" i="6"/>
  <c r="J329" i="6"/>
  <c r="K329" i="6"/>
  <c r="H330" i="6"/>
  <c r="I330" i="6"/>
  <c r="J330" i="6"/>
  <c r="K330" i="6"/>
  <c r="H331" i="6"/>
  <c r="I331" i="6"/>
  <c r="J331" i="6"/>
  <c r="K331" i="6"/>
  <c r="H332" i="6"/>
  <c r="I332" i="6"/>
  <c r="J332" i="6"/>
  <c r="K332" i="6"/>
  <c r="H333" i="6"/>
  <c r="I333" i="6"/>
  <c r="J333" i="6"/>
  <c r="K333" i="6"/>
  <c r="H334" i="6"/>
  <c r="I334" i="6"/>
  <c r="J334" i="6"/>
  <c r="K334" i="6"/>
  <c r="H335" i="6"/>
  <c r="I335" i="6"/>
  <c r="J335" i="6"/>
  <c r="K335" i="6"/>
  <c r="H336" i="6"/>
  <c r="I336" i="6"/>
  <c r="J336" i="6"/>
  <c r="K336" i="6"/>
  <c r="H337" i="6"/>
  <c r="I337" i="6"/>
  <c r="J337" i="6"/>
  <c r="K337" i="6"/>
  <c r="H338" i="6"/>
  <c r="I338" i="6"/>
  <c r="J338" i="6"/>
  <c r="K338" i="6"/>
  <c r="H339" i="6"/>
  <c r="I339" i="6"/>
  <c r="J339" i="6"/>
  <c r="K339" i="6"/>
  <c r="H340" i="6"/>
  <c r="I340" i="6"/>
  <c r="J340" i="6"/>
  <c r="K340" i="6"/>
  <c r="H341" i="6"/>
  <c r="I341" i="6"/>
  <c r="J341" i="6"/>
  <c r="K341" i="6"/>
  <c r="H342" i="6"/>
  <c r="I342" i="6"/>
  <c r="J342" i="6"/>
  <c r="K342" i="6"/>
  <c r="H343" i="6"/>
  <c r="I343" i="6"/>
  <c r="J343" i="6"/>
  <c r="K343" i="6"/>
  <c r="H344" i="6"/>
  <c r="I344" i="6"/>
  <c r="J344" i="6"/>
  <c r="K344" i="6"/>
  <c r="H345" i="6"/>
  <c r="I345" i="6"/>
  <c r="J345" i="6"/>
  <c r="K345" i="6"/>
  <c r="H346" i="6"/>
  <c r="I346" i="6"/>
  <c r="J346" i="6"/>
  <c r="K346" i="6"/>
  <c r="H347" i="6"/>
  <c r="I347" i="6"/>
  <c r="J347" i="6"/>
  <c r="K347" i="6"/>
  <c r="H348" i="6"/>
  <c r="I348" i="6"/>
  <c r="J348" i="6"/>
  <c r="K348" i="6"/>
  <c r="H349" i="6"/>
  <c r="I349" i="6"/>
  <c r="J349" i="6"/>
  <c r="K349" i="6"/>
  <c r="H350" i="6"/>
  <c r="I350" i="6"/>
  <c r="J350" i="6"/>
  <c r="K350" i="6"/>
  <c r="H351" i="6"/>
  <c r="I351" i="6"/>
  <c r="J351" i="6"/>
  <c r="K351" i="6"/>
  <c r="H352" i="6"/>
  <c r="I352" i="6"/>
  <c r="J352" i="6"/>
  <c r="K352" i="6"/>
  <c r="H353" i="6"/>
  <c r="I353" i="6"/>
  <c r="J353" i="6"/>
  <c r="K353" i="6"/>
  <c r="H354" i="6"/>
  <c r="I354" i="6"/>
  <c r="J354" i="6"/>
  <c r="K354" i="6"/>
  <c r="H355" i="6"/>
  <c r="I355" i="6"/>
  <c r="J355" i="6"/>
  <c r="K355" i="6"/>
  <c r="H356" i="6"/>
  <c r="I356" i="6"/>
  <c r="J356" i="6"/>
  <c r="K356" i="6"/>
  <c r="H357" i="6"/>
  <c r="I357" i="6"/>
  <c r="J357" i="6"/>
  <c r="K357" i="6"/>
  <c r="H358" i="6"/>
  <c r="I358" i="6"/>
  <c r="J358" i="6"/>
  <c r="K358" i="6"/>
  <c r="H359" i="6"/>
  <c r="I359" i="6"/>
  <c r="J359" i="6"/>
  <c r="K359" i="6"/>
  <c r="H360" i="6"/>
  <c r="I360" i="6"/>
  <c r="J360" i="6"/>
  <c r="K360" i="6"/>
  <c r="H361" i="6"/>
  <c r="I361" i="6"/>
  <c r="J361" i="6"/>
  <c r="K361" i="6"/>
  <c r="H362" i="6"/>
  <c r="I362" i="6"/>
  <c r="J362" i="6"/>
  <c r="K362" i="6"/>
  <c r="H363" i="6"/>
  <c r="I363" i="6"/>
  <c r="J363" i="6"/>
  <c r="K363" i="6"/>
  <c r="H364" i="6"/>
  <c r="I364" i="6"/>
  <c r="J364" i="6"/>
  <c r="K364" i="6"/>
  <c r="H365" i="6"/>
  <c r="I365" i="6"/>
  <c r="J365" i="6"/>
  <c r="K365" i="6"/>
  <c r="H366" i="6"/>
  <c r="I366" i="6"/>
  <c r="J366" i="6"/>
  <c r="K366" i="6"/>
  <c r="H367" i="6"/>
  <c r="I367" i="6"/>
  <c r="J367" i="6"/>
  <c r="K367" i="6"/>
  <c r="H368" i="6"/>
  <c r="I368" i="6"/>
  <c r="J368" i="6"/>
  <c r="K368" i="6"/>
  <c r="H369" i="6"/>
  <c r="I369" i="6"/>
  <c r="J369" i="6"/>
  <c r="K369" i="6"/>
  <c r="H370" i="6"/>
  <c r="I370" i="6"/>
  <c r="J370" i="6"/>
  <c r="K370" i="6"/>
  <c r="H371" i="6"/>
  <c r="I371" i="6"/>
  <c r="J371" i="6"/>
  <c r="K371" i="6"/>
  <c r="H372" i="6"/>
  <c r="I372" i="6"/>
  <c r="J372" i="6"/>
  <c r="K372" i="6"/>
  <c r="H373" i="6"/>
  <c r="I373" i="6"/>
  <c r="J373" i="6"/>
  <c r="K373" i="6"/>
  <c r="H374" i="6"/>
  <c r="I374" i="6"/>
  <c r="J374" i="6"/>
  <c r="K374" i="6"/>
  <c r="H375" i="6"/>
  <c r="I375" i="6"/>
  <c r="J375" i="6"/>
  <c r="K375" i="6"/>
  <c r="H376" i="6"/>
  <c r="I376" i="6"/>
  <c r="J376" i="6"/>
  <c r="K376" i="6"/>
  <c r="H377" i="6"/>
  <c r="I377" i="6"/>
  <c r="J377" i="6"/>
  <c r="K377" i="6"/>
  <c r="H378" i="6"/>
  <c r="I378" i="6"/>
  <c r="J378" i="6"/>
  <c r="K378" i="6"/>
  <c r="H379" i="6"/>
  <c r="I379" i="6"/>
  <c r="J379" i="6"/>
  <c r="K379" i="6"/>
  <c r="H380" i="6"/>
  <c r="I380" i="6"/>
  <c r="J380" i="6"/>
  <c r="K380" i="6"/>
  <c r="H381" i="6"/>
  <c r="I381" i="6"/>
  <c r="J381" i="6"/>
  <c r="K381" i="6"/>
  <c r="H382" i="6"/>
  <c r="I382" i="6"/>
  <c r="J382" i="6"/>
  <c r="K382" i="6"/>
  <c r="H383" i="6"/>
  <c r="I383" i="6"/>
  <c r="J383" i="6"/>
  <c r="K383" i="6"/>
  <c r="H384" i="6"/>
  <c r="I384" i="6"/>
  <c r="J384" i="6"/>
  <c r="K384" i="6"/>
  <c r="H385" i="6"/>
  <c r="I385" i="6"/>
  <c r="J385" i="6"/>
  <c r="K385" i="6"/>
  <c r="H386" i="6"/>
  <c r="I386" i="6"/>
  <c r="J386" i="6"/>
  <c r="K386" i="6"/>
  <c r="H387" i="6"/>
  <c r="I387" i="6"/>
  <c r="J387" i="6"/>
  <c r="K387" i="6"/>
  <c r="H388" i="6"/>
  <c r="I388" i="6"/>
  <c r="J388" i="6"/>
  <c r="K388" i="6"/>
  <c r="H389" i="6"/>
  <c r="I389" i="6"/>
  <c r="J389" i="6"/>
  <c r="K389" i="6"/>
  <c r="H390" i="6"/>
  <c r="I390" i="6"/>
  <c r="J390" i="6"/>
  <c r="K390" i="6"/>
  <c r="H391" i="6"/>
  <c r="I391" i="6"/>
  <c r="J391" i="6"/>
  <c r="K391" i="6"/>
  <c r="H392" i="6"/>
  <c r="I392" i="6"/>
  <c r="J392" i="6"/>
  <c r="K392" i="6"/>
  <c r="H393" i="6"/>
  <c r="I393" i="6"/>
  <c r="J393" i="6"/>
  <c r="K393" i="6"/>
  <c r="H394" i="6"/>
  <c r="I394" i="6"/>
  <c r="J394" i="6"/>
  <c r="K394" i="6"/>
  <c r="H395" i="6"/>
  <c r="I395" i="6"/>
  <c r="J395" i="6"/>
  <c r="K395" i="6"/>
  <c r="H396" i="6"/>
  <c r="I396" i="6"/>
  <c r="J396" i="6"/>
  <c r="K396" i="6"/>
  <c r="H397" i="6"/>
  <c r="I397" i="6"/>
  <c r="J397" i="6"/>
  <c r="K397" i="6"/>
  <c r="H398" i="6"/>
  <c r="I398" i="6"/>
  <c r="J398" i="6"/>
  <c r="K398" i="6"/>
  <c r="H399" i="6"/>
  <c r="I399" i="6"/>
  <c r="J399" i="6"/>
  <c r="K399" i="6"/>
  <c r="H400" i="6"/>
  <c r="I400" i="6"/>
  <c r="J400" i="6"/>
  <c r="K400" i="6"/>
  <c r="H401" i="6"/>
  <c r="I401" i="6"/>
  <c r="J401" i="6"/>
  <c r="K401" i="6"/>
  <c r="H402" i="6"/>
  <c r="I402" i="6"/>
  <c r="J402" i="6"/>
  <c r="K402" i="6"/>
  <c r="H403" i="6"/>
  <c r="I403" i="6"/>
  <c r="J403" i="6"/>
  <c r="K403" i="6"/>
  <c r="H404" i="6"/>
  <c r="I404" i="6"/>
  <c r="J404" i="6"/>
  <c r="K404" i="6"/>
  <c r="H405" i="6"/>
  <c r="I405" i="6"/>
  <c r="J405" i="6"/>
  <c r="K405" i="6"/>
  <c r="H406" i="6"/>
  <c r="I406" i="6"/>
  <c r="J406" i="6"/>
  <c r="K406" i="6"/>
  <c r="H407" i="6"/>
  <c r="I407" i="6"/>
  <c r="J407" i="6"/>
  <c r="K407" i="6"/>
  <c r="H408" i="6"/>
  <c r="I408" i="6"/>
  <c r="J408" i="6"/>
  <c r="K408" i="6"/>
  <c r="H409" i="6"/>
  <c r="I409" i="6"/>
  <c r="J409" i="6"/>
  <c r="K409" i="6"/>
  <c r="H410" i="6"/>
  <c r="I410" i="6"/>
  <c r="J410" i="6"/>
  <c r="K410" i="6"/>
  <c r="H411" i="6"/>
  <c r="I411" i="6"/>
  <c r="J411" i="6"/>
  <c r="K411" i="6"/>
  <c r="H412" i="6"/>
  <c r="I412" i="6"/>
  <c r="J412" i="6"/>
  <c r="K412" i="6"/>
  <c r="H413" i="6"/>
  <c r="I413" i="6"/>
  <c r="J413" i="6"/>
  <c r="K413" i="6"/>
  <c r="H414" i="6"/>
  <c r="I414" i="6"/>
  <c r="J414" i="6"/>
  <c r="K414" i="6"/>
  <c r="H415" i="6"/>
  <c r="I415" i="6"/>
  <c r="J415" i="6"/>
  <c r="K415" i="6"/>
  <c r="H416" i="6"/>
  <c r="I416" i="6"/>
  <c r="J416" i="6"/>
  <c r="K416" i="6"/>
  <c r="H417" i="6"/>
  <c r="I417" i="6"/>
  <c r="J417" i="6"/>
  <c r="K417" i="6"/>
  <c r="H418" i="6"/>
  <c r="I418" i="6"/>
  <c r="J418" i="6"/>
  <c r="K418" i="6"/>
  <c r="H419" i="6"/>
  <c r="I419" i="6"/>
  <c r="J419" i="6"/>
  <c r="K419" i="6"/>
  <c r="H420" i="6"/>
  <c r="I420" i="6"/>
  <c r="J420" i="6"/>
  <c r="K420" i="6"/>
  <c r="H421" i="6"/>
  <c r="I421" i="6"/>
  <c r="J421" i="6"/>
  <c r="K421" i="6"/>
  <c r="H422" i="6"/>
  <c r="I422" i="6"/>
  <c r="J422" i="6"/>
  <c r="K422" i="6"/>
  <c r="H423" i="6"/>
  <c r="I423" i="6"/>
  <c r="J423" i="6"/>
  <c r="K423" i="6"/>
  <c r="H424" i="6"/>
  <c r="I424" i="6"/>
  <c r="J424" i="6"/>
  <c r="K424" i="6"/>
  <c r="H425" i="6"/>
  <c r="I425" i="6"/>
  <c r="J425" i="6"/>
  <c r="K425" i="6"/>
  <c r="H426" i="6"/>
  <c r="I426" i="6"/>
  <c r="J426" i="6"/>
  <c r="K426" i="6"/>
  <c r="H427" i="6"/>
  <c r="I427" i="6"/>
  <c r="J427" i="6"/>
  <c r="K427" i="6"/>
  <c r="H428" i="6"/>
  <c r="I428" i="6"/>
  <c r="J428" i="6"/>
  <c r="K428" i="6"/>
  <c r="H429" i="6"/>
  <c r="I429" i="6"/>
  <c r="J429" i="6"/>
  <c r="K429" i="6"/>
  <c r="H430" i="6"/>
  <c r="I430" i="6"/>
  <c r="J430" i="6"/>
  <c r="K430" i="6"/>
  <c r="H431" i="6"/>
  <c r="I431" i="6"/>
  <c r="J431" i="6"/>
  <c r="K431" i="6"/>
  <c r="H432" i="6"/>
  <c r="I432" i="6"/>
  <c r="J432" i="6"/>
  <c r="K432" i="6"/>
  <c r="H433" i="6"/>
  <c r="I433" i="6"/>
  <c r="J433" i="6"/>
  <c r="K433" i="6"/>
  <c r="H434" i="6"/>
  <c r="I434" i="6"/>
  <c r="J434" i="6"/>
  <c r="K434" i="6"/>
  <c r="H435" i="6"/>
  <c r="I435" i="6"/>
  <c r="J435" i="6"/>
  <c r="K435" i="6"/>
  <c r="H436" i="6"/>
  <c r="I436" i="6"/>
  <c r="J436" i="6"/>
  <c r="K436" i="6"/>
  <c r="H437" i="6"/>
  <c r="I437" i="6"/>
  <c r="J437" i="6"/>
  <c r="K437" i="6"/>
  <c r="H438" i="6"/>
  <c r="I438" i="6"/>
  <c r="J438" i="6"/>
  <c r="K438" i="6"/>
  <c r="H439" i="6"/>
  <c r="I439" i="6"/>
  <c r="J439" i="6"/>
  <c r="K439" i="6"/>
  <c r="H440" i="6"/>
  <c r="I440" i="6"/>
  <c r="J440" i="6"/>
  <c r="K440" i="6"/>
  <c r="H441" i="6"/>
  <c r="I441" i="6"/>
  <c r="J441" i="6"/>
  <c r="K441" i="6"/>
  <c r="H442" i="6"/>
  <c r="I442" i="6"/>
  <c r="J442" i="6"/>
  <c r="K442" i="6"/>
  <c r="H443" i="6"/>
  <c r="I443" i="6"/>
  <c r="J443" i="6"/>
  <c r="K443" i="6"/>
  <c r="H444" i="6"/>
  <c r="I444" i="6"/>
  <c r="J444" i="6"/>
  <c r="K444" i="6"/>
  <c r="H445" i="6"/>
  <c r="I445" i="6"/>
  <c r="J445" i="6"/>
  <c r="K445" i="6"/>
  <c r="H446" i="6"/>
  <c r="I446" i="6"/>
  <c r="J446" i="6"/>
  <c r="K446" i="6"/>
  <c r="H447" i="6"/>
  <c r="I447" i="6"/>
  <c r="J447" i="6"/>
  <c r="K447" i="6"/>
  <c r="H448" i="6"/>
  <c r="I448" i="6"/>
  <c r="J448" i="6"/>
  <c r="K448" i="6"/>
  <c r="H449" i="6"/>
  <c r="I449" i="6"/>
  <c r="J449" i="6"/>
  <c r="K449" i="6"/>
  <c r="H450" i="6"/>
  <c r="I450" i="6"/>
  <c r="J450" i="6"/>
  <c r="K450" i="6"/>
  <c r="H451" i="6"/>
  <c r="I451" i="6"/>
  <c r="J451" i="6"/>
  <c r="K451" i="6"/>
  <c r="H452" i="6"/>
  <c r="I452" i="6"/>
  <c r="J452" i="6"/>
  <c r="K452" i="6"/>
  <c r="H453" i="6"/>
  <c r="I453" i="6"/>
  <c r="J453" i="6"/>
  <c r="K453" i="6"/>
  <c r="H454" i="6"/>
  <c r="I454" i="6"/>
  <c r="J454" i="6"/>
  <c r="K454" i="6"/>
  <c r="H455" i="6"/>
  <c r="I455" i="6"/>
  <c r="J455" i="6"/>
  <c r="K455" i="6"/>
  <c r="H456" i="6"/>
  <c r="I456" i="6"/>
  <c r="J456" i="6"/>
  <c r="K456" i="6"/>
  <c r="H457" i="6"/>
  <c r="I457" i="6"/>
  <c r="J457" i="6"/>
  <c r="K457" i="6"/>
  <c r="H458" i="6"/>
  <c r="I458" i="6"/>
  <c r="J458" i="6"/>
  <c r="K458" i="6"/>
  <c r="H459" i="6"/>
  <c r="I459" i="6"/>
  <c r="J459" i="6"/>
  <c r="K459" i="6"/>
  <c r="H460" i="6"/>
  <c r="I460" i="6"/>
  <c r="J460" i="6"/>
  <c r="K460" i="6"/>
  <c r="H461" i="6"/>
  <c r="I461" i="6"/>
  <c r="J461" i="6"/>
  <c r="K461" i="6"/>
  <c r="H462" i="6"/>
  <c r="I462" i="6"/>
  <c r="J462" i="6"/>
  <c r="K462" i="6"/>
  <c r="H463" i="6"/>
  <c r="I463" i="6"/>
  <c r="J463" i="6"/>
  <c r="K463" i="6"/>
  <c r="H464" i="6"/>
  <c r="I464" i="6"/>
  <c r="J464" i="6"/>
  <c r="K464" i="6"/>
  <c r="H465" i="6"/>
  <c r="I465" i="6"/>
  <c r="J465" i="6"/>
  <c r="K465" i="6"/>
  <c r="H466" i="6"/>
  <c r="I466" i="6"/>
  <c r="J466" i="6"/>
  <c r="K466" i="6"/>
  <c r="H467" i="6"/>
  <c r="I467" i="6"/>
  <c r="J467" i="6"/>
  <c r="K467" i="6"/>
  <c r="H468" i="6"/>
  <c r="I468" i="6"/>
  <c r="J468" i="6"/>
  <c r="K468" i="6"/>
  <c r="H469" i="6"/>
  <c r="I469" i="6"/>
  <c r="J469" i="6"/>
  <c r="K469" i="6"/>
  <c r="H470" i="6"/>
  <c r="I470" i="6"/>
  <c r="J470" i="6"/>
  <c r="K470" i="6"/>
  <c r="H471" i="6"/>
  <c r="I471" i="6"/>
  <c r="J471" i="6"/>
  <c r="K471" i="6"/>
  <c r="H472" i="6"/>
  <c r="I472" i="6"/>
  <c r="J472" i="6"/>
  <c r="K472" i="6"/>
  <c r="H473" i="6"/>
  <c r="I473" i="6"/>
  <c r="J473" i="6"/>
  <c r="K473" i="6"/>
  <c r="H474" i="6"/>
  <c r="I474" i="6"/>
  <c r="J474" i="6"/>
  <c r="K474" i="6"/>
  <c r="H475" i="6"/>
  <c r="I475" i="6"/>
  <c r="J475" i="6"/>
  <c r="K475" i="6"/>
  <c r="H476" i="6"/>
  <c r="I476" i="6"/>
  <c r="J476" i="6"/>
  <c r="K476" i="6"/>
  <c r="H477" i="6"/>
  <c r="I477" i="6"/>
  <c r="J477" i="6"/>
  <c r="K477" i="6"/>
  <c r="H478" i="6"/>
  <c r="I478" i="6"/>
  <c r="J478" i="6"/>
  <c r="K478" i="6"/>
  <c r="H479" i="6"/>
  <c r="I479" i="6"/>
  <c r="J479" i="6"/>
  <c r="K479" i="6"/>
  <c r="H480" i="6"/>
  <c r="I480" i="6"/>
  <c r="J480" i="6"/>
  <c r="K480" i="6"/>
  <c r="H481" i="6"/>
  <c r="I481" i="6"/>
  <c r="J481" i="6"/>
  <c r="K481" i="6"/>
  <c r="H482" i="6"/>
  <c r="I482" i="6"/>
  <c r="J482" i="6"/>
  <c r="K482" i="6"/>
  <c r="H483" i="6"/>
  <c r="I483" i="6"/>
  <c r="J483" i="6"/>
  <c r="K483" i="6"/>
  <c r="H484" i="6"/>
  <c r="I484" i="6"/>
  <c r="J484" i="6"/>
  <c r="K484" i="6"/>
  <c r="H485" i="6"/>
  <c r="I485" i="6"/>
  <c r="J485" i="6"/>
  <c r="K485" i="6"/>
  <c r="H486" i="6"/>
  <c r="I486" i="6"/>
  <c r="J486" i="6"/>
  <c r="K486" i="6"/>
  <c r="H487" i="6"/>
  <c r="I487" i="6"/>
  <c r="J487" i="6"/>
  <c r="K487" i="6"/>
  <c r="H488" i="6"/>
  <c r="I488" i="6"/>
  <c r="J488" i="6"/>
  <c r="K488" i="6"/>
  <c r="H489" i="6"/>
  <c r="I489" i="6"/>
  <c r="J489" i="6"/>
  <c r="K489" i="6"/>
  <c r="H490" i="6"/>
  <c r="I490" i="6"/>
  <c r="J490" i="6"/>
  <c r="K490" i="6"/>
  <c r="H491" i="6"/>
  <c r="I491" i="6"/>
  <c r="J491" i="6"/>
  <c r="K491" i="6"/>
  <c r="H492" i="6"/>
  <c r="I492" i="6"/>
  <c r="J492" i="6"/>
  <c r="K492" i="6"/>
  <c r="H493" i="6"/>
  <c r="I493" i="6"/>
  <c r="J493" i="6"/>
  <c r="K493" i="6"/>
  <c r="H494" i="6"/>
  <c r="I494" i="6"/>
  <c r="J494" i="6"/>
  <c r="K494" i="6"/>
  <c r="H495" i="6"/>
  <c r="I495" i="6"/>
  <c r="J495" i="6"/>
  <c r="K495" i="6"/>
  <c r="H496" i="6"/>
  <c r="I496" i="6"/>
  <c r="J496" i="6"/>
  <c r="K496" i="6"/>
  <c r="H497" i="6"/>
  <c r="I497" i="6"/>
  <c r="J497" i="6"/>
  <c r="K497" i="6"/>
  <c r="H498" i="6"/>
  <c r="I498" i="6"/>
  <c r="J498" i="6"/>
  <c r="K498" i="6"/>
  <c r="H499" i="6"/>
  <c r="I499" i="6"/>
  <c r="J499" i="6"/>
  <c r="K499" i="6"/>
  <c r="H500" i="6"/>
  <c r="I500" i="6"/>
  <c r="J500" i="6"/>
  <c r="K500" i="6"/>
  <c r="H501" i="6"/>
  <c r="I501" i="6"/>
  <c r="J501" i="6"/>
  <c r="K501" i="6"/>
  <c r="H502" i="6"/>
  <c r="I502" i="6"/>
  <c r="J502" i="6"/>
  <c r="K502" i="6"/>
  <c r="H503" i="6"/>
  <c r="I503" i="6"/>
  <c r="J503" i="6"/>
  <c r="K503" i="6"/>
  <c r="H504" i="6"/>
  <c r="I504" i="6"/>
  <c r="J504" i="6"/>
  <c r="K504" i="6"/>
  <c r="H505" i="6"/>
  <c r="I505" i="6"/>
  <c r="J505" i="6"/>
  <c r="K505" i="6"/>
  <c r="H506" i="6"/>
  <c r="I506" i="6"/>
  <c r="J506" i="6"/>
  <c r="K506" i="6"/>
  <c r="H507" i="6"/>
  <c r="I507" i="6"/>
  <c r="J507" i="6"/>
  <c r="K507" i="6"/>
  <c r="H508" i="6"/>
  <c r="I508" i="6"/>
  <c r="J508" i="6"/>
  <c r="K508" i="6"/>
  <c r="H509" i="6"/>
  <c r="I509" i="6"/>
  <c r="J509" i="6"/>
  <c r="K509" i="6"/>
  <c r="H510" i="6"/>
  <c r="I510" i="6"/>
  <c r="J510" i="6"/>
  <c r="K510" i="6"/>
  <c r="H511" i="6"/>
  <c r="I511" i="6"/>
  <c r="J511" i="6"/>
  <c r="K511" i="6"/>
  <c r="H512" i="6"/>
  <c r="I512" i="6"/>
  <c r="J512" i="6"/>
  <c r="K512" i="6"/>
  <c r="H513" i="6"/>
  <c r="I513" i="6"/>
  <c r="J513" i="6"/>
  <c r="K513" i="6"/>
  <c r="H514" i="6"/>
  <c r="I514" i="6"/>
  <c r="J514" i="6"/>
  <c r="K514" i="6"/>
  <c r="H515" i="6"/>
  <c r="I515" i="6"/>
  <c r="J515" i="6"/>
  <c r="K515" i="6"/>
  <c r="H516" i="6"/>
  <c r="I516" i="6"/>
  <c r="J516" i="6"/>
  <c r="K516" i="6"/>
  <c r="H517" i="6"/>
  <c r="I517" i="6"/>
  <c r="J517" i="6"/>
  <c r="K517" i="6"/>
  <c r="H518" i="6"/>
  <c r="I518" i="6"/>
  <c r="J518" i="6"/>
  <c r="K518" i="6"/>
  <c r="H519" i="6"/>
  <c r="I519" i="6"/>
  <c r="J519" i="6"/>
  <c r="K519" i="6"/>
  <c r="H520" i="6"/>
  <c r="I520" i="6"/>
  <c r="J520" i="6"/>
  <c r="K520" i="6"/>
  <c r="H521" i="6"/>
  <c r="I521" i="6"/>
  <c r="J521" i="6"/>
  <c r="K521" i="6"/>
  <c r="H522" i="6"/>
  <c r="I522" i="6"/>
  <c r="J522" i="6"/>
  <c r="K522" i="6"/>
  <c r="H523" i="6"/>
  <c r="I523" i="6"/>
  <c r="J523" i="6"/>
  <c r="K523" i="6"/>
  <c r="H524" i="6"/>
  <c r="I524" i="6"/>
  <c r="J524" i="6"/>
  <c r="K524" i="6"/>
  <c r="H525" i="6"/>
  <c r="I525" i="6"/>
  <c r="J525" i="6"/>
  <c r="K525" i="6"/>
  <c r="H526" i="6"/>
  <c r="I526" i="6"/>
  <c r="J526" i="6"/>
  <c r="K526" i="6"/>
  <c r="H527" i="6"/>
  <c r="I527" i="6"/>
  <c r="J527" i="6"/>
  <c r="K527" i="6"/>
  <c r="H528" i="6"/>
  <c r="I528" i="6"/>
  <c r="J528" i="6"/>
  <c r="K528" i="6"/>
  <c r="H529" i="6"/>
  <c r="I529" i="6"/>
  <c r="J529" i="6"/>
  <c r="K529" i="6"/>
  <c r="H530" i="6"/>
  <c r="I530" i="6"/>
  <c r="J530" i="6"/>
  <c r="K530" i="6"/>
  <c r="H531" i="6"/>
  <c r="I531" i="6"/>
  <c r="J531" i="6"/>
  <c r="K531" i="6"/>
  <c r="H532" i="6"/>
  <c r="I532" i="6"/>
  <c r="J532" i="6"/>
  <c r="K532" i="6"/>
  <c r="H533" i="6"/>
  <c r="I533" i="6"/>
  <c r="J533" i="6"/>
  <c r="K533" i="6"/>
  <c r="H534" i="6"/>
  <c r="I534" i="6"/>
  <c r="J534" i="6"/>
  <c r="K534" i="6"/>
  <c r="H535" i="6"/>
  <c r="I535" i="6"/>
  <c r="J535" i="6"/>
  <c r="K535" i="6"/>
  <c r="H536" i="6"/>
  <c r="I536" i="6"/>
  <c r="J536" i="6"/>
  <c r="K536" i="6"/>
  <c r="H537" i="6"/>
  <c r="I537" i="6"/>
  <c r="J537" i="6"/>
  <c r="K537" i="6"/>
  <c r="H538" i="6"/>
  <c r="I538" i="6"/>
  <c r="J538" i="6"/>
  <c r="K538" i="6"/>
  <c r="H539" i="6"/>
  <c r="I539" i="6"/>
  <c r="J539" i="6"/>
  <c r="K539" i="6"/>
  <c r="H540" i="6"/>
  <c r="I540" i="6"/>
  <c r="J540" i="6"/>
  <c r="K540" i="6"/>
  <c r="H541" i="6"/>
  <c r="I541" i="6"/>
  <c r="J541" i="6"/>
  <c r="K541" i="6"/>
  <c r="H542" i="6"/>
  <c r="I542" i="6"/>
  <c r="J542" i="6"/>
  <c r="K542" i="6"/>
  <c r="H543" i="6"/>
  <c r="I543" i="6"/>
  <c r="J543" i="6"/>
  <c r="K543" i="6"/>
  <c r="H544" i="6"/>
  <c r="I544" i="6"/>
  <c r="J544" i="6"/>
  <c r="K544" i="6"/>
  <c r="H545" i="6"/>
  <c r="I545" i="6"/>
  <c r="J545" i="6"/>
  <c r="K545" i="6"/>
  <c r="H546" i="6"/>
  <c r="I546" i="6"/>
  <c r="J546" i="6"/>
  <c r="K546" i="6"/>
  <c r="H547" i="6"/>
  <c r="I547" i="6"/>
  <c r="J547" i="6"/>
  <c r="K547" i="6"/>
  <c r="H548" i="6"/>
  <c r="I548" i="6"/>
  <c r="J548" i="6"/>
  <c r="K548" i="6"/>
  <c r="H549" i="6"/>
  <c r="I549" i="6"/>
  <c r="J549" i="6"/>
  <c r="K549" i="6"/>
  <c r="H550" i="6"/>
  <c r="I550" i="6"/>
  <c r="J550" i="6"/>
  <c r="K550" i="6"/>
  <c r="H551" i="6"/>
  <c r="I551" i="6"/>
  <c r="J551" i="6"/>
  <c r="K551" i="6"/>
  <c r="H552" i="6"/>
  <c r="I552" i="6"/>
  <c r="J552" i="6"/>
  <c r="K552" i="6"/>
  <c r="H553" i="6"/>
  <c r="I553" i="6"/>
  <c r="J553" i="6"/>
  <c r="K553" i="6"/>
  <c r="H554" i="6"/>
  <c r="I554" i="6"/>
  <c r="J554" i="6"/>
  <c r="K554" i="6"/>
  <c r="H555" i="6"/>
  <c r="I555" i="6"/>
  <c r="J555" i="6"/>
  <c r="K555" i="6"/>
  <c r="H556" i="6"/>
  <c r="I556" i="6"/>
  <c r="J556" i="6"/>
  <c r="K556" i="6"/>
  <c r="H557" i="6"/>
  <c r="I557" i="6"/>
  <c r="J557" i="6"/>
  <c r="K557" i="6"/>
  <c r="H558" i="6"/>
  <c r="I558" i="6"/>
  <c r="J558" i="6"/>
  <c r="K558" i="6"/>
  <c r="H559" i="6"/>
  <c r="I559" i="6"/>
  <c r="J559" i="6"/>
  <c r="K559" i="6"/>
  <c r="H560" i="6"/>
  <c r="I560" i="6"/>
  <c r="J560" i="6"/>
  <c r="K560" i="6"/>
  <c r="H561" i="6"/>
  <c r="I561" i="6"/>
  <c r="J561" i="6"/>
  <c r="K561" i="6"/>
  <c r="H562" i="6"/>
  <c r="I562" i="6"/>
  <c r="J562" i="6"/>
  <c r="K562" i="6"/>
  <c r="H563" i="6"/>
  <c r="I563" i="6"/>
  <c r="J563" i="6"/>
  <c r="K563" i="6"/>
  <c r="H564" i="6"/>
  <c r="I564" i="6"/>
  <c r="J564" i="6"/>
  <c r="K564" i="6"/>
  <c r="H565" i="6"/>
  <c r="I565" i="6"/>
  <c r="J565" i="6"/>
  <c r="K565" i="6"/>
  <c r="H566" i="6"/>
  <c r="I566" i="6"/>
  <c r="J566" i="6"/>
  <c r="K566" i="6"/>
  <c r="H567" i="6"/>
  <c r="I567" i="6"/>
  <c r="J567" i="6"/>
  <c r="K567" i="6"/>
  <c r="H568" i="6"/>
  <c r="I568" i="6"/>
  <c r="J568" i="6"/>
  <c r="K568" i="6"/>
  <c r="H569" i="6"/>
  <c r="I569" i="6"/>
  <c r="J569" i="6"/>
  <c r="K569" i="6"/>
  <c r="H570" i="6"/>
  <c r="I570" i="6"/>
  <c r="J570" i="6"/>
  <c r="K570" i="6"/>
  <c r="H571" i="6"/>
  <c r="I571" i="6"/>
  <c r="J571" i="6"/>
  <c r="K571" i="6"/>
  <c r="H572" i="6"/>
  <c r="I572" i="6"/>
  <c r="J572" i="6"/>
  <c r="K572" i="6"/>
  <c r="H573" i="6"/>
  <c r="I573" i="6"/>
  <c r="J573" i="6"/>
  <c r="K573" i="6"/>
  <c r="H574" i="6"/>
  <c r="I574" i="6"/>
  <c r="J574" i="6"/>
  <c r="K574" i="6"/>
  <c r="H575" i="6"/>
  <c r="I575" i="6"/>
  <c r="J575" i="6"/>
  <c r="K575" i="6"/>
  <c r="H576" i="6"/>
  <c r="I576" i="6"/>
  <c r="J576" i="6"/>
  <c r="K576" i="6"/>
  <c r="H577" i="6"/>
  <c r="I577" i="6"/>
  <c r="J577" i="6"/>
  <c r="K577" i="6"/>
  <c r="H578" i="6"/>
  <c r="I578" i="6"/>
  <c r="J578" i="6"/>
  <c r="K578" i="6"/>
  <c r="H579" i="6"/>
  <c r="I579" i="6"/>
  <c r="J579" i="6"/>
  <c r="K579" i="6"/>
  <c r="H580" i="6"/>
  <c r="I580" i="6"/>
  <c r="J580" i="6"/>
  <c r="K580" i="6"/>
  <c r="H581" i="6"/>
  <c r="I581" i="6"/>
  <c r="J581" i="6"/>
  <c r="K581" i="6"/>
  <c r="H582" i="6"/>
  <c r="I582" i="6"/>
  <c r="J582" i="6"/>
  <c r="K582" i="6"/>
  <c r="H583" i="6"/>
  <c r="I583" i="6"/>
  <c r="J583" i="6"/>
  <c r="K583" i="6"/>
  <c r="H584" i="6"/>
  <c r="I584" i="6"/>
  <c r="J584" i="6"/>
  <c r="K584" i="6"/>
  <c r="H585" i="6"/>
  <c r="I585" i="6"/>
  <c r="J585" i="6"/>
  <c r="K585" i="6"/>
  <c r="H586" i="6"/>
  <c r="I586" i="6"/>
  <c r="J586" i="6"/>
  <c r="K586" i="6"/>
  <c r="H587" i="6"/>
  <c r="I587" i="6"/>
  <c r="J587" i="6"/>
  <c r="K587" i="6"/>
  <c r="H588" i="6"/>
  <c r="I588" i="6"/>
  <c r="J588" i="6"/>
  <c r="K588" i="6"/>
  <c r="H589" i="6"/>
  <c r="I589" i="6"/>
  <c r="J589" i="6"/>
  <c r="K589" i="6"/>
  <c r="H590" i="6"/>
  <c r="I590" i="6"/>
  <c r="J590" i="6"/>
  <c r="K590" i="6"/>
  <c r="H591" i="6"/>
  <c r="I591" i="6"/>
  <c r="J591" i="6"/>
  <c r="K591" i="6"/>
  <c r="H592" i="6"/>
  <c r="I592" i="6"/>
  <c r="J592" i="6"/>
  <c r="K592" i="6"/>
  <c r="H593" i="6"/>
  <c r="I593" i="6"/>
  <c r="J593" i="6"/>
  <c r="K593" i="6"/>
  <c r="H594" i="6"/>
  <c r="I594" i="6"/>
  <c r="J594" i="6"/>
  <c r="K594" i="6"/>
  <c r="H595" i="6"/>
  <c r="I595" i="6"/>
  <c r="J595" i="6"/>
  <c r="K595" i="6"/>
  <c r="H596" i="6"/>
  <c r="I596" i="6"/>
  <c r="J596" i="6"/>
  <c r="K596" i="6"/>
  <c r="H597" i="6"/>
  <c r="I597" i="6"/>
  <c r="J597" i="6"/>
  <c r="K597" i="6"/>
  <c r="H598" i="6"/>
  <c r="I598" i="6"/>
  <c r="J598" i="6"/>
  <c r="K598" i="6"/>
  <c r="H599" i="6"/>
  <c r="I599" i="6"/>
  <c r="J599" i="6"/>
  <c r="K599" i="6"/>
  <c r="H600" i="6"/>
  <c r="I600" i="6"/>
  <c r="J600" i="6"/>
  <c r="K600" i="6"/>
  <c r="H601" i="6"/>
  <c r="I601" i="6"/>
  <c r="J601" i="6"/>
  <c r="K601" i="6"/>
  <c r="H602" i="6"/>
  <c r="I602" i="6"/>
  <c r="J602" i="6"/>
  <c r="K602" i="6"/>
  <c r="H603" i="6"/>
  <c r="I603" i="6"/>
  <c r="J603" i="6"/>
  <c r="K603" i="6"/>
  <c r="H604" i="6"/>
  <c r="I604" i="6"/>
  <c r="J604" i="6"/>
  <c r="K604" i="6"/>
  <c r="H605" i="6"/>
  <c r="I605" i="6"/>
  <c r="J605" i="6"/>
  <c r="K605" i="6"/>
  <c r="H606" i="6"/>
  <c r="I606" i="6"/>
  <c r="J606" i="6"/>
  <c r="K606" i="6"/>
  <c r="H607" i="6"/>
  <c r="I607" i="6"/>
  <c r="J607" i="6"/>
  <c r="K607" i="6"/>
  <c r="H608" i="6"/>
  <c r="I608" i="6"/>
  <c r="J608" i="6"/>
  <c r="K608" i="6"/>
  <c r="H609" i="6"/>
  <c r="I609" i="6"/>
  <c r="J609" i="6"/>
  <c r="K609" i="6"/>
  <c r="H610" i="6"/>
  <c r="I610" i="6"/>
  <c r="J610" i="6"/>
  <c r="K610" i="6"/>
  <c r="H611" i="6"/>
  <c r="I611" i="6"/>
  <c r="J611" i="6"/>
  <c r="K611" i="6"/>
  <c r="H612" i="6"/>
  <c r="I612" i="6"/>
  <c r="J612" i="6"/>
  <c r="K612" i="6"/>
  <c r="H613" i="6"/>
  <c r="I613" i="6"/>
  <c r="J613" i="6"/>
  <c r="K613" i="6"/>
  <c r="H614" i="6"/>
  <c r="I614" i="6"/>
  <c r="J614" i="6"/>
  <c r="K614" i="6"/>
  <c r="H615" i="6"/>
  <c r="I615" i="6"/>
  <c r="J615" i="6"/>
  <c r="K615" i="6"/>
  <c r="H616" i="6"/>
  <c r="I616" i="6"/>
  <c r="J616" i="6"/>
  <c r="K616" i="6"/>
  <c r="H617" i="6"/>
  <c r="I617" i="6"/>
  <c r="J617" i="6"/>
  <c r="K617" i="6"/>
  <c r="H618" i="6"/>
  <c r="I618" i="6"/>
  <c r="J618" i="6"/>
  <c r="K618" i="6"/>
  <c r="H619" i="6"/>
  <c r="I619" i="6"/>
  <c r="J619" i="6"/>
  <c r="K619" i="6"/>
  <c r="H620" i="6"/>
  <c r="I620" i="6"/>
  <c r="J620" i="6"/>
  <c r="K620" i="6"/>
  <c r="H621" i="6"/>
  <c r="I621" i="6"/>
  <c r="J621" i="6"/>
  <c r="K621" i="6"/>
  <c r="H622" i="6"/>
  <c r="I622" i="6"/>
  <c r="J622" i="6"/>
  <c r="K622" i="6"/>
  <c r="H623" i="6"/>
  <c r="I623" i="6"/>
  <c r="J623" i="6"/>
  <c r="K623" i="6"/>
  <c r="H624" i="6"/>
  <c r="I624" i="6"/>
  <c r="J624" i="6"/>
  <c r="K624" i="6"/>
  <c r="H625" i="6"/>
  <c r="I625" i="6"/>
  <c r="J625" i="6"/>
  <c r="K625" i="6"/>
  <c r="H626" i="6"/>
  <c r="I626" i="6"/>
  <c r="J626" i="6"/>
  <c r="K626" i="6"/>
  <c r="H627" i="6"/>
  <c r="I627" i="6"/>
  <c r="J627" i="6"/>
  <c r="K627" i="6"/>
  <c r="H628" i="6"/>
  <c r="I628" i="6"/>
  <c r="J628" i="6"/>
  <c r="K628" i="6"/>
  <c r="H629" i="6"/>
  <c r="I629" i="6"/>
  <c r="J629" i="6"/>
  <c r="K629" i="6"/>
  <c r="H630" i="6"/>
  <c r="I630" i="6"/>
  <c r="J630" i="6"/>
  <c r="K630" i="6"/>
  <c r="H631" i="6"/>
  <c r="I631" i="6"/>
  <c r="J631" i="6"/>
  <c r="K631" i="6"/>
  <c r="H632" i="6"/>
  <c r="I632" i="6"/>
  <c r="J632" i="6"/>
  <c r="K632" i="6"/>
  <c r="H633" i="6"/>
  <c r="I633" i="6"/>
  <c r="J633" i="6"/>
  <c r="K633" i="6"/>
  <c r="H634" i="6"/>
  <c r="I634" i="6"/>
  <c r="J634" i="6"/>
  <c r="K634" i="6"/>
  <c r="H635" i="6"/>
  <c r="I635" i="6"/>
  <c r="J635" i="6"/>
  <c r="K635" i="6"/>
  <c r="H636" i="6"/>
  <c r="I636" i="6"/>
  <c r="J636" i="6"/>
  <c r="K636" i="6"/>
  <c r="H637" i="6"/>
  <c r="I637" i="6"/>
  <c r="J637" i="6"/>
  <c r="K637" i="6"/>
  <c r="H638" i="6"/>
  <c r="I638" i="6"/>
  <c r="J638" i="6"/>
  <c r="K638" i="6"/>
  <c r="H639" i="6"/>
  <c r="I639" i="6"/>
  <c r="J639" i="6"/>
  <c r="K639" i="6"/>
  <c r="H640" i="6"/>
  <c r="I640" i="6"/>
  <c r="J640" i="6"/>
  <c r="K640" i="6"/>
  <c r="H641" i="6"/>
  <c r="I641" i="6"/>
  <c r="J641" i="6"/>
  <c r="K641" i="6"/>
  <c r="H642" i="6"/>
  <c r="I642" i="6"/>
  <c r="J642" i="6"/>
  <c r="K642" i="6"/>
  <c r="H643" i="6"/>
  <c r="I643" i="6"/>
  <c r="J643" i="6"/>
  <c r="K643" i="6"/>
  <c r="H644" i="6"/>
  <c r="I644" i="6"/>
  <c r="J644" i="6"/>
  <c r="K644" i="6"/>
  <c r="H645" i="6"/>
  <c r="I645" i="6"/>
  <c r="J645" i="6"/>
  <c r="K645" i="6"/>
  <c r="H646" i="6"/>
  <c r="I646" i="6"/>
  <c r="J646" i="6"/>
  <c r="K646" i="6"/>
  <c r="H647" i="6"/>
  <c r="I647" i="6"/>
  <c r="J647" i="6"/>
  <c r="K647" i="6"/>
  <c r="H648" i="6"/>
  <c r="I648" i="6"/>
  <c r="J648" i="6"/>
  <c r="K648" i="6"/>
  <c r="H649" i="6"/>
  <c r="I649" i="6"/>
  <c r="J649" i="6"/>
  <c r="K649" i="6"/>
  <c r="H650" i="6"/>
  <c r="I650" i="6"/>
  <c r="J650" i="6"/>
  <c r="K650" i="6"/>
  <c r="H651" i="6"/>
  <c r="I651" i="6"/>
  <c r="J651" i="6"/>
  <c r="K651" i="6"/>
  <c r="H652" i="6"/>
  <c r="I652" i="6"/>
  <c r="J652" i="6"/>
  <c r="K652" i="6"/>
  <c r="H653" i="6"/>
  <c r="I653" i="6"/>
  <c r="J653" i="6"/>
  <c r="K653" i="6"/>
  <c r="H654" i="6"/>
  <c r="I654" i="6"/>
  <c r="J654" i="6"/>
  <c r="K654" i="6"/>
  <c r="H655" i="6"/>
  <c r="I655" i="6"/>
  <c r="J655" i="6"/>
  <c r="K655" i="6"/>
  <c r="H656" i="6"/>
  <c r="I656" i="6"/>
  <c r="J656" i="6"/>
  <c r="K656" i="6"/>
  <c r="H657" i="6"/>
  <c r="I657" i="6"/>
  <c r="J657" i="6"/>
  <c r="K657" i="6"/>
  <c r="H658" i="6"/>
  <c r="I658" i="6"/>
  <c r="J658" i="6"/>
  <c r="K658" i="6"/>
  <c r="H659" i="6"/>
  <c r="I659" i="6"/>
  <c r="J659" i="6"/>
  <c r="K659" i="6"/>
  <c r="H660" i="6"/>
  <c r="I660" i="6"/>
  <c r="J660" i="6"/>
  <c r="K660" i="6"/>
  <c r="H661" i="6"/>
  <c r="I661" i="6"/>
  <c r="J661" i="6"/>
  <c r="K661" i="6"/>
  <c r="H662" i="6"/>
  <c r="I662" i="6"/>
  <c r="J662" i="6"/>
  <c r="K662" i="6"/>
  <c r="H663" i="6"/>
  <c r="I663" i="6"/>
  <c r="J663" i="6"/>
  <c r="K663" i="6"/>
  <c r="H664" i="6"/>
  <c r="I664" i="6"/>
  <c r="J664" i="6"/>
  <c r="K664" i="6"/>
  <c r="H665" i="6"/>
  <c r="I665" i="6"/>
  <c r="J665" i="6"/>
  <c r="K665" i="6"/>
  <c r="H666" i="6"/>
  <c r="I666" i="6"/>
  <c r="J666" i="6"/>
  <c r="K666" i="6"/>
  <c r="H667" i="6"/>
  <c r="I667" i="6"/>
  <c r="J667" i="6"/>
  <c r="K667" i="6"/>
  <c r="H668" i="6"/>
  <c r="I668" i="6"/>
  <c r="J668" i="6"/>
  <c r="K668" i="6"/>
  <c r="H669" i="6"/>
  <c r="I669" i="6"/>
  <c r="J669" i="6"/>
  <c r="K669" i="6"/>
  <c r="H670" i="6"/>
  <c r="I670" i="6"/>
  <c r="J670" i="6"/>
  <c r="K670" i="6"/>
  <c r="H671" i="6"/>
  <c r="I671" i="6"/>
  <c r="J671" i="6"/>
  <c r="K671" i="6"/>
  <c r="H672" i="6"/>
  <c r="I672" i="6"/>
  <c r="J672" i="6"/>
  <c r="K672" i="6"/>
  <c r="H673" i="6"/>
  <c r="I673" i="6"/>
  <c r="J673" i="6"/>
  <c r="K673" i="6"/>
  <c r="H674" i="6"/>
  <c r="I674" i="6"/>
  <c r="J674" i="6"/>
  <c r="K674" i="6"/>
  <c r="H675" i="6"/>
  <c r="I675" i="6"/>
  <c r="J675" i="6"/>
  <c r="K675" i="6"/>
  <c r="H676" i="6"/>
  <c r="I676" i="6"/>
  <c r="J676" i="6"/>
  <c r="K676" i="6"/>
  <c r="H677" i="6"/>
  <c r="I677" i="6"/>
  <c r="J677" i="6"/>
  <c r="K677" i="6"/>
  <c r="H678" i="6"/>
  <c r="I678" i="6"/>
  <c r="J678" i="6"/>
  <c r="K678" i="6"/>
  <c r="H679" i="6"/>
  <c r="I679" i="6"/>
  <c r="J679" i="6"/>
  <c r="K679" i="6"/>
  <c r="H680" i="6"/>
  <c r="I680" i="6"/>
  <c r="J680" i="6"/>
  <c r="K680" i="6"/>
  <c r="H681" i="6"/>
  <c r="I681" i="6"/>
  <c r="J681" i="6"/>
  <c r="K681" i="6"/>
  <c r="H682" i="6"/>
  <c r="I682" i="6"/>
  <c r="J682" i="6"/>
  <c r="K682" i="6"/>
  <c r="H683" i="6"/>
  <c r="I683" i="6"/>
  <c r="J683" i="6"/>
  <c r="K683" i="6"/>
  <c r="H684" i="6"/>
  <c r="I684" i="6"/>
  <c r="J684" i="6"/>
  <c r="K684" i="6"/>
  <c r="H685" i="6"/>
  <c r="I685" i="6"/>
  <c r="J685" i="6"/>
  <c r="K685" i="6"/>
  <c r="H686" i="6"/>
  <c r="I686" i="6"/>
  <c r="J686" i="6"/>
  <c r="K686" i="6"/>
  <c r="H687" i="6"/>
  <c r="I687" i="6"/>
  <c r="J687" i="6"/>
  <c r="K687" i="6"/>
  <c r="H688" i="6"/>
  <c r="I688" i="6"/>
  <c r="J688" i="6"/>
  <c r="K688" i="6"/>
  <c r="H689" i="6"/>
  <c r="I689" i="6"/>
  <c r="J689" i="6"/>
  <c r="K689" i="6"/>
  <c r="H690" i="6"/>
  <c r="I690" i="6"/>
  <c r="J690" i="6"/>
  <c r="K690" i="6"/>
  <c r="H691" i="6"/>
  <c r="I691" i="6"/>
  <c r="J691" i="6"/>
  <c r="K691" i="6"/>
  <c r="H692" i="6"/>
  <c r="I692" i="6"/>
  <c r="J692" i="6"/>
  <c r="K692" i="6"/>
  <c r="H693" i="6"/>
  <c r="I693" i="6"/>
  <c r="J693" i="6"/>
  <c r="K693" i="6"/>
  <c r="H694" i="6"/>
  <c r="I694" i="6"/>
  <c r="J694" i="6"/>
  <c r="K694" i="6"/>
  <c r="H695" i="6"/>
  <c r="I695" i="6"/>
  <c r="J695" i="6"/>
  <c r="K695" i="6"/>
  <c r="H696" i="6"/>
  <c r="I696" i="6"/>
  <c r="J696" i="6"/>
  <c r="K696" i="6"/>
  <c r="H697" i="6"/>
  <c r="I697" i="6"/>
  <c r="J697" i="6"/>
  <c r="K697" i="6"/>
  <c r="H698" i="6"/>
  <c r="I698" i="6"/>
  <c r="J698" i="6"/>
  <c r="K698" i="6"/>
  <c r="H699" i="6"/>
  <c r="I699" i="6"/>
  <c r="J699" i="6"/>
  <c r="K699" i="6"/>
  <c r="H700" i="6"/>
  <c r="I700" i="6"/>
  <c r="J700" i="6"/>
  <c r="K700" i="6"/>
  <c r="H701" i="6"/>
  <c r="I701" i="6"/>
  <c r="J701" i="6"/>
  <c r="K701" i="6"/>
  <c r="H702" i="6"/>
  <c r="I702" i="6"/>
  <c r="J702" i="6"/>
  <c r="K702" i="6"/>
  <c r="H703" i="6"/>
  <c r="I703" i="6"/>
  <c r="J703" i="6"/>
  <c r="K703" i="6"/>
  <c r="H704" i="6"/>
  <c r="I704" i="6"/>
  <c r="J704" i="6"/>
  <c r="K704" i="6"/>
  <c r="H705" i="6"/>
  <c r="I705" i="6"/>
  <c r="J705" i="6"/>
  <c r="K705" i="6"/>
  <c r="H706" i="6"/>
  <c r="I706" i="6"/>
  <c r="J706" i="6"/>
  <c r="K706" i="6"/>
  <c r="H707" i="6"/>
  <c r="I707" i="6"/>
  <c r="J707" i="6"/>
  <c r="K707" i="6"/>
  <c r="H708" i="6"/>
  <c r="I708" i="6"/>
  <c r="J708" i="6"/>
  <c r="K708" i="6"/>
  <c r="H709" i="6"/>
  <c r="I709" i="6"/>
  <c r="J709" i="6"/>
  <c r="K709" i="6"/>
  <c r="H710" i="6"/>
  <c r="I710" i="6"/>
  <c r="J710" i="6"/>
  <c r="K710" i="6"/>
  <c r="H711" i="6"/>
  <c r="I711" i="6"/>
  <c r="J711" i="6"/>
  <c r="K711" i="6"/>
  <c r="H712" i="6"/>
  <c r="I712" i="6"/>
  <c r="J712" i="6"/>
  <c r="K712" i="6"/>
  <c r="H713" i="6"/>
  <c r="I713" i="6"/>
  <c r="J713" i="6"/>
  <c r="K713" i="6"/>
  <c r="H714" i="6"/>
  <c r="I714" i="6"/>
  <c r="J714" i="6"/>
  <c r="K714" i="6"/>
  <c r="H715" i="6"/>
  <c r="I715" i="6"/>
  <c r="J715" i="6"/>
  <c r="K715" i="6"/>
  <c r="H716" i="6"/>
  <c r="I716" i="6"/>
  <c r="J716" i="6"/>
  <c r="K716" i="6"/>
  <c r="H717" i="6"/>
  <c r="I717" i="6"/>
  <c r="J717" i="6"/>
  <c r="K717" i="6"/>
  <c r="H718" i="6"/>
  <c r="I718" i="6"/>
  <c r="J718" i="6"/>
  <c r="K718" i="6"/>
  <c r="H719" i="6"/>
  <c r="I719" i="6"/>
  <c r="J719" i="6"/>
  <c r="K719" i="6"/>
  <c r="H720" i="6"/>
  <c r="I720" i="6"/>
  <c r="J720" i="6"/>
  <c r="K720" i="6"/>
  <c r="H721" i="6"/>
  <c r="I721" i="6"/>
  <c r="J721" i="6"/>
  <c r="K721" i="6"/>
  <c r="H722" i="6"/>
  <c r="I722" i="6"/>
  <c r="J722" i="6"/>
  <c r="K722" i="6"/>
  <c r="H723" i="6"/>
  <c r="I723" i="6"/>
  <c r="J723" i="6"/>
  <c r="K723" i="6"/>
  <c r="H724" i="6"/>
  <c r="I724" i="6"/>
  <c r="J724" i="6"/>
  <c r="K724" i="6"/>
  <c r="H725" i="6"/>
  <c r="I725" i="6"/>
  <c r="J725" i="6"/>
  <c r="K725" i="6"/>
  <c r="H726" i="6"/>
  <c r="I726" i="6"/>
  <c r="J726" i="6"/>
  <c r="K726" i="6"/>
  <c r="H727" i="6"/>
  <c r="I727" i="6"/>
  <c r="J727" i="6"/>
  <c r="K727" i="6"/>
  <c r="H728" i="6"/>
  <c r="I728" i="6"/>
  <c r="J728" i="6"/>
  <c r="K728" i="6"/>
  <c r="H729" i="6"/>
  <c r="I729" i="6"/>
  <c r="J729" i="6"/>
  <c r="K729" i="6"/>
  <c r="H730" i="6"/>
  <c r="I730" i="6"/>
  <c r="J730" i="6"/>
  <c r="K730" i="6"/>
  <c r="H731" i="6"/>
  <c r="I731" i="6"/>
  <c r="J731" i="6"/>
  <c r="K731" i="6"/>
  <c r="H732" i="6"/>
  <c r="I732" i="6"/>
  <c r="J732" i="6"/>
  <c r="K732" i="6"/>
  <c r="H733" i="6"/>
  <c r="I733" i="6"/>
  <c r="J733" i="6"/>
  <c r="K733" i="6"/>
  <c r="H734" i="6"/>
  <c r="I734" i="6"/>
  <c r="J734" i="6"/>
  <c r="K734" i="6"/>
  <c r="H735" i="6"/>
  <c r="I735" i="6"/>
  <c r="J735" i="6"/>
  <c r="K735" i="6"/>
  <c r="H736" i="6"/>
  <c r="I736" i="6"/>
  <c r="J736" i="6"/>
  <c r="K736" i="6"/>
  <c r="H737" i="6"/>
  <c r="I737" i="6"/>
  <c r="J737" i="6"/>
  <c r="K737" i="6"/>
  <c r="H738" i="6"/>
  <c r="I738" i="6"/>
  <c r="J738" i="6"/>
  <c r="K738" i="6"/>
  <c r="H739" i="6"/>
  <c r="I739" i="6"/>
  <c r="J739" i="6"/>
  <c r="K739" i="6"/>
  <c r="H740" i="6"/>
  <c r="I740" i="6"/>
  <c r="J740" i="6"/>
  <c r="K740" i="6"/>
  <c r="H741" i="6"/>
  <c r="I741" i="6"/>
  <c r="J741" i="6"/>
  <c r="K741" i="6"/>
  <c r="H742" i="6"/>
  <c r="I742" i="6"/>
  <c r="J742" i="6"/>
  <c r="K742" i="6"/>
  <c r="H743" i="6"/>
  <c r="I743" i="6"/>
  <c r="J743" i="6"/>
  <c r="K743" i="6"/>
  <c r="H744" i="6"/>
  <c r="I744" i="6"/>
  <c r="J744" i="6"/>
  <c r="K744" i="6"/>
  <c r="H745" i="6"/>
  <c r="I745" i="6"/>
  <c r="J745" i="6"/>
  <c r="K745" i="6"/>
  <c r="H746" i="6"/>
  <c r="I746" i="6"/>
  <c r="J746" i="6"/>
  <c r="K746" i="6"/>
  <c r="H747" i="6"/>
  <c r="I747" i="6"/>
  <c r="J747" i="6"/>
  <c r="K747" i="6"/>
  <c r="H748" i="6"/>
  <c r="I748" i="6"/>
  <c r="J748" i="6"/>
  <c r="K748" i="6"/>
  <c r="H749" i="6"/>
  <c r="I749" i="6"/>
  <c r="J749" i="6"/>
  <c r="K749" i="6"/>
  <c r="H750" i="6"/>
  <c r="I750" i="6"/>
  <c r="J750" i="6"/>
  <c r="K750" i="6"/>
  <c r="H751" i="6"/>
  <c r="I751" i="6"/>
  <c r="J751" i="6"/>
  <c r="K751" i="6"/>
  <c r="H752" i="6"/>
  <c r="I752" i="6"/>
  <c r="J752" i="6"/>
  <c r="K752" i="6"/>
  <c r="H753" i="6"/>
  <c r="I753" i="6"/>
  <c r="J753" i="6"/>
  <c r="K753" i="6"/>
  <c r="H754" i="6"/>
  <c r="I754" i="6"/>
  <c r="J754" i="6"/>
  <c r="K754" i="6"/>
  <c r="H755" i="6"/>
  <c r="I755" i="6"/>
  <c r="J755" i="6"/>
  <c r="K755" i="6"/>
  <c r="H756" i="6"/>
  <c r="I756" i="6"/>
  <c r="J756" i="6"/>
  <c r="K756" i="6"/>
  <c r="H757" i="6"/>
  <c r="I757" i="6"/>
  <c r="J757" i="6"/>
  <c r="K757" i="6"/>
  <c r="H758" i="6"/>
  <c r="I758" i="6"/>
  <c r="J758" i="6"/>
  <c r="K758" i="6"/>
  <c r="H759" i="6"/>
  <c r="I759" i="6"/>
  <c r="J759" i="6"/>
  <c r="K759" i="6"/>
  <c r="H760" i="6"/>
  <c r="I760" i="6"/>
  <c r="J760" i="6"/>
  <c r="K760" i="6"/>
  <c r="H761" i="6"/>
  <c r="I761" i="6"/>
  <c r="J761" i="6"/>
  <c r="K761" i="6"/>
  <c r="H762" i="6"/>
  <c r="I762" i="6"/>
  <c r="J762" i="6"/>
  <c r="K762" i="6"/>
  <c r="H763" i="6"/>
  <c r="I763" i="6"/>
  <c r="J763" i="6"/>
  <c r="K763" i="6"/>
  <c r="H764" i="6"/>
  <c r="I764" i="6"/>
  <c r="J764" i="6"/>
  <c r="K764" i="6"/>
  <c r="H765" i="6"/>
  <c r="I765" i="6"/>
  <c r="J765" i="6"/>
  <c r="K765" i="6"/>
  <c r="H766" i="6"/>
  <c r="I766" i="6"/>
  <c r="J766" i="6"/>
  <c r="K766" i="6"/>
  <c r="H767" i="6"/>
  <c r="I767" i="6"/>
  <c r="J767" i="6"/>
  <c r="K767" i="6"/>
  <c r="H768" i="6"/>
  <c r="I768" i="6"/>
  <c r="J768" i="6"/>
  <c r="K768" i="6"/>
  <c r="H769" i="6"/>
  <c r="I769" i="6"/>
  <c r="J769" i="6"/>
  <c r="K769" i="6"/>
  <c r="H770" i="6"/>
  <c r="I770" i="6"/>
  <c r="J770" i="6"/>
  <c r="K770" i="6"/>
  <c r="H771" i="6"/>
  <c r="I771" i="6"/>
  <c r="J771" i="6"/>
  <c r="K771" i="6"/>
  <c r="H772" i="6"/>
  <c r="I772" i="6"/>
  <c r="J772" i="6"/>
  <c r="K772" i="6"/>
  <c r="H773" i="6"/>
  <c r="I773" i="6"/>
  <c r="J773" i="6"/>
  <c r="K773" i="6"/>
  <c r="H774" i="6"/>
  <c r="I774" i="6"/>
  <c r="J774" i="6"/>
  <c r="K774" i="6"/>
  <c r="H775" i="6"/>
  <c r="I775" i="6"/>
  <c r="J775" i="6"/>
  <c r="K775" i="6"/>
  <c r="H776" i="6"/>
  <c r="I776" i="6"/>
  <c r="J776" i="6"/>
  <c r="K776" i="6"/>
  <c r="H777" i="6"/>
  <c r="I777" i="6"/>
  <c r="J777" i="6"/>
  <c r="K777" i="6"/>
  <c r="H778" i="6"/>
  <c r="I778" i="6"/>
  <c r="J778" i="6"/>
  <c r="K778" i="6"/>
  <c r="H779" i="6"/>
  <c r="I779" i="6"/>
  <c r="J779" i="6"/>
  <c r="K779" i="6"/>
  <c r="H780" i="6"/>
  <c r="I780" i="6"/>
  <c r="J780" i="6"/>
  <c r="K780" i="6"/>
  <c r="H781" i="6"/>
  <c r="I781" i="6"/>
  <c r="J781" i="6"/>
  <c r="K781" i="6"/>
  <c r="H782" i="6"/>
  <c r="I782" i="6"/>
  <c r="J782" i="6"/>
  <c r="K782" i="6"/>
  <c r="H783" i="6"/>
  <c r="I783" i="6"/>
  <c r="J783" i="6"/>
  <c r="K783" i="6"/>
  <c r="H784" i="6"/>
  <c r="I784" i="6"/>
  <c r="J784" i="6"/>
  <c r="K784" i="6"/>
  <c r="H785" i="6"/>
  <c r="I785" i="6"/>
  <c r="J785" i="6"/>
  <c r="K785" i="6"/>
  <c r="H786" i="6"/>
  <c r="I786" i="6"/>
  <c r="J786" i="6"/>
  <c r="K786" i="6"/>
  <c r="H787" i="6"/>
  <c r="I787" i="6"/>
  <c r="J787" i="6"/>
  <c r="K787" i="6"/>
  <c r="H788" i="6"/>
  <c r="I788" i="6"/>
  <c r="J788" i="6"/>
  <c r="K788" i="6"/>
  <c r="H789" i="6"/>
  <c r="I789" i="6"/>
  <c r="J789" i="6"/>
  <c r="K789" i="6"/>
  <c r="H790" i="6"/>
  <c r="I790" i="6"/>
  <c r="J790" i="6"/>
  <c r="K790" i="6"/>
  <c r="H791" i="6"/>
  <c r="I791" i="6"/>
  <c r="J791" i="6"/>
  <c r="K791" i="6"/>
  <c r="H792" i="6"/>
  <c r="I792" i="6"/>
  <c r="J792" i="6"/>
  <c r="K792" i="6"/>
  <c r="H793" i="6"/>
  <c r="I793" i="6"/>
  <c r="J793" i="6"/>
  <c r="K793" i="6"/>
  <c r="H794" i="6"/>
  <c r="I794" i="6"/>
  <c r="J794" i="6"/>
  <c r="K794" i="6"/>
  <c r="H795" i="6"/>
  <c r="I795" i="6"/>
  <c r="J795" i="6"/>
  <c r="K795" i="6"/>
  <c r="H796" i="6"/>
  <c r="I796" i="6"/>
  <c r="J796" i="6"/>
  <c r="K796" i="6"/>
  <c r="H797" i="6"/>
  <c r="I797" i="6"/>
  <c r="J797" i="6"/>
  <c r="K797" i="6"/>
  <c r="H798" i="6"/>
  <c r="I798" i="6"/>
  <c r="J798" i="6"/>
  <c r="K798" i="6"/>
  <c r="H799" i="6"/>
  <c r="I799" i="6"/>
  <c r="J799" i="6"/>
  <c r="K799" i="6"/>
  <c r="H800" i="6"/>
  <c r="I800" i="6"/>
  <c r="J800" i="6"/>
  <c r="K800" i="6"/>
  <c r="H801" i="6"/>
  <c r="I801" i="6"/>
  <c r="J801" i="6"/>
  <c r="K801" i="6"/>
  <c r="H802" i="6"/>
  <c r="I802" i="6"/>
  <c r="J802" i="6"/>
  <c r="K802" i="6"/>
  <c r="H803" i="6"/>
  <c r="I803" i="6"/>
  <c r="J803" i="6"/>
  <c r="K803" i="6"/>
  <c r="H804" i="6"/>
  <c r="I804" i="6"/>
  <c r="J804" i="6"/>
  <c r="K804" i="6"/>
  <c r="H805" i="6"/>
  <c r="I805" i="6"/>
  <c r="J805" i="6"/>
  <c r="K805" i="6"/>
  <c r="H806" i="6"/>
  <c r="I806" i="6"/>
  <c r="J806" i="6"/>
  <c r="K806" i="6"/>
  <c r="H807" i="6"/>
  <c r="I807" i="6"/>
  <c r="J807" i="6"/>
  <c r="K807" i="6"/>
  <c r="H808" i="6"/>
  <c r="I808" i="6"/>
  <c r="J808" i="6"/>
  <c r="K808" i="6"/>
  <c r="H809" i="6"/>
  <c r="I809" i="6"/>
  <c r="J809" i="6"/>
  <c r="K809" i="6"/>
  <c r="H810" i="6"/>
  <c r="I810" i="6"/>
  <c r="J810" i="6"/>
  <c r="K810" i="6"/>
  <c r="H811" i="6"/>
  <c r="I811" i="6"/>
  <c r="J811" i="6"/>
  <c r="K811" i="6"/>
  <c r="H812" i="6"/>
  <c r="I812" i="6"/>
  <c r="J812" i="6"/>
  <c r="K812" i="6"/>
  <c r="H813" i="6"/>
  <c r="I813" i="6"/>
  <c r="J813" i="6"/>
  <c r="K813" i="6"/>
  <c r="H814" i="6"/>
  <c r="I814" i="6"/>
  <c r="J814" i="6"/>
  <c r="K814" i="6"/>
  <c r="H815" i="6"/>
  <c r="I815" i="6"/>
  <c r="J815" i="6"/>
  <c r="K815" i="6"/>
  <c r="H816" i="6"/>
  <c r="I816" i="6"/>
  <c r="J816" i="6"/>
  <c r="K816" i="6"/>
  <c r="H817" i="6"/>
  <c r="I817" i="6"/>
  <c r="J817" i="6"/>
  <c r="K817" i="6"/>
  <c r="H818" i="6"/>
  <c r="I818" i="6"/>
  <c r="J818" i="6"/>
  <c r="K818" i="6"/>
  <c r="H819" i="6"/>
  <c r="I819" i="6"/>
  <c r="J819" i="6"/>
  <c r="K819" i="6"/>
  <c r="H820" i="6"/>
  <c r="I820" i="6"/>
  <c r="J820" i="6"/>
  <c r="K820" i="6"/>
  <c r="H821" i="6"/>
  <c r="I821" i="6"/>
  <c r="J821" i="6"/>
  <c r="K821" i="6"/>
  <c r="H822" i="6"/>
  <c r="I822" i="6"/>
  <c r="J822" i="6"/>
  <c r="K822" i="6"/>
  <c r="H823" i="6"/>
  <c r="I823" i="6"/>
  <c r="J823" i="6"/>
  <c r="K823" i="6"/>
  <c r="H824" i="6"/>
  <c r="I824" i="6"/>
  <c r="J824" i="6"/>
  <c r="K824" i="6"/>
  <c r="H825" i="6"/>
  <c r="I825" i="6"/>
  <c r="J825" i="6"/>
  <c r="K825" i="6"/>
  <c r="H826" i="6"/>
  <c r="I826" i="6"/>
  <c r="J826" i="6"/>
  <c r="K826" i="6"/>
  <c r="H827" i="6"/>
  <c r="I827" i="6"/>
  <c r="J827" i="6"/>
  <c r="K827" i="6"/>
  <c r="H828" i="6"/>
  <c r="I828" i="6"/>
  <c r="J828" i="6"/>
  <c r="K828" i="6"/>
  <c r="H829" i="6"/>
  <c r="I829" i="6"/>
  <c r="J829" i="6"/>
  <c r="K829" i="6"/>
  <c r="H830" i="6"/>
  <c r="I830" i="6"/>
  <c r="J830" i="6"/>
  <c r="K830" i="6"/>
  <c r="H831" i="6"/>
  <c r="I831" i="6"/>
  <c r="J831" i="6"/>
  <c r="K831" i="6"/>
  <c r="H832" i="6"/>
  <c r="I832" i="6"/>
  <c r="J832" i="6"/>
  <c r="K832" i="6"/>
  <c r="H833" i="6"/>
  <c r="I833" i="6"/>
  <c r="J833" i="6"/>
  <c r="K833" i="6"/>
  <c r="H834" i="6"/>
  <c r="I834" i="6"/>
  <c r="J834" i="6"/>
  <c r="K834" i="6"/>
  <c r="H835" i="6"/>
  <c r="I835" i="6"/>
  <c r="J835" i="6"/>
  <c r="K835" i="6"/>
  <c r="H836" i="6"/>
  <c r="I836" i="6"/>
  <c r="J836" i="6"/>
  <c r="K836" i="6"/>
  <c r="H837" i="6"/>
  <c r="I837" i="6"/>
  <c r="J837" i="6"/>
  <c r="K837" i="6"/>
  <c r="H838" i="6"/>
  <c r="I838" i="6"/>
  <c r="J838" i="6"/>
  <c r="K838" i="6"/>
  <c r="H839" i="6"/>
  <c r="I839" i="6"/>
  <c r="J839" i="6"/>
  <c r="K839" i="6"/>
  <c r="H840" i="6"/>
  <c r="I840" i="6"/>
  <c r="J840" i="6"/>
  <c r="K840" i="6"/>
  <c r="H841" i="6"/>
  <c r="I841" i="6"/>
  <c r="J841" i="6"/>
  <c r="K841" i="6"/>
  <c r="H842" i="6"/>
  <c r="I842" i="6"/>
  <c r="J842" i="6"/>
  <c r="K842" i="6"/>
  <c r="H843" i="6"/>
  <c r="I843" i="6"/>
  <c r="J843" i="6"/>
  <c r="K843" i="6"/>
  <c r="H844" i="6"/>
  <c r="I844" i="6"/>
  <c r="J844" i="6"/>
  <c r="K844" i="6"/>
  <c r="H845" i="6"/>
  <c r="I845" i="6"/>
  <c r="J845" i="6"/>
  <c r="K845" i="6"/>
  <c r="H846" i="6"/>
  <c r="I846" i="6"/>
  <c r="J846" i="6"/>
  <c r="K846" i="6"/>
  <c r="H847" i="6"/>
  <c r="I847" i="6"/>
  <c r="J847" i="6"/>
  <c r="K847" i="6"/>
  <c r="H848" i="6"/>
  <c r="I848" i="6"/>
  <c r="J848" i="6"/>
  <c r="K848" i="6"/>
  <c r="H849" i="6"/>
  <c r="I849" i="6"/>
  <c r="J849" i="6"/>
  <c r="K849" i="6"/>
  <c r="H850" i="6"/>
  <c r="I850" i="6"/>
  <c r="J850" i="6"/>
  <c r="K850" i="6"/>
  <c r="H851" i="6"/>
  <c r="I851" i="6"/>
  <c r="J851" i="6"/>
  <c r="K851" i="6"/>
  <c r="H852" i="6"/>
  <c r="I852" i="6"/>
  <c r="J852" i="6"/>
  <c r="K852" i="6"/>
  <c r="H853" i="6"/>
  <c r="I853" i="6"/>
  <c r="J853" i="6"/>
  <c r="K853" i="6"/>
  <c r="H854" i="6"/>
  <c r="I854" i="6"/>
  <c r="J854" i="6"/>
  <c r="K854" i="6"/>
  <c r="H855" i="6"/>
  <c r="I855" i="6"/>
  <c r="J855" i="6"/>
  <c r="K855" i="6"/>
  <c r="H856" i="6"/>
  <c r="I856" i="6"/>
  <c r="J856" i="6"/>
  <c r="K856" i="6"/>
  <c r="H857" i="6"/>
  <c r="I857" i="6"/>
  <c r="J857" i="6"/>
  <c r="K857" i="6"/>
  <c r="H858" i="6"/>
  <c r="I858" i="6"/>
  <c r="J858" i="6"/>
  <c r="K858" i="6"/>
  <c r="H859" i="6"/>
  <c r="I859" i="6"/>
  <c r="J859" i="6"/>
  <c r="K859" i="6"/>
  <c r="H860" i="6"/>
  <c r="I860" i="6"/>
  <c r="J860" i="6"/>
  <c r="K860" i="6"/>
  <c r="H861" i="6"/>
  <c r="I861" i="6"/>
  <c r="J861" i="6"/>
  <c r="K861" i="6"/>
  <c r="H862" i="6"/>
  <c r="I862" i="6"/>
  <c r="J862" i="6"/>
  <c r="K862" i="6"/>
  <c r="H863" i="6"/>
  <c r="I863" i="6"/>
  <c r="J863" i="6"/>
  <c r="K863" i="6"/>
  <c r="H864" i="6"/>
  <c r="I864" i="6"/>
  <c r="J864" i="6"/>
  <c r="K864" i="6"/>
  <c r="H865" i="6"/>
  <c r="I865" i="6"/>
  <c r="J865" i="6"/>
  <c r="K865" i="6"/>
  <c r="H866" i="6"/>
  <c r="I866" i="6"/>
  <c r="J866" i="6"/>
  <c r="K866" i="6"/>
  <c r="H867" i="6"/>
  <c r="I867" i="6"/>
  <c r="J867" i="6"/>
  <c r="K867" i="6"/>
  <c r="H868" i="6"/>
  <c r="I868" i="6"/>
  <c r="J868" i="6"/>
  <c r="K868" i="6"/>
  <c r="H869" i="6"/>
  <c r="I869" i="6"/>
  <c r="J869" i="6"/>
  <c r="K869" i="6"/>
  <c r="H870" i="6"/>
  <c r="I870" i="6"/>
  <c r="J870" i="6"/>
  <c r="K870" i="6"/>
  <c r="H871" i="6"/>
  <c r="I871" i="6"/>
  <c r="J871" i="6"/>
  <c r="K871" i="6"/>
  <c r="H872" i="6"/>
  <c r="I872" i="6"/>
  <c r="J872" i="6"/>
  <c r="K872" i="6"/>
  <c r="H873" i="6"/>
  <c r="I873" i="6"/>
  <c r="J873" i="6"/>
  <c r="K873" i="6"/>
  <c r="H874" i="6"/>
  <c r="I874" i="6"/>
  <c r="J874" i="6"/>
  <c r="K874" i="6"/>
  <c r="H875" i="6"/>
  <c r="I875" i="6"/>
  <c r="J875" i="6"/>
  <c r="K875" i="6"/>
  <c r="H876" i="6"/>
  <c r="I876" i="6"/>
  <c r="J876" i="6"/>
  <c r="K876" i="6"/>
  <c r="H877" i="6"/>
  <c r="I877" i="6"/>
  <c r="J877" i="6"/>
  <c r="K877" i="6"/>
  <c r="H878" i="6"/>
  <c r="I878" i="6"/>
  <c r="J878" i="6"/>
  <c r="K878" i="6"/>
  <c r="H879" i="6"/>
  <c r="I879" i="6"/>
  <c r="J879" i="6"/>
  <c r="K879" i="6"/>
  <c r="H880" i="6"/>
  <c r="I880" i="6"/>
  <c r="J880" i="6"/>
  <c r="K880" i="6"/>
  <c r="H881" i="6"/>
  <c r="I881" i="6"/>
  <c r="J881" i="6"/>
  <c r="K881" i="6"/>
  <c r="H882" i="6"/>
  <c r="I882" i="6"/>
  <c r="J882" i="6"/>
  <c r="K882" i="6"/>
  <c r="H883" i="6"/>
  <c r="I883" i="6"/>
  <c r="J883" i="6"/>
  <c r="K883" i="6"/>
  <c r="H884" i="6"/>
  <c r="I884" i="6"/>
  <c r="J884" i="6"/>
  <c r="K884" i="6"/>
  <c r="H885" i="6"/>
  <c r="I885" i="6"/>
  <c r="J885" i="6"/>
  <c r="K885" i="6"/>
  <c r="H886" i="6"/>
  <c r="I886" i="6"/>
  <c r="J886" i="6"/>
  <c r="K886" i="6"/>
  <c r="H887" i="6"/>
  <c r="I887" i="6"/>
  <c r="J887" i="6"/>
  <c r="K887" i="6"/>
  <c r="H888" i="6"/>
  <c r="I888" i="6"/>
  <c r="J888" i="6"/>
  <c r="K888" i="6"/>
  <c r="H889" i="6"/>
  <c r="I889" i="6"/>
  <c r="J889" i="6"/>
  <c r="K889" i="6"/>
  <c r="H890" i="6"/>
  <c r="I890" i="6"/>
  <c r="J890" i="6"/>
  <c r="K890" i="6"/>
  <c r="H891" i="6"/>
  <c r="I891" i="6"/>
  <c r="J891" i="6"/>
  <c r="K891" i="6"/>
  <c r="H892" i="6"/>
  <c r="I892" i="6"/>
  <c r="J892" i="6"/>
  <c r="K892" i="6"/>
  <c r="H893" i="6"/>
  <c r="I893" i="6"/>
  <c r="J893" i="6"/>
  <c r="K893" i="6"/>
  <c r="H894" i="6"/>
  <c r="I894" i="6"/>
  <c r="J894" i="6"/>
  <c r="K894" i="6"/>
  <c r="H895" i="6"/>
  <c r="I895" i="6"/>
  <c r="J895" i="6"/>
  <c r="K895" i="6"/>
  <c r="H896" i="6"/>
  <c r="I896" i="6"/>
  <c r="J896" i="6"/>
  <c r="K896" i="6"/>
  <c r="H897" i="6"/>
  <c r="I897" i="6"/>
  <c r="J897" i="6"/>
  <c r="K897" i="6"/>
  <c r="H898" i="6"/>
  <c r="I898" i="6"/>
  <c r="J898" i="6"/>
  <c r="K898" i="6"/>
  <c r="H899" i="6"/>
  <c r="I899" i="6"/>
  <c r="J899" i="6"/>
  <c r="K899" i="6"/>
  <c r="H900" i="6"/>
  <c r="I900" i="6"/>
  <c r="J900" i="6"/>
  <c r="K900" i="6"/>
  <c r="H901" i="6"/>
  <c r="I901" i="6"/>
  <c r="J901" i="6"/>
  <c r="K901" i="6"/>
  <c r="H902" i="6"/>
  <c r="I902" i="6"/>
  <c r="J902" i="6"/>
  <c r="K902" i="6"/>
  <c r="H903" i="6"/>
  <c r="I903" i="6"/>
  <c r="J903" i="6"/>
  <c r="K903" i="6"/>
  <c r="H904" i="6"/>
  <c r="I904" i="6"/>
  <c r="J904" i="6"/>
  <c r="K904" i="6"/>
  <c r="H905" i="6"/>
  <c r="I905" i="6"/>
  <c r="J905" i="6"/>
  <c r="K905" i="6"/>
  <c r="H906" i="6"/>
  <c r="I906" i="6"/>
  <c r="J906" i="6"/>
  <c r="K906" i="6"/>
  <c r="H907" i="6"/>
  <c r="I907" i="6"/>
  <c r="J907" i="6"/>
  <c r="K907" i="6"/>
  <c r="H908" i="6"/>
  <c r="I908" i="6"/>
  <c r="J908" i="6"/>
  <c r="K908" i="6"/>
  <c r="H909" i="6"/>
  <c r="I909" i="6"/>
  <c r="J909" i="6"/>
  <c r="K909" i="6"/>
  <c r="H910" i="6"/>
  <c r="I910" i="6"/>
  <c r="J910" i="6"/>
  <c r="K910" i="6"/>
  <c r="H911" i="6"/>
  <c r="I911" i="6"/>
  <c r="J911" i="6"/>
  <c r="K911" i="6"/>
  <c r="H912" i="6"/>
  <c r="I912" i="6"/>
  <c r="J912" i="6"/>
  <c r="K912" i="6"/>
  <c r="H913" i="6"/>
  <c r="I913" i="6"/>
  <c r="J913" i="6"/>
  <c r="K913" i="6"/>
  <c r="H914" i="6"/>
  <c r="I914" i="6"/>
  <c r="J914" i="6"/>
  <c r="K914" i="6"/>
  <c r="H915" i="6"/>
  <c r="I915" i="6"/>
  <c r="J915" i="6"/>
  <c r="K915" i="6"/>
  <c r="H916" i="6"/>
  <c r="I916" i="6"/>
  <c r="J916" i="6"/>
  <c r="K916" i="6"/>
  <c r="H917" i="6"/>
  <c r="I917" i="6"/>
  <c r="J917" i="6"/>
  <c r="K917" i="6"/>
  <c r="H918" i="6"/>
  <c r="I918" i="6"/>
  <c r="J918" i="6"/>
  <c r="K918" i="6"/>
  <c r="H919" i="6"/>
  <c r="I919" i="6"/>
  <c r="J919" i="6"/>
  <c r="K919" i="6"/>
  <c r="H920" i="6"/>
  <c r="I920" i="6"/>
  <c r="J920" i="6"/>
  <c r="K920" i="6"/>
  <c r="H921" i="6"/>
  <c r="I921" i="6"/>
  <c r="J921" i="6"/>
  <c r="K921" i="6"/>
  <c r="H922" i="6"/>
  <c r="I922" i="6"/>
  <c r="J922" i="6"/>
  <c r="K922" i="6"/>
  <c r="H923" i="6"/>
  <c r="I923" i="6"/>
  <c r="J923" i="6"/>
  <c r="K923" i="6"/>
  <c r="H924" i="6"/>
  <c r="I924" i="6"/>
  <c r="J924" i="6"/>
  <c r="K924" i="6"/>
  <c r="H925" i="6"/>
  <c r="I925" i="6"/>
  <c r="J925" i="6"/>
  <c r="K925" i="6"/>
  <c r="H926" i="6"/>
  <c r="I926" i="6"/>
  <c r="J926" i="6"/>
  <c r="K926" i="6"/>
  <c r="H927" i="6"/>
  <c r="I927" i="6"/>
  <c r="J927" i="6"/>
  <c r="K927" i="6"/>
  <c r="H928" i="6"/>
  <c r="I928" i="6"/>
  <c r="J928" i="6"/>
  <c r="K928" i="6"/>
  <c r="H929" i="6"/>
  <c r="I929" i="6"/>
  <c r="J929" i="6"/>
  <c r="K929" i="6"/>
  <c r="H930" i="6"/>
  <c r="I930" i="6"/>
  <c r="J930" i="6"/>
  <c r="K930" i="6"/>
  <c r="H931" i="6"/>
  <c r="I931" i="6"/>
  <c r="J931" i="6"/>
  <c r="K931" i="6"/>
  <c r="H932" i="6"/>
  <c r="I932" i="6"/>
  <c r="J932" i="6"/>
  <c r="K932" i="6"/>
  <c r="H933" i="6"/>
  <c r="I933" i="6"/>
  <c r="J933" i="6"/>
  <c r="K933" i="6"/>
  <c r="H934" i="6"/>
  <c r="I934" i="6"/>
  <c r="J934" i="6"/>
  <c r="K934" i="6"/>
  <c r="H935" i="6"/>
  <c r="I935" i="6"/>
  <c r="J935" i="6"/>
  <c r="K935" i="6"/>
  <c r="H936" i="6"/>
  <c r="I936" i="6"/>
  <c r="J936" i="6"/>
  <c r="K936" i="6"/>
  <c r="H937" i="6"/>
  <c r="I937" i="6"/>
  <c r="J937" i="6"/>
  <c r="K937" i="6"/>
  <c r="H938" i="6"/>
  <c r="I938" i="6"/>
  <c r="J938" i="6"/>
  <c r="K938" i="6"/>
  <c r="H939" i="6"/>
  <c r="I939" i="6"/>
  <c r="J939" i="6"/>
  <c r="K939" i="6"/>
  <c r="H940" i="6"/>
  <c r="I940" i="6"/>
  <c r="J940" i="6"/>
  <c r="K940" i="6"/>
  <c r="H941" i="6"/>
  <c r="I941" i="6"/>
  <c r="J941" i="6"/>
  <c r="K941" i="6"/>
  <c r="H942" i="6"/>
  <c r="I942" i="6"/>
  <c r="J942" i="6"/>
  <c r="K942" i="6"/>
  <c r="H943" i="6"/>
  <c r="I943" i="6"/>
  <c r="J943" i="6"/>
  <c r="K943" i="6"/>
  <c r="H944" i="6"/>
  <c r="I944" i="6"/>
  <c r="J944" i="6"/>
  <c r="K944" i="6"/>
  <c r="H945" i="6"/>
  <c r="I945" i="6"/>
  <c r="J945" i="6"/>
  <c r="K945" i="6"/>
  <c r="H946" i="6"/>
  <c r="I946" i="6"/>
  <c r="J946" i="6"/>
  <c r="K946" i="6"/>
  <c r="H947" i="6"/>
  <c r="I947" i="6"/>
  <c r="J947" i="6"/>
  <c r="K947" i="6"/>
  <c r="H948" i="6"/>
  <c r="I948" i="6"/>
  <c r="J948" i="6"/>
  <c r="K948" i="6"/>
  <c r="H949" i="6"/>
  <c r="I949" i="6"/>
  <c r="J949" i="6"/>
  <c r="K949" i="6"/>
  <c r="H950" i="6"/>
  <c r="I950" i="6"/>
  <c r="J950" i="6"/>
  <c r="K950" i="6"/>
  <c r="H951" i="6"/>
  <c r="I951" i="6"/>
  <c r="J951" i="6"/>
  <c r="K951" i="6"/>
  <c r="H952" i="6"/>
  <c r="I952" i="6"/>
  <c r="J952" i="6"/>
  <c r="K952" i="6"/>
  <c r="H953" i="6"/>
  <c r="I953" i="6"/>
  <c r="J953" i="6"/>
  <c r="K953" i="6"/>
  <c r="H954" i="6"/>
  <c r="I954" i="6"/>
  <c r="J954" i="6"/>
  <c r="K954" i="6"/>
  <c r="H955" i="6"/>
  <c r="I955" i="6"/>
  <c r="J955" i="6"/>
  <c r="K955" i="6"/>
  <c r="H956" i="6"/>
  <c r="I956" i="6"/>
  <c r="J956" i="6"/>
  <c r="K956" i="6"/>
  <c r="H957" i="6"/>
  <c r="I957" i="6"/>
  <c r="J957" i="6"/>
  <c r="K957" i="6"/>
  <c r="H958" i="6"/>
  <c r="I958" i="6"/>
  <c r="J958" i="6"/>
  <c r="K958" i="6"/>
  <c r="H959" i="6"/>
  <c r="I959" i="6"/>
  <c r="J959" i="6"/>
  <c r="K959" i="6"/>
  <c r="H960" i="6"/>
  <c r="I960" i="6"/>
  <c r="J960" i="6"/>
  <c r="K960" i="6"/>
  <c r="H961" i="6"/>
  <c r="I961" i="6"/>
  <c r="J961" i="6"/>
  <c r="K961" i="6"/>
  <c r="H962" i="6"/>
  <c r="I962" i="6"/>
  <c r="J962" i="6"/>
  <c r="K962" i="6"/>
  <c r="H963" i="6"/>
  <c r="I963" i="6"/>
  <c r="J963" i="6"/>
  <c r="K963" i="6"/>
  <c r="H964" i="6"/>
  <c r="I964" i="6"/>
  <c r="J964" i="6"/>
  <c r="K964" i="6"/>
  <c r="H965" i="6"/>
  <c r="I965" i="6"/>
  <c r="J965" i="6"/>
  <c r="K965" i="6"/>
  <c r="H966" i="6"/>
  <c r="I966" i="6"/>
  <c r="J966" i="6"/>
  <c r="K966" i="6"/>
  <c r="H967" i="6"/>
  <c r="I967" i="6"/>
  <c r="J967" i="6"/>
  <c r="K967" i="6"/>
  <c r="H968" i="6"/>
  <c r="I968" i="6"/>
  <c r="J968" i="6"/>
  <c r="K968" i="6"/>
  <c r="H969" i="6"/>
  <c r="I969" i="6"/>
  <c r="J969" i="6"/>
  <c r="K969" i="6"/>
  <c r="H970" i="6"/>
  <c r="I970" i="6"/>
  <c r="J970" i="6"/>
  <c r="K970" i="6"/>
  <c r="H971" i="6"/>
  <c r="I971" i="6"/>
  <c r="J971" i="6"/>
  <c r="K971" i="6"/>
  <c r="H972" i="6"/>
  <c r="I972" i="6"/>
  <c r="J972" i="6"/>
  <c r="K972" i="6"/>
  <c r="H973" i="6"/>
  <c r="I973" i="6"/>
  <c r="J973" i="6"/>
  <c r="K973" i="6"/>
  <c r="H974" i="6"/>
  <c r="I974" i="6"/>
  <c r="J974" i="6"/>
  <c r="K974" i="6"/>
  <c r="H975" i="6"/>
  <c r="I975" i="6"/>
  <c r="J975" i="6"/>
  <c r="K975" i="6"/>
  <c r="H976" i="6"/>
  <c r="I976" i="6"/>
  <c r="J976" i="6"/>
  <c r="K976" i="6"/>
  <c r="H977" i="6"/>
  <c r="I977" i="6"/>
  <c r="J977" i="6"/>
  <c r="K977" i="6"/>
  <c r="H978" i="6"/>
  <c r="I978" i="6"/>
  <c r="J978" i="6"/>
  <c r="K978" i="6"/>
  <c r="H979" i="6"/>
  <c r="I979" i="6"/>
  <c r="J979" i="6"/>
  <c r="K979" i="6"/>
  <c r="H980" i="6"/>
  <c r="I980" i="6"/>
  <c r="J980" i="6"/>
  <c r="K980" i="6"/>
  <c r="H981" i="6"/>
  <c r="I981" i="6"/>
  <c r="J981" i="6"/>
  <c r="K981" i="6"/>
  <c r="H982" i="6"/>
  <c r="I982" i="6"/>
  <c r="J982" i="6"/>
  <c r="K982" i="6"/>
  <c r="H983" i="6"/>
  <c r="I983" i="6"/>
  <c r="J983" i="6"/>
  <c r="K983" i="6"/>
  <c r="H984" i="6"/>
  <c r="I984" i="6"/>
  <c r="J984" i="6"/>
  <c r="K984" i="6"/>
  <c r="H985" i="6"/>
  <c r="I985" i="6"/>
  <c r="J985" i="6"/>
  <c r="K985" i="6"/>
  <c r="H986" i="6"/>
  <c r="I986" i="6"/>
  <c r="J986" i="6"/>
  <c r="K986" i="6"/>
  <c r="H987" i="6"/>
  <c r="I987" i="6"/>
  <c r="J987" i="6"/>
  <c r="K987" i="6"/>
  <c r="H988" i="6"/>
  <c r="I988" i="6"/>
  <c r="J988" i="6"/>
  <c r="K988" i="6"/>
  <c r="H989" i="6"/>
  <c r="I989" i="6"/>
  <c r="J989" i="6"/>
  <c r="K989" i="6"/>
  <c r="H990" i="6"/>
  <c r="I990" i="6"/>
  <c r="J990" i="6"/>
  <c r="K990" i="6"/>
  <c r="H991" i="6"/>
  <c r="I991" i="6"/>
  <c r="J991" i="6"/>
  <c r="K991" i="6"/>
  <c r="H992" i="6"/>
  <c r="I992" i="6"/>
  <c r="J992" i="6"/>
  <c r="K992" i="6"/>
  <c r="H993" i="6"/>
  <c r="I993" i="6"/>
  <c r="J993" i="6"/>
  <c r="K993" i="6"/>
  <c r="H994" i="6"/>
  <c r="I994" i="6"/>
  <c r="J994" i="6"/>
  <c r="K994" i="6"/>
  <c r="H995" i="6"/>
  <c r="I995" i="6"/>
  <c r="J995" i="6"/>
  <c r="K995" i="6"/>
  <c r="H996" i="6"/>
  <c r="I996" i="6"/>
  <c r="J996" i="6"/>
  <c r="K996" i="6"/>
  <c r="H997" i="6"/>
  <c r="I997" i="6"/>
  <c r="J997" i="6"/>
  <c r="K997" i="6"/>
  <c r="H998" i="6"/>
  <c r="I998" i="6"/>
  <c r="J998" i="6"/>
  <c r="K998" i="6"/>
  <c r="H999" i="6"/>
  <c r="I999" i="6"/>
  <c r="J999" i="6"/>
  <c r="K999" i="6"/>
  <c r="H1000" i="6"/>
  <c r="I1000" i="6"/>
  <c r="J1000" i="6"/>
  <c r="K1000" i="6"/>
  <c r="H1001" i="6"/>
  <c r="I1001" i="6"/>
  <c r="J1001" i="6"/>
  <c r="K1001" i="6"/>
  <c r="H1002" i="6"/>
  <c r="I1002" i="6"/>
  <c r="J1002" i="6"/>
  <c r="K1002" i="6"/>
  <c r="H1003" i="6"/>
  <c r="I1003" i="6"/>
  <c r="J1003" i="6"/>
  <c r="K1003" i="6"/>
  <c r="H1004" i="6"/>
  <c r="I1004" i="6"/>
  <c r="J1004" i="6"/>
  <c r="K1004" i="6"/>
  <c r="H1005" i="6"/>
  <c r="I1005" i="6"/>
  <c r="J1005" i="6"/>
  <c r="K1005" i="6"/>
  <c r="H1006" i="6"/>
  <c r="I1006" i="6"/>
  <c r="J1006" i="6"/>
  <c r="K1006" i="6"/>
  <c r="H1007" i="6"/>
  <c r="I1007" i="6"/>
  <c r="J1007" i="6"/>
  <c r="K1007" i="6"/>
  <c r="H1008" i="6"/>
  <c r="I1008" i="6"/>
  <c r="J1008" i="6"/>
  <c r="K1008" i="6"/>
  <c r="H1009" i="6"/>
  <c r="I1009" i="6"/>
  <c r="J1009" i="6"/>
  <c r="K1009" i="6"/>
  <c r="H1010" i="6"/>
  <c r="I1010" i="6"/>
  <c r="J1010" i="6"/>
  <c r="K1010" i="6"/>
  <c r="H1011" i="6"/>
  <c r="I1011" i="6"/>
  <c r="J1011" i="6"/>
  <c r="K1011" i="6"/>
  <c r="H1012" i="6"/>
  <c r="I1012" i="6"/>
  <c r="J1012" i="6"/>
  <c r="K1012" i="6"/>
  <c r="H1013" i="6"/>
  <c r="I1013" i="6"/>
  <c r="J1013" i="6"/>
  <c r="K1013" i="6"/>
  <c r="H1014" i="6"/>
  <c r="I1014" i="6"/>
  <c r="J1014" i="6"/>
  <c r="K1014" i="6"/>
  <c r="H1015" i="6"/>
  <c r="I1015" i="6"/>
  <c r="J1015" i="6"/>
  <c r="K1015" i="6"/>
  <c r="H1016" i="6"/>
  <c r="I1016" i="6"/>
  <c r="J1016" i="6"/>
  <c r="K1016" i="6"/>
  <c r="H1017" i="6"/>
  <c r="I1017" i="6"/>
  <c r="J1017" i="6"/>
  <c r="K1017" i="6"/>
  <c r="H1018" i="6"/>
  <c r="I1018" i="6"/>
  <c r="J1018" i="6"/>
  <c r="K1018" i="6"/>
  <c r="H1019" i="6"/>
  <c r="I1019" i="6"/>
  <c r="J1019" i="6"/>
  <c r="K1019" i="6"/>
  <c r="H1020" i="6"/>
  <c r="I1020" i="6"/>
  <c r="J1020" i="6"/>
  <c r="K1020" i="6"/>
  <c r="H1021" i="6"/>
  <c r="I1021" i="6"/>
  <c r="J1021" i="6"/>
  <c r="K1021" i="6"/>
  <c r="H1022" i="6"/>
  <c r="I1022" i="6"/>
  <c r="J1022" i="6"/>
  <c r="K1022" i="6"/>
  <c r="H1023" i="6"/>
  <c r="I1023" i="6"/>
  <c r="J1023" i="6"/>
  <c r="K1023" i="6"/>
  <c r="H1024" i="6"/>
  <c r="I1024" i="6"/>
  <c r="J1024" i="6"/>
  <c r="K1024" i="6"/>
  <c r="H1025" i="6"/>
  <c r="I1025" i="6"/>
  <c r="J1025" i="6"/>
  <c r="K1025" i="6"/>
  <c r="H1026" i="6"/>
  <c r="I1026" i="6"/>
  <c r="J1026" i="6"/>
  <c r="K1026" i="6"/>
  <c r="H1027" i="6"/>
  <c r="I1027" i="6"/>
  <c r="J1027" i="6"/>
  <c r="K1027" i="6"/>
  <c r="H1028" i="6"/>
  <c r="I1028" i="6"/>
  <c r="J1028" i="6"/>
  <c r="K1028" i="6"/>
  <c r="H1029" i="6"/>
  <c r="I1029" i="6"/>
  <c r="J1029" i="6"/>
  <c r="K1029" i="6"/>
  <c r="H1030" i="6"/>
  <c r="I1030" i="6"/>
  <c r="J1030" i="6"/>
  <c r="K1030" i="6"/>
  <c r="H1031" i="6"/>
  <c r="I1031" i="6"/>
  <c r="J1031" i="6"/>
  <c r="K1031" i="6"/>
  <c r="H1032" i="6"/>
  <c r="I1032" i="6"/>
  <c r="J1032" i="6"/>
  <c r="K1032" i="6"/>
  <c r="H1033" i="6"/>
  <c r="I1033" i="6"/>
  <c r="J1033" i="6"/>
  <c r="K1033" i="6"/>
  <c r="H1034" i="6"/>
  <c r="I1034" i="6"/>
  <c r="J1034" i="6"/>
  <c r="K1034" i="6"/>
  <c r="H1035" i="6"/>
  <c r="I1035" i="6"/>
  <c r="J1035" i="6"/>
  <c r="K1035" i="6"/>
  <c r="H1036" i="6"/>
  <c r="I1036" i="6"/>
  <c r="J1036" i="6"/>
  <c r="K1036" i="6"/>
  <c r="H1037" i="6"/>
  <c r="I1037" i="6"/>
  <c r="J1037" i="6"/>
  <c r="K1037" i="6"/>
  <c r="H1038" i="6"/>
  <c r="I1038" i="6"/>
  <c r="J1038" i="6"/>
  <c r="K1038" i="6"/>
  <c r="H1039" i="6"/>
  <c r="I1039" i="6"/>
  <c r="J1039" i="6"/>
  <c r="K1039" i="6"/>
  <c r="H1040" i="6"/>
  <c r="I1040" i="6"/>
  <c r="J1040" i="6"/>
  <c r="K1040" i="6"/>
  <c r="H1041" i="6"/>
  <c r="I1041" i="6"/>
  <c r="J1041" i="6"/>
  <c r="K1041" i="6"/>
  <c r="H1042" i="6"/>
  <c r="I1042" i="6"/>
  <c r="J1042" i="6"/>
  <c r="K1042" i="6"/>
  <c r="H1043" i="6"/>
  <c r="I1043" i="6"/>
  <c r="J1043" i="6"/>
  <c r="K1043" i="6"/>
  <c r="H1044" i="6"/>
  <c r="I1044" i="6"/>
  <c r="J1044" i="6"/>
  <c r="K1044" i="6"/>
  <c r="H1045" i="6"/>
  <c r="I1045" i="6"/>
  <c r="J1045" i="6"/>
  <c r="K1045" i="6"/>
  <c r="H1046" i="6"/>
  <c r="I1046" i="6"/>
  <c r="J1046" i="6"/>
  <c r="K1046" i="6"/>
  <c r="H1047" i="6"/>
  <c r="I1047" i="6"/>
  <c r="J1047" i="6"/>
  <c r="K1047" i="6"/>
  <c r="H1048" i="6"/>
  <c r="I1048" i="6"/>
  <c r="J1048" i="6"/>
  <c r="K1048" i="6"/>
  <c r="H1049" i="6"/>
  <c r="I1049" i="6"/>
  <c r="J1049" i="6"/>
  <c r="K1049" i="6"/>
  <c r="H1050" i="6"/>
  <c r="I1050" i="6"/>
  <c r="J1050" i="6"/>
  <c r="K1050" i="6"/>
  <c r="H1051" i="6"/>
  <c r="I1051" i="6"/>
  <c r="J1051" i="6"/>
  <c r="K1051" i="6"/>
  <c r="H1052" i="6"/>
  <c r="I1052" i="6"/>
  <c r="J1052" i="6"/>
  <c r="K1052" i="6"/>
  <c r="H1053" i="6"/>
  <c r="I1053" i="6"/>
  <c r="J1053" i="6"/>
  <c r="K1053" i="6"/>
  <c r="H1054" i="6"/>
  <c r="I1054" i="6"/>
  <c r="J1054" i="6"/>
  <c r="K1054" i="6"/>
  <c r="H1055" i="6"/>
  <c r="I1055" i="6"/>
  <c r="J1055" i="6"/>
  <c r="K1055" i="6"/>
  <c r="H1056" i="6"/>
  <c r="I1056" i="6"/>
  <c r="J1056" i="6"/>
  <c r="K1056" i="6"/>
  <c r="H1057" i="6"/>
  <c r="I1057" i="6"/>
  <c r="J1057" i="6"/>
  <c r="K1057" i="6"/>
  <c r="H1058" i="6"/>
  <c r="I1058" i="6"/>
  <c r="J1058" i="6"/>
  <c r="K1058" i="6"/>
  <c r="H1059" i="6"/>
  <c r="I1059" i="6"/>
  <c r="J1059" i="6"/>
  <c r="K1059" i="6"/>
  <c r="H1060" i="6"/>
  <c r="I1060" i="6"/>
  <c r="J1060" i="6"/>
  <c r="K1060" i="6"/>
  <c r="H1061" i="6"/>
  <c r="I1061" i="6"/>
  <c r="J1061" i="6"/>
  <c r="K1061" i="6"/>
  <c r="H1062" i="6"/>
  <c r="I1062" i="6"/>
  <c r="J1062" i="6"/>
  <c r="K1062" i="6"/>
  <c r="H1063" i="6"/>
  <c r="I1063" i="6"/>
  <c r="J1063" i="6"/>
  <c r="K1063" i="6"/>
  <c r="H1064" i="6"/>
  <c r="I1064" i="6"/>
  <c r="J1064" i="6"/>
  <c r="K1064" i="6"/>
  <c r="H1065" i="6"/>
  <c r="I1065" i="6"/>
  <c r="J1065" i="6"/>
  <c r="K1065" i="6"/>
  <c r="H1066" i="6"/>
  <c r="I1066" i="6"/>
  <c r="J1066" i="6"/>
  <c r="K1066" i="6"/>
  <c r="H1067" i="6"/>
  <c r="I1067" i="6"/>
  <c r="J1067" i="6"/>
  <c r="K1067" i="6"/>
  <c r="H1068" i="6"/>
  <c r="I1068" i="6"/>
  <c r="J1068" i="6"/>
  <c r="K1068" i="6"/>
  <c r="H1069" i="6"/>
  <c r="I1069" i="6"/>
  <c r="J1069" i="6"/>
  <c r="K1069" i="6"/>
  <c r="H1070" i="6"/>
  <c r="I1070" i="6"/>
  <c r="J1070" i="6"/>
  <c r="K1070" i="6"/>
  <c r="H1071" i="6"/>
  <c r="I1071" i="6"/>
  <c r="J1071" i="6"/>
  <c r="K1071" i="6"/>
  <c r="H1072" i="6"/>
  <c r="I1072" i="6"/>
  <c r="J1072" i="6"/>
  <c r="K1072" i="6"/>
  <c r="H1073" i="6"/>
  <c r="I1073" i="6"/>
  <c r="J1073" i="6"/>
  <c r="K1073" i="6"/>
  <c r="H1074" i="6"/>
  <c r="I1074" i="6"/>
  <c r="J1074" i="6"/>
  <c r="K1074" i="6"/>
  <c r="H1075" i="6"/>
  <c r="I1075" i="6"/>
  <c r="J1075" i="6"/>
  <c r="K1075" i="6"/>
  <c r="H1076" i="6"/>
  <c r="I1076" i="6"/>
  <c r="J1076" i="6"/>
  <c r="K1076" i="6"/>
  <c r="H1077" i="6"/>
  <c r="I1077" i="6"/>
  <c r="J1077" i="6"/>
  <c r="K1077" i="6"/>
  <c r="H1078" i="6"/>
  <c r="I1078" i="6"/>
  <c r="J1078" i="6"/>
  <c r="K1078" i="6"/>
  <c r="H1079" i="6"/>
  <c r="I1079" i="6"/>
  <c r="J1079" i="6"/>
  <c r="K1079" i="6"/>
  <c r="H1080" i="6"/>
  <c r="I1080" i="6"/>
  <c r="J1080" i="6"/>
  <c r="K1080" i="6"/>
  <c r="H1081" i="6"/>
  <c r="I1081" i="6"/>
  <c r="J1081" i="6"/>
  <c r="K1081" i="6"/>
  <c r="H1082" i="6"/>
  <c r="I1082" i="6"/>
  <c r="J1082" i="6"/>
  <c r="K1082" i="6"/>
  <c r="H1083" i="6"/>
  <c r="I1083" i="6"/>
  <c r="J1083" i="6"/>
  <c r="K1083" i="6"/>
  <c r="H1084" i="6"/>
  <c r="I1084" i="6"/>
  <c r="J1084" i="6"/>
  <c r="K1084" i="6"/>
  <c r="H1085" i="6"/>
  <c r="I1085" i="6"/>
  <c r="J1085" i="6"/>
  <c r="K1085" i="6"/>
  <c r="H1086" i="6"/>
  <c r="I1086" i="6"/>
  <c r="J1086" i="6"/>
  <c r="K1086" i="6"/>
  <c r="H1087" i="6"/>
  <c r="I1087" i="6"/>
  <c r="J1087" i="6"/>
  <c r="K1087" i="6"/>
  <c r="H1088" i="6"/>
  <c r="I1088" i="6"/>
  <c r="J1088" i="6"/>
  <c r="K1088" i="6"/>
  <c r="H1089" i="6"/>
  <c r="I1089" i="6"/>
  <c r="J1089" i="6"/>
  <c r="K1089" i="6"/>
  <c r="H1090" i="6"/>
  <c r="I1090" i="6"/>
  <c r="J1090" i="6"/>
  <c r="K1090" i="6"/>
  <c r="H1091" i="6"/>
  <c r="I1091" i="6"/>
  <c r="J1091" i="6"/>
  <c r="K1091" i="6"/>
  <c r="H1092" i="6"/>
  <c r="I1092" i="6"/>
  <c r="J1092" i="6"/>
  <c r="K1092" i="6"/>
  <c r="H1093" i="6"/>
  <c r="I1093" i="6"/>
  <c r="J1093" i="6"/>
  <c r="K1093" i="6"/>
  <c r="H1094" i="6"/>
  <c r="I1094" i="6"/>
  <c r="J1094" i="6"/>
  <c r="K1094" i="6"/>
  <c r="H1095" i="6"/>
  <c r="I1095" i="6"/>
  <c r="J1095" i="6"/>
  <c r="K1095" i="6"/>
  <c r="H1096" i="6"/>
  <c r="I1096" i="6"/>
  <c r="J1096" i="6"/>
  <c r="K1096" i="6"/>
  <c r="H1097" i="6"/>
  <c r="I1097" i="6"/>
  <c r="J1097" i="6"/>
  <c r="K1097" i="6"/>
  <c r="H1098" i="6"/>
  <c r="I1098" i="6"/>
  <c r="J1098" i="6"/>
  <c r="K1098" i="6"/>
  <c r="H1099" i="6"/>
  <c r="I1099" i="6"/>
  <c r="J1099" i="6"/>
  <c r="K1099" i="6"/>
  <c r="H1100" i="6"/>
  <c r="I1100" i="6"/>
  <c r="J1100" i="6"/>
  <c r="K1100" i="6"/>
  <c r="H1101" i="6"/>
  <c r="I1101" i="6"/>
  <c r="J1101" i="6"/>
  <c r="K1101" i="6"/>
  <c r="H1102" i="6"/>
  <c r="I1102" i="6"/>
  <c r="J1102" i="6"/>
  <c r="K1102" i="6"/>
  <c r="H1103" i="6"/>
  <c r="I1103" i="6"/>
  <c r="J1103" i="6"/>
  <c r="K1103" i="6"/>
  <c r="H1104" i="6"/>
  <c r="I1104" i="6"/>
  <c r="J1104" i="6"/>
  <c r="K1104" i="6"/>
  <c r="H1105" i="6"/>
  <c r="I1105" i="6"/>
  <c r="J1105" i="6"/>
  <c r="K1105" i="6"/>
  <c r="H1106" i="6"/>
  <c r="I1106" i="6"/>
  <c r="J1106" i="6"/>
  <c r="K1106" i="6"/>
  <c r="H1107" i="6"/>
  <c r="I1107" i="6"/>
  <c r="J1107" i="6"/>
  <c r="K1107" i="6"/>
  <c r="H1108" i="6"/>
  <c r="I1108" i="6"/>
  <c r="J1108" i="6"/>
  <c r="K1108" i="6"/>
  <c r="H1109" i="6"/>
  <c r="I1109" i="6"/>
  <c r="J1109" i="6"/>
  <c r="K1109" i="6"/>
  <c r="H1110" i="6"/>
  <c r="I1110" i="6"/>
  <c r="J1110" i="6"/>
  <c r="K1110" i="6"/>
  <c r="H1111" i="6"/>
  <c r="I1111" i="6"/>
  <c r="J1111" i="6"/>
  <c r="K1111" i="6"/>
  <c r="H1112" i="6"/>
  <c r="I1112" i="6"/>
  <c r="J1112" i="6"/>
  <c r="K1112" i="6"/>
  <c r="H1113" i="6"/>
  <c r="I1113" i="6"/>
  <c r="J1113" i="6"/>
  <c r="K1113" i="6"/>
  <c r="H1114" i="6"/>
  <c r="I1114" i="6"/>
  <c r="J1114" i="6"/>
  <c r="K1114" i="6"/>
  <c r="H1115" i="6"/>
  <c r="I1115" i="6"/>
  <c r="J1115" i="6"/>
  <c r="K1115" i="6"/>
  <c r="H1116" i="6"/>
  <c r="I1116" i="6"/>
  <c r="J1116" i="6"/>
  <c r="K1116" i="6"/>
  <c r="H1117" i="6"/>
  <c r="I1117" i="6"/>
  <c r="J1117" i="6"/>
  <c r="K1117" i="6"/>
  <c r="H1118" i="6"/>
  <c r="I1118" i="6"/>
  <c r="J1118" i="6"/>
  <c r="K1118" i="6"/>
  <c r="H1119" i="6"/>
  <c r="I1119" i="6"/>
  <c r="J1119" i="6"/>
  <c r="K1119" i="6"/>
  <c r="H1120" i="6"/>
  <c r="I1120" i="6"/>
  <c r="J1120" i="6"/>
  <c r="K1120" i="6"/>
  <c r="H1121" i="6"/>
  <c r="I1121" i="6"/>
  <c r="J1121" i="6"/>
  <c r="K1121" i="6"/>
  <c r="H1122" i="6"/>
  <c r="I1122" i="6"/>
  <c r="J1122" i="6"/>
  <c r="K1122" i="6"/>
  <c r="H1123" i="6"/>
  <c r="I1123" i="6"/>
  <c r="J1123" i="6"/>
  <c r="K1123" i="6"/>
  <c r="H1124" i="6"/>
  <c r="I1124" i="6"/>
  <c r="J1124" i="6"/>
  <c r="K1124" i="6"/>
  <c r="H1125" i="6"/>
  <c r="I1125" i="6"/>
  <c r="J1125" i="6"/>
  <c r="K1125" i="6"/>
  <c r="H1126" i="6"/>
  <c r="I1126" i="6"/>
  <c r="J1126" i="6"/>
  <c r="K1126" i="6"/>
  <c r="H1127" i="6"/>
  <c r="I1127" i="6"/>
  <c r="J1127" i="6"/>
  <c r="K1127" i="6"/>
  <c r="H1128" i="6"/>
  <c r="I1128" i="6"/>
  <c r="J1128" i="6"/>
  <c r="K1128" i="6"/>
  <c r="H1129" i="6"/>
  <c r="I1129" i="6"/>
  <c r="J1129" i="6"/>
  <c r="K1129" i="6"/>
  <c r="H1130" i="6"/>
  <c r="I1130" i="6"/>
  <c r="J1130" i="6"/>
  <c r="K1130" i="6"/>
  <c r="H1131" i="6"/>
  <c r="I1131" i="6"/>
  <c r="J1131" i="6"/>
  <c r="K1131" i="6"/>
  <c r="H1132" i="6"/>
  <c r="I1132" i="6"/>
  <c r="J1132" i="6"/>
  <c r="K1132" i="6"/>
  <c r="H1133" i="6"/>
  <c r="I1133" i="6"/>
  <c r="J1133" i="6"/>
  <c r="K1133" i="6"/>
  <c r="H1134" i="6"/>
  <c r="I1134" i="6"/>
  <c r="J1134" i="6"/>
  <c r="K1134" i="6"/>
  <c r="H1135" i="6"/>
  <c r="I1135" i="6"/>
  <c r="J1135" i="6"/>
  <c r="K1135" i="6"/>
  <c r="H1136" i="6"/>
  <c r="I1136" i="6"/>
  <c r="J1136" i="6"/>
  <c r="K1136" i="6"/>
  <c r="H1137" i="6"/>
  <c r="I1137" i="6"/>
  <c r="J1137" i="6"/>
  <c r="K1137" i="6"/>
  <c r="H1138" i="6"/>
  <c r="I1138" i="6"/>
  <c r="J1138" i="6"/>
  <c r="K1138" i="6"/>
  <c r="H1139" i="6"/>
  <c r="I1139" i="6"/>
  <c r="J1139" i="6"/>
  <c r="K1139" i="6"/>
  <c r="H1140" i="6"/>
  <c r="I1140" i="6"/>
  <c r="J1140" i="6"/>
  <c r="K1140" i="6"/>
  <c r="H1141" i="6"/>
  <c r="I1141" i="6"/>
  <c r="J1141" i="6"/>
  <c r="K1141" i="6"/>
  <c r="H1142" i="6"/>
  <c r="I1142" i="6"/>
  <c r="J1142" i="6"/>
  <c r="K1142" i="6"/>
  <c r="H1143" i="6"/>
  <c r="I1143" i="6"/>
  <c r="J1143" i="6"/>
  <c r="K1143" i="6"/>
  <c r="H1144" i="6"/>
  <c r="I1144" i="6"/>
  <c r="J1144" i="6"/>
  <c r="K1144" i="6"/>
  <c r="H1145" i="6"/>
  <c r="I1145" i="6"/>
  <c r="J1145" i="6"/>
  <c r="K1145" i="6"/>
  <c r="H1146" i="6"/>
  <c r="I1146" i="6"/>
  <c r="J1146" i="6"/>
  <c r="K1146" i="6"/>
  <c r="H1147" i="6"/>
  <c r="I1147" i="6"/>
  <c r="J1147" i="6"/>
  <c r="K1147" i="6"/>
  <c r="H1148" i="6"/>
  <c r="I1148" i="6"/>
  <c r="J1148" i="6"/>
  <c r="K1148" i="6"/>
  <c r="H1149" i="6"/>
  <c r="I1149" i="6"/>
  <c r="J1149" i="6"/>
  <c r="K1149" i="6"/>
  <c r="H1150" i="6"/>
  <c r="I1150" i="6"/>
  <c r="J1150" i="6"/>
  <c r="K1150" i="6"/>
  <c r="H1151" i="6"/>
  <c r="I1151" i="6"/>
  <c r="J1151" i="6"/>
  <c r="K1151" i="6"/>
  <c r="H1152" i="6"/>
  <c r="I1152" i="6"/>
  <c r="J1152" i="6"/>
  <c r="K1152" i="6"/>
  <c r="H1153" i="6"/>
  <c r="I1153" i="6"/>
  <c r="J1153" i="6"/>
  <c r="K1153" i="6"/>
  <c r="H1154" i="6"/>
  <c r="I1154" i="6"/>
  <c r="J1154" i="6"/>
  <c r="K1154" i="6"/>
  <c r="H1155" i="6"/>
  <c r="I1155" i="6"/>
  <c r="J1155" i="6"/>
  <c r="K1155" i="6"/>
  <c r="H1156" i="6"/>
  <c r="I1156" i="6"/>
  <c r="J1156" i="6"/>
  <c r="K1156" i="6"/>
  <c r="H1157" i="6"/>
  <c r="I1157" i="6"/>
  <c r="J1157" i="6"/>
  <c r="K1157" i="6"/>
  <c r="H1158" i="6"/>
  <c r="I1158" i="6"/>
  <c r="J1158" i="6"/>
  <c r="K1158" i="6"/>
  <c r="H1159" i="6"/>
  <c r="I1159" i="6"/>
  <c r="J1159" i="6"/>
  <c r="K1159" i="6"/>
  <c r="H1160" i="6"/>
  <c r="I1160" i="6"/>
  <c r="J1160" i="6"/>
  <c r="K1160" i="6"/>
  <c r="H1161" i="6"/>
  <c r="I1161" i="6"/>
  <c r="J1161" i="6"/>
  <c r="K1161" i="6"/>
  <c r="H1162" i="6"/>
  <c r="I1162" i="6"/>
  <c r="J1162" i="6"/>
  <c r="K1162" i="6"/>
  <c r="H1163" i="6"/>
  <c r="I1163" i="6"/>
  <c r="J1163" i="6"/>
  <c r="K1163" i="6"/>
  <c r="H1164" i="6"/>
  <c r="I1164" i="6"/>
  <c r="J1164" i="6"/>
  <c r="K1164" i="6"/>
  <c r="H1165" i="6"/>
  <c r="I1165" i="6"/>
  <c r="J1165" i="6"/>
  <c r="K1165" i="6"/>
  <c r="H1166" i="6"/>
  <c r="I1166" i="6"/>
  <c r="J1166" i="6"/>
  <c r="K1166" i="6"/>
  <c r="H1167" i="6"/>
  <c r="I1167" i="6"/>
  <c r="J1167" i="6"/>
  <c r="K1167" i="6"/>
  <c r="H1168" i="6"/>
  <c r="I1168" i="6"/>
  <c r="J1168" i="6"/>
  <c r="K1168" i="6"/>
  <c r="H1169" i="6"/>
  <c r="I1169" i="6"/>
  <c r="J1169" i="6"/>
  <c r="K1169" i="6"/>
  <c r="H1170" i="6"/>
  <c r="I1170" i="6"/>
  <c r="J1170" i="6"/>
  <c r="K1170" i="6"/>
  <c r="H1171" i="6"/>
  <c r="I1171" i="6"/>
  <c r="J1171" i="6"/>
  <c r="K1171" i="6"/>
  <c r="H1172" i="6"/>
  <c r="I1172" i="6"/>
  <c r="J1172" i="6"/>
  <c r="K1172" i="6"/>
  <c r="H1173" i="6"/>
  <c r="I1173" i="6"/>
  <c r="J1173" i="6"/>
  <c r="K1173" i="6"/>
  <c r="H1174" i="6"/>
  <c r="I1174" i="6"/>
  <c r="J1174" i="6"/>
  <c r="K1174" i="6"/>
  <c r="H1175" i="6"/>
  <c r="I1175" i="6"/>
  <c r="J1175" i="6"/>
  <c r="K1175" i="6"/>
  <c r="H1176" i="6"/>
  <c r="I1176" i="6"/>
  <c r="J1176" i="6"/>
  <c r="K1176" i="6"/>
  <c r="H1177" i="6"/>
  <c r="I1177" i="6"/>
  <c r="J1177" i="6"/>
  <c r="K1177" i="6"/>
  <c r="H1178" i="6"/>
  <c r="I1178" i="6"/>
  <c r="J1178" i="6"/>
  <c r="K1178" i="6"/>
  <c r="H1179" i="6"/>
  <c r="I1179" i="6"/>
  <c r="J1179" i="6"/>
  <c r="K1179" i="6"/>
  <c r="H1180" i="6"/>
  <c r="I1180" i="6"/>
  <c r="J1180" i="6"/>
  <c r="K1180" i="6"/>
  <c r="H1181" i="6"/>
  <c r="I1181" i="6"/>
  <c r="J1181" i="6"/>
  <c r="K1181" i="6"/>
  <c r="H1182" i="6"/>
  <c r="I1182" i="6"/>
  <c r="J1182" i="6"/>
  <c r="K1182" i="6"/>
  <c r="H1183" i="6"/>
  <c r="I1183" i="6"/>
  <c r="J1183" i="6"/>
  <c r="K1183" i="6"/>
  <c r="H1184" i="6"/>
  <c r="I1184" i="6"/>
  <c r="J1184" i="6"/>
  <c r="K1184" i="6"/>
  <c r="H1185" i="6"/>
  <c r="I1185" i="6"/>
  <c r="J1185" i="6"/>
  <c r="K1185" i="6"/>
  <c r="H1186" i="6"/>
  <c r="I1186" i="6"/>
  <c r="J1186" i="6"/>
  <c r="K1186" i="6"/>
  <c r="H1187" i="6"/>
  <c r="I1187" i="6"/>
  <c r="J1187" i="6"/>
  <c r="K1187" i="6"/>
  <c r="H1188" i="6"/>
  <c r="I1188" i="6"/>
  <c r="J1188" i="6"/>
  <c r="K1188" i="6"/>
  <c r="H1189" i="6"/>
  <c r="I1189" i="6"/>
  <c r="J1189" i="6"/>
  <c r="K1189" i="6"/>
  <c r="H1190" i="6"/>
  <c r="I1190" i="6"/>
  <c r="J1190" i="6"/>
  <c r="K1190" i="6"/>
  <c r="H1191" i="6"/>
  <c r="I1191" i="6"/>
  <c r="J1191" i="6"/>
  <c r="K1191" i="6"/>
  <c r="H1192" i="6"/>
  <c r="I1192" i="6"/>
  <c r="J1192" i="6"/>
  <c r="K1192" i="6"/>
  <c r="H1193" i="6"/>
  <c r="I1193" i="6"/>
  <c r="J1193" i="6"/>
  <c r="K1193" i="6"/>
  <c r="H1194" i="6"/>
  <c r="I1194" i="6"/>
  <c r="J1194" i="6"/>
  <c r="K1194" i="6"/>
  <c r="H1195" i="6"/>
  <c r="I1195" i="6"/>
  <c r="J1195" i="6"/>
  <c r="K1195" i="6"/>
  <c r="H1196" i="6"/>
  <c r="I1196" i="6"/>
  <c r="J1196" i="6"/>
  <c r="K1196" i="6"/>
  <c r="H1197" i="6"/>
  <c r="I1197" i="6"/>
  <c r="J1197" i="6"/>
  <c r="K1197" i="6"/>
  <c r="H1198" i="6"/>
  <c r="I1198" i="6"/>
  <c r="J1198" i="6"/>
  <c r="K1198" i="6"/>
  <c r="H1199" i="6"/>
  <c r="I1199" i="6"/>
  <c r="J1199" i="6"/>
  <c r="K1199" i="6"/>
  <c r="H1200" i="6"/>
  <c r="I1200" i="6"/>
  <c r="J1200" i="6"/>
  <c r="K1200" i="6"/>
  <c r="H1201" i="6"/>
  <c r="I1201" i="6"/>
  <c r="J1201" i="6"/>
  <c r="K1201" i="6"/>
  <c r="H1202" i="6"/>
  <c r="I1202" i="6"/>
  <c r="J1202" i="6"/>
  <c r="K1202" i="6"/>
  <c r="H1203" i="6"/>
  <c r="I1203" i="6"/>
  <c r="J1203" i="6"/>
  <c r="K1203" i="6"/>
  <c r="H1204" i="6"/>
  <c r="I1204" i="6"/>
  <c r="J1204" i="6"/>
  <c r="K1204" i="6"/>
  <c r="H1205" i="6"/>
  <c r="I1205" i="6"/>
  <c r="J1205" i="6"/>
  <c r="K1205" i="6"/>
  <c r="H1206" i="6"/>
  <c r="I1206" i="6"/>
  <c r="J1206" i="6"/>
  <c r="K1206" i="6"/>
  <c r="H1207" i="6"/>
  <c r="I1207" i="6"/>
  <c r="J1207" i="6"/>
  <c r="K1207" i="6"/>
  <c r="H1208" i="6"/>
  <c r="I1208" i="6"/>
  <c r="J1208" i="6"/>
  <c r="K1208" i="6"/>
  <c r="H1209" i="6"/>
  <c r="I1209" i="6"/>
  <c r="J1209" i="6"/>
  <c r="K1209" i="6"/>
  <c r="H1210" i="6"/>
  <c r="I1210" i="6"/>
  <c r="J1210" i="6"/>
  <c r="K1210" i="6"/>
  <c r="H1211" i="6"/>
  <c r="I1211" i="6"/>
  <c r="J1211" i="6"/>
  <c r="K1211" i="6"/>
  <c r="H1212" i="6"/>
  <c r="I1212" i="6"/>
  <c r="J1212" i="6"/>
  <c r="K1212" i="6"/>
  <c r="H1213" i="6"/>
  <c r="I1213" i="6"/>
  <c r="J1213" i="6"/>
  <c r="K1213" i="6"/>
  <c r="H1214" i="6"/>
  <c r="I1214" i="6"/>
  <c r="J1214" i="6"/>
  <c r="K1214" i="6"/>
  <c r="H1215" i="6"/>
  <c r="I1215" i="6"/>
  <c r="J1215" i="6"/>
  <c r="K1215" i="6"/>
  <c r="H1216" i="6"/>
  <c r="I1216" i="6"/>
  <c r="J1216" i="6"/>
  <c r="K1216" i="6"/>
  <c r="H1217" i="6"/>
  <c r="I1217" i="6"/>
  <c r="J1217" i="6"/>
  <c r="K1217" i="6"/>
  <c r="H1218" i="6"/>
  <c r="I1218" i="6"/>
  <c r="J1218" i="6"/>
  <c r="K1218" i="6"/>
  <c r="H1219" i="6"/>
  <c r="I1219" i="6"/>
  <c r="J1219" i="6"/>
  <c r="K1219" i="6"/>
  <c r="H1220" i="6"/>
  <c r="I1220" i="6"/>
  <c r="J1220" i="6"/>
  <c r="K1220" i="6"/>
  <c r="H1221" i="6"/>
  <c r="I1221" i="6"/>
  <c r="J1221" i="6"/>
  <c r="K1221" i="6"/>
  <c r="H1222" i="6"/>
  <c r="I1222" i="6"/>
  <c r="J1222" i="6"/>
  <c r="K1222" i="6"/>
  <c r="H1223" i="6"/>
  <c r="I1223" i="6"/>
  <c r="J1223" i="6"/>
  <c r="K1223" i="6"/>
  <c r="H1224" i="6"/>
  <c r="I1224" i="6"/>
  <c r="J1224" i="6"/>
  <c r="K1224" i="6"/>
  <c r="H1225" i="6"/>
  <c r="I1225" i="6"/>
  <c r="J1225" i="6"/>
  <c r="K1225" i="6"/>
  <c r="H1226" i="6"/>
  <c r="I1226" i="6"/>
  <c r="J1226" i="6"/>
  <c r="K1226" i="6"/>
  <c r="H1227" i="6"/>
  <c r="I1227" i="6"/>
  <c r="J1227" i="6"/>
  <c r="K1227" i="6"/>
  <c r="H1228" i="6"/>
  <c r="I1228" i="6"/>
  <c r="J1228" i="6"/>
  <c r="K1228" i="6"/>
  <c r="H1229" i="6"/>
  <c r="I1229" i="6"/>
  <c r="J1229" i="6"/>
  <c r="K1229" i="6"/>
  <c r="H1230" i="6"/>
  <c r="I1230" i="6"/>
  <c r="J1230" i="6"/>
  <c r="K1230" i="6"/>
  <c r="H1231" i="6"/>
  <c r="I1231" i="6"/>
  <c r="J1231" i="6"/>
  <c r="K1231" i="6"/>
  <c r="H1232" i="6"/>
  <c r="I1232" i="6"/>
  <c r="J1232" i="6"/>
  <c r="K1232" i="6"/>
  <c r="H1233" i="6"/>
  <c r="I1233" i="6"/>
  <c r="J1233" i="6"/>
  <c r="K1233" i="6"/>
  <c r="H1234" i="6"/>
  <c r="I1234" i="6"/>
  <c r="J1234" i="6"/>
  <c r="K1234" i="6"/>
  <c r="H1235" i="6"/>
  <c r="I1235" i="6"/>
  <c r="J1235" i="6"/>
  <c r="K1235" i="6"/>
  <c r="H1236" i="6"/>
  <c r="I1236" i="6"/>
  <c r="J1236" i="6"/>
  <c r="K1236" i="6"/>
  <c r="H1237" i="6"/>
  <c r="I1237" i="6"/>
  <c r="J1237" i="6"/>
  <c r="K1237" i="6"/>
  <c r="H1238" i="6"/>
  <c r="I1238" i="6"/>
  <c r="J1238" i="6"/>
  <c r="K1238" i="6"/>
  <c r="H1239" i="6"/>
  <c r="I1239" i="6"/>
  <c r="J1239" i="6"/>
  <c r="K1239" i="6"/>
  <c r="H1240" i="6"/>
  <c r="I1240" i="6"/>
  <c r="J1240" i="6"/>
  <c r="K1240" i="6"/>
  <c r="H1241" i="6"/>
  <c r="I1241" i="6"/>
  <c r="J1241" i="6"/>
  <c r="K1241" i="6"/>
  <c r="H1242" i="6"/>
  <c r="I1242" i="6"/>
  <c r="J1242" i="6"/>
  <c r="K1242" i="6"/>
  <c r="H1243" i="6"/>
  <c r="I1243" i="6"/>
  <c r="J1243" i="6"/>
  <c r="K1243" i="6"/>
  <c r="H1244" i="6"/>
  <c r="I1244" i="6"/>
  <c r="J1244" i="6"/>
  <c r="K1244" i="6"/>
  <c r="H1245" i="6"/>
  <c r="I1245" i="6"/>
  <c r="J1245" i="6"/>
  <c r="K1245" i="6"/>
  <c r="H1246" i="6"/>
  <c r="I1246" i="6"/>
  <c r="J1246" i="6"/>
  <c r="K1246" i="6"/>
  <c r="H1247" i="6"/>
  <c r="I1247" i="6"/>
  <c r="J1247" i="6"/>
  <c r="K1247" i="6"/>
  <c r="H1248" i="6"/>
  <c r="I1248" i="6"/>
  <c r="J1248" i="6"/>
  <c r="K1248" i="6"/>
  <c r="H1249" i="6"/>
  <c r="I1249" i="6"/>
  <c r="J1249" i="6"/>
  <c r="K1249" i="6"/>
  <c r="H1250" i="6"/>
  <c r="I1250" i="6"/>
  <c r="J1250" i="6"/>
  <c r="K1250" i="6"/>
  <c r="H1251" i="6"/>
  <c r="I1251" i="6"/>
  <c r="J1251" i="6"/>
  <c r="K1251" i="6"/>
  <c r="H1252" i="6"/>
  <c r="I1252" i="6"/>
  <c r="J1252" i="6"/>
  <c r="K1252" i="6"/>
  <c r="H1253" i="6"/>
  <c r="I1253" i="6"/>
  <c r="J1253" i="6"/>
  <c r="K1253" i="6"/>
  <c r="H1254" i="6"/>
  <c r="I1254" i="6"/>
  <c r="J1254" i="6"/>
  <c r="K1254" i="6"/>
  <c r="H1255" i="6"/>
  <c r="I1255" i="6"/>
  <c r="J1255" i="6"/>
  <c r="K1255" i="6"/>
  <c r="H1256" i="6"/>
  <c r="I1256" i="6"/>
  <c r="J1256" i="6"/>
  <c r="K1256" i="6"/>
  <c r="H1257" i="6"/>
  <c r="I1257" i="6"/>
  <c r="J1257" i="6"/>
  <c r="K1257" i="6"/>
  <c r="H1258" i="6"/>
  <c r="I1258" i="6"/>
  <c r="J1258" i="6"/>
  <c r="K1258" i="6"/>
  <c r="H1259" i="6"/>
  <c r="I1259" i="6"/>
  <c r="J1259" i="6"/>
  <c r="K1259" i="6"/>
  <c r="H1260" i="6"/>
  <c r="I1260" i="6"/>
  <c r="J1260" i="6"/>
  <c r="K1260" i="6"/>
  <c r="H1261" i="6"/>
  <c r="I1261" i="6"/>
  <c r="J1261" i="6"/>
  <c r="K1261" i="6"/>
  <c r="H1262" i="6"/>
  <c r="I1262" i="6"/>
  <c r="J1262" i="6"/>
  <c r="K1262" i="6"/>
  <c r="H1263" i="6"/>
  <c r="I1263" i="6"/>
  <c r="J1263" i="6"/>
  <c r="K1263" i="6"/>
  <c r="H1264" i="6"/>
  <c r="I1264" i="6"/>
  <c r="J1264" i="6"/>
  <c r="K1264" i="6"/>
  <c r="H1265" i="6"/>
  <c r="I1265" i="6"/>
  <c r="J1265" i="6"/>
  <c r="K1265" i="6"/>
  <c r="H1266" i="6"/>
  <c r="I1266" i="6"/>
  <c r="J1266" i="6"/>
  <c r="K1266" i="6"/>
  <c r="H1267" i="6"/>
  <c r="I1267" i="6"/>
  <c r="J1267" i="6"/>
  <c r="K1267" i="6"/>
  <c r="H1268" i="6"/>
  <c r="I1268" i="6"/>
  <c r="J1268" i="6"/>
  <c r="K1268" i="6"/>
  <c r="H1269" i="6"/>
  <c r="I1269" i="6"/>
  <c r="J1269" i="6"/>
  <c r="K1269" i="6"/>
  <c r="H1270" i="6"/>
  <c r="I1270" i="6"/>
  <c r="J1270" i="6"/>
  <c r="K1270" i="6"/>
  <c r="H1271" i="6"/>
  <c r="I1271" i="6"/>
  <c r="J1271" i="6"/>
  <c r="K1271" i="6"/>
  <c r="H1272" i="6"/>
  <c r="I1272" i="6"/>
  <c r="J1272" i="6"/>
  <c r="K1272" i="6"/>
  <c r="H1273" i="6"/>
  <c r="I1273" i="6"/>
  <c r="J1273" i="6"/>
  <c r="K1273" i="6"/>
  <c r="H1274" i="6"/>
  <c r="I1274" i="6"/>
  <c r="J1274" i="6"/>
  <c r="K1274" i="6"/>
  <c r="H1275" i="6"/>
  <c r="I1275" i="6"/>
  <c r="J1275" i="6"/>
  <c r="K1275" i="6"/>
  <c r="H1276" i="6"/>
  <c r="I1276" i="6"/>
  <c r="J1276" i="6"/>
  <c r="K1276" i="6"/>
  <c r="H1277" i="6"/>
  <c r="I1277" i="6"/>
  <c r="J1277" i="6"/>
  <c r="K1277" i="6"/>
  <c r="H1278" i="6"/>
  <c r="I1278" i="6"/>
  <c r="J1278" i="6"/>
  <c r="K1278" i="6"/>
  <c r="H1279" i="6"/>
  <c r="I1279" i="6"/>
  <c r="J1279" i="6"/>
  <c r="K1279" i="6"/>
  <c r="H1280" i="6"/>
  <c r="I1280" i="6"/>
  <c r="J1280" i="6"/>
  <c r="K1280" i="6"/>
  <c r="H1281" i="6"/>
  <c r="I1281" i="6"/>
  <c r="J1281" i="6"/>
  <c r="K1281" i="6"/>
  <c r="H1282" i="6"/>
  <c r="I1282" i="6"/>
  <c r="J1282" i="6"/>
  <c r="K1282" i="6"/>
  <c r="H1283" i="6"/>
  <c r="I1283" i="6"/>
  <c r="J1283" i="6"/>
  <c r="K1283" i="6"/>
  <c r="H1284" i="6"/>
  <c r="I1284" i="6"/>
  <c r="J1284" i="6"/>
  <c r="K1284" i="6"/>
  <c r="H1285" i="6"/>
  <c r="I1285" i="6"/>
  <c r="J1285" i="6"/>
  <c r="K1285" i="6"/>
  <c r="H1286" i="6"/>
  <c r="I1286" i="6"/>
  <c r="J1286" i="6"/>
  <c r="K1286" i="6"/>
  <c r="H1287" i="6"/>
  <c r="I1287" i="6"/>
  <c r="J1287" i="6"/>
  <c r="K1287" i="6"/>
  <c r="H1288" i="6"/>
  <c r="I1288" i="6"/>
  <c r="J1288" i="6"/>
  <c r="K1288" i="6"/>
  <c r="H1289" i="6"/>
  <c r="I1289" i="6"/>
  <c r="J1289" i="6"/>
  <c r="K1289" i="6"/>
  <c r="H1290" i="6"/>
  <c r="I1290" i="6"/>
  <c r="J1290" i="6"/>
  <c r="K1290" i="6"/>
  <c r="H1291" i="6"/>
  <c r="I1291" i="6"/>
  <c r="J1291" i="6"/>
  <c r="K1291" i="6"/>
  <c r="H1292" i="6"/>
  <c r="I1292" i="6"/>
  <c r="J1292" i="6"/>
  <c r="K1292" i="6"/>
  <c r="H1293" i="6"/>
  <c r="I1293" i="6"/>
  <c r="J1293" i="6"/>
  <c r="K1293" i="6"/>
  <c r="H1294" i="6"/>
  <c r="I1294" i="6"/>
  <c r="J1294" i="6"/>
  <c r="K1294" i="6"/>
  <c r="H1295" i="6"/>
  <c r="I1295" i="6"/>
  <c r="J1295" i="6"/>
  <c r="K1295" i="6"/>
  <c r="H1296" i="6"/>
  <c r="I1296" i="6"/>
  <c r="J1296" i="6"/>
  <c r="K1296" i="6"/>
  <c r="H1297" i="6"/>
  <c r="I1297" i="6"/>
  <c r="J1297" i="6"/>
  <c r="K1297" i="6"/>
  <c r="H1298" i="6"/>
  <c r="I1298" i="6"/>
  <c r="J1298" i="6"/>
  <c r="K1298" i="6"/>
  <c r="H1299" i="6"/>
  <c r="I1299" i="6"/>
  <c r="J1299" i="6"/>
  <c r="K1299" i="6"/>
  <c r="H1300" i="6"/>
  <c r="I1300" i="6"/>
  <c r="J1300" i="6"/>
  <c r="K1300" i="6"/>
  <c r="H1301" i="6"/>
  <c r="I1301" i="6"/>
  <c r="J1301" i="6"/>
  <c r="K1301" i="6"/>
  <c r="H1302" i="6"/>
  <c r="I1302" i="6"/>
  <c r="J1302" i="6"/>
  <c r="K1302" i="6"/>
  <c r="H1303" i="6"/>
  <c r="I1303" i="6"/>
  <c r="J1303" i="6"/>
  <c r="K1303" i="6"/>
  <c r="H1304" i="6"/>
  <c r="I1304" i="6"/>
  <c r="J1304" i="6"/>
  <c r="K1304" i="6"/>
  <c r="H1305" i="6"/>
  <c r="I1305" i="6"/>
  <c r="J1305" i="6"/>
  <c r="K1305" i="6"/>
  <c r="H1306" i="6"/>
  <c r="I1306" i="6"/>
  <c r="J1306" i="6"/>
  <c r="K1306" i="6"/>
  <c r="H1307" i="6"/>
  <c r="I1307" i="6"/>
  <c r="J1307" i="6"/>
  <c r="K1307" i="6"/>
  <c r="H1308" i="6"/>
  <c r="I1308" i="6"/>
  <c r="J1308" i="6"/>
  <c r="K1308" i="6"/>
  <c r="H1309" i="6"/>
  <c r="I1309" i="6"/>
  <c r="J1309" i="6"/>
  <c r="K1309" i="6"/>
  <c r="H1310" i="6"/>
  <c r="I1310" i="6"/>
  <c r="J1310" i="6"/>
  <c r="K1310" i="6"/>
  <c r="H1311" i="6"/>
  <c r="I1311" i="6"/>
  <c r="J1311" i="6"/>
  <c r="K1311" i="6"/>
  <c r="H1312" i="6"/>
  <c r="I1312" i="6"/>
  <c r="J1312" i="6"/>
  <c r="K1312" i="6"/>
  <c r="H1313" i="6"/>
  <c r="I1313" i="6"/>
  <c r="J1313" i="6"/>
  <c r="K1313" i="6"/>
  <c r="H1314" i="6"/>
  <c r="I1314" i="6"/>
  <c r="J1314" i="6"/>
  <c r="K1314" i="6"/>
  <c r="H1315" i="6"/>
  <c r="I1315" i="6"/>
  <c r="J1315" i="6"/>
  <c r="K1315" i="6"/>
  <c r="H1316" i="6"/>
  <c r="I1316" i="6"/>
  <c r="J1316" i="6"/>
  <c r="K1316" i="6"/>
  <c r="H1317" i="6"/>
  <c r="I1317" i="6"/>
  <c r="J1317" i="6"/>
  <c r="K1317" i="6"/>
  <c r="H1318" i="6"/>
  <c r="I1318" i="6"/>
  <c r="J1318" i="6"/>
  <c r="K1318" i="6"/>
  <c r="H1319" i="6"/>
  <c r="I1319" i="6"/>
  <c r="J1319" i="6"/>
  <c r="K1319" i="6"/>
  <c r="H1320" i="6"/>
  <c r="I1320" i="6"/>
  <c r="J1320" i="6"/>
  <c r="K1320" i="6"/>
  <c r="H1321" i="6"/>
  <c r="I1321" i="6"/>
  <c r="J1321" i="6"/>
  <c r="K1321" i="6"/>
  <c r="H1322" i="6"/>
  <c r="I1322" i="6"/>
  <c r="J1322" i="6"/>
  <c r="K1322" i="6"/>
  <c r="H1323" i="6"/>
  <c r="I1323" i="6"/>
  <c r="J1323" i="6"/>
  <c r="K1323" i="6"/>
  <c r="H1324" i="6"/>
  <c r="I1324" i="6"/>
  <c r="J1324" i="6"/>
  <c r="K1324" i="6"/>
  <c r="H1325" i="6"/>
  <c r="I1325" i="6"/>
  <c r="J1325" i="6"/>
  <c r="K1325" i="6"/>
  <c r="H1326" i="6"/>
  <c r="I1326" i="6"/>
  <c r="J1326" i="6"/>
  <c r="K1326" i="6"/>
  <c r="H1327" i="6"/>
  <c r="I1327" i="6"/>
  <c r="J1327" i="6"/>
  <c r="K1327" i="6"/>
  <c r="H1328" i="6"/>
  <c r="I1328" i="6"/>
  <c r="J1328" i="6"/>
  <c r="K1328" i="6"/>
  <c r="H1329" i="6"/>
  <c r="I1329" i="6"/>
  <c r="J1329" i="6"/>
  <c r="K1329" i="6"/>
  <c r="H1330" i="6"/>
  <c r="I1330" i="6"/>
  <c r="J1330" i="6"/>
  <c r="K1330" i="6"/>
  <c r="H1331" i="6"/>
  <c r="I1331" i="6"/>
  <c r="J1331" i="6"/>
  <c r="K1331" i="6"/>
  <c r="H1332" i="6"/>
  <c r="I1332" i="6"/>
  <c r="J1332" i="6"/>
  <c r="K1332" i="6"/>
  <c r="H1333" i="6"/>
  <c r="I1333" i="6"/>
  <c r="J1333" i="6"/>
  <c r="K1333" i="6"/>
  <c r="H1334" i="6"/>
  <c r="I1334" i="6"/>
  <c r="J1334" i="6"/>
  <c r="K1334" i="6"/>
  <c r="H1335" i="6"/>
  <c r="I1335" i="6"/>
  <c r="J1335" i="6"/>
  <c r="K1335" i="6"/>
  <c r="H1336" i="6"/>
  <c r="I1336" i="6"/>
  <c r="J1336" i="6"/>
  <c r="K1336" i="6"/>
  <c r="H1337" i="6"/>
  <c r="I1337" i="6"/>
  <c r="J1337" i="6"/>
  <c r="K1337" i="6"/>
  <c r="H1338" i="6"/>
  <c r="I1338" i="6"/>
  <c r="J1338" i="6"/>
  <c r="K1338" i="6"/>
  <c r="H1339" i="6"/>
  <c r="I1339" i="6"/>
  <c r="J1339" i="6"/>
  <c r="K1339" i="6"/>
  <c r="H1340" i="6"/>
  <c r="I1340" i="6"/>
  <c r="J1340" i="6"/>
  <c r="K1340" i="6"/>
  <c r="H1341" i="6"/>
  <c r="I1341" i="6"/>
  <c r="J1341" i="6"/>
  <c r="K1341" i="6"/>
  <c r="H1342" i="6"/>
  <c r="I1342" i="6"/>
  <c r="J1342" i="6"/>
  <c r="K1342" i="6"/>
  <c r="H1343" i="6"/>
  <c r="I1343" i="6"/>
  <c r="J1343" i="6"/>
  <c r="K1343" i="6"/>
  <c r="H1344" i="6"/>
  <c r="I1344" i="6"/>
  <c r="J1344" i="6"/>
  <c r="K1344" i="6"/>
  <c r="H1345" i="6"/>
  <c r="I1345" i="6"/>
  <c r="J1345" i="6"/>
  <c r="K1345" i="6"/>
  <c r="H1346" i="6"/>
  <c r="I1346" i="6"/>
  <c r="J1346" i="6"/>
  <c r="K1346" i="6"/>
  <c r="H1347" i="6"/>
  <c r="I1347" i="6"/>
  <c r="J1347" i="6"/>
  <c r="K1347" i="6"/>
  <c r="H1348" i="6"/>
  <c r="I1348" i="6"/>
  <c r="J1348" i="6"/>
  <c r="K1348" i="6"/>
  <c r="H1349" i="6"/>
  <c r="I1349" i="6"/>
  <c r="J1349" i="6"/>
  <c r="K1349" i="6"/>
  <c r="H1350" i="6"/>
  <c r="I1350" i="6"/>
  <c r="J1350" i="6"/>
  <c r="K1350" i="6"/>
  <c r="H1351" i="6"/>
  <c r="I1351" i="6"/>
  <c r="J1351" i="6"/>
  <c r="K1351" i="6"/>
  <c r="H1352" i="6"/>
  <c r="I1352" i="6"/>
  <c r="J1352" i="6"/>
  <c r="K1352" i="6"/>
  <c r="H1353" i="6"/>
  <c r="I1353" i="6"/>
  <c r="J1353" i="6"/>
  <c r="K1353" i="6"/>
  <c r="H1354" i="6"/>
  <c r="I1354" i="6"/>
  <c r="J1354" i="6"/>
  <c r="K1354" i="6"/>
  <c r="H1355" i="6"/>
  <c r="I1355" i="6"/>
  <c r="J1355" i="6"/>
  <c r="K1355" i="6"/>
  <c r="H1356" i="6"/>
  <c r="I1356" i="6"/>
  <c r="J1356" i="6"/>
  <c r="K1356" i="6"/>
  <c r="H1357" i="6"/>
  <c r="I1357" i="6"/>
  <c r="J1357" i="6"/>
  <c r="K1357" i="6"/>
  <c r="H1358" i="6"/>
  <c r="I1358" i="6"/>
  <c r="J1358" i="6"/>
  <c r="K1358" i="6"/>
  <c r="H1359" i="6"/>
  <c r="I1359" i="6"/>
  <c r="J1359" i="6"/>
  <c r="K1359" i="6"/>
  <c r="H1360" i="6"/>
  <c r="I1360" i="6"/>
  <c r="J1360" i="6"/>
  <c r="K1360" i="6"/>
  <c r="H1361" i="6"/>
  <c r="I1361" i="6"/>
  <c r="J1361" i="6"/>
  <c r="K1361" i="6"/>
  <c r="H1362" i="6"/>
  <c r="I1362" i="6"/>
  <c r="J1362" i="6"/>
  <c r="K1362" i="6"/>
  <c r="H1363" i="6"/>
  <c r="I1363" i="6"/>
  <c r="J1363" i="6"/>
  <c r="K1363" i="6"/>
  <c r="H1364" i="6"/>
  <c r="I1364" i="6"/>
  <c r="J1364" i="6"/>
  <c r="K1364" i="6"/>
  <c r="H1365" i="6"/>
  <c r="I1365" i="6"/>
  <c r="J1365" i="6"/>
  <c r="K1365" i="6"/>
  <c r="H1366" i="6"/>
  <c r="I1366" i="6"/>
  <c r="J1366" i="6"/>
  <c r="K1366" i="6"/>
  <c r="H1367" i="6"/>
  <c r="I1367" i="6"/>
  <c r="J1367" i="6"/>
  <c r="K1367" i="6"/>
  <c r="H1368" i="6"/>
  <c r="I1368" i="6"/>
  <c r="J1368" i="6"/>
  <c r="K1368" i="6"/>
  <c r="H1369" i="6"/>
  <c r="I1369" i="6"/>
  <c r="J1369" i="6"/>
  <c r="K1369" i="6"/>
  <c r="H1370" i="6"/>
  <c r="I1370" i="6"/>
  <c r="J1370" i="6"/>
  <c r="K1370" i="6"/>
  <c r="H1371" i="6"/>
  <c r="I1371" i="6"/>
  <c r="J1371" i="6"/>
  <c r="K1371" i="6"/>
  <c r="H1372" i="6"/>
  <c r="I1372" i="6"/>
  <c r="J1372" i="6"/>
  <c r="K1372" i="6"/>
  <c r="H1373" i="6"/>
  <c r="I1373" i="6"/>
  <c r="J1373" i="6"/>
  <c r="K1373" i="6"/>
  <c r="H1374" i="6"/>
  <c r="I1374" i="6"/>
  <c r="J1374" i="6"/>
  <c r="K1374" i="6"/>
  <c r="H1375" i="6"/>
  <c r="I1375" i="6"/>
  <c r="J1375" i="6"/>
  <c r="K1375" i="6"/>
  <c r="H1376" i="6"/>
  <c r="I1376" i="6"/>
  <c r="J1376" i="6"/>
  <c r="K1376" i="6"/>
  <c r="H1377" i="6"/>
  <c r="I1377" i="6"/>
  <c r="J1377" i="6"/>
  <c r="K1377" i="6"/>
  <c r="H1378" i="6"/>
  <c r="I1378" i="6"/>
  <c r="J1378" i="6"/>
  <c r="K1378" i="6"/>
  <c r="H1379" i="6"/>
  <c r="I1379" i="6"/>
  <c r="J1379" i="6"/>
  <c r="K1379" i="6"/>
  <c r="H1380" i="6"/>
  <c r="I1380" i="6"/>
  <c r="J1380" i="6"/>
  <c r="K1380" i="6"/>
  <c r="H1381" i="6"/>
  <c r="I1381" i="6"/>
  <c r="J1381" i="6"/>
  <c r="K1381" i="6"/>
  <c r="H1382" i="6"/>
  <c r="I1382" i="6"/>
  <c r="J1382" i="6"/>
  <c r="K1382" i="6"/>
  <c r="H1383" i="6"/>
  <c r="I1383" i="6"/>
  <c r="J1383" i="6"/>
  <c r="K1383" i="6"/>
  <c r="H1384" i="6"/>
  <c r="I1384" i="6"/>
  <c r="J1384" i="6"/>
  <c r="K1384" i="6"/>
  <c r="H1385" i="6"/>
  <c r="I1385" i="6"/>
  <c r="J1385" i="6"/>
  <c r="K1385" i="6"/>
  <c r="H1386" i="6"/>
  <c r="I1386" i="6"/>
  <c r="J1386" i="6"/>
  <c r="K1386" i="6"/>
  <c r="H1387" i="6"/>
  <c r="I1387" i="6"/>
  <c r="J1387" i="6"/>
  <c r="K1387" i="6"/>
  <c r="H1388" i="6"/>
  <c r="I1388" i="6"/>
  <c r="J1388" i="6"/>
  <c r="K1388" i="6"/>
  <c r="H1389" i="6"/>
  <c r="I1389" i="6"/>
  <c r="J1389" i="6"/>
  <c r="K1389" i="6"/>
  <c r="H1390" i="6"/>
  <c r="I1390" i="6"/>
  <c r="J1390" i="6"/>
  <c r="K1390" i="6"/>
  <c r="H1391" i="6"/>
  <c r="I1391" i="6"/>
  <c r="J1391" i="6"/>
  <c r="K1391" i="6"/>
  <c r="H1392" i="6"/>
  <c r="I1392" i="6"/>
  <c r="J1392" i="6"/>
  <c r="K1392" i="6"/>
  <c r="H1393" i="6"/>
  <c r="I1393" i="6"/>
  <c r="J1393" i="6"/>
  <c r="K1393" i="6"/>
  <c r="H1394" i="6"/>
  <c r="I1394" i="6"/>
  <c r="J1394" i="6"/>
  <c r="K1394" i="6"/>
  <c r="H1395" i="6"/>
  <c r="I1395" i="6"/>
  <c r="J1395" i="6"/>
  <c r="K1395" i="6"/>
  <c r="H1396" i="6"/>
  <c r="I1396" i="6"/>
  <c r="J1396" i="6"/>
  <c r="K1396" i="6"/>
  <c r="H1397" i="6"/>
  <c r="I1397" i="6"/>
  <c r="J1397" i="6"/>
  <c r="K1397" i="6"/>
  <c r="H1398" i="6"/>
  <c r="I1398" i="6"/>
  <c r="J1398" i="6"/>
  <c r="K1398" i="6"/>
  <c r="H1399" i="6"/>
  <c r="I1399" i="6"/>
  <c r="J1399" i="6"/>
  <c r="K1399" i="6"/>
  <c r="H1400" i="6"/>
  <c r="I1400" i="6"/>
  <c r="J1400" i="6"/>
  <c r="K1400" i="6"/>
  <c r="H1401" i="6"/>
  <c r="I1401" i="6"/>
  <c r="J1401" i="6"/>
  <c r="K1401" i="6"/>
  <c r="H1402" i="6"/>
  <c r="I1402" i="6"/>
  <c r="J1402" i="6"/>
  <c r="K1402" i="6"/>
  <c r="H1403" i="6"/>
  <c r="I1403" i="6"/>
  <c r="J1403" i="6"/>
  <c r="K1403" i="6"/>
  <c r="H1404" i="6"/>
  <c r="I1404" i="6"/>
  <c r="J1404" i="6"/>
  <c r="K1404" i="6"/>
  <c r="H1405" i="6"/>
  <c r="I1405" i="6"/>
  <c r="J1405" i="6"/>
  <c r="K1405" i="6"/>
  <c r="H1406" i="6"/>
  <c r="I1406" i="6"/>
  <c r="J1406" i="6"/>
  <c r="K1406" i="6"/>
  <c r="H1407" i="6"/>
  <c r="I1407" i="6"/>
  <c r="J1407" i="6"/>
  <c r="K1407" i="6"/>
  <c r="H1408" i="6"/>
  <c r="I1408" i="6"/>
  <c r="J1408" i="6"/>
  <c r="K1408" i="6"/>
  <c r="H1409" i="6"/>
  <c r="I1409" i="6"/>
  <c r="J1409" i="6"/>
  <c r="K1409" i="6"/>
  <c r="H1410" i="6"/>
  <c r="I1410" i="6"/>
  <c r="J1410" i="6"/>
  <c r="K1410" i="6"/>
  <c r="H1411" i="6"/>
  <c r="I1411" i="6"/>
  <c r="J1411" i="6"/>
  <c r="K1411" i="6"/>
  <c r="H1412" i="6"/>
  <c r="I1412" i="6"/>
  <c r="J1412" i="6"/>
  <c r="K1412" i="6"/>
  <c r="H1413" i="6"/>
  <c r="I1413" i="6"/>
  <c r="J1413" i="6"/>
  <c r="K1413" i="6"/>
  <c r="H1414" i="6"/>
  <c r="I1414" i="6"/>
  <c r="J1414" i="6"/>
  <c r="K1414" i="6"/>
  <c r="H1415" i="6"/>
  <c r="I1415" i="6"/>
  <c r="J1415" i="6"/>
  <c r="K1415" i="6"/>
  <c r="H1416" i="6"/>
  <c r="I1416" i="6"/>
  <c r="J1416" i="6"/>
  <c r="K1416" i="6"/>
  <c r="H1417" i="6"/>
  <c r="I1417" i="6"/>
  <c r="J1417" i="6"/>
  <c r="K1417" i="6"/>
  <c r="H1418" i="6"/>
  <c r="I1418" i="6"/>
  <c r="J1418" i="6"/>
  <c r="K1418" i="6"/>
  <c r="H1419" i="6"/>
  <c r="I1419" i="6"/>
  <c r="J1419" i="6"/>
  <c r="K1419" i="6"/>
  <c r="H1420" i="6"/>
  <c r="I1420" i="6"/>
  <c r="J1420" i="6"/>
  <c r="K1420" i="6"/>
  <c r="H1421" i="6"/>
  <c r="I1421" i="6"/>
  <c r="J1421" i="6"/>
  <c r="K1421" i="6"/>
  <c r="H1422" i="6"/>
  <c r="I1422" i="6"/>
  <c r="J1422" i="6"/>
  <c r="K1422" i="6"/>
  <c r="H1423" i="6"/>
  <c r="I1423" i="6"/>
  <c r="J1423" i="6"/>
  <c r="K1423" i="6"/>
  <c r="H1424" i="6"/>
  <c r="I1424" i="6"/>
  <c r="J1424" i="6"/>
  <c r="K1424" i="6"/>
  <c r="H1425" i="6"/>
  <c r="I1425" i="6"/>
  <c r="J1425" i="6"/>
  <c r="K1425" i="6"/>
  <c r="H1426" i="6"/>
  <c r="I1426" i="6"/>
  <c r="J1426" i="6"/>
  <c r="K1426" i="6"/>
  <c r="H1427" i="6"/>
  <c r="I1427" i="6"/>
  <c r="J1427" i="6"/>
  <c r="K1427" i="6"/>
  <c r="H1428" i="6"/>
  <c r="I1428" i="6"/>
  <c r="J1428" i="6"/>
  <c r="K1428" i="6"/>
  <c r="H1429" i="6"/>
  <c r="I1429" i="6"/>
  <c r="J1429" i="6"/>
  <c r="K1429" i="6"/>
  <c r="H1430" i="6"/>
  <c r="I1430" i="6"/>
  <c r="J1430" i="6"/>
  <c r="K1430" i="6"/>
  <c r="H1431" i="6"/>
  <c r="I1431" i="6"/>
  <c r="J1431" i="6"/>
  <c r="K1431" i="6"/>
  <c r="H1432" i="6"/>
  <c r="I1432" i="6"/>
  <c r="J1432" i="6"/>
  <c r="K1432" i="6"/>
  <c r="H1433" i="6"/>
  <c r="I1433" i="6"/>
  <c r="J1433" i="6"/>
  <c r="K1433" i="6"/>
  <c r="H1434" i="6"/>
  <c r="I1434" i="6"/>
  <c r="J1434" i="6"/>
  <c r="K1434" i="6"/>
  <c r="H1435" i="6"/>
  <c r="I1435" i="6"/>
  <c r="J1435" i="6"/>
  <c r="K1435" i="6"/>
  <c r="H1436" i="6"/>
  <c r="I1436" i="6"/>
  <c r="J1436" i="6"/>
  <c r="K1436" i="6"/>
  <c r="H1437" i="6"/>
  <c r="I1437" i="6"/>
  <c r="J1437" i="6"/>
  <c r="K1437" i="6"/>
  <c r="H1438" i="6"/>
  <c r="I1438" i="6"/>
  <c r="J1438" i="6"/>
  <c r="K1438" i="6"/>
  <c r="H1439" i="6"/>
  <c r="I1439" i="6"/>
  <c r="J1439" i="6"/>
  <c r="K1439" i="6"/>
  <c r="H1440" i="6"/>
  <c r="I1440" i="6"/>
  <c r="J1440" i="6"/>
  <c r="K1440" i="6"/>
  <c r="H1441" i="6"/>
  <c r="I1441" i="6"/>
  <c r="J1441" i="6"/>
  <c r="K1441" i="6"/>
  <c r="H1442" i="6"/>
  <c r="I1442" i="6"/>
  <c r="J1442" i="6"/>
  <c r="K1442" i="6"/>
  <c r="H1443" i="6"/>
  <c r="I1443" i="6"/>
  <c r="J1443" i="6"/>
  <c r="K1443" i="6"/>
  <c r="H1444" i="6"/>
  <c r="I1444" i="6"/>
  <c r="J1444" i="6"/>
  <c r="K1444" i="6"/>
  <c r="H1445" i="6"/>
  <c r="I1445" i="6"/>
  <c r="J1445" i="6"/>
  <c r="K1445" i="6"/>
  <c r="H1446" i="6"/>
  <c r="I1446" i="6"/>
  <c r="J1446" i="6"/>
  <c r="K1446" i="6"/>
  <c r="H1447" i="6"/>
  <c r="I1447" i="6"/>
  <c r="J1447" i="6"/>
  <c r="K1447" i="6"/>
  <c r="H1448" i="6"/>
  <c r="I1448" i="6"/>
  <c r="J1448" i="6"/>
  <c r="K1448" i="6"/>
  <c r="H1449" i="6"/>
  <c r="I1449" i="6"/>
  <c r="J1449" i="6"/>
  <c r="K1449" i="6"/>
  <c r="H1450" i="6"/>
  <c r="I1450" i="6"/>
  <c r="J1450" i="6"/>
  <c r="K1450" i="6"/>
  <c r="H1451" i="6"/>
  <c r="I1451" i="6"/>
  <c r="J1451" i="6"/>
  <c r="K1451" i="6"/>
  <c r="H1452" i="6"/>
  <c r="I1452" i="6"/>
  <c r="J1452" i="6"/>
  <c r="K1452" i="6"/>
  <c r="H1453" i="6"/>
  <c r="I1453" i="6"/>
  <c r="J1453" i="6"/>
  <c r="K1453" i="6"/>
  <c r="H1454" i="6"/>
  <c r="I1454" i="6"/>
  <c r="J1454" i="6"/>
  <c r="K1454" i="6"/>
  <c r="H1455" i="6"/>
  <c r="I1455" i="6"/>
  <c r="J1455" i="6"/>
  <c r="K1455" i="6"/>
  <c r="H1456" i="6"/>
  <c r="I1456" i="6"/>
  <c r="J1456" i="6"/>
  <c r="K1456" i="6"/>
  <c r="H1457" i="6"/>
  <c r="I1457" i="6"/>
  <c r="J1457" i="6"/>
  <c r="K1457" i="6"/>
  <c r="H1458" i="6"/>
  <c r="I1458" i="6"/>
  <c r="J1458" i="6"/>
  <c r="K1458" i="6"/>
  <c r="H1459" i="6"/>
  <c r="I1459" i="6"/>
  <c r="J1459" i="6"/>
  <c r="K1459" i="6"/>
  <c r="H1460" i="6"/>
  <c r="I1460" i="6"/>
  <c r="J1460" i="6"/>
  <c r="K1460" i="6"/>
  <c r="H1461" i="6"/>
  <c r="I1461" i="6"/>
  <c r="J1461" i="6"/>
  <c r="K1461" i="6"/>
  <c r="H1462" i="6"/>
  <c r="I1462" i="6"/>
  <c r="J1462" i="6"/>
  <c r="K1462" i="6"/>
  <c r="H1463" i="6"/>
  <c r="I1463" i="6"/>
  <c r="J1463" i="6"/>
  <c r="K1463" i="6"/>
  <c r="H1464" i="6"/>
  <c r="I1464" i="6"/>
  <c r="J1464" i="6"/>
  <c r="K1464" i="6"/>
  <c r="H1465" i="6"/>
  <c r="I1465" i="6"/>
  <c r="J1465" i="6"/>
  <c r="K1465" i="6"/>
  <c r="H1466" i="6"/>
  <c r="I1466" i="6"/>
  <c r="J1466" i="6"/>
  <c r="K1466" i="6"/>
  <c r="H1467" i="6"/>
  <c r="I1467" i="6"/>
  <c r="J1467" i="6"/>
  <c r="K1467" i="6"/>
  <c r="H1468" i="6"/>
  <c r="I1468" i="6"/>
  <c r="J1468" i="6"/>
  <c r="K1468" i="6"/>
  <c r="H1469" i="6"/>
  <c r="I1469" i="6"/>
  <c r="J1469" i="6"/>
  <c r="K1469" i="6"/>
  <c r="H1470" i="6"/>
  <c r="I1470" i="6"/>
  <c r="J1470" i="6"/>
  <c r="K1470" i="6"/>
  <c r="H1471" i="6"/>
  <c r="I1471" i="6"/>
  <c r="J1471" i="6"/>
  <c r="K1471" i="6"/>
  <c r="H1472" i="6"/>
  <c r="I1472" i="6"/>
  <c r="J1472" i="6"/>
  <c r="K1472" i="6"/>
  <c r="H1473" i="6"/>
  <c r="I1473" i="6"/>
  <c r="J1473" i="6"/>
  <c r="K1473" i="6"/>
  <c r="H1474" i="6"/>
  <c r="I1474" i="6"/>
  <c r="J1474" i="6"/>
  <c r="K1474" i="6"/>
  <c r="H1475" i="6"/>
  <c r="I1475" i="6"/>
  <c r="J1475" i="6"/>
  <c r="K1475" i="6"/>
  <c r="H1476" i="6"/>
  <c r="I1476" i="6"/>
  <c r="J1476" i="6"/>
  <c r="K1476" i="6"/>
  <c r="H1477" i="6"/>
  <c r="I1477" i="6"/>
  <c r="J1477" i="6"/>
  <c r="K1477" i="6"/>
  <c r="H1478" i="6"/>
  <c r="I1478" i="6"/>
  <c r="J1478" i="6"/>
  <c r="K1478" i="6"/>
  <c r="H1479" i="6"/>
  <c r="I1479" i="6"/>
  <c r="J1479" i="6"/>
  <c r="K1479" i="6"/>
  <c r="H1480" i="6"/>
  <c r="I1480" i="6"/>
  <c r="J1480" i="6"/>
  <c r="K1480" i="6"/>
  <c r="H1481" i="6"/>
  <c r="I1481" i="6"/>
  <c r="J1481" i="6"/>
  <c r="K1481" i="6"/>
  <c r="H1482" i="6"/>
  <c r="I1482" i="6"/>
  <c r="J1482" i="6"/>
  <c r="K1482" i="6"/>
  <c r="H1483" i="6"/>
  <c r="I1483" i="6"/>
  <c r="J1483" i="6"/>
  <c r="K1483" i="6"/>
  <c r="H1484" i="6"/>
  <c r="I1484" i="6"/>
  <c r="J1484" i="6"/>
  <c r="K1484" i="6"/>
  <c r="H1485" i="6"/>
  <c r="I1485" i="6"/>
  <c r="J1485" i="6"/>
  <c r="K1485" i="6"/>
  <c r="H1486" i="6"/>
  <c r="I1486" i="6"/>
  <c r="J1486" i="6"/>
  <c r="K1486" i="6"/>
  <c r="H1487" i="6"/>
  <c r="I1487" i="6"/>
  <c r="J1487" i="6"/>
  <c r="K1487" i="6"/>
  <c r="H1488" i="6"/>
  <c r="I1488" i="6"/>
  <c r="J1488" i="6"/>
  <c r="K1488" i="6"/>
  <c r="H1489" i="6"/>
  <c r="I1489" i="6"/>
  <c r="J1489" i="6"/>
  <c r="K1489" i="6"/>
  <c r="H1490" i="6"/>
  <c r="I1490" i="6"/>
  <c r="J1490" i="6"/>
  <c r="K1490" i="6"/>
  <c r="H1491" i="6"/>
  <c r="I1491" i="6"/>
  <c r="J1491" i="6"/>
  <c r="K1491" i="6"/>
  <c r="H1492" i="6"/>
  <c r="I1492" i="6"/>
  <c r="J1492" i="6"/>
  <c r="K1492" i="6"/>
  <c r="H1493" i="6"/>
  <c r="I1493" i="6"/>
  <c r="J1493" i="6"/>
  <c r="K1493" i="6"/>
  <c r="H1494" i="6"/>
  <c r="I1494" i="6"/>
  <c r="J1494" i="6"/>
  <c r="K1494" i="6"/>
  <c r="H1495" i="6"/>
  <c r="I1495" i="6"/>
  <c r="J1495" i="6"/>
  <c r="K1495" i="6"/>
  <c r="H1496" i="6"/>
  <c r="I1496" i="6"/>
  <c r="J1496" i="6"/>
  <c r="K1496" i="6"/>
  <c r="H1497" i="6"/>
  <c r="I1497" i="6"/>
  <c r="J1497" i="6"/>
  <c r="K1497" i="6"/>
  <c r="H1498" i="6"/>
  <c r="I1498" i="6"/>
  <c r="J1498" i="6"/>
  <c r="K1498" i="6"/>
  <c r="H1499" i="6"/>
  <c r="I1499" i="6"/>
  <c r="J1499" i="6"/>
  <c r="K1499" i="6"/>
  <c r="H1500" i="6"/>
  <c r="I1500" i="6"/>
  <c r="J1500" i="6"/>
  <c r="K1500" i="6"/>
  <c r="H1501" i="6"/>
  <c r="I1501" i="6"/>
  <c r="J1501" i="6"/>
  <c r="K1501" i="6"/>
  <c r="H1502" i="6"/>
  <c r="I1502" i="6"/>
  <c r="J1502" i="6"/>
  <c r="K1502" i="6"/>
  <c r="H1503" i="6"/>
  <c r="I1503" i="6"/>
  <c r="J1503" i="6"/>
  <c r="K1503" i="6"/>
  <c r="H1504" i="6"/>
  <c r="I1504" i="6"/>
  <c r="J1504" i="6"/>
  <c r="K1504" i="6"/>
  <c r="H1505" i="6"/>
  <c r="I1505" i="6"/>
  <c r="J1505" i="6"/>
  <c r="K1505" i="6"/>
  <c r="H1506" i="6"/>
  <c r="I1506" i="6"/>
  <c r="J1506" i="6"/>
  <c r="K1506" i="6"/>
  <c r="H1507" i="6"/>
  <c r="I1507" i="6"/>
  <c r="J1507" i="6"/>
  <c r="K1507" i="6"/>
  <c r="H1508" i="6"/>
  <c r="I1508" i="6"/>
  <c r="J1508" i="6"/>
  <c r="K1508" i="6"/>
  <c r="H1509" i="6"/>
  <c r="I1509" i="6"/>
  <c r="J1509" i="6"/>
  <c r="K1509" i="6"/>
  <c r="H1510" i="6"/>
  <c r="I1510" i="6"/>
  <c r="J1510" i="6"/>
  <c r="K1510" i="6"/>
  <c r="H1511" i="6"/>
  <c r="I1511" i="6"/>
  <c r="J1511" i="6"/>
  <c r="K1511" i="6"/>
  <c r="H1512" i="6"/>
  <c r="I1512" i="6"/>
  <c r="J1512" i="6"/>
  <c r="K1512" i="6"/>
  <c r="H1513" i="6"/>
  <c r="I1513" i="6"/>
  <c r="J1513" i="6"/>
  <c r="K1513" i="6"/>
  <c r="H1514" i="6"/>
  <c r="I1514" i="6"/>
  <c r="J1514" i="6"/>
  <c r="K1514" i="6"/>
  <c r="H1515" i="6"/>
  <c r="I1515" i="6"/>
  <c r="J1515" i="6"/>
  <c r="K1515" i="6"/>
  <c r="H1516" i="6"/>
  <c r="I1516" i="6"/>
  <c r="J1516" i="6"/>
  <c r="K1516" i="6"/>
  <c r="H1517" i="6"/>
  <c r="I1517" i="6"/>
  <c r="J1517" i="6"/>
  <c r="K1517" i="6"/>
  <c r="H1518" i="6"/>
  <c r="I1518" i="6"/>
  <c r="J1518" i="6"/>
  <c r="K1518" i="6"/>
  <c r="H1519" i="6"/>
  <c r="I1519" i="6"/>
  <c r="J1519" i="6"/>
  <c r="K1519" i="6"/>
  <c r="H1520" i="6"/>
  <c r="I1520" i="6"/>
  <c r="J1520" i="6"/>
  <c r="K1520" i="6"/>
  <c r="H1521" i="6"/>
  <c r="I1521" i="6"/>
  <c r="J1521" i="6"/>
  <c r="K1521" i="6"/>
  <c r="H1522" i="6"/>
  <c r="I1522" i="6"/>
  <c r="J1522" i="6"/>
  <c r="K1522" i="6"/>
  <c r="H1523" i="6"/>
  <c r="I1523" i="6"/>
  <c r="J1523" i="6"/>
  <c r="K1523" i="6"/>
  <c r="H1524" i="6"/>
  <c r="I1524" i="6"/>
  <c r="J1524" i="6"/>
  <c r="K1524" i="6"/>
  <c r="H1525" i="6"/>
  <c r="I1525" i="6"/>
  <c r="J1525" i="6"/>
  <c r="K1525" i="6"/>
  <c r="H1526" i="6"/>
  <c r="I1526" i="6"/>
  <c r="J1526" i="6"/>
  <c r="K1526" i="6"/>
  <c r="H1527" i="6"/>
  <c r="I1527" i="6"/>
  <c r="J1527" i="6"/>
  <c r="K1527" i="6"/>
  <c r="H1528" i="6"/>
  <c r="I1528" i="6"/>
  <c r="J1528" i="6"/>
  <c r="K1528" i="6"/>
  <c r="H1529" i="6"/>
  <c r="I1529" i="6"/>
  <c r="J1529" i="6"/>
  <c r="K1529" i="6"/>
  <c r="H1530" i="6"/>
  <c r="I1530" i="6"/>
  <c r="J1530" i="6"/>
  <c r="K1530" i="6"/>
  <c r="H1531" i="6"/>
  <c r="I1531" i="6"/>
  <c r="J1531" i="6"/>
  <c r="K1531" i="6"/>
  <c r="H1532" i="6"/>
  <c r="I1532" i="6"/>
  <c r="J1532" i="6"/>
  <c r="K1532" i="6"/>
  <c r="H1533" i="6"/>
  <c r="I1533" i="6"/>
  <c r="J1533" i="6"/>
  <c r="K1533" i="6"/>
  <c r="H1534" i="6"/>
  <c r="I1534" i="6"/>
  <c r="J1534" i="6"/>
  <c r="K1534" i="6"/>
  <c r="H1535" i="6"/>
  <c r="I1535" i="6"/>
  <c r="J1535" i="6"/>
  <c r="K1535" i="6"/>
  <c r="H1536" i="6"/>
  <c r="I1536" i="6"/>
  <c r="J1536" i="6"/>
  <c r="K1536" i="6"/>
  <c r="H1537" i="6"/>
  <c r="I1537" i="6"/>
  <c r="J1537" i="6"/>
  <c r="K1537" i="6"/>
  <c r="H1538" i="6"/>
  <c r="I1538" i="6"/>
  <c r="J1538" i="6"/>
  <c r="K1538" i="6"/>
  <c r="H1539" i="6"/>
  <c r="I1539" i="6"/>
  <c r="J1539" i="6"/>
  <c r="K1539" i="6"/>
  <c r="H1540" i="6"/>
  <c r="I1540" i="6"/>
  <c r="J1540" i="6"/>
  <c r="K1540" i="6"/>
  <c r="H1541" i="6"/>
  <c r="I1541" i="6"/>
  <c r="J1541" i="6"/>
  <c r="K1541" i="6"/>
  <c r="H1542" i="6"/>
  <c r="I1542" i="6"/>
  <c r="J1542" i="6"/>
  <c r="K1542" i="6"/>
  <c r="H1543" i="6"/>
  <c r="I1543" i="6"/>
  <c r="J1543" i="6"/>
  <c r="K1543" i="6"/>
  <c r="H1544" i="6"/>
  <c r="I1544" i="6"/>
  <c r="J1544" i="6"/>
  <c r="K1544" i="6"/>
  <c r="H1545" i="6"/>
  <c r="I1545" i="6"/>
  <c r="J1545" i="6"/>
  <c r="K1545" i="6"/>
  <c r="H1546" i="6"/>
  <c r="I1546" i="6"/>
  <c r="J1546" i="6"/>
  <c r="K1546" i="6"/>
  <c r="H1547" i="6"/>
  <c r="I1547" i="6"/>
  <c r="J1547" i="6"/>
  <c r="K1547" i="6"/>
  <c r="H1548" i="6"/>
  <c r="I1548" i="6"/>
  <c r="J1548" i="6"/>
  <c r="K1548" i="6"/>
  <c r="H1549" i="6"/>
  <c r="I1549" i="6"/>
  <c r="J1549" i="6"/>
  <c r="K1549" i="6"/>
  <c r="H1550" i="6"/>
  <c r="I1550" i="6"/>
  <c r="J1550" i="6"/>
  <c r="K1550" i="6"/>
  <c r="H1551" i="6"/>
  <c r="I1551" i="6"/>
  <c r="J1551" i="6"/>
  <c r="K1551" i="6"/>
  <c r="H1552" i="6"/>
  <c r="I1552" i="6"/>
  <c r="J1552" i="6"/>
  <c r="K1552" i="6"/>
  <c r="H1553" i="6"/>
  <c r="I1553" i="6"/>
  <c r="J1553" i="6"/>
  <c r="K1553" i="6"/>
  <c r="H1554" i="6"/>
  <c r="I1554" i="6"/>
  <c r="J1554" i="6"/>
  <c r="K1554" i="6"/>
  <c r="H1555" i="6"/>
  <c r="I1555" i="6"/>
  <c r="J1555" i="6"/>
  <c r="K1555" i="6"/>
  <c r="H1556" i="6"/>
  <c r="I1556" i="6"/>
  <c r="J1556" i="6"/>
  <c r="K1556" i="6"/>
  <c r="H1557" i="6"/>
  <c r="I1557" i="6"/>
  <c r="J1557" i="6"/>
  <c r="K1557" i="6"/>
  <c r="H1558" i="6"/>
  <c r="I1558" i="6"/>
  <c r="J1558" i="6"/>
  <c r="K1558" i="6"/>
  <c r="H1559" i="6"/>
  <c r="I1559" i="6"/>
  <c r="J1559" i="6"/>
  <c r="K1559" i="6"/>
  <c r="H1560" i="6"/>
  <c r="I1560" i="6"/>
  <c r="J1560" i="6"/>
  <c r="K1560" i="6"/>
  <c r="H1561" i="6"/>
  <c r="I1561" i="6"/>
  <c r="J1561" i="6"/>
  <c r="K1561" i="6"/>
  <c r="H1562" i="6"/>
  <c r="I1562" i="6"/>
  <c r="J1562" i="6"/>
  <c r="K1562" i="6"/>
  <c r="H1563" i="6"/>
  <c r="I1563" i="6"/>
  <c r="J1563" i="6"/>
  <c r="K1563" i="6"/>
  <c r="H1564" i="6"/>
  <c r="I1564" i="6"/>
  <c r="J1564" i="6"/>
  <c r="K1564" i="6"/>
  <c r="H1565" i="6"/>
  <c r="I1565" i="6"/>
  <c r="J1565" i="6"/>
  <c r="K1565" i="6"/>
  <c r="H1566" i="6"/>
  <c r="I1566" i="6"/>
  <c r="J1566" i="6"/>
  <c r="K1566" i="6"/>
  <c r="H1567" i="6"/>
  <c r="I1567" i="6"/>
  <c r="J1567" i="6"/>
  <c r="K1567" i="6"/>
  <c r="H1568" i="6"/>
  <c r="I1568" i="6"/>
  <c r="J1568" i="6"/>
  <c r="K1568" i="6"/>
  <c r="H1569" i="6"/>
  <c r="I1569" i="6"/>
  <c r="J1569" i="6"/>
  <c r="K1569" i="6"/>
  <c r="H1570" i="6"/>
  <c r="I1570" i="6"/>
  <c r="J1570" i="6"/>
  <c r="K1570" i="6"/>
  <c r="H1571" i="6"/>
  <c r="I1571" i="6"/>
  <c r="J1571" i="6"/>
  <c r="K1571" i="6"/>
  <c r="H1572" i="6"/>
  <c r="I1572" i="6"/>
  <c r="J1572" i="6"/>
  <c r="K1572" i="6"/>
  <c r="H1573" i="6"/>
  <c r="I1573" i="6"/>
  <c r="J1573" i="6"/>
  <c r="K1573" i="6"/>
  <c r="H1574" i="6"/>
  <c r="I1574" i="6"/>
  <c r="J1574" i="6"/>
  <c r="K1574" i="6"/>
  <c r="H1575" i="6"/>
  <c r="I1575" i="6"/>
  <c r="J1575" i="6"/>
  <c r="K1575" i="6"/>
  <c r="H1576" i="6"/>
  <c r="I1576" i="6"/>
  <c r="J1576" i="6"/>
  <c r="K1576" i="6"/>
  <c r="H1577" i="6"/>
  <c r="I1577" i="6"/>
  <c r="J1577" i="6"/>
  <c r="K1577" i="6"/>
  <c r="H1578" i="6"/>
  <c r="I1578" i="6"/>
  <c r="J1578" i="6"/>
  <c r="K1578" i="6"/>
  <c r="H1579" i="6"/>
  <c r="I1579" i="6"/>
  <c r="J1579" i="6"/>
  <c r="K1579" i="6"/>
  <c r="H1580" i="6"/>
  <c r="I1580" i="6"/>
  <c r="J1580" i="6"/>
  <c r="K1580" i="6"/>
  <c r="H1581" i="6"/>
  <c r="I1581" i="6"/>
  <c r="J1581" i="6"/>
  <c r="K1581" i="6"/>
  <c r="H1582" i="6"/>
  <c r="I1582" i="6"/>
  <c r="J1582" i="6"/>
  <c r="K1582" i="6"/>
  <c r="H1583" i="6"/>
  <c r="I1583" i="6"/>
  <c r="J1583" i="6"/>
  <c r="K1583" i="6"/>
  <c r="H1584" i="6"/>
  <c r="I1584" i="6"/>
  <c r="J1584" i="6"/>
  <c r="K1584" i="6"/>
  <c r="H1585" i="6"/>
  <c r="I1585" i="6"/>
  <c r="J1585" i="6"/>
  <c r="K1585" i="6"/>
  <c r="H1586" i="6"/>
  <c r="I1586" i="6"/>
  <c r="J1586" i="6"/>
  <c r="K1586" i="6"/>
  <c r="H1587" i="6"/>
  <c r="I1587" i="6"/>
  <c r="J1587" i="6"/>
  <c r="K1587" i="6"/>
  <c r="H1588" i="6"/>
  <c r="I1588" i="6"/>
  <c r="J1588" i="6"/>
  <c r="K1588" i="6"/>
  <c r="H1589" i="6"/>
  <c r="I1589" i="6"/>
  <c r="J1589" i="6"/>
  <c r="K1589" i="6"/>
  <c r="H1590" i="6"/>
  <c r="I1590" i="6"/>
  <c r="J1590" i="6"/>
  <c r="K1590" i="6"/>
  <c r="H1591" i="6"/>
  <c r="I1591" i="6"/>
  <c r="J1591" i="6"/>
  <c r="K1591" i="6"/>
  <c r="H1592" i="6"/>
  <c r="I1592" i="6"/>
  <c r="J1592" i="6"/>
  <c r="K1592" i="6"/>
  <c r="H1593" i="6"/>
  <c r="I1593" i="6"/>
  <c r="J1593" i="6"/>
  <c r="K1593" i="6"/>
  <c r="H1594" i="6"/>
  <c r="I1594" i="6"/>
  <c r="J1594" i="6"/>
  <c r="K1594" i="6"/>
  <c r="H1595" i="6"/>
  <c r="I1595" i="6"/>
  <c r="J1595" i="6"/>
  <c r="K1595" i="6"/>
  <c r="H1596" i="6"/>
  <c r="I1596" i="6"/>
  <c r="J1596" i="6"/>
  <c r="K1596" i="6"/>
  <c r="H1597" i="6"/>
  <c r="I1597" i="6"/>
  <c r="J1597" i="6"/>
  <c r="K1597" i="6"/>
  <c r="H1598" i="6"/>
  <c r="I1598" i="6"/>
  <c r="J1598" i="6"/>
  <c r="K1598" i="6"/>
  <c r="H1599" i="6"/>
  <c r="I1599" i="6"/>
  <c r="J1599" i="6"/>
  <c r="K1599" i="6"/>
  <c r="H1600" i="6"/>
  <c r="I1600" i="6"/>
  <c r="J1600" i="6"/>
  <c r="K1600" i="6"/>
  <c r="H1601" i="6"/>
  <c r="I1601" i="6"/>
  <c r="J1601" i="6"/>
  <c r="K1601" i="6"/>
  <c r="H1602" i="6"/>
  <c r="I1602" i="6"/>
  <c r="J1602" i="6"/>
  <c r="K1602" i="6"/>
  <c r="H1603" i="6"/>
  <c r="I1603" i="6"/>
  <c r="J1603" i="6"/>
  <c r="K1603" i="6"/>
  <c r="H1604" i="6"/>
  <c r="I1604" i="6"/>
  <c r="J1604" i="6"/>
  <c r="K1604" i="6"/>
  <c r="H1605" i="6"/>
  <c r="I1605" i="6"/>
  <c r="J1605" i="6"/>
  <c r="K1605" i="6"/>
  <c r="H1606" i="6"/>
  <c r="I1606" i="6"/>
  <c r="J1606" i="6"/>
  <c r="K1606" i="6"/>
  <c r="H1607" i="6"/>
  <c r="I1607" i="6"/>
  <c r="J1607" i="6"/>
  <c r="K1607" i="6"/>
  <c r="H1608" i="6"/>
  <c r="I1608" i="6"/>
  <c r="J1608" i="6"/>
  <c r="K1608" i="6"/>
  <c r="H1609" i="6"/>
  <c r="I1609" i="6"/>
  <c r="J1609" i="6"/>
  <c r="K1609" i="6"/>
  <c r="H1610" i="6"/>
  <c r="I1610" i="6"/>
  <c r="J1610" i="6"/>
  <c r="K1610" i="6"/>
  <c r="H1611" i="6"/>
  <c r="I1611" i="6"/>
  <c r="J1611" i="6"/>
  <c r="K1611" i="6"/>
  <c r="H1612" i="6"/>
  <c r="I1612" i="6"/>
  <c r="J1612" i="6"/>
  <c r="K1612" i="6"/>
  <c r="H1613" i="6"/>
  <c r="I1613" i="6"/>
  <c r="J1613" i="6"/>
  <c r="K1613" i="6"/>
  <c r="H1614" i="6"/>
  <c r="I1614" i="6"/>
  <c r="J1614" i="6"/>
  <c r="K1614" i="6"/>
  <c r="H1615" i="6"/>
  <c r="I1615" i="6"/>
  <c r="J1615" i="6"/>
  <c r="K1615" i="6"/>
  <c r="H1616" i="6"/>
  <c r="I1616" i="6"/>
  <c r="J1616" i="6"/>
  <c r="K1616" i="6"/>
  <c r="H1617" i="6"/>
  <c r="I1617" i="6"/>
  <c r="J1617" i="6"/>
  <c r="K1617" i="6"/>
  <c r="H1618" i="6"/>
  <c r="I1618" i="6"/>
  <c r="J1618" i="6"/>
  <c r="K1618" i="6"/>
  <c r="H1619" i="6"/>
  <c r="I1619" i="6"/>
  <c r="J1619" i="6"/>
  <c r="K1619" i="6"/>
  <c r="H1620" i="6"/>
  <c r="I1620" i="6"/>
  <c r="J1620" i="6"/>
  <c r="K1620" i="6"/>
  <c r="H1621" i="6"/>
  <c r="I1621" i="6"/>
  <c r="J1621" i="6"/>
  <c r="K1621" i="6"/>
  <c r="H1622" i="6"/>
  <c r="I1622" i="6"/>
  <c r="J1622" i="6"/>
  <c r="K1622" i="6"/>
  <c r="H1623" i="6"/>
  <c r="I1623" i="6"/>
  <c r="J1623" i="6"/>
  <c r="K1623" i="6"/>
  <c r="H1624" i="6"/>
  <c r="I1624" i="6"/>
  <c r="J1624" i="6"/>
  <c r="K1624" i="6"/>
  <c r="H1625" i="6"/>
  <c r="I1625" i="6"/>
  <c r="J1625" i="6"/>
  <c r="K1625" i="6"/>
  <c r="H1626" i="6"/>
  <c r="I1626" i="6"/>
  <c r="J1626" i="6"/>
  <c r="K1626" i="6"/>
  <c r="H1627" i="6"/>
  <c r="I1627" i="6"/>
  <c r="J1627" i="6"/>
  <c r="K1627" i="6"/>
  <c r="H1628" i="6"/>
  <c r="I1628" i="6"/>
  <c r="J1628" i="6"/>
  <c r="K1628" i="6"/>
  <c r="H1629" i="6"/>
  <c r="I1629" i="6"/>
  <c r="J1629" i="6"/>
  <c r="K1629" i="6"/>
  <c r="H1630" i="6"/>
  <c r="I1630" i="6"/>
  <c r="J1630" i="6"/>
  <c r="K1630" i="6"/>
  <c r="H1631" i="6"/>
  <c r="I1631" i="6"/>
  <c r="J1631" i="6"/>
  <c r="K1631" i="6"/>
  <c r="H1632" i="6"/>
  <c r="I1632" i="6"/>
  <c r="J1632" i="6"/>
  <c r="K1632" i="6"/>
  <c r="H1633" i="6"/>
  <c r="I1633" i="6"/>
  <c r="J1633" i="6"/>
  <c r="K1633" i="6"/>
  <c r="H1634" i="6"/>
  <c r="I1634" i="6"/>
  <c r="J1634" i="6"/>
  <c r="K1634" i="6"/>
  <c r="H1635" i="6"/>
  <c r="I1635" i="6"/>
  <c r="J1635" i="6"/>
  <c r="K1635" i="6"/>
  <c r="H1636" i="6"/>
  <c r="I1636" i="6"/>
  <c r="J1636" i="6"/>
  <c r="K1636" i="6"/>
  <c r="H1637" i="6"/>
  <c r="I1637" i="6"/>
  <c r="J1637" i="6"/>
  <c r="K1637" i="6"/>
  <c r="H1638" i="6"/>
  <c r="I1638" i="6"/>
  <c r="J1638" i="6"/>
  <c r="K1638" i="6"/>
  <c r="H1639" i="6"/>
  <c r="I1639" i="6"/>
  <c r="J1639" i="6"/>
  <c r="K1639" i="6"/>
  <c r="H1640" i="6"/>
  <c r="I1640" i="6"/>
  <c r="J1640" i="6"/>
  <c r="K1640" i="6"/>
  <c r="H1641" i="6"/>
  <c r="I1641" i="6"/>
  <c r="J1641" i="6"/>
  <c r="K1641" i="6"/>
  <c r="H1642" i="6"/>
  <c r="I1642" i="6"/>
  <c r="J1642" i="6"/>
  <c r="K1642" i="6"/>
  <c r="H1643" i="6"/>
  <c r="I1643" i="6"/>
  <c r="J1643" i="6"/>
  <c r="K1643" i="6"/>
  <c r="H1644" i="6"/>
  <c r="I1644" i="6"/>
  <c r="J1644" i="6"/>
  <c r="K1644" i="6"/>
  <c r="H1645" i="6"/>
  <c r="I1645" i="6"/>
  <c r="J1645" i="6"/>
  <c r="K1645" i="6"/>
  <c r="H1646" i="6"/>
  <c r="I1646" i="6"/>
  <c r="J1646" i="6"/>
  <c r="K1646" i="6"/>
  <c r="H1647" i="6"/>
  <c r="I1647" i="6"/>
  <c r="J1647" i="6"/>
  <c r="K1647" i="6"/>
  <c r="H1648" i="6"/>
  <c r="I1648" i="6"/>
  <c r="J1648" i="6"/>
  <c r="K1648" i="6"/>
  <c r="H1649" i="6"/>
  <c r="I1649" i="6"/>
  <c r="J1649" i="6"/>
  <c r="K1649" i="6"/>
  <c r="H1650" i="6"/>
  <c r="I1650" i="6"/>
  <c r="J1650" i="6"/>
  <c r="K1650" i="6"/>
  <c r="H1651" i="6"/>
  <c r="I1651" i="6"/>
  <c r="J1651" i="6"/>
  <c r="K1651" i="6"/>
  <c r="H1652" i="6"/>
  <c r="I1652" i="6"/>
  <c r="J1652" i="6"/>
  <c r="K1652" i="6"/>
  <c r="H1653" i="6"/>
  <c r="I1653" i="6"/>
  <c r="J1653" i="6"/>
  <c r="K1653" i="6"/>
  <c r="H1654" i="6"/>
  <c r="I1654" i="6"/>
  <c r="J1654" i="6"/>
  <c r="K1654" i="6"/>
  <c r="H1655" i="6"/>
  <c r="I1655" i="6"/>
  <c r="J1655" i="6"/>
  <c r="K1655" i="6"/>
  <c r="H1656" i="6"/>
  <c r="I1656" i="6"/>
  <c r="J1656" i="6"/>
  <c r="K1656" i="6"/>
  <c r="H1657" i="6"/>
  <c r="I1657" i="6"/>
  <c r="J1657" i="6"/>
  <c r="K1657" i="6"/>
  <c r="H1658" i="6"/>
  <c r="I1658" i="6"/>
  <c r="J1658" i="6"/>
  <c r="K1658" i="6"/>
  <c r="H1659" i="6"/>
  <c r="I1659" i="6"/>
  <c r="J1659" i="6"/>
  <c r="K1659" i="6"/>
  <c r="H1660" i="6"/>
  <c r="I1660" i="6"/>
  <c r="J1660" i="6"/>
  <c r="K1660" i="6"/>
  <c r="H1661" i="6"/>
  <c r="I1661" i="6"/>
  <c r="J1661" i="6"/>
  <c r="K1661" i="6"/>
  <c r="H1662" i="6"/>
  <c r="I1662" i="6"/>
  <c r="J1662" i="6"/>
  <c r="K1662" i="6"/>
  <c r="H1663" i="6"/>
  <c r="I1663" i="6"/>
  <c r="J1663" i="6"/>
  <c r="K1663" i="6"/>
  <c r="H1664" i="6"/>
  <c r="I1664" i="6"/>
  <c r="J1664" i="6"/>
  <c r="K1664" i="6"/>
  <c r="H1665" i="6"/>
  <c r="I1665" i="6"/>
  <c r="J1665" i="6"/>
  <c r="K1665" i="6"/>
  <c r="H1666" i="6"/>
  <c r="I1666" i="6"/>
  <c r="J1666" i="6"/>
  <c r="K1666" i="6"/>
  <c r="H1667" i="6"/>
  <c r="I1667" i="6"/>
  <c r="J1667" i="6"/>
  <c r="K1667" i="6"/>
  <c r="H1668" i="6"/>
  <c r="I1668" i="6"/>
  <c r="J1668" i="6"/>
  <c r="K1668" i="6"/>
  <c r="H1669" i="6"/>
  <c r="I1669" i="6"/>
  <c r="J1669" i="6"/>
  <c r="K1669" i="6"/>
  <c r="H1670" i="6"/>
  <c r="I1670" i="6"/>
  <c r="J1670" i="6"/>
  <c r="K1670" i="6"/>
  <c r="H1671" i="6"/>
  <c r="I1671" i="6"/>
  <c r="J1671" i="6"/>
  <c r="K1671" i="6"/>
  <c r="H1672" i="6"/>
  <c r="I1672" i="6"/>
  <c r="J1672" i="6"/>
  <c r="K1672" i="6"/>
  <c r="H1673" i="6"/>
  <c r="I1673" i="6"/>
  <c r="J1673" i="6"/>
  <c r="K1673" i="6"/>
  <c r="H1674" i="6"/>
  <c r="I1674" i="6"/>
  <c r="J1674" i="6"/>
  <c r="K1674" i="6"/>
  <c r="H1675" i="6"/>
  <c r="I1675" i="6"/>
  <c r="J1675" i="6"/>
  <c r="K1675" i="6"/>
  <c r="H1676" i="6"/>
  <c r="I1676" i="6"/>
  <c r="J1676" i="6"/>
  <c r="K1676" i="6"/>
  <c r="H1677" i="6"/>
  <c r="I1677" i="6"/>
  <c r="J1677" i="6"/>
  <c r="K1677" i="6"/>
  <c r="H1678" i="6"/>
  <c r="I1678" i="6"/>
  <c r="J1678" i="6"/>
  <c r="K1678" i="6"/>
  <c r="H1679" i="6"/>
  <c r="I1679" i="6"/>
  <c r="J1679" i="6"/>
  <c r="K1679" i="6"/>
  <c r="H1680" i="6"/>
  <c r="I1680" i="6"/>
  <c r="J1680" i="6"/>
  <c r="K1680" i="6"/>
  <c r="H1681" i="6"/>
  <c r="I1681" i="6"/>
  <c r="J1681" i="6"/>
  <c r="K1681" i="6"/>
  <c r="H1682" i="6"/>
  <c r="I1682" i="6"/>
  <c r="J1682" i="6"/>
  <c r="K1682" i="6"/>
  <c r="H1683" i="6"/>
  <c r="I1683" i="6"/>
  <c r="J1683" i="6"/>
  <c r="K1683" i="6"/>
  <c r="H1684" i="6"/>
  <c r="I1684" i="6"/>
  <c r="J1684" i="6"/>
  <c r="K1684" i="6"/>
  <c r="H1685" i="6"/>
  <c r="I1685" i="6"/>
  <c r="J1685" i="6"/>
  <c r="K1685" i="6"/>
  <c r="H1686" i="6"/>
  <c r="I1686" i="6"/>
  <c r="J1686" i="6"/>
  <c r="K1686" i="6"/>
  <c r="H1687" i="6"/>
  <c r="I1687" i="6"/>
  <c r="J1687" i="6"/>
  <c r="K1687" i="6"/>
  <c r="H1688" i="6"/>
  <c r="I1688" i="6"/>
  <c r="J1688" i="6"/>
  <c r="K1688" i="6"/>
  <c r="H1689" i="6"/>
  <c r="I1689" i="6"/>
  <c r="J1689" i="6"/>
  <c r="K1689" i="6"/>
  <c r="H1690" i="6"/>
  <c r="I1690" i="6"/>
  <c r="J1690" i="6"/>
  <c r="K1690" i="6"/>
  <c r="H1691" i="6"/>
  <c r="I1691" i="6"/>
  <c r="J1691" i="6"/>
  <c r="K1691" i="6"/>
  <c r="H1692" i="6"/>
  <c r="I1692" i="6"/>
  <c r="J1692" i="6"/>
  <c r="K1692" i="6"/>
  <c r="H1693" i="6"/>
  <c r="I1693" i="6"/>
  <c r="J1693" i="6"/>
  <c r="K1693" i="6"/>
  <c r="H1694" i="6"/>
  <c r="I1694" i="6"/>
  <c r="J1694" i="6"/>
  <c r="K1694" i="6"/>
  <c r="H1695" i="6"/>
  <c r="I1695" i="6"/>
  <c r="J1695" i="6"/>
  <c r="K1695" i="6"/>
  <c r="H1696" i="6"/>
  <c r="I1696" i="6"/>
  <c r="J1696" i="6"/>
  <c r="K1696" i="6"/>
  <c r="H1697" i="6"/>
  <c r="I1697" i="6"/>
  <c r="J1697" i="6"/>
  <c r="K1697" i="6"/>
  <c r="H1698" i="6"/>
  <c r="I1698" i="6"/>
  <c r="J1698" i="6"/>
  <c r="K1698" i="6"/>
  <c r="H1699" i="6"/>
  <c r="I1699" i="6"/>
  <c r="J1699" i="6"/>
  <c r="K1699" i="6"/>
  <c r="H1700" i="6"/>
  <c r="I1700" i="6"/>
  <c r="J1700" i="6"/>
  <c r="K1700" i="6"/>
  <c r="H1701" i="6"/>
  <c r="I1701" i="6"/>
  <c r="J1701" i="6"/>
  <c r="K1701" i="6"/>
  <c r="H1702" i="6"/>
  <c r="I1702" i="6"/>
  <c r="J1702" i="6"/>
  <c r="K1702" i="6"/>
  <c r="H1703" i="6"/>
  <c r="I1703" i="6"/>
  <c r="J1703" i="6"/>
  <c r="K1703" i="6"/>
  <c r="H1704" i="6"/>
  <c r="I1704" i="6"/>
  <c r="J1704" i="6"/>
  <c r="K1704" i="6"/>
  <c r="H1705" i="6"/>
  <c r="I1705" i="6"/>
  <c r="J1705" i="6"/>
  <c r="K1705" i="6"/>
  <c r="H1706" i="6"/>
  <c r="I1706" i="6"/>
  <c r="J1706" i="6"/>
  <c r="K1706" i="6"/>
  <c r="H1707" i="6"/>
  <c r="I1707" i="6"/>
  <c r="J1707" i="6"/>
  <c r="K1707" i="6"/>
  <c r="H1708" i="6"/>
  <c r="I1708" i="6"/>
  <c r="J1708" i="6"/>
  <c r="K1708" i="6"/>
  <c r="H1709" i="6"/>
  <c r="I1709" i="6"/>
  <c r="J1709" i="6"/>
  <c r="K1709" i="6"/>
  <c r="H1710" i="6"/>
  <c r="I1710" i="6"/>
  <c r="J1710" i="6"/>
  <c r="K1710" i="6"/>
  <c r="H1711" i="6"/>
  <c r="I1711" i="6"/>
  <c r="J1711" i="6"/>
  <c r="K1711" i="6"/>
  <c r="H1712" i="6"/>
  <c r="I1712" i="6"/>
  <c r="J1712" i="6"/>
  <c r="K1712" i="6"/>
  <c r="H1713" i="6"/>
  <c r="I1713" i="6"/>
  <c r="J1713" i="6"/>
  <c r="K1713" i="6"/>
  <c r="H1714" i="6"/>
  <c r="I1714" i="6"/>
  <c r="J1714" i="6"/>
  <c r="K1714" i="6"/>
  <c r="H1715" i="6"/>
  <c r="I1715" i="6"/>
  <c r="J1715" i="6"/>
  <c r="K1715" i="6"/>
  <c r="H1716" i="6"/>
  <c r="I1716" i="6"/>
  <c r="J1716" i="6"/>
  <c r="K1716" i="6"/>
  <c r="H1717" i="6"/>
  <c r="I1717" i="6"/>
  <c r="J1717" i="6"/>
  <c r="K1717" i="6"/>
  <c r="H1718" i="6"/>
  <c r="I1718" i="6"/>
  <c r="J1718" i="6"/>
  <c r="K1718" i="6"/>
  <c r="H1719" i="6"/>
  <c r="I1719" i="6"/>
  <c r="J1719" i="6"/>
  <c r="K1719" i="6"/>
  <c r="H1720" i="6"/>
  <c r="I1720" i="6"/>
  <c r="J1720" i="6"/>
  <c r="K1720" i="6"/>
  <c r="H1721" i="6"/>
  <c r="I1721" i="6"/>
  <c r="J1721" i="6"/>
  <c r="K1721" i="6"/>
  <c r="H1722" i="6"/>
  <c r="I1722" i="6"/>
  <c r="J1722" i="6"/>
  <c r="K1722" i="6"/>
  <c r="H1723" i="6"/>
  <c r="I1723" i="6"/>
  <c r="J1723" i="6"/>
  <c r="K1723" i="6"/>
  <c r="H1724" i="6"/>
  <c r="I1724" i="6"/>
  <c r="J1724" i="6"/>
  <c r="K1724" i="6"/>
  <c r="H1725" i="6"/>
  <c r="I1725" i="6"/>
  <c r="J1725" i="6"/>
  <c r="K1725" i="6"/>
  <c r="H1726" i="6"/>
  <c r="I1726" i="6"/>
  <c r="J1726" i="6"/>
  <c r="K1726" i="6"/>
  <c r="H1727" i="6"/>
  <c r="I1727" i="6"/>
  <c r="J1727" i="6"/>
  <c r="K1727" i="6"/>
  <c r="H1728" i="6"/>
  <c r="I1728" i="6"/>
  <c r="J1728" i="6"/>
  <c r="K1728" i="6"/>
  <c r="H1729" i="6"/>
  <c r="I1729" i="6"/>
  <c r="J1729" i="6"/>
  <c r="K1729" i="6"/>
  <c r="H1730" i="6"/>
  <c r="I1730" i="6"/>
  <c r="J1730" i="6"/>
  <c r="K1730" i="6"/>
  <c r="H1731" i="6"/>
  <c r="I1731" i="6"/>
  <c r="J1731" i="6"/>
  <c r="K1731" i="6"/>
  <c r="H1732" i="6"/>
  <c r="I1732" i="6"/>
  <c r="J1732" i="6"/>
  <c r="K1732" i="6"/>
  <c r="H1733" i="6"/>
  <c r="I1733" i="6"/>
  <c r="J1733" i="6"/>
  <c r="K1733" i="6"/>
  <c r="H1734" i="6"/>
  <c r="I1734" i="6"/>
  <c r="J1734" i="6"/>
  <c r="K1734" i="6"/>
  <c r="H1735" i="6"/>
  <c r="I1735" i="6"/>
  <c r="J1735" i="6"/>
  <c r="K1735" i="6"/>
  <c r="H1736" i="6"/>
  <c r="I1736" i="6"/>
  <c r="J1736" i="6"/>
  <c r="K1736" i="6"/>
  <c r="H1737" i="6"/>
  <c r="I1737" i="6"/>
  <c r="J1737" i="6"/>
  <c r="K1737" i="6"/>
  <c r="H1738" i="6"/>
  <c r="I1738" i="6"/>
  <c r="J1738" i="6"/>
  <c r="K1738" i="6"/>
  <c r="H1739" i="6"/>
  <c r="I1739" i="6"/>
  <c r="J1739" i="6"/>
  <c r="K1739" i="6"/>
  <c r="H1740" i="6"/>
  <c r="I1740" i="6"/>
  <c r="J1740" i="6"/>
  <c r="K1740" i="6"/>
  <c r="H1741" i="6"/>
  <c r="I1741" i="6"/>
  <c r="J1741" i="6"/>
  <c r="K1741" i="6"/>
  <c r="H1742" i="6"/>
  <c r="I1742" i="6"/>
  <c r="J1742" i="6"/>
  <c r="K1742" i="6"/>
  <c r="H1743" i="6"/>
  <c r="I1743" i="6"/>
  <c r="J1743" i="6"/>
  <c r="K1743" i="6"/>
  <c r="H1744" i="6"/>
  <c r="I1744" i="6"/>
  <c r="J1744" i="6"/>
  <c r="K1744" i="6"/>
  <c r="H1745" i="6"/>
  <c r="I1745" i="6"/>
  <c r="J1745" i="6"/>
  <c r="K1745" i="6"/>
  <c r="H1746" i="6"/>
  <c r="I1746" i="6"/>
  <c r="J1746" i="6"/>
  <c r="K1746" i="6"/>
  <c r="H1747" i="6"/>
  <c r="I1747" i="6"/>
  <c r="J1747" i="6"/>
  <c r="K1747" i="6"/>
  <c r="H1748" i="6"/>
  <c r="I1748" i="6"/>
  <c r="J1748" i="6"/>
  <c r="K1748" i="6"/>
  <c r="H1749" i="6"/>
  <c r="I1749" i="6"/>
  <c r="J1749" i="6"/>
  <c r="K1749" i="6"/>
  <c r="H1750" i="6"/>
  <c r="I1750" i="6"/>
  <c r="J1750" i="6"/>
  <c r="K1750" i="6"/>
  <c r="H1751" i="6"/>
  <c r="I1751" i="6"/>
  <c r="J1751" i="6"/>
  <c r="K1751" i="6"/>
  <c r="H1752" i="6"/>
  <c r="I1752" i="6"/>
  <c r="J1752" i="6"/>
  <c r="K1752" i="6"/>
  <c r="H1753" i="6"/>
  <c r="I1753" i="6"/>
  <c r="J1753" i="6"/>
  <c r="K1753" i="6"/>
  <c r="H1754" i="6"/>
  <c r="I1754" i="6"/>
  <c r="J1754" i="6"/>
  <c r="K1754" i="6"/>
  <c r="H1755" i="6"/>
  <c r="I1755" i="6"/>
  <c r="J1755" i="6"/>
  <c r="K1755" i="6"/>
  <c r="H1756" i="6"/>
  <c r="I1756" i="6"/>
  <c r="J1756" i="6"/>
  <c r="K1756" i="6"/>
  <c r="H1757" i="6"/>
  <c r="I1757" i="6"/>
  <c r="J1757" i="6"/>
  <c r="K1757" i="6"/>
  <c r="H1758" i="6"/>
  <c r="I1758" i="6"/>
  <c r="J1758" i="6"/>
  <c r="K1758" i="6"/>
  <c r="H1759" i="6"/>
  <c r="I1759" i="6"/>
  <c r="J1759" i="6"/>
  <c r="K1759" i="6"/>
  <c r="H1760" i="6"/>
  <c r="I1760" i="6"/>
  <c r="J1760" i="6"/>
  <c r="K1760" i="6"/>
  <c r="H1761" i="6"/>
  <c r="I1761" i="6"/>
  <c r="J1761" i="6"/>
  <c r="K1761" i="6"/>
  <c r="H1762" i="6"/>
  <c r="I1762" i="6"/>
  <c r="J1762" i="6"/>
  <c r="K1762" i="6"/>
  <c r="H1763" i="6"/>
  <c r="I1763" i="6"/>
  <c r="J1763" i="6"/>
  <c r="K1763" i="6"/>
  <c r="H1764" i="6"/>
  <c r="I1764" i="6"/>
  <c r="J1764" i="6"/>
  <c r="K1764" i="6"/>
  <c r="H1765" i="6"/>
  <c r="I1765" i="6"/>
  <c r="J1765" i="6"/>
  <c r="K1765" i="6"/>
  <c r="H1766" i="6"/>
  <c r="I1766" i="6"/>
  <c r="J1766" i="6"/>
  <c r="K1766" i="6"/>
  <c r="H1767" i="6"/>
  <c r="I1767" i="6"/>
  <c r="J1767" i="6"/>
  <c r="K1767" i="6"/>
  <c r="H1768" i="6"/>
  <c r="I1768" i="6"/>
  <c r="J1768" i="6"/>
  <c r="K1768" i="6"/>
  <c r="H1769" i="6"/>
  <c r="I1769" i="6"/>
  <c r="J1769" i="6"/>
  <c r="K1769" i="6"/>
  <c r="H1770" i="6"/>
  <c r="I1770" i="6"/>
  <c r="J1770" i="6"/>
  <c r="K1770" i="6"/>
  <c r="H1771" i="6"/>
  <c r="I1771" i="6"/>
  <c r="J1771" i="6"/>
  <c r="K1771" i="6"/>
  <c r="H1772" i="6"/>
  <c r="I1772" i="6"/>
  <c r="J1772" i="6"/>
  <c r="K1772" i="6"/>
  <c r="H1773" i="6"/>
  <c r="I1773" i="6"/>
  <c r="J1773" i="6"/>
  <c r="K1773" i="6"/>
  <c r="H1774" i="6"/>
  <c r="I1774" i="6"/>
  <c r="J1774" i="6"/>
  <c r="K1774" i="6"/>
  <c r="H1775" i="6"/>
  <c r="I1775" i="6"/>
  <c r="J1775" i="6"/>
  <c r="K1775" i="6"/>
  <c r="H1776" i="6"/>
  <c r="I1776" i="6"/>
  <c r="J1776" i="6"/>
  <c r="K1776" i="6"/>
  <c r="H1777" i="6"/>
  <c r="I1777" i="6"/>
  <c r="J1777" i="6"/>
  <c r="K1777" i="6"/>
  <c r="H1778" i="6"/>
  <c r="I1778" i="6"/>
  <c r="J1778" i="6"/>
  <c r="K1778" i="6"/>
  <c r="H1779" i="6"/>
  <c r="I1779" i="6"/>
  <c r="J1779" i="6"/>
  <c r="K1779" i="6"/>
  <c r="H1780" i="6"/>
  <c r="I1780" i="6"/>
  <c r="J1780" i="6"/>
  <c r="K1780" i="6"/>
  <c r="H1781" i="6"/>
  <c r="I1781" i="6"/>
  <c r="J1781" i="6"/>
  <c r="K1781" i="6"/>
  <c r="H1782" i="6"/>
  <c r="I1782" i="6"/>
  <c r="J1782" i="6"/>
  <c r="K1782" i="6"/>
  <c r="H1783" i="6"/>
  <c r="I1783" i="6"/>
  <c r="J1783" i="6"/>
  <c r="K1783" i="6"/>
  <c r="H1784" i="6"/>
  <c r="I1784" i="6"/>
  <c r="J1784" i="6"/>
  <c r="K1784" i="6"/>
  <c r="H1785" i="6"/>
  <c r="I1785" i="6"/>
  <c r="J1785" i="6"/>
  <c r="K1785" i="6"/>
  <c r="H1786" i="6"/>
  <c r="I1786" i="6"/>
  <c r="J1786" i="6"/>
  <c r="K1786" i="6"/>
  <c r="H1787" i="6"/>
  <c r="I1787" i="6"/>
  <c r="J1787" i="6"/>
  <c r="K1787" i="6"/>
  <c r="H1788" i="6"/>
  <c r="I1788" i="6"/>
  <c r="J1788" i="6"/>
  <c r="K1788" i="6"/>
  <c r="H1789" i="6"/>
  <c r="I1789" i="6"/>
  <c r="J1789" i="6"/>
  <c r="K1789" i="6"/>
  <c r="H1790" i="6"/>
  <c r="I1790" i="6"/>
  <c r="J1790" i="6"/>
  <c r="K1790" i="6"/>
  <c r="H1791" i="6"/>
  <c r="I1791" i="6"/>
  <c r="J1791" i="6"/>
  <c r="K1791" i="6"/>
  <c r="H1792" i="6"/>
  <c r="I1792" i="6"/>
  <c r="J1792" i="6"/>
  <c r="K1792" i="6"/>
  <c r="H1793" i="6"/>
  <c r="I1793" i="6"/>
  <c r="J1793" i="6"/>
  <c r="K1793" i="6"/>
  <c r="H1794" i="6"/>
  <c r="I1794" i="6"/>
  <c r="J1794" i="6"/>
  <c r="K1794" i="6"/>
  <c r="H1795" i="6"/>
  <c r="I1795" i="6"/>
  <c r="J1795" i="6"/>
  <c r="K1795" i="6"/>
  <c r="H1796" i="6"/>
  <c r="I1796" i="6"/>
  <c r="J1796" i="6"/>
  <c r="K1796" i="6"/>
  <c r="H1797" i="6"/>
  <c r="I1797" i="6"/>
  <c r="J1797" i="6"/>
  <c r="K1797" i="6"/>
  <c r="H1798" i="6"/>
  <c r="I1798" i="6"/>
  <c r="J1798" i="6"/>
  <c r="K1798" i="6"/>
  <c r="H1799" i="6"/>
  <c r="I1799" i="6"/>
  <c r="J1799" i="6"/>
  <c r="K1799" i="6"/>
  <c r="H1800" i="6"/>
  <c r="I1800" i="6"/>
  <c r="J1800" i="6"/>
  <c r="K1800" i="6"/>
  <c r="H1801" i="6"/>
  <c r="I1801" i="6"/>
  <c r="J1801" i="6"/>
  <c r="K1801" i="6"/>
  <c r="H1802" i="6"/>
  <c r="I1802" i="6"/>
  <c r="J1802" i="6"/>
  <c r="K1802" i="6"/>
  <c r="H1803" i="6"/>
  <c r="I1803" i="6"/>
  <c r="J1803" i="6"/>
  <c r="K1803" i="6"/>
  <c r="H1804" i="6"/>
  <c r="I1804" i="6"/>
  <c r="J1804" i="6"/>
  <c r="K1804" i="6"/>
  <c r="H1805" i="6"/>
  <c r="I1805" i="6"/>
  <c r="J1805" i="6"/>
  <c r="K1805" i="6"/>
  <c r="H1806" i="6"/>
  <c r="I1806" i="6"/>
  <c r="J1806" i="6"/>
  <c r="K1806" i="6"/>
  <c r="H1807" i="6"/>
  <c r="I1807" i="6"/>
  <c r="J1807" i="6"/>
  <c r="K1807" i="6"/>
  <c r="H1808" i="6"/>
  <c r="I1808" i="6"/>
  <c r="J1808" i="6"/>
  <c r="K1808" i="6"/>
  <c r="H1809" i="6"/>
  <c r="I1809" i="6"/>
  <c r="J1809" i="6"/>
  <c r="K1809" i="6"/>
  <c r="H1810" i="6"/>
  <c r="I1810" i="6"/>
  <c r="J1810" i="6"/>
  <c r="K1810" i="6"/>
  <c r="H1811" i="6"/>
  <c r="I1811" i="6"/>
  <c r="J1811" i="6"/>
  <c r="K1811" i="6"/>
  <c r="H1812" i="6"/>
  <c r="I1812" i="6"/>
  <c r="J1812" i="6"/>
  <c r="K1812" i="6"/>
  <c r="H1813" i="6"/>
  <c r="I1813" i="6"/>
  <c r="J1813" i="6"/>
  <c r="K1813" i="6"/>
  <c r="H1814" i="6"/>
  <c r="I1814" i="6"/>
  <c r="J1814" i="6"/>
  <c r="K1814" i="6"/>
  <c r="H1815" i="6"/>
  <c r="I1815" i="6"/>
  <c r="J1815" i="6"/>
  <c r="K1815" i="6"/>
  <c r="H1816" i="6"/>
  <c r="I1816" i="6"/>
  <c r="J1816" i="6"/>
  <c r="K1816" i="6"/>
  <c r="H1817" i="6"/>
  <c r="I1817" i="6"/>
  <c r="J1817" i="6"/>
  <c r="K1817" i="6"/>
  <c r="H1818" i="6"/>
  <c r="I1818" i="6"/>
  <c r="J1818" i="6"/>
  <c r="K1818" i="6"/>
  <c r="H1819" i="6"/>
  <c r="I1819" i="6"/>
  <c r="J1819" i="6"/>
  <c r="K1819" i="6"/>
  <c r="H1820" i="6"/>
  <c r="I1820" i="6"/>
  <c r="J1820" i="6"/>
  <c r="K1820" i="6"/>
  <c r="H1821" i="6"/>
  <c r="I1821" i="6"/>
  <c r="J1821" i="6"/>
  <c r="K1821" i="6"/>
  <c r="H1822" i="6"/>
  <c r="I1822" i="6"/>
  <c r="J1822" i="6"/>
  <c r="K1822" i="6"/>
  <c r="H1823" i="6"/>
  <c r="I1823" i="6"/>
  <c r="J1823" i="6"/>
  <c r="K1823" i="6"/>
  <c r="H1824" i="6"/>
  <c r="I1824" i="6"/>
  <c r="J1824" i="6"/>
  <c r="K1824" i="6"/>
  <c r="H1825" i="6"/>
  <c r="I1825" i="6"/>
  <c r="J1825" i="6"/>
  <c r="K1825" i="6"/>
  <c r="H1826" i="6"/>
  <c r="I1826" i="6"/>
  <c r="J1826" i="6"/>
  <c r="K1826" i="6"/>
  <c r="H1827" i="6"/>
  <c r="I1827" i="6"/>
  <c r="J1827" i="6"/>
  <c r="K1827" i="6"/>
  <c r="H1828" i="6"/>
  <c r="I1828" i="6"/>
  <c r="J1828" i="6"/>
  <c r="K1828" i="6"/>
  <c r="H1829" i="6"/>
  <c r="I1829" i="6"/>
  <c r="J1829" i="6"/>
  <c r="K1829" i="6"/>
  <c r="H1830" i="6"/>
  <c r="I1830" i="6"/>
  <c r="J1830" i="6"/>
  <c r="K1830" i="6"/>
  <c r="H1831" i="6"/>
  <c r="I1831" i="6"/>
  <c r="J1831" i="6"/>
  <c r="K1831" i="6"/>
  <c r="H1832" i="6"/>
  <c r="I1832" i="6"/>
  <c r="J1832" i="6"/>
  <c r="K1832" i="6"/>
  <c r="H1833" i="6"/>
  <c r="I1833" i="6"/>
  <c r="J1833" i="6"/>
  <c r="K1833" i="6"/>
  <c r="H1834" i="6"/>
  <c r="I1834" i="6"/>
  <c r="J1834" i="6"/>
  <c r="K1834" i="6"/>
  <c r="H1835" i="6"/>
  <c r="I1835" i="6"/>
  <c r="J1835" i="6"/>
  <c r="K1835" i="6"/>
  <c r="H1836" i="6"/>
  <c r="I1836" i="6"/>
  <c r="J1836" i="6"/>
  <c r="K1836" i="6"/>
  <c r="H1837" i="6"/>
  <c r="I1837" i="6"/>
  <c r="J1837" i="6"/>
  <c r="K1837" i="6"/>
  <c r="H1838" i="6"/>
  <c r="I1838" i="6"/>
  <c r="J1838" i="6"/>
  <c r="K1838" i="6"/>
  <c r="H1839" i="6"/>
  <c r="I1839" i="6"/>
  <c r="J1839" i="6"/>
  <c r="K1839" i="6"/>
  <c r="H1840" i="6"/>
  <c r="I1840" i="6"/>
  <c r="J1840" i="6"/>
  <c r="K1840" i="6"/>
  <c r="H1841" i="6"/>
  <c r="I1841" i="6"/>
  <c r="J1841" i="6"/>
  <c r="K1841" i="6"/>
  <c r="H1842" i="6"/>
  <c r="I1842" i="6"/>
  <c r="J1842" i="6"/>
  <c r="K1842" i="6"/>
  <c r="H1843" i="6"/>
  <c r="I1843" i="6"/>
  <c r="J1843" i="6"/>
  <c r="K1843" i="6"/>
  <c r="H1844" i="6"/>
  <c r="I1844" i="6"/>
  <c r="J1844" i="6"/>
  <c r="K1844" i="6"/>
  <c r="H1845" i="6"/>
  <c r="I1845" i="6"/>
  <c r="J1845" i="6"/>
  <c r="K1845" i="6"/>
  <c r="H1846" i="6"/>
  <c r="I1846" i="6"/>
  <c r="J1846" i="6"/>
  <c r="K1846" i="6"/>
  <c r="H1847" i="6"/>
  <c r="I1847" i="6"/>
  <c r="J1847" i="6"/>
  <c r="K1847" i="6"/>
  <c r="H1848" i="6"/>
  <c r="I1848" i="6"/>
  <c r="J1848" i="6"/>
  <c r="K1848" i="6"/>
  <c r="H1849" i="6"/>
  <c r="I1849" i="6"/>
  <c r="J1849" i="6"/>
  <c r="K1849" i="6"/>
  <c r="H1850" i="6"/>
  <c r="I1850" i="6"/>
  <c r="J1850" i="6"/>
  <c r="K1850" i="6"/>
  <c r="H1851" i="6"/>
  <c r="I1851" i="6"/>
  <c r="J1851" i="6"/>
  <c r="K1851" i="6"/>
  <c r="H1852" i="6"/>
  <c r="I1852" i="6"/>
  <c r="J1852" i="6"/>
  <c r="K1852" i="6"/>
  <c r="H1853" i="6"/>
  <c r="I1853" i="6"/>
  <c r="J1853" i="6"/>
  <c r="K1853" i="6"/>
  <c r="H1854" i="6"/>
  <c r="I1854" i="6"/>
  <c r="J1854" i="6"/>
  <c r="K1854" i="6"/>
  <c r="H1855" i="6"/>
  <c r="I1855" i="6"/>
  <c r="J1855" i="6"/>
  <c r="K1855" i="6"/>
  <c r="H1856" i="6"/>
  <c r="I1856" i="6"/>
  <c r="J1856" i="6"/>
  <c r="K1856" i="6"/>
  <c r="H1857" i="6"/>
  <c r="I1857" i="6"/>
  <c r="J1857" i="6"/>
  <c r="K1857" i="6"/>
  <c r="H1858" i="6"/>
  <c r="I1858" i="6"/>
  <c r="J1858" i="6"/>
  <c r="K1858" i="6"/>
  <c r="H1859" i="6"/>
  <c r="I1859" i="6"/>
  <c r="J1859" i="6"/>
  <c r="K1859" i="6"/>
  <c r="H1860" i="6"/>
  <c r="I1860" i="6"/>
  <c r="J1860" i="6"/>
  <c r="K1860" i="6"/>
  <c r="H1861" i="6"/>
  <c r="I1861" i="6"/>
  <c r="J1861" i="6"/>
  <c r="K1861" i="6"/>
  <c r="H1862" i="6"/>
  <c r="I1862" i="6"/>
  <c r="J1862" i="6"/>
  <c r="K1862" i="6"/>
  <c r="H1863" i="6"/>
  <c r="I1863" i="6"/>
  <c r="J1863" i="6"/>
  <c r="K1863" i="6"/>
  <c r="H1864" i="6"/>
  <c r="I1864" i="6"/>
  <c r="J1864" i="6"/>
  <c r="K1864" i="6"/>
  <c r="H1865" i="6"/>
  <c r="I1865" i="6"/>
  <c r="J1865" i="6"/>
  <c r="K1865" i="6"/>
  <c r="H1866" i="6"/>
  <c r="I1866" i="6"/>
  <c r="J1866" i="6"/>
  <c r="K1866" i="6"/>
  <c r="H1867" i="6"/>
  <c r="I1867" i="6"/>
  <c r="J1867" i="6"/>
  <c r="K1867" i="6"/>
  <c r="H1868" i="6"/>
  <c r="I1868" i="6"/>
  <c r="J1868" i="6"/>
  <c r="K1868" i="6"/>
  <c r="H1869" i="6"/>
  <c r="I1869" i="6"/>
  <c r="J1869" i="6"/>
  <c r="K1869" i="6"/>
  <c r="H1870" i="6"/>
  <c r="I1870" i="6"/>
  <c r="J1870" i="6"/>
  <c r="K1870" i="6"/>
  <c r="H1871" i="6"/>
  <c r="I1871" i="6"/>
  <c r="J1871" i="6"/>
  <c r="K1871" i="6"/>
  <c r="H1872" i="6"/>
  <c r="I1872" i="6"/>
  <c r="J1872" i="6"/>
  <c r="K1872" i="6"/>
  <c r="H1873" i="6"/>
  <c r="I1873" i="6"/>
  <c r="J1873" i="6"/>
  <c r="K1873" i="6"/>
  <c r="H1874" i="6"/>
  <c r="I1874" i="6"/>
  <c r="J1874" i="6"/>
  <c r="K1874" i="6"/>
  <c r="H1875" i="6"/>
  <c r="I1875" i="6"/>
  <c r="J1875" i="6"/>
  <c r="K1875" i="6"/>
  <c r="H1876" i="6"/>
  <c r="I1876" i="6"/>
  <c r="J1876" i="6"/>
  <c r="K1876" i="6"/>
  <c r="H1877" i="6"/>
  <c r="I1877" i="6"/>
  <c r="J1877" i="6"/>
  <c r="K1877" i="6"/>
  <c r="H1878" i="6"/>
  <c r="I1878" i="6"/>
  <c r="J1878" i="6"/>
  <c r="K1878" i="6"/>
  <c r="H1879" i="6"/>
  <c r="I1879" i="6"/>
  <c r="J1879" i="6"/>
  <c r="K1879" i="6"/>
  <c r="H1880" i="6"/>
  <c r="I1880" i="6"/>
  <c r="J1880" i="6"/>
  <c r="K1880" i="6"/>
  <c r="H1881" i="6"/>
  <c r="I1881" i="6"/>
  <c r="J1881" i="6"/>
  <c r="K1881" i="6"/>
  <c r="H1882" i="6"/>
  <c r="I1882" i="6"/>
  <c r="J1882" i="6"/>
  <c r="K1882" i="6"/>
  <c r="H1883" i="6"/>
  <c r="I1883" i="6"/>
  <c r="J1883" i="6"/>
  <c r="K1883" i="6"/>
  <c r="H1884" i="6"/>
  <c r="I1884" i="6"/>
  <c r="J1884" i="6"/>
  <c r="K1884" i="6"/>
  <c r="H1885" i="6"/>
  <c r="I1885" i="6"/>
  <c r="J1885" i="6"/>
  <c r="K1885" i="6"/>
  <c r="H1886" i="6"/>
  <c r="I1886" i="6"/>
  <c r="J1886" i="6"/>
  <c r="K1886" i="6"/>
  <c r="H1887" i="6"/>
  <c r="I1887" i="6"/>
  <c r="J1887" i="6"/>
  <c r="K1887" i="6"/>
  <c r="H1888" i="6"/>
  <c r="I1888" i="6"/>
  <c r="J1888" i="6"/>
  <c r="K1888" i="6"/>
  <c r="H1889" i="6"/>
  <c r="I1889" i="6"/>
  <c r="J1889" i="6"/>
  <c r="K1889" i="6"/>
  <c r="H1890" i="6"/>
  <c r="I1890" i="6"/>
  <c r="J1890" i="6"/>
  <c r="K1890" i="6"/>
  <c r="H1891" i="6"/>
  <c r="I1891" i="6"/>
  <c r="J1891" i="6"/>
  <c r="K1891" i="6"/>
  <c r="H1892" i="6"/>
  <c r="I1892" i="6"/>
  <c r="J1892" i="6"/>
  <c r="K1892" i="6"/>
  <c r="H1893" i="6"/>
  <c r="I1893" i="6"/>
  <c r="J1893" i="6"/>
  <c r="K1893" i="6"/>
  <c r="H1894" i="6"/>
  <c r="I1894" i="6"/>
  <c r="J1894" i="6"/>
  <c r="K1894" i="6"/>
  <c r="H1895" i="6"/>
  <c r="I1895" i="6"/>
  <c r="J1895" i="6"/>
  <c r="K1895" i="6"/>
  <c r="H1896" i="6"/>
  <c r="I1896" i="6"/>
  <c r="J1896" i="6"/>
  <c r="K1896" i="6"/>
  <c r="H1897" i="6"/>
  <c r="I1897" i="6"/>
  <c r="J1897" i="6"/>
  <c r="K1897" i="6"/>
  <c r="H1898" i="6"/>
  <c r="I1898" i="6"/>
  <c r="J1898" i="6"/>
  <c r="K1898" i="6"/>
  <c r="H1899" i="6"/>
  <c r="I1899" i="6"/>
  <c r="J1899" i="6"/>
  <c r="K1899" i="6"/>
  <c r="H1900" i="6"/>
  <c r="I1900" i="6"/>
  <c r="J1900" i="6"/>
  <c r="K1900" i="6"/>
  <c r="H1901" i="6"/>
  <c r="I1901" i="6"/>
  <c r="J1901" i="6"/>
  <c r="K1901" i="6"/>
  <c r="H1902" i="6"/>
  <c r="I1902" i="6"/>
  <c r="J1902" i="6"/>
  <c r="K1902" i="6"/>
  <c r="H1903" i="6"/>
  <c r="I1903" i="6"/>
  <c r="J1903" i="6"/>
  <c r="K1903" i="6"/>
  <c r="H1904" i="6"/>
  <c r="I1904" i="6"/>
  <c r="J1904" i="6"/>
  <c r="K1904" i="6"/>
  <c r="H1905" i="6"/>
  <c r="I1905" i="6"/>
  <c r="J1905" i="6"/>
  <c r="K1905" i="6"/>
  <c r="H1906" i="6"/>
  <c r="I1906" i="6"/>
  <c r="J1906" i="6"/>
  <c r="K1906" i="6"/>
  <c r="H1907" i="6"/>
  <c r="I1907" i="6"/>
  <c r="J1907" i="6"/>
  <c r="K1907" i="6"/>
  <c r="H1908" i="6"/>
  <c r="I1908" i="6"/>
  <c r="J1908" i="6"/>
  <c r="K1908" i="6"/>
  <c r="H1909" i="6"/>
  <c r="I1909" i="6"/>
  <c r="J1909" i="6"/>
  <c r="K1909" i="6"/>
  <c r="H1910" i="6"/>
  <c r="I1910" i="6"/>
  <c r="J1910" i="6"/>
  <c r="K1910" i="6"/>
  <c r="H1911" i="6"/>
  <c r="I1911" i="6"/>
  <c r="J1911" i="6"/>
  <c r="K1911" i="6"/>
  <c r="H1912" i="6"/>
  <c r="I1912" i="6"/>
  <c r="J1912" i="6"/>
  <c r="K1912" i="6"/>
  <c r="H1913" i="6"/>
  <c r="I1913" i="6"/>
  <c r="J1913" i="6"/>
  <c r="K1913" i="6"/>
  <c r="H1914" i="6"/>
  <c r="I1914" i="6"/>
  <c r="J1914" i="6"/>
  <c r="K1914" i="6"/>
  <c r="H1915" i="6"/>
  <c r="I1915" i="6"/>
  <c r="J1915" i="6"/>
  <c r="K1915" i="6"/>
  <c r="H1916" i="6"/>
  <c r="I1916" i="6"/>
  <c r="J1916" i="6"/>
  <c r="K1916" i="6"/>
  <c r="H1917" i="6"/>
  <c r="I1917" i="6"/>
  <c r="J1917" i="6"/>
  <c r="K1917" i="6"/>
  <c r="H1918" i="6"/>
  <c r="I1918" i="6"/>
  <c r="J1918" i="6"/>
  <c r="K1918" i="6"/>
  <c r="H1919" i="6"/>
  <c r="I1919" i="6"/>
  <c r="J1919" i="6"/>
  <c r="K1919" i="6"/>
  <c r="H1920" i="6"/>
  <c r="I1920" i="6"/>
  <c r="J1920" i="6"/>
  <c r="K1920" i="6"/>
  <c r="H1921" i="6"/>
  <c r="I1921" i="6"/>
  <c r="J1921" i="6"/>
  <c r="K1921" i="6"/>
  <c r="H1922" i="6"/>
  <c r="I1922" i="6"/>
  <c r="J1922" i="6"/>
  <c r="K1922" i="6"/>
  <c r="H1923" i="6"/>
  <c r="I1923" i="6"/>
  <c r="J1923" i="6"/>
  <c r="K1923" i="6"/>
  <c r="H1924" i="6"/>
  <c r="I1924" i="6"/>
  <c r="J1924" i="6"/>
  <c r="K1924" i="6"/>
  <c r="H1925" i="6"/>
  <c r="I1925" i="6"/>
  <c r="J1925" i="6"/>
  <c r="K1925" i="6"/>
  <c r="H1926" i="6"/>
  <c r="I1926" i="6"/>
  <c r="J1926" i="6"/>
  <c r="K1926" i="6"/>
  <c r="H1927" i="6"/>
  <c r="I1927" i="6"/>
  <c r="J1927" i="6"/>
  <c r="K1927" i="6"/>
  <c r="H1928" i="6"/>
  <c r="I1928" i="6"/>
  <c r="J1928" i="6"/>
  <c r="K1928" i="6"/>
  <c r="H1929" i="6"/>
  <c r="I1929" i="6"/>
  <c r="J1929" i="6"/>
  <c r="K1929" i="6"/>
  <c r="H1930" i="6"/>
  <c r="I1930" i="6"/>
  <c r="J1930" i="6"/>
  <c r="K1930" i="6"/>
  <c r="H1931" i="6"/>
  <c r="I1931" i="6"/>
  <c r="J1931" i="6"/>
  <c r="K1931" i="6"/>
  <c r="H1932" i="6"/>
  <c r="I1932" i="6"/>
  <c r="J1932" i="6"/>
  <c r="K1932" i="6"/>
  <c r="H1933" i="6"/>
  <c r="I1933" i="6"/>
  <c r="J1933" i="6"/>
  <c r="K1933" i="6"/>
  <c r="H1934" i="6"/>
  <c r="I1934" i="6"/>
  <c r="J1934" i="6"/>
  <c r="K1934" i="6"/>
  <c r="H1935" i="6"/>
  <c r="I1935" i="6"/>
  <c r="J1935" i="6"/>
  <c r="K1935" i="6"/>
  <c r="H1936" i="6"/>
  <c r="I1936" i="6"/>
  <c r="J1936" i="6"/>
  <c r="K1936" i="6"/>
  <c r="H1937" i="6"/>
  <c r="I1937" i="6"/>
  <c r="J1937" i="6"/>
  <c r="K1937" i="6"/>
  <c r="H1938" i="6"/>
  <c r="I1938" i="6"/>
  <c r="J1938" i="6"/>
  <c r="K1938" i="6"/>
  <c r="H1939" i="6"/>
  <c r="I1939" i="6"/>
  <c r="J1939" i="6"/>
  <c r="K1939" i="6"/>
  <c r="H1940" i="6"/>
  <c r="I1940" i="6"/>
  <c r="J1940" i="6"/>
  <c r="K1940" i="6"/>
  <c r="H1941" i="6"/>
  <c r="I1941" i="6"/>
  <c r="J1941" i="6"/>
  <c r="K1941" i="6"/>
  <c r="H1942" i="6"/>
  <c r="I1942" i="6"/>
  <c r="J1942" i="6"/>
  <c r="K1942" i="6"/>
  <c r="H1943" i="6"/>
  <c r="I1943" i="6"/>
  <c r="J1943" i="6"/>
  <c r="K1943" i="6"/>
  <c r="H1944" i="6"/>
  <c r="I1944" i="6"/>
  <c r="J1944" i="6"/>
  <c r="K1944" i="6"/>
  <c r="H1945" i="6"/>
  <c r="I1945" i="6"/>
  <c r="J1945" i="6"/>
  <c r="K1945" i="6"/>
  <c r="H1946" i="6"/>
  <c r="I1946" i="6"/>
  <c r="J1946" i="6"/>
  <c r="K1946" i="6"/>
  <c r="H1947" i="6"/>
  <c r="I1947" i="6"/>
  <c r="J1947" i="6"/>
  <c r="K1947" i="6"/>
  <c r="H1948" i="6"/>
  <c r="I1948" i="6"/>
  <c r="J1948" i="6"/>
  <c r="K1948" i="6"/>
  <c r="H1949" i="6"/>
  <c r="I1949" i="6"/>
  <c r="J1949" i="6"/>
  <c r="K1949" i="6"/>
  <c r="H1950" i="6"/>
  <c r="I1950" i="6"/>
  <c r="J1950" i="6"/>
  <c r="K1950" i="6"/>
  <c r="H1951" i="6"/>
  <c r="I1951" i="6"/>
  <c r="J1951" i="6"/>
  <c r="K1951" i="6"/>
  <c r="H1952" i="6"/>
  <c r="I1952" i="6"/>
  <c r="J1952" i="6"/>
  <c r="K1952" i="6"/>
  <c r="H1953" i="6"/>
  <c r="I1953" i="6"/>
  <c r="J1953" i="6"/>
  <c r="K1953" i="6"/>
  <c r="H1954" i="6"/>
  <c r="I1954" i="6"/>
  <c r="J1954" i="6"/>
  <c r="K1954" i="6"/>
  <c r="H1955" i="6"/>
  <c r="I1955" i="6"/>
  <c r="J1955" i="6"/>
  <c r="K1955" i="6"/>
  <c r="H1956" i="6"/>
  <c r="I1956" i="6"/>
  <c r="J1956" i="6"/>
  <c r="K1956" i="6"/>
  <c r="H1957" i="6"/>
  <c r="I1957" i="6"/>
  <c r="J1957" i="6"/>
  <c r="K1957" i="6"/>
  <c r="H1958" i="6"/>
  <c r="I1958" i="6"/>
  <c r="J1958" i="6"/>
  <c r="K1958" i="6"/>
  <c r="H1959" i="6"/>
  <c r="I1959" i="6"/>
  <c r="J1959" i="6"/>
  <c r="K1959" i="6"/>
  <c r="H1960" i="6"/>
  <c r="I1960" i="6"/>
  <c r="J1960" i="6"/>
  <c r="K1960" i="6"/>
  <c r="H1961" i="6"/>
  <c r="I1961" i="6"/>
  <c r="J1961" i="6"/>
  <c r="K1961" i="6"/>
  <c r="H1962" i="6"/>
  <c r="I1962" i="6"/>
  <c r="J1962" i="6"/>
  <c r="K1962" i="6"/>
  <c r="H1963" i="6"/>
  <c r="I1963" i="6"/>
  <c r="J1963" i="6"/>
  <c r="K1963" i="6"/>
  <c r="H1964" i="6"/>
  <c r="I1964" i="6"/>
  <c r="J1964" i="6"/>
  <c r="K1964" i="6"/>
  <c r="H1965" i="6"/>
  <c r="I1965" i="6"/>
  <c r="J1965" i="6"/>
  <c r="K1965" i="6"/>
  <c r="H1966" i="6"/>
  <c r="I1966" i="6"/>
  <c r="J1966" i="6"/>
  <c r="K1966" i="6"/>
  <c r="H1967" i="6"/>
  <c r="I1967" i="6"/>
  <c r="J1967" i="6"/>
  <c r="K1967" i="6"/>
  <c r="H1968" i="6"/>
  <c r="I1968" i="6"/>
  <c r="J1968" i="6"/>
  <c r="K1968" i="6"/>
  <c r="H1969" i="6"/>
  <c r="I1969" i="6"/>
  <c r="J1969" i="6"/>
  <c r="K1969" i="6"/>
  <c r="H1970" i="6"/>
  <c r="I1970" i="6"/>
  <c r="J1970" i="6"/>
  <c r="K1970" i="6"/>
  <c r="H1971" i="6"/>
  <c r="I1971" i="6"/>
  <c r="J1971" i="6"/>
  <c r="K1971" i="6"/>
  <c r="H1972" i="6"/>
  <c r="I1972" i="6"/>
  <c r="J1972" i="6"/>
  <c r="K1972" i="6"/>
  <c r="H1973" i="6"/>
  <c r="I1973" i="6"/>
  <c r="J1973" i="6"/>
  <c r="K1973" i="6"/>
  <c r="H1974" i="6"/>
  <c r="I1974" i="6"/>
  <c r="J1974" i="6"/>
  <c r="K1974" i="6"/>
  <c r="H1975" i="6"/>
  <c r="I1975" i="6"/>
  <c r="J1975" i="6"/>
  <c r="K1975" i="6"/>
  <c r="H1976" i="6"/>
  <c r="I1976" i="6"/>
  <c r="J1976" i="6"/>
  <c r="K1976" i="6"/>
  <c r="H1977" i="6"/>
  <c r="I1977" i="6"/>
  <c r="J1977" i="6"/>
  <c r="K1977" i="6"/>
  <c r="H1978" i="6"/>
  <c r="I1978" i="6"/>
  <c r="J1978" i="6"/>
  <c r="K1978" i="6"/>
  <c r="H1979" i="6"/>
  <c r="I1979" i="6"/>
  <c r="J1979" i="6"/>
  <c r="K1979" i="6"/>
  <c r="H1980" i="6"/>
  <c r="I1980" i="6"/>
  <c r="J1980" i="6"/>
  <c r="K1980" i="6"/>
  <c r="H1981" i="6"/>
  <c r="I1981" i="6"/>
  <c r="J1981" i="6"/>
  <c r="K1981" i="6"/>
  <c r="H1982" i="6"/>
  <c r="I1982" i="6"/>
  <c r="J1982" i="6"/>
  <c r="K1982" i="6"/>
  <c r="H1983" i="6"/>
  <c r="I1983" i="6"/>
  <c r="J1983" i="6"/>
  <c r="K1983" i="6"/>
  <c r="H1984" i="6"/>
  <c r="I1984" i="6"/>
  <c r="J1984" i="6"/>
  <c r="K1984" i="6"/>
  <c r="H1985" i="6"/>
  <c r="I1985" i="6"/>
  <c r="J1985" i="6"/>
  <c r="K1985" i="6"/>
  <c r="H1986" i="6"/>
  <c r="I1986" i="6"/>
  <c r="J1986" i="6"/>
  <c r="K1986" i="6"/>
  <c r="H1987" i="6"/>
  <c r="I1987" i="6"/>
  <c r="J1987" i="6"/>
  <c r="K1987" i="6"/>
  <c r="H1988" i="6"/>
  <c r="I1988" i="6"/>
  <c r="J1988" i="6"/>
  <c r="K1988" i="6"/>
  <c r="H1989" i="6"/>
  <c r="I1989" i="6"/>
  <c r="J1989" i="6"/>
  <c r="K1989" i="6"/>
  <c r="H1990" i="6"/>
  <c r="I1990" i="6"/>
  <c r="J1990" i="6"/>
  <c r="K1990" i="6"/>
  <c r="H1991" i="6"/>
  <c r="I1991" i="6"/>
  <c r="J1991" i="6"/>
  <c r="K1991" i="6"/>
  <c r="H1992" i="6"/>
  <c r="I1992" i="6"/>
  <c r="J1992" i="6"/>
  <c r="K1992" i="6"/>
  <c r="H1993" i="6"/>
  <c r="I1993" i="6"/>
  <c r="J1993" i="6"/>
  <c r="K1993" i="6"/>
  <c r="H1994" i="6"/>
  <c r="I1994" i="6"/>
  <c r="J1994" i="6"/>
  <c r="K1994" i="6"/>
  <c r="H1995" i="6"/>
  <c r="I1995" i="6"/>
  <c r="J1995" i="6"/>
  <c r="K1995" i="6"/>
  <c r="H1996" i="6"/>
  <c r="I1996" i="6"/>
  <c r="J1996" i="6"/>
  <c r="K1996" i="6"/>
  <c r="H1997" i="6"/>
  <c r="I1997" i="6"/>
  <c r="J1997" i="6"/>
  <c r="K1997" i="6"/>
  <c r="H1998" i="6"/>
  <c r="I1998" i="6"/>
  <c r="J1998" i="6"/>
  <c r="K1998" i="6"/>
  <c r="H1999" i="6"/>
  <c r="I1999" i="6"/>
  <c r="J1999" i="6"/>
  <c r="K1999" i="6"/>
  <c r="H2000" i="6"/>
  <c r="I2000" i="6"/>
  <c r="J2000" i="6"/>
  <c r="K2000" i="6"/>
  <c r="H2001" i="6"/>
  <c r="I2001" i="6"/>
  <c r="J2001" i="6"/>
  <c r="K2001" i="6"/>
  <c r="H2002" i="6"/>
  <c r="I2002" i="6"/>
  <c r="J2002" i="6"/>
  <c r="K2002" i="6"/>
  <c r="H2003" i="6"/>
  <c r="I2003" i="6"/>
  <c r="J2003" i="6"/>
  <c r="K2003" i="6"/>
  <c r="H2004" i="6"/>
  <c r="I2004" i="6"/>
  <c r="J2004" i="6"/>
  <c r="K2004" i="6"/>
  <c r="H2005" i="6"/>
  <c r="I2005" i="6"/>
  <c r="J2005" i="6"/>
  <c r="K2005" i="6"/>
  <c r="H2006" i="6"/>
  <c r="I2006" i="6"/>
  <c r="J2006" i="6"/>
  <c r="K2006" i="6"/>
  <c r="H2007" i="6"/>
  <c r="I2007" i="6"/>
  <c r="J2007" i="6"/>
  <c r="K2007" i="6"/>
  <c r="H2008" i="6"/>
  <c r="I2008" i="6"/>
  <c r="J2008" i="6"/>
  <c r="K2008" i="6"/>
  <c r="H2009" i="6"/>
  <c r="I2009" i="6"/>
  <c r="J2009" i="6"/>
  <c r="K2009" i="6"/>
  <c r="H2010" i="6"/>
  <c r="I2010" i="6"/>
  <c r="J2010" i="6"/>
  <c r="K2010" i="6"/>
  <c r="H2011" i="6"/>
  <c r="I2011" i="6"/>
  <c r="J2011" i="6"/>
  <c r="K2011" i="6"/>
  <c r="H2012" i="6"/>
  <c r="I2012" i="6"/>
  <c r="J2012" i="6"/>
  <c r="K2012" i="6"/>
  <c r="H2013" i="6"/>
  <c r="I2013" i="6"/>
  <c r="J2013" i="6"/>
  <c r="K2013" i="6"/>
  <c r="H2014" i="6"/>
  <c r="I2014" i="6"/>
  <c r="J2014" i="6"/>
  <c r="K2014" i="6"/>
  <c r="H2015" i="6"/>
  <c r="I2015" i="6"/>
  <c r="J2015" i="6"/>
  <c r="K2015" i="6"/>
  <c r="H2016" i="6"/>
  <c r="I2016" i="6"/>
  <c r="J2016" i="6"/>
  <c r="K2016" i="6"/>
  <c r="H2017" i="6"/>
  <c r="I2017" i="6"/>
  <c r="J2017" i="6"/>
  <c r="K2017" i="6"/>
  <c r="H2018" i="6"/>
  <c r="I2018" i="6"/>
  <c r="J2018" i="6"/>
  <c r="K2018" i="6"/>
  <c r="H2019" i="6"/>
  <c r="I2019" i="6"/>
  <c r="J2019" i="6"/>
  <c r="K2019" i="6"/>
  <c r="H2020" i="6"/>
  <c r="I2020" i="6"/>
  <c r="J2020" i="6"/>
  <c r="K2020" i="6"/>
  <c r="H2021" i="6"/>
  <c r="I2021" i="6"/>
  <c r="J2021" i="6"/>
  <c r="K2021" i="6"/>
  <c r="H2022" i="6"/>
  <c r="I2022" i="6"/>
  <c r="J2022" i="6"/>
  <c r="K2022" i="6"/>
  <c r="H2023" i="6"/>
  <c r="I2023" i="6"/>
  <c r="J2023" i="6"/>
  <c r="K2023" i="6"/>
  <c r="H2024" i="6"/>
  <c r="I2024" i="6"/>
  <c r="J2024" i="6"/>
  <c r="K2024" i="6"/>
  <c r="H2025" i="6"/>
  <c r="I2025" i="6"/>
  <c r="J2025" i="6"/>
  <c r="K2025" i="6"/>
  <c r="H2026" i="6"/>
  <c r="I2026" i="6"/>
  <c r="J2026" i="6"/>
  <c r="K2026" i="6"/>
  <c r="H2027" i="6"/>
  <c r="I2027" i="6"/>
  <c r="J2027" i="6"/>
  <c r="K2027" i="6"/>
  <c r="H2028" i="6"/>
  <c r="I2028" i="6"/>
  <c r="J2028" i="6"/>
  <c r="K2028" i="6"/>
  <c r="H2029" i="6"/>
  <c r="I2029" i="6"/>
  <c r="J2029" i="6"/>
  <c r="K2029" i="6"/>
  <c r="H2030" i="6"/>
  <c r="I2030" i="6"/>
  <c r="J2030" i="6"/>
  <c r="K2030" i="6"/>
  <c r="H2031" i="6"/>
  <c r="I2031" i="6"/>
  <c r="J2031" i="6"/>
  <c r="K2031" i="6"/>
  <c r="H2032" i="6"/>
  <c r="I2032" i="6"/>
  <c r="J2032" i="6"/>
  <c r="K2032" i="6"/>
  <c r="H2033" i="6"/>
  <c r="I2033" i="6"/>
  <c r="J2033" i="6"/>
  <c r="K2033" i="6"/>
  <c r="H2034" i="6"/>
  <c r="I2034" i="6"/>
  <c r="J2034" i="6"/>
  <c r="K2034" i="6"/>
  <c r="H2035" i="6"/>
  <c r="I2035" i="6"/>
  <c r="J2035" i="6"/>
  <c r="K2035" i="6"/>
  <c r="H2036" i="6"/>
  <c r="I2036" i="6"/>
  <c r="J2036" i="6"/>
  <c r="K2036" i="6"/>
  <c r="H2037" i="6"/>
  <c r="I2037" i="6"/>
  <c r="J2037" i="6"/>
  <c r="K2037" i="6"/>
  <c r="H2038" i="6"/>
  <c r="I2038" i="6"/>
  <c r="J2038" i="6"/>
  <c r="K2038" i="6"/>
  <c r="H2039" i="6"/>
  <c r="I2039" i="6"/>
  <c r="J2039" i="6"/>
  <c r="K2039" i="6"/>
  <c r="H2040" i="6"/>
  <c r="I2040" i="6"/>
  <c r="J2040" i="6"/>
  <c r="K2040" i="6"/>
  <c r="H2041" i="6"/>
  <c r="I2041" i="6"/>
  <c r="J2041" i="6"/>
  <c r="K2041" i="6"/>
  <c r="H2042" i="6"/>
  <c r="I2042" i="6"/>
  <c r="J2042" i="6"/>
  <c r="K2042" i="6"/>
  <c r="H2043" i="6"/>
  <c r="I2043" i="6"/>
  <c r="J2043" i="6"/>
  <c r="K2043" i="6"/>
  <c r="H2044" i="6"/>
  <c r="I2044" i="6"/>
  <c r="J2044" i="6"/>
  <c r="K2044" i="6"/>
  <c r="H2045" i="6"/>
  <c r="I2045" i="6"/>
  <c r="J2045" i="6"/>
  <c r="K2045" i="6"/>
  <c r="H2046" i="6"/>
  <c r="I2046" i="6"/>
  <c r="J2046" i="6"/>
  <c r="K2046" i="6"/>
  <c r="H2047" i="6"/>
  <c r="I2047" i="6"/>
  <c r="J2047" i="6"/>
  <c r="K2047" i="6"/>
  <c r="H2048" i="6"/>
  <c r="I2048" i="6"/>
  <c r="J2048" i="6"/>
  <c r="K2048" i="6"/>
  <c r="H2049" i="6"/>
  <c r="I2049" i="6"/>
  <c r="J2049" i="6"/>
  <c r="K2049" i="6"/>
  <c r="H2050" i="6"/>
  <c r="I2050" i="6"/>
  <c r="J2050" i="6"/>
  <c r="K2050" i="6"/>
  <c r="H2051" i="6"/>
  <c r="I2051" i="6"/>
  <c r="J2051" i="6"/>
  <c r="K2051" i="6"/>
  <c r="H2052" i="6"/>
  <c r="I2052" i="6"/>
  <c r="J2052" i="6"/>
  <c r="K2052" i="6"/>
  <c r="H2053" i="6"/>
  <c r="I2053" i="6"/>
  <c r="J2053" i="6"/>
  <c r="K2053" i="6"/>
  <c r="H2054" i="6"/>
  <c r="I2054" i="6"/>
  <c r="J2054" i="6"/>
  <c r="K2054" i="6"/>
  <c r="H2055" i="6"/>
  <c r="I2055" i="6"/>
  <c r="J2055" i="6"/>
  <c r="K2055" i="6"/>
  <c r="H2056" i="6"/>
  <c r="I2056" i="6"/>
  <c r="J2056" i="6"/>
  <c r="K2056" i="6"/>
  <c r="H2057" i="6"/>
  <c r="I2057" i="6"/>
  <c r="J2057" i="6"/>
  <c r="K2057" i="6"/>
  <c r="H2058" i="6"/>
  <c r="I2058" i="6"/>
  <c r="J2058" i="6"/>
  <c r="K2058" i="6"/>
  <c r="H2059" i="6"/>
  <c r="I2059" i="6"/>
  <c r="J2059" i="6"/>
  <c r="K2059" i="6"/>
  <c r="H2060" i="6"/>
  <c r="I2060" i="6"/>
  <c r="J2060" i="6"/>
  <c r="K2060" i="6"/>
  <c r="H2061" i="6"/>
  <c r="I2061" i="6"/>
  <c r="J2061" i="6"/>
  <c r="K2061" i="6"/>
  <c r="H2062" i="6"/>
  <c r="I2062" i="6"/>
  <c r="J2062" i="6"/>
  <c r="K2062" i="6"/>
  <c r="H2063" i="6"/>
  <c r="I2063" i="6"/>
  <c r="J2063" i="6"/>
  <c r="K2063" i="6"/>
  <c r="H2064" i="6"/>
  <c r="I2064" i="6"/>
  <c r="J2064" i="6"/>
  <c r="K2064" i="6"/>
  <c r="H2065" i="6"/>
  <c r="I2065" i="6"/>
  <c r="J2065" i="6"/>
  <c r="K2065" i="6"/>
  <c r="H2066" i="6"/>
  <c r="I2066" i="6"/>
  <c r="J2066" i="6"/>
  <c r="K2066" i="6"/>
  <c r="H2067" i="6"/>
  <c r="I2067" i="6"/>
  <c r="J2067" i="6"/>
  <c r="K2067" i="6"/>
  <c r="H2068" i="6"/>
  <c r="I2068" i="6"/>
  <c r="J2068" i="6"/>
  <c r="K2068" i="6"/>
  <c r="H2069" i="6"/>
  <c r="I2069" i="6"/>
  <c r="J2069" i="6"/>
  <c r="K2069" i="6"/>
  <c r="H2070" i="6"/>
  <c r="I2070" i="6"/>
  <c r="J2070" i="6"/>
  <c r="K2070" i="6"/>
  <c r="H2071" i="6"/>
  <c r="I2071" i="6"/>
  <c r="J2071" i="6"/>
  <c r="K2071" i="6"/>
  <c r="H2072" i="6"/>
  <c r="I2072" i="6"/>
  <c r="J2072" i="6"/>
  <c r="K2072" i="6"/>
  <c r="H2073" i="6"/>
  <c r="I2073" i="6"/>
  <c r="J2073" i="6"/>
  <c r="K2073" i="6"/>
  <c r="H2074" i="6"/>
  <c r="I2074" i="6"/>
  <c r="J2074" i="6"/>
  <c r="K2074" i="6"/>
  <c r="H2075" i="6"/>
  <c r="I2075" i="6"/>
  <c r="J2075" i="6"/>
  <c r="K2075" i="6"/>
  <c r="H2076" i="6"/>
  <c r="I2076" i="6"/>
  <c r="J2076" i="6"/>
  <c r="K2076" i="6"/>
  <c r="H2077" i="6"/>
  <c r="I2077" i="6"/>
  <c r="J2077" i="6"/>
  <c r="K2077" i="6"/>
  <c r="H2078" i="6"/>
  <c r="I2078" i="6"/>
  <c r="J2078" i="6"/>
  <c r="K2078" i="6"/>
  <c r="H2079" i="6"/>
  <c r="I2079" i="6"/>
  <c r="J2079" i="6"/>
  <c r="K2079" i="6"/>
  <c r="H2080" i="6"/>
  <c r="I2080" i="6"/>
  <c r="J2080" i="6"/>
  <c r="K2080" i="6"/>
  <c r="H2081" i="6"/>
  <c r="I2081" i="6"/>
  <c r="J2081" i="6"/>
  <c r="K2081" i="6"/>
  <c r="H2082" i="6"/>
  <c r="I2082" i="6"/>
  <c r="J2082" i="6"/>
  <c r="K2082" i="6"/>
  <c r="H2083" i="6"/>
  <c r="I2083" i="6"/>
  <c r="J2083" i="6"/>
  <c r="K2083" i="6"/>
  <c r="H2084" i="6"/>
  <c r="I2084" i="6"/>
  <c r="J2084" i="6"/>
  <c r="K2084" i="6"/>
  <c r="H2085" i="6"/>
  <c r="I2085" i="6"/>
  <c r="J2085" i="6"/>
  <c r="K2085" i="6"/>
  <c r="H2086" i="6"/>
  <c r="I2086" i="6"/>
  <c r="J2086" i="6"/>
  <c r="K2086" i="6"/>
  <c r="H2087" i="6"/>
  <c r="I2087" i="6"/>
  <c r="J2087" i="6"/>
  <c r="K2087" i="6"/>
  <c r="H2088" i="6"/>
  <c r="I2088" i="6"/>
  <c r="J2088" i="6"/>
  <c r="K2088" i="6"/>
  <c r="H2089" i="6"/>
  <c r="I2089" i="6"/>
  <c r="J2089" i="6"/>
  <c r="K2089" i="6"/>
  <c r="H2090" i="6"/>
  <c r="I2090" i="6"/>
  <c r="J2090" i="6"/>
  <c r="K2090" i="6"/>
  <c r="H2091" i="6"/>
  <c r="I2091" i="6"/>
  <c r="J2091" i="6"/>
  <c r="K2091" i="6"/>
  <c r="H2092" i="6"/>
  <c r="I2092" i="6"/>
  <c r="J2092" i="6"/>
  <c r="K2092" i="6"/>
  <c r="H2093" i="6"/>
  <c r="I2093" i="6"/>
  <c r="J2093" i="6"/>
  <c r="K2093" i="6"/>
  <c r="H2094" i="6"/>
  <c r="I2094" i="6"/>
  <c r="J2094" i="6"/>
  <c r="K2094" i="6"/>
  <c r="H2095" i="6"/>
  <c r="I2095" i="6"/>
  <c r="J2095" i="6"/>
  <c r="K2095" i="6"/>
  <c r="H2096" i="6"/>
  <c r="I2096" i="6"/>
  <c r="J2096" i="6"/>
  <c r="K2096" i="6"/>
  <c r="H2097" i="6"/>
  <c r="I2097" i="6"/>
  <c r="J2097" i="6"/>
  <c r="K2097" i="6"/>
  <c r="H2098" i="6"/>
  <c r="I2098" i="6"/>
  <c r="J2098" i="6"/>
  <c r="K2098" i="6"/>
  <c r="H2099" i="6"/>
  <c r="I2099" i="6"/>
  <c r="J2099" i="6"/>
  <c r="K2099" i="6"/>
  <c r="H2100" i="6"/>
  <c r="I2100" i="6"/>
  <c r="J2100" i="6"/>
  <c r="K2100" i="6"/>
  <c r="H2101" i="6"/>
  <c r="I2101" i="6"/>
  <c r="J2101" i="6"/>
  <c r="K2101" i="6"/>
  <c r="H2102" i="6"/>
  <c r="I2102" i="6"/>
  <c r="J2102" i="6"/>
  <c r="K2102" i="6"/>
  <c r="H2103" i="6"/>
  <c r="I2103" i="6"/>
  <c r="J2103" i="6"/>
  <c r="K2103" i="6"/>
  <c r="H2104" i="6"/>
  <c r="I2104" i="6"/>
  <c r="J2104" i="6"/>
  <c r="K2104" i="6"/>
  <c r="H2105" i="6"/>
  <c r="I2105" i="6"/>
  <c r="J2105" i="6"/>
  <c r="K2105" i="6"/>
  <c r="H2106" i="6"/>
  <c r="I2106" i="6"/>
  <c r="J2106" i="6"/>
  <c r="K2106" i="6"/>
  <c r="H2107" i="6"/>
  <c r="I2107" i="6"/>
  <c r="J2107" i="6"/>
  <c r="K2107" i="6"/>
  <c r="H2108" i="6"/>
  <c r="I2108" i="6"/>
  <c r="J2108" i="6"/>
  <c r="K2108" i="6"/>
  <c r="H2109" i="6"/>
  <c r="I2109" i="6"/>
  <c r="J2109" i="6"/>
  <c r="K2109" i="6"/>
  <c r="H2110" i="6"/>
  <c r="I2110" i="6"/>
  <c r="J2110" i="6"/>
  <c r="K2110" i="6"/>
  <c r="H2111" i="6"/>
  <c r="I2111" i="6"/>
  <c r="J2111" i="6"/>
  <c r="K2111" i="6"/>
  <c r="H2112" i="6"/>
  <c r="I2112" i="6"/>
  <c r="J2112" i="6"/>
  <c r="K2112" i="6"/>
  <c r="H2113" i="6"/>
  <c r="I2113" i="6"/>
  <c r="J2113" i="6"/>
  <c r="K2113" i="6"/>
  <c r="H2114" i="6"/>
  <c r="I2114" i="6"/>
  <c r="J2114" i="6"/>
  <c r="K2114" i="6"/>
  <c r="H2115" i="6"/>
  <c r="I2115" i="6"/>
  <c r="J2115" i="6"/>
  <c r="K2115" i="6"/>
  <c r="H2116" i="6"/>
  <c r="I2116" i="6"/>
  <c r="J2116" i="6"/>
  <c r="K2116" i="6"/>
  <c r="H2117" i="6"/>
  <c r="I2117" i="6"/>
  <c r="J2117" i="6"/>
  <c r="K2117" i="6"/>
  <c r="H2118" i="6"/>
  <c r="I2118" i="6"/>
  <c r="J2118" i="6"/>
  <c r="K2118" i="6"/>
  <c r="H2119" i="6"/>
  <c r="I2119" i="6"/>
  <c r="J2119" i="6"/>
  <c r="K2119" i="6"/>
  <c r="H2120" i="6"/>
  <c r="I2120" i="6"/>
  <c r="J2120" i="6"/>
  <c r="K2120" i="6"/>
  <c r="H2121" i="6"/>
  <c r="I2121" i="6"/>
  <c r="J2121" i="6"/>
  <c r="K2121" i="6"/>
  <c r="H2122" i="6"/>
  <c r="I2122" i="6"/>
  <c r="J2122" i="6"/>
  <c r="K2122" i="6"/>
  <c r="H2123" i="6"/>
  <c r="I2123" i="6"/>
  <c r="J2123" i="6"/>
  <c r="K2123" i="6"/>
  <c r="H2124" i="6"/>
  <c r="I2124" i="6"/>
  <c r="J2124" i="6"/>
  <c r="K2124" i="6"/>
  <c r="H2125" i="6"/>
  <c r="I2125" i="6"/>
  <c r="J2125" i="6"/>
  <c r="K2125" i="6"/>
  <c r="H2126" i="6"/>
  <c r="I2126" i="6"/>
  <c r="J2126" i="6"/>
  <c r="K2126" i="6"/>
  <c r="H2127" i="6"/>
  <c r="I2127" i="6"/>
  <c r="J2127" i="6"/>
  <c r="K2127" i="6"/>
  <c r="H2128" i="6"/>
  <c r="I2128" i="6"/>
  <c r="J2128" i="6"/>
  <c r="K2128" i="6"/>
  <c r="H2129" i="6"/>
  <c r="I2129" i="6"/>
  <c r="J2129" i="6"/>
  <c r="K2129" i="6"/>
  <c r="H2130" i="6"/>
  <c r="I2130" i="6"/>
  <c r="J2130" i="6"/>
  <c r="K2130" i="6"/>
  <c r="H2131" i="6"/>
  <c r="I2131" i="6"/>
  <c r="J2131" i="6"/>
  <c r="K2131" i="6"/>
  <c r="H2132" i="6"/>
  <c r="I2132" i="6"/>
  <c r="J2132" i="6"/>
  <c r="K2132" i="6"/>
  <c r="H2133" i="6"/>
  <c r="I2133" i="6"/>
  <c r="J2133" i="6"/>
  <c r="K2133" i="6"/>
  <c r="H2134" i="6"/>
  <c r="I2134" i="6"/>
  <c r="J2134" i="6"/>
  <c r="K2134" i="6"/>
  <c r="H2135" i="6"/>
  <c r="I2135" i="6"/>
  <c r="J2135" i="6"/>
  <c r="K2135" i="6"/>
  <c r="H2136" i="6"/>
  <c r="I2136" i="6"/>
  <c r="J2136" i="6"/>
  <c r="K2136" i="6"/>
  <c r="H2137" i="6"/>
  <c r="I2137" i="6"/>
  <c r="J2137" i="6"/>
  <c r="K2137" i="6"/>
  <c r="H2138" i="6"/>
  <c r="I2138" i="6"/>
  <c r="J2138" i="6"/>
  <c r="K2138" i="6"/>
  <c r="H2139" i="6"/>
  <c r="I2139" i="6"/>
  <c r="J2139" i="6"/>
  <c r="K2139" i="6"/>
  <c r="H2140" i="6"/>
  <c r="I2140" i="6"/>
  <c r="J2140" i="6"/>
  <c r="K2140" i="6"/>
  <c r="H2141" i="6"/>
  <c r="I2141" i="6"/>
  <c r="J2141" i="6"/>
  <c r="K2141" i="6"/>
  <c r="H2142" i="6"/>
  <c r="I2142" i="6"/>
  <c r="J2142" i="6"/>
  <c r="K2142" i="6"/>
  <c r="H2143" i="6"/>
  <c r="I2143" i="6"/>
  <c r="J2143" i="6"/>
  <c r="K2143" i="6"/>
  <c r="H2144" i="6"/>
  <c r="I2144" i="6"/>
  <c r="J2144" i="6"/>
  <c r="K2144" i="6"/>
  <c r="H2145" i="6"/>
  <c r="I2145" i="6"/>
  <c r="J2145" i="6"/>
  <c r="K2145" i="6"/>
  <c r="H2146" i="6"/>
  <c r="I2146" i="6"/>
  <c r="J2146" i="6"/>
  <c r="K2146" i="6"/>
  <c r="H2147" i="6"/>
  <c r="I2147" i="6"/>
  <c r="J2147" i="6"/>
  <c r="K2147" i="6"/>
  <c r="H2148" i="6"/>
  <c r="I2148" i="6"/>
  <c r="J2148" i="6"/>
  <c r="K2148" i="6"/>
  <c r="H2149" i="6"/>
  <c r="I2149" i="6"/>
  <c r="J2149" i="6"/>
  <c r="K2149" i="6"/>
  <c r="H2150" i="6"/>
  <c r="I2150" i="6"/>
  <c r="J2150" i="6"/>
  <c r="K2150" i="6"/>
  <c r="H2151" i="6"/>
  <c r="I2151" i="6"/>
  <c r="J2151" i="6"/>
  <c r="K2151" i="6"/>
  <c r="H2152" i="6"/>
  <c r="I2152" i="6"/>
  <c r="J2152" i="6"/>
  <c r="K2152" i="6"/>
  <c r="H2153" i="6"/>
  <c r="I2153" i="6"/>
  <c r="J2153" i="6"/>
  <c r="K2153" i="6"/>
  <c r="H2154" i="6"/>
  <c r="I2154" i="6"/>
  <c r="J2154" i="6"/>
  <c r="K2154" i="6"/>
  <c r="H2155" i="6"/>
  <c r="I2155" i="6"/>
  <c r="J2155" i="6"/>
  <c r="K2155" i="6"/>
  <c r="H2156" i="6"/>
  <c r="I2156" i="6"/>
  <c r="J2156" i="6"/>
  <c r="K2156" i="6"/>
  <c r="H2157" i="6"/>
  <c r="I2157" i="6"/>
  <c r="J2157" i="6"/>
  <c r="K2157" i="6"/>
  <c r="H2158" i="6"/>
  <c r="I2158" i="6"/>
  <c r="J2158" i="6"/>
  <c r="K2158" i="6"/>
  <c r="H2159" i="6"/>
  <c r="I2159" i="6"/>
  <c r="J2159" i="6"/>
  <c r="K2159" i="6"/>
  <c r="H2160" i="6"/>
  <c r="I2160" i="6"/>
  <c r="J2160" i="6"/>
  <c r="K2160" i="6"/>
  <c r="H2161" i="6"/>
  <c r="I2161" i="6"/>
  <c r="J2161" i="6"/>
  <c r="K2161" i="6"/>
  <c r="H2162" i="6"/>
  <c r="I2162" i="6"/>
  <c r="J2162" i="6"/>
  <c r="K2162" i="6"/>
  <c r="H2163" i="6"/>
  <c r="I2163" i="6"/>
  <c r="J2163" i="6"/>
  <c r="K2163" i="6"/>
  <c r="H2164" i="6"/>
  <c r="I2164" i="6"/>
  <c r="J2164" i="6"/>
  <c r="K2164" i="6"/>
  <c r="H2165" i="6"/>
  <c r="I2165" i="6"/>
  <c r="J2165" i="6"/>
  <c r="K2165" i="6"/>
  <c r="H2166" i="6"/>
  <c r="I2166" i="6"/>
  <c r="J2166" i="6"/>
  <c r="K2166" i="6"/>
  <c r="H2167" i="6"/>
  <c r="I2167" i="6"/>
  <c r="J2167" i="6"/>
  <c r="K2167" i="6"/>
  <c r="H2168" i="6"/>
  <c r="I2168" i="6"/>
  <c r="J2168" i="6"/>
  <c r="K2168" i="6"/>
  <c r="H2169" i="6"/>
  <c r="I2169" i="6"/>
  <c r="J2169" i="6"/>
  <c r="K2169" i="6"/>
  <c r="H2170" i="6"/>
  <c r="I2170" i="6"/>
  <c r="J2170" i="6"/>
  <c r="K2170" i="6"/>
  <c r="H2171" i="6"/>
  <c r="I2171" i="6"/>
  <c r="J2171" i="6"/>
  <c r="K2171" i="6"/>
  <c r="H2172" i="6"/>
  <c r="I2172" i="6"/>
  <c r="J2172" i="6"/>
  <c r="K2172" i="6"/>
  <c r="H2173" i="6"/>
  <c r="I2173" i="6"/>
  <c r="J2173" i="6"/>
  <c r="K2173" i="6"/>
  <c r="H2174" i="6"/>
  <c r="I2174" i="6"/>
  <c r="J2174" i="6"/>
  <c r="K2174" i="6"/>
  <c r="H2175" i="6"/>
  <c r="I2175" i="6"/>
  <c r="J2175" i="6"/>
  <c r="K2175" i="6"/>
  <c r="H2176" i="6"/>
  <c r="I2176" i="6"/>
  <c r="J2176" i="6"/>
  <c r="K2176" i="6"/>
  <c r="H2177" i="6"/>
  <c r="I2177" i="6"/>
  <c r="J2177" i="6"/>
  <c r="K2177" i="6"/>
  <c r="H2178" i="6"/>
  <c r="I2178" i="6"/>
  <c r="J2178" i="6"/>
  <c r="K2178" i="6"/>
  <c r="H2179" i="6"/>
  <c r="I2179" i="6"/>
  <c r="J2179" i="6"/>
  <c r="K2179" i="6"/>
  <c r="H2180" i="6"/>
  <c r="I2180" i="6"/>
  <c r="J2180" i="6"/>
  <c r="K2180" i="6"/>
  <c r="H2181" i="6"/>
  <c r="I2181" i="6"/>
  <c r="J2181" i="6"/>
  <c r="K2181" i="6"/>
  <c r="H2182" i="6"/>
  <c r="I2182" i="6"/>
  <c r="J2182" i="6"/>
  <c r="K2182" i="6"/>
  <c r="H2183" i="6"/>
  <c r="I2183" i="6"/>
  <c r="J2183" i="6"/>
  <c r="K2183" i="6"/>
  <c r="H2184" i="6"/>
  <c r="I2184" i="6"/>
  <c r="J2184" i="6"/>
  <c r="K2184" i="6"/>
  <c r="H2185" i="6"/>
  <c r="I2185" i="6"/>
  <c r="J2185" i="6"/>
  <c r="K2185" i="6"/>
  <c r="H2186" i="6"/>
  <c r="I2186" i="6"/>
  <c r="J2186" i="6"/>
  <c r="K2186" i="6"/>
  <c r="H2187" i="6"/>
  <c r="I2187" i="6"/>
  <c r="J2187" i="6"/>
  <c r="K2187" i="6"/>
  <c r="H2188" i="6"/>
  <c r="I2188" i="6"/>
  <c r="J2188" i="6"/>
  <c r="K2188" i="6"/>
  <c r="H2189" i="6"/>
  <c r="I2189" i="6"/>
  <c r="J2189" i="6"/>
  <c r="K2189" i="6"/>
  <c r="H2190" i="6"/>
  <c r="I2190" i="6"/>
  <c r="J2190" i="6"/>
  <c r="K2190" i="6"/>
  <c r="H2191" i="6"/>
  <c r="I2191" i="6"/>
  <c r="J2191" i="6"/>
  <c r="K2191" i="6"/>
  <c r="H2192" i="6"/>
  <c r="I2192" i="6"/>
  <c r="J2192" i="6"/>
  <c r="K2192" i="6"/>
  <c r="H2193" i="6"/>
  <c r="I2193" i="6"/>
  <c r="J2193" i="6"/>
  <c r="K2193" i="6"/>
  <c r="H2194" i="6"/>
  <c r="I2194" i="6"/>
  <c r="J2194" i="6"/>
  <c r="K2194" i="6"/>
  <c r="H2195" i="6"/>
  <c r="I2195" i="6"/>
  <c r="J2195" i="6"/>
  <c r="K2195" i="6"/>
  <c r="H2196" i="6"/>
  <c r="I2196" i="6"/>
  <c r="J2196" i="6"/>
  <c r="K2196" i="6"/>
  <c r="H2197" i="6"/>
  <c r="I2197" i="6"/>
  <c r="J2197" i="6"/>
  <c r="K2197" i="6"/>
  <c r="H2198" i="6"/>
  <c r="I2198" i="6"/>
  <c r="J2198" i="6"/>
  <c r="K2198" i="6"/>
  <c r="H2199" i="6"/>
  <c r="I2199" i="6"/>
  <c r="J2199" i="6"/>
  <c r="K2199" i="6"/>
  <c r="H2200" i="6"/>
  <c r="I2200" i="6"/>
  <c r="J2200" i="6"/>
  <c r="K2200" i="6"/>
  <c r="H2201" i="6"/>
  <c r="I2201" i="6"/>
  <c r="J2201" i="6"/>
  <c r="K2201" i="6"/>
  <c r="H2202" i="6"/>
  <c r="I2202" i="6"/>
  <c r="J2202" i="6"/>
  <c r="K2202" i="6"/>
  <c r="H2203" i="6"/>
  <c r="I2203" i="6"/>
  <c r="J2203" i="6"/>
  <c r="K2203" i="6"/>
  <c r="H2204" i="6"/>
  <c r="I2204" i="6"/>
  <c r="J2204" i="6"/>
  <c r="K2204" i="6"/>
  <c r="H2205" i="6"/>
  <c r="I2205" i="6"/>
  <c r="J2205" i="6"/>
  <c r="K2205" i="6"/>
  <c r="H2206" i="6"/>
  <c r="I2206" i="6"/>
  <c r="J2206" i="6"/>
  <c r="K2206" i="6"/>
  <c r="H2207" i="6"/>
  <c r="I2207" i="6"/>
  <c r="J2207" i="6"/>
  <c r="K2207" i="6"/>
  <c r="H2208" i="6"/>
  <c r="I2208" i="6"/>
  <c r="J2208" i="6"/>
  <c r="K2208" i="6"/>
  <c r="H2209" i="6"/>
  <c r="I2209" i="6"/>
  <c r="J2209" i="6"/>
  <c r="K2209" i="6"/>
  <c r="H2210" i="6"/>
  <c r="I2210" i="6"/>
  <c r="J2210" i="6"/>
  <c r="K2210" i="6"/>
  <c r="H2211" i="6"/>
  <c r="I2211" i="6"/>
  <c r="J2211" i="6"/>
  <c r="K2211" i="6"/>
  <c r="H2212" i="6"/>
  <c r="I2212" i="6"/>
  <c r="J2212" i="6"/>
  <c r="K2212" i="6"/>
  <c r="H2213" i="6"/>
  <c r="I2213" i="6"/>
  <c r="J2213" i="6"/>
  <c r="K2213" i="6"/>
  <c r="H2214" i="6"/>
  <c r="I2214" i="6"/>
  <c r="J2214" i="6"/>
  <c r="K2214" i="6"/>
  <c r="H2215" i="6"/>
  <c r="I2215" i="6"/>
  <c r="J2215" i="6"/>
  <c r="K2215" i="6"/>
  <c r="H2216" i="6"/>
  <c r="I2216" i="6"/>
  <c r="J2216" i="6"/>
  <c r="K2216" i="6"/>
  <c r="H2217" i="6"/>
  <c r="I2217" i="6"/>
  <c r="J2217" i="6"/>
  <c r="K2217" i="6"/>
  <c r="H2218" i="6"/>
  <c r="I2218" i="6"/>
  <c r="J2218" i="6"/>
  <c r="K2218" i="6"/>
  <c r="H2219" i="6"/>
  <c r="I2219" i="6"/>
  <c r="J2219" i="6"/>
  <c r="K2219" i="6"/>
  <c r="H2220" i="6"/>
  <c r="I2220" i="6"/>
  <c r="J2220" i="6"/>
  <c r="K2220" i="6"/>
  <c r="H2221" i="6"/>
  <c r="I2221" i="6"/>
  <c r="J2221" i="6"/>
  <c r="K2221" i="6"/>
  <c r="H2222" i="6"/>
  <c r="I2222" i="6"/>
  <c r="J2222" i="6"/>
  <c r="K2222" i="6"/>
  <c r="H2223" i="6"/>
  <c r="I2223" i="6"/>
  <c r="J2223" i="6"/>
  <c r="K2223" i="6"/>
  <c r="H2224" i="6"/>
  <c r="I2224" i="6"/>
  <c r="J2224" i="6"/>
  <c r="K2224" i="6"/>
  <c r="H2225" i="6"/>
  <c r="I2225" i="6"/>
  <c r="J2225" i="6"/>
  <c r="K2225" i="6"/>
  <c r="H2226" i="6"/>
  <c r="I2226" i="6"/>
  <c r="J2226" i="6"/>
  <c r="K2226" i="6"/>
  <c r="H2227" i="6"/>
  <c r="I2227" i="6"/>
  <c r="J2227" i="6"/>
  <c r="K2227" i="6"/>
  <c r="H2228" i="6"/>
  <c r="I2228" i="6"/>
  <c r="J2228" i="6"/>
  <c r="K2228" i="6"/>
  <c r="H2229" i="6"/>
  <c r="I2229" i="6"/>
  <c r="J2229" i="6"/>
  <c r="K2229" i="6"/>
  <c r="H2230" i="6"/>
  <c r="I2230" i="6"/>
  <c r="J2230" i="6"/>
  <c r="K2230" i="6"/>
  <c r="H2231" i="6"/>
  <c r="I2231" i="6"/>
  <c r="J2231" i="6"/>
  <c r="K2231" i="6"/>
  <c r="H2232" i="6"/>
  <c r="I2232" i="6"/>
  <c r="J2232" i="6"/>
  <c r="K2232" i="6"/>
  <c r="H2233" i="6"/>
  <c r="I2233" i="6"/>
  <c r="J2233" i="6"/>
  <c r="K2233" i="6"/>
  <c r="H2234" i="6"/>
  <c r="I2234" i="6"/>
  <c r="J2234" i="6"/>
  <c r="K2234" i="6"/>
  <c r="H2235" i="6"/>
  <c r="I2235" i="6"/>
  <c r="J2235" i="6"/>
  <c r="K2235" i="6"/>
  <c r="H2236" i="6"/>
  <c r="I2236" i="6"/>
  <c r="J2236" i="6"/>
  <c r="K2236" i="6"/>
  <c r="H2237" i="6"/>
  <c r="I2237" i="6"/>
  <c r="J2237" i="6"/>
  <c r="K2237" i="6"/>
  <c r="H2238" i="6"/>
  <c r="I2238" i="6"/>
  <c r="J2238" i="6"/>
  <c r="K2238" i="6"/>
  <c r="H2239" i="6"/>
  <c r="I2239" i="6"/>
  <c r="J2239" i="6"/>
  <c r="K2239" i="6"/>
  <c r="H2240" i="6"/>
  <c r="I2240" i="6"/>
  <c r="J2240" i="6"/>
  <c r="K2240" i="6"/>
  <c r="H2241" i="6"/>
  <c r="I2241" i="6"/>
  <c r="J2241" i="6"/>
  <c r="K2241" i="6"/>
  <c r="H2242" i="6"/>
  <c r="I2242" i="6"/>
  <c r="J2242" i="6"/>
  <c r="K2242" i="6"/>
  <c r="H2243" i="6"/>
  <c r="I2243" i="6"/>
  <c r="J2243" i="6"/>
  <c r="K2243" i="6"/>
  <c r="H2244" i="6"/>
  <c r="I2244" i="6"/>
  <c r="J2244" i="6"/>
  <c r="K2244" i="6"/>
  <c r="H2245" i="6"/>
  <c r="I2245" i="6"/>
  <c r="J2245" i="6"/>
  <c r="K2245" i="6"/>
  <c r="H2246" i="6"/>
  <c r="I2246" i="6"/>
  <c r="J2246" i="6"/>
  <c r="K2246" i="6"/>
  <c r="H2247" i="6"/>
  <c r="I2247" i="6"/>
  <c r="J2247" i="6"/>
  <c r="K2247" i="6"/>
  <c r="H2248" i="6"/>
  <c r="I2248" i="6"/>
  <c r="J2248" i="6"/>
  <c r="K2248" i="6"/>
  <c r="H2249" i="6"/>
  <c r="I2249" i="6"/>
  <c r="J2249" i="6"/>
  <c r="K2249" i="6"/>
  <c r="H2250" i="6"/>
  <c r="I2250" i="6"/>
  <c r="J2250" i="6"/>
  <c r="K2250" i="6"/>
  <c r="H2251" i="6"/>
  <c r="I2251" i="6"/>
  <c r="J2251" i="6"/>
  <c r="K2251" i="6"/>
  <c r="H2252" i="6"/>
  <c r="I2252" i="6"/>
  <c r="J2252" i="6"/>
  <c r="K2252" i="6"/>
  <c r="H2253" i="6"/>
  <c r="I2253" i="6"/>
  <c r="J2253" i="6"/>
  <c r="K2253" i="6"/>
  <c r="H2254" i="6"/>
  <c r="I2254" i="6"/>
  <c r="J2254" i="6"/>
  <c r="K2254" i="6"/>
  <c r="H2255" i="6"/>
  <c r="I2255" i="6"/>
  <c r="J2255" i="6"/>
  <c r="K2255" i="6"/>
  <c r="H2256" i="6"/>
  <c r="I2256" i="6"/>
  <c r="J2256" i="6"/>
  <c r="K2256" i="6"/>
  <c r="H2257" i="6"/>
  <c r="I2257" i="6"/>
  <c r="J2257" i="6"/>
  <c r="K2257" i="6"/>
  <c r="H2258" i="6"/>
  <c r="I2258" i="6"/>
  <c r="J2258" i="6"/>
  <c r="K2258" i="6"/>
  <c r="H2259" i="6"/>
  <c r="I2259" i="6"/>
  <c r="J2259" i="6"/>
  <c r="K2259" i="6"/>
  <c r="H2260" i="6"/>
  <c r="I2260" i="6"/>
  <c r="J2260" i="6"/>
  <c r="K2260" i="6"/>
  <c r="H2261" i="6"/>
  <c r="I2261" i="6"/>
  <c r="J2261" i="6"/>
  <c r="K2261" i="6"/>
  <c r="H2262" i="6"/>
  <c r="I2262" i="6"/>
  <c r="J2262" i="6"/>
  <c r="K2262" i="6"/>
  <c r="H2263" i="6"/>
  <c r="I2263" i="6"/>
  <c r="J2263" i="6"/>
  <c r="K2263" i="6"/>
  <c r="H2264" i="6"/>
  <c r="I2264" i="6"/>
  <c r="J2264" i="6"/>
  <c r="K2264" i="6"/>
  <c r="H2265" i="6"/>
  <c r="I2265" i="6"/>
  <c r="J2265" i="6"/>
  <c r="K2265" i="6"/>
  <c r="H2266" i="6"/>
  <c r="I2266" i="6"/>
  <c r="J2266" i="6"/>
  <c r="K2266" i="6"/>
  <c r="H2267" i="6"/>
  <c r="I2267" i="6"/>
  <c r="J2267" i="6"/>
  <c r="K2267" i="6"/>
  <c r="H2268" i="6"/>
  <c r="I2268" i="6"/>
  <c r="J2268" i="6"/>
  <c r="K2268" i="6"/>
  <c r="H2269" i="6"/>
  <c r="I2269" i="6"/>
  <c r="J2269" i="6"/>
  <c r="K2269" i="6"/>
  <c r="H2270" i="6"/>
  <c r="I2270" i="6"/>
  <c r="J2270" i="6"/>
  <c r="K2270" i="6"/>
  <c r="H2271" i="6"/>
  <c r="I2271" i="6"/>
  <c r="J2271" i="6"/>
  <c r="K2271" i="6"/>
  <c r="H2272" i="6"/>
  <c r="I2272" i="6"/>
  <c r="J2272" i="6"/>
  <c r="K2272" i="6"/>
  <c r="H2273" i="6"/>
  <c r="I2273" i="6"/>
  <c r="J2273" i="6"/>
  <c r="K2273" i="6"/>
  <c r="H2274" i="6"/>
  <c r="I2274" i="6"/>
  <c r="J2274" i="6"/>
  <c r="K2274" i="6"/>
  <c r="H2275" i="6"/>
  <c r="I2275" i="6"/>
  <c r="J2275" i="6"/>
  <c r="K2275" i="6"/>
  <c r="H2276" i="6"/>
  <c r="I2276" i="6"/>
  <c r="J2276" i="6"/>
  <c r="K2276" i="6"/>
  <c r="H2277" i="6"/>
  <c r="I2277" i="6"/>
  <c r="J2277" i="6"/>
  <c r="K2277" i="6"/>
  <c r="H2278" i="6"/>
  <c r="I2278" i="6"/>
  <c r="J2278" i="6"/>
  <c r="K2278" i="6"/>
  <c r="H2279" i="6"/>
  <c r="I2279" i="6"/>
  <c r="J2279" i="6"/>
  <c r="K2279" i="6"/>
  <c r="H2280" i="6"/>
  <c r="I2280" i="6"/>
  <c r="J2280" i="6"/>
  <c r="K2280" i="6"/>
  <c r="H2281" i="6"/>
  <c r="I2281" i="6"/>
  <c r="J2281" i="6"/>
  <c r="K2281" i="6"/>
  <c r="H2282" i="6"/>
  <c r="I2282" i="6"/>
  <c r="J2282" i="6"/>
  <c r="K2282" i="6"/>
  <c r="H2283" i="6"/>
  <c r="I2283" i="6"/>
  <c r="J2283" i="6"/>
  <c r="K2283" i="6"/>
  <c r="H2284" i="6"/>
  <c r="I2284" i="6"/>
  <c r="J2284" i="6"/>
  <c r="K2284" i="6"/>
  <c r="H2285" i="6"/>
  <c r="I2285" i="6"/>
  <c r="J2285" i="6"/>
  <c r="K2285" i="6"/>
  <c r="H2286" i="6"/>
  <c r="I2286" i="6"/>
  <c r="J2286" i="6"/>
  <c r="K2286" i="6"/>
  <c r="H2287" i="6"/>
  <c r="I2287" i="6"/>
  <c r="J2287" i="6"/>
  <c r="K2287" i="6"/>
  <c r="H2288" i="6"/>
  <c r="I2288" i="6"/>
  <c r="J2288" i="6"/>
  <c r="K2288" i="6"/>
  <c r="H2289" i="6"/>
  <c r="I2289" i="6"/>
  <c r="J2289" i="6"/>
  <c r="K2289" i="6"/>
  <c r="H2290" i="6"/>
  <c r="I2290" i="6"/>
  <c r="J2290" i="6"/>
  <c r="K2290" i="6"/>
  <c r="H2291" i="6"/>
  <c r="I2291" i="6"/>
  <c r="J2291" i="6"/>
  <c r="K2291" i="6"/>
  <c r="H2292" i="6"/>
  <c r="I2292" i="6"/>
  <c r="J2292" i="6"/>
  <c r="K2292" i="6"/>
  <c r="H2293" i="6"/>
  <c r="I2293" i="6"/>
  <c r="J2293" i="6"/>
  <c r="K2293" i="6"/>
  <c r="H2294" i="6"/>
  <c r="I2294" i="6"/>
  <c r="J2294" i="6"/>
  <c r="K2294" i="6"/>
  <c r="H2295" i="6"/>
  <c r="I2295" i="6"/>
  <c r="J2295" i="6"/>
  <c r="K2295" i="6"/>
  <c r="H2296" i="6"/>
  <c r="I2296" i="6"/>
  <c r="J2296" i="6"/>
  <c r="K2296" i="6"/>
  <c r="H2297" i="6"/>
  <c r="I2297" i="6"/>
  <c r="J2297" i="6"/>
  <c r="K2297" i="6"/>
  <c r="H2298" i="6"/>
  <c r="I2298" i="6"/>
  <c r="J2298" i="6"/>
  <c r="K2298" i="6"/>
  <c r="H2299" i="6"/>
  <c r="I2299" i="6"/>
  <c r="J2299" i="6"/>
  <c r="K2299" i="6"/>
  <c r="H2300" i="6"/>
  <c r="I2300" i="6"/>
  <c r="J2300" i="6"/>
  <c r="K2300" i="6"/>
  <c r="H2301" i="6"/>
  <c r="I2301" i="6"/>
  <c r="J2301" i="6"/>
  <c r="K2301" i="6"/>
  <c r="H2302" i="6"/>
  <c r="I2302" i="6"/>
  <c r="J2302" i="6"/>
  <c r="K2302" i="6"/>
  <c r="H2303" i="6"/>
  <c r="I2303" i="6"/>
  <c r="J2303" i="6"/>
  <c r="K2303" i="6"/>
  <c r="H2304" i="6"/>
  <c r="I2304" i="6"/>
  <c r="J2304" i="6"/>
  <c r="K2304" i="6"/>
  <c r="H2305" i="6"/>
  <c r="I2305" i="6"/>
  <c r="J2305" i="6"/>
  <c r="K2305" i="6"/>
  <c r="H2306" i="6"/>
  <c r="I2306" i="6"/>
  <c r="J2306" i="6"/>
  <c r="K2306" i="6"/>
  <c r="H2307" i="6"/>
  <c r="I2307" i="6"/>
  <c r="J2307" i="6"/>
  <c r="K2307" i="6"/>
  <c r="H2308" i="6"/>
  <c r="I2308" i="6"/>
  <c r="J2308" i="6"/>
  <c r="K2308" i="6"/>
  <c r="H2309" i="6"/>
  <c r="I2309" i="6"/>
  <c r="J2309" i="6"/>
  <c r="K2309" i="6"/>
  <c r="H2310" i="6"/>
  <c r="I2310" i="6"/>
  <c r="J2310" i="6"/>
  <c r="K2310" i="6"/>
  <c r="H2311" i="6"/>
  <c r="I2311" i="6"/>
  <c r="J2311" i="6"/>
  <c r="K2311" i="6"/>
  <c r="H2312" i="6"/>
  <c r="I2312" i="6"/>
  <c r="J2312" i="6"/>
  <c r="K2312" i="6"/>
  <c r="H2313" i="6"/>
  <c r="I2313" i="6"/>
  <c r="J2313" i="6"/>
  <c r="K2313" i="6"/>
  <c r="H2314" i="6"/>
  <c r="I2314" i="6"/>
  <c r="J2314" i="6"/>
  <c r="K2314" i="6"/>
  <c r="H2315" i="6"/>
  <c r="I2315" i="6"/>
  <c r="J2315" i="6"/>
  <c r="K2315" i="6"/>
  <c r="H2316" i="6"/>
  <c r="I2316" i="6"/>
  <c r="J2316" i="6"/>
  <c r="K2316" i="6"/>
  <c r="H2317" i="6"/>
  <c r="I2317" i="6"/>
  <c r="J2317" i="6"/>
  <c r="K2317" i="6"/>
  <c r="H2318" i="6"/>
  <c r="I2318" i="6"/>
  <c r="J2318" i="6"/>
  <c r="K2318" i="6"/>
  <c r="H2319" i="6"/>
  <c r="I2319" i="6"/>
  <c r="J2319" i="6"/>
  <c r="K2319" i="6"/>
  <c r="H2320" i="6"/>
  <c r="I2320" i="6"/>
  <c r="J2320" i="6"/>
  <c r="K2320" i="6"/>
  <c r="H2321" i="6"/>
  <c r="I2321" i="6"/>
  <c r="J2321" i="6"/>
  <c r="K2321" i="6"/>
  <c r="H2322" i="6"/>
  <c r="I2322" i="6"/>
  <c r="J2322" i="6"/>
  <c r="K2322" i="6"/>
  <c r="H2323" i="6"/>
  <c r="I2323" i="6"/>
  <c r="J2323" i="6"/>
  <c r="K2323" i="6"/>
  <c r="H2324" i="6"/>
  <c r="I2324" i="6"/>
  <c r="J2324" i="6"/>
  <c r="K2324" i="6"/>
  <c r="H2325" i="6"/>
  <c r="I2325" i="6"/>
  <c r="J2325" i="6"/>
  <c r="K2325" i="6"/>
  <c r="H2326" i="6"/>
  <c r="I2326" i="6"/>
  <c r="J2326" i="6"/>
  <c r="K2326" i="6"/>
  <c r="H2327" i="6"/>
  <c r="I2327" i="6"/>
  <c r="J2327" i="6"/>
  <c r="K2327" i="6"/>
  <c r="H2328" i="6"/>
  <c r="I2328" i="6"/>
  <c r="J2328" i="6"/>
  <c r="K2328" i="6"/>
  <c r="H2329" i="6"/>
  <c r="I2329" i="6"/>
  <c r="J2329" i="6"/>
  <c r="K2329" i="6"/>
  <c r="H2330" i="6"/>
  <c r="I2330" i="6"/>
  <c r="J2330" i="6"/>
  <c r="K2330" i="6"/>
  <c r="H2331" i="6"/>
  <c r="I2331" i="6"/>
  <c r="J2331" i="6"/>
  <c r="K2331" i="6"/>
  <c r="H2332" i="6"/>
  <c r="I2332" i="6"/>
  <c r="J2332" i="6"/>
  <c r="K2332" i="6"/>
  <c r="H2333" i="6"/>
  <c r="I2333" i="6"/>
  <c r="J2333" i="6"/>
  <c r="K2333" i="6"/>
  <c r="H2334" i="6"/>
  <c r="I2334" i="6"/>
  <c r="J2334" i="6"/>
  <c r="K2334" i="6"/>
  <c r="H2335" i="6"/>
  <c r="I2335" i="6"/>
  <c r="J2335" i="6"/>
  <c r="K2335" i="6"/>
  <c r="H2336" i="6"/>
  <c r="I2336" i="6"/>
  <c r="J2336" i="6"/>
  <c r="K2336" i="6"/>
  <c r="H2337" i="6"/>
  <c r="I2337" i="6"/>
  <c r="J2337" i="6"/>
  <c r="K2337" i="6"/>
  <c r="H2338" i="6"/>
  <c r="I2338" i="6"/>
  <c r="J2338" i="6"/>
  <c r="K2338" i="6"/>
  <c r="H2339" i="6"/>
  <c r="I2339" i="6"/>
  <c r="J2339" i="6"/>
  <c r="K2339" i="6"/>
  <c r="H2340" i="6"/>
  <c r="I2340" i="6"/>
  <c r="J2340" i="6"/>
  <c r="K2340" i="6"/>
  <c r="H2341" i="6"/>
  <c r="I2341" i="6"/>
  <c r="J2341" i="6"/>
  <c r="K2341" i="6"/>
  <c r="H2342" i="6"/>
  <c r="I2342" i="6"/>
  <c r="J2342" i="6"/>
  <c r="K2342" i="6"/>
  <c r="H2343" i="6"/>
  <c r="I2343" i="6"/>
  <c r="J2343" i="6"/>
  <c r="K2343" i="6"/>
  <c r="H2344" i="6"/>
  <c r="I2344" i="6"/>
  <c r="J2344" i="6"/>
  <c r="K2344" i="6"/>
  <c r="H2345" i="6"/>
  <c r="I2345" i="6"/>
  <c r="J2345" i="6"/>
  <c r="K2345" i="6"/>
  <c r="H2346" i="6"/>
  <c r="I2346" i="6"/>
  <c r="J2346" i="6"/>
  <c r="K2346" i="6"/>
  <c r="H2347" i="6"/>
  <c r="I2347" i="6"/>
  <c r="J2347" i="6"/>
  <c r="K2347" i="6"/>
  <c r="H2348" i="6"/>
  <c r="I2348" i="6"/>
  <c r="J2348" i="6"/>
  <c r="K2348" i="6"/>
  <c r="H2349" i="6"/>
  <c r="I2349" i="6"/>
  <c r="J2349" i="6"/>
  <c r="K2349" i="6"/>
  <c r="H2350" i="6"/>
  <c r="I2350" i="6"/>
  <c r="J2350" i="6"/>
  <c r="K2350" i="6"/>
  <c r="H2351" i="6"/>
  <c r="I2351" i="6"/>
  <c r="J2351" i="6"/>
  <c r="K2351" i="6"/>
  <c r="H2352" i="6"/>
  <c r="I2352" i="6"/>
  <c r="J2352" i="6"/>
  <c r="K2352" i="6"/>
  <c r="H2353" i="6"/>
  <c r="I2353" i="6"/>
  <c r="J2353" i="6"/>
  <c r="K2353" i="6"/>
  <c r="H2354" i="6"/>
  <c r="I2354" i="6"/>
  <c r="J2354" i="6"/>
  <c r="K2354" i="6"/>
  <c r="H2355" i="6"/>
  <c r="I2355" i="6"/>
  <c r="J2355" i="6"/>
  <c r="K2355" i="6"/>
  <c r="H2356" i="6"/>
  <c r="I2356" i="6"/>
  <c r="J2356" i="6"/>
  <c r="K2356" i="6"/>
  <c r="H2357" i="6"/>
  <c r="I2357" i="6"/>
  <c r="J2357" i="6"/>
  <c r="K2357" i="6"/>
  <c r="H2358" i="6"/>
  <c r="I2358" i="6"/>
  <c r="J2358" i="6"/>
  <c r="K2358" i="6"/>
  <c r="H2359" i="6"/>
  <c r="I2359" i="6"/>
  <c r="J2359" i="6"/>
  <c r="K2359" i="6"/>
  <c r="H2360" i="6"/>
  <c r="I2360" i="6"/>
  <c r="J2360" i="6"/>
  <c r="K2360" i="6"/>
  <c r="H2361" i="6"/>
  <c r="I2361" i="6"/>
  <c r="J2361" i="6"/>
  <c r="K2361" i="6"/>
  <c r="H2362" i="6"/>
  <c r="I2362" i="6"/>
  <c r="J2362" i="6"/>
  <c r="K2362" i="6"/>
  <c r="H2363" i="6"/>
  <c r="I2363" i="6"/>
  <c r="J2363" i="6"/>
  <c r="K2363" i="6"/>
  <c r="H2364" i="6"/>
  <c r="I2364" i="6"/>
  <c r="J2364" i="6"/>
  <c r="K2364" i="6"/>
  <c r="H2365" i="6"/>
  <c r="I2365" i="6"/>
  <c r="J2365" i="6"/>
  <c r="K2365" i="6"/>
  <c r="H2366" i="6"/>
  <c r="I2366" i="6"/>
  <c r="J2366" i="6"/>
  <c r="K2366" i="6"/>
  <c r="H2367" i="6"/>
  <c r="I2367" i="6"/>
  <c r="J2367" i="6"/>
  <c r="K2367" i="6"/>
  <c r="H2368" i="6"/>
  <c r="I2368" i="6"/>
  <c r="J2368" i="6"/>
  <c r="K2368" i="6"/>
  <c r="H2369" i="6"/>
  <c r="I2369" i="6"/>
  <c r="J2369" i="6"/>
  <c r="K2369" i="6"/>
  <c r="H2370" i="6"/>
  <c r="I2370" i="6"/>
  <c r="J2370" i="6"/>
  <c r="K2370" i="6"/>
  <c r="H2371" i="6"/>
  <c r="I2371" i="6"/>
  <c r="J2371" i="6"/>
  <c r="K2371" i="6"/>
  <c r="H2372" i="6"/>
  <c r="I2372" i="6"/>
  <c r="J2372" i="6"/>
  <c r="K2372" i="6"/>
  <c r="H2373" i="6"/>
  <c r="I2373" i="6"/>
  <c r="J2373" i="6"/>
  <c r="K2373" i="6"/>
  <c r="H2374" i="6"/>
  <c r="I2374" i="6"/>
  <c r="J2374" i="6"/>
  <c r="K2374" i="6"/>
  <c r="H2375" i="6"/>
  <c r="I2375" i="6"/>
  <c r="J2375" i="6"/>
  <c r="K2375" i="6"/>
  <c r="H2376" i="6"/>
  <c r="I2376" i="6"/>
  <c r="J2376" i="6"/>
  <c r="K2376" i="6"/>
  <c r="H2377" i="6"/>
  <c r="I2377" i="6"/>
  <c r="J2377" i="6"/>
  <c r="K2377" i="6"/>
  <c r="H2378" i="6"/>
  <c r="I2378" i="6"/>
  <c r="J2378" i="6"/>
  <c r="K2378" i="6"/>
  <c r="H2379" i="6"/>
  <c r="I2379" i="6"/>
  <c r="J2379" i="6"/>
  <c r="K2379" i="6"/>
  <c r="H2380" i="6"/>
  <c r="I2380" i="6"/>
  <c r="J2380" i="6"/>
  <c r="K2380" i="6"/>
  <c r="H2381" i="6"/>
  <c r="I2381" i="6"/>
  <c r="J2381" i="6"/>
  <c r="K2381" i="6"/>
  <c r="H2382" i="6"/>
  <c r="I2382" i="6"/>
  <c r="J2382" i="6"/>
  <c r="K2382" i="6"/>
  <c r="H2383" i="6"/>
  <c r="I2383" i="6"/>
  <c r="J2383" i="6"/>
  <c r="K2383" i="6"/>
  <c r="H2384" i="6"/>
  <c r="I2384" i="6"/>
  <c r="J2384" i="6"/>
  <c r="K2384" i="6"/>
  <c r="H2385" i="6"/>
  <c r="I2385" i="6"/>
  <c r="J2385" i="6"/>
  <c r="K2385" i="6"/>
  <c r="H2386" i="6"/>
  <c r="I2386" i="6"/>
  <c r="J2386" i="6"/>
  <c r="K2386" i="6"/>
  <c r="H2387" i="6"/>
  <c r="I2387" i="6"/>
  <c r="J2387" i="6"/>
  <c r="K2387" i="6"/>
  <c r="H2388" i="6"/>
  <c r="I2388" i="6"/>
  <c r="J2388" i="6"/>
  <c r="K2388" i="6"/>
  <c r="H2389" i="6"/>
  <c r="I2389" i="6"/>
  <c r="J2389" i="6"/>
  <c r="K2389" i="6"/>
  <c r="H2390" i="6"/>
  <c r="I2390" i="6"/>
  <c r="J2390" i="6"/>
  <c r="K2390" i="6"/>
  <c r="H2391" i="6"/>
  <c r="I2391" i="6"/>
  <c r="J2391" i="6"/>
  <c r="K2391" i="6"/>
  <c r="H2392" i="6"/>
  <c r="I2392" i="6"/>
  <c r="J2392" i="6"/>
  <c r="K2392" i="6"/>
  <c r="H2393" i="6"/>
  <c r="I2393" i="6"/>
  <c r="J2393" i="6"/>
  <c r="K2393" i="6"/>
  <c r="H2394" i="6"/>
  <c r="I2394" i="6"/>
  <c r="J2394" i="6"/>
  <c r="K2394" i="6"/>
  <c r="H2395" i="6"/>
  <c r="I2395" i="6"/>
  <c r="J2395" i="6"/>
  <c r="K2395" i="6"/>
  <c r="H2396" i="6"/>
  <c r="I2396" i="6"/>
  <c r="J2396" i="6"/>
  <c r="K2396" i="6"/>
  <c r="H2397" i="6"/>
  <c r="I2397" i="6"/>
  <c r="J2397" i="6"/>
  <c r="K2397" i="6"/>
  <c r="H2398" i="6"/>
  <c r="I2398" i="6"/>
  <c r="J2398" i="6"/>
  <c r="K2398" i="6"/>
  <c r="H2399" i="6"/>
  <c r="I2399" i="6"/>
  <c r="J2399" i="6"/>
  <c r="K2399" i="6"/>
  <c r="H2400" i="6"/>
  <c r="I2400" i="6"/>
  <c r="J2400" i="6"/>
  <c r="K2400" i="6"/>
  <c r="H2401" i="6"/>
  <c r="I2401" i="6"/>
  <c r="J2401" i="6"/>
  <c r="K2401" i="6"/>
  <c r="H2402" i="6"/>
  <c r="I2402" i="6"/>
  <c r="J2402" i="6"/>
  <c r="K2402" i="6"/>
  <c r="H2403" i="6"/>
  <c r="I2403" i="6"/>
  <c r="J2403" i="6"/>
  <c r="K2403" i="6"/>
  <c r="H2404" i="6"/>
  <c r="I2404" i="6"/>
  <c r="J2404" i="6"/>
  <c r="K2404" i="6"/>
  <c r="H2405" i="6"/>
  <c r="I2405" i="6"/>
  <c r="J2405" i="6"/>
  <c r="K2405" i="6"/>
  <c r="H2406" i="6"/>
  <c r="I2406" i="6"/>
  <c r="J2406" i="6"/>
  <c r="K2406" i="6"/>
  <c r="H2407" i="6"/>
  <c r="I2407" i="6"/>
  <c r="J2407" i="6"/>
  <c r="K2407" i="6"/>
  <c r="H2408" i="6"/>
  <c r="I2408" i="6"/>
  <c r="J2408" i="6"/>
  <c r="K2408" i="6"/>
  <c r="H2409" i="6"/>
  <c r="I2409" i="6"/>
  <c r="J2409" i="6"/>
  <c r="K2409" i="6"/>
  <c r="H2410" i="6"/>
  <c r="I2410" i="6"/>
  <c r="J2410" i="6"/>
  <c r="K2410" i="6"/>
  <c r="H2411" i="6"/>
  <c r="I2411" i="6"/>
  <c r="J2411" i="6"/>
  <c r="K2411" i="6"/>
  <c r="H2412" i="6"/>
  <c r="I2412" i="6"/>
  <c r="J2412" i="6"/>
  <c r="K2412" i="6"/>
  <c r="H2413" i="6"/>
  <c r="I2413" i="6"/>
  <c r="J2413" i="6"/>
  <c r="K2413" i="6"/>
  <c r="H2414" i="6"/>
  <c r="I2414" i="6"/>
  <c r="J2414" i="6"/>
  <c r="K2414" i="6"/>
  <c r="H2415" i="6"/>
  <c r="I2415" i="6"/>
  <c r="J2415" i="6"/>
  <c r="K2415" i="6"/>
  <c r="H2416" i="6"/>
  <c r="I2416" i="6"/>
  <c r="J2416" i="6"/>
  <c r="K2416" i="6"/>
  <c r="H2417" i="6"/>
  <c r="I2417" i="6"/>
  <c r="J2417" i="6"/>
  <c r="K2417" i="6"/>
  <c r="H2418" i="6"/>
  <c r="I2418" i="6"/>
  <c r="J2418" i="6"/>
  <c r="K2418" i="6"/>
  <c r="H2419" i="6"/>
  <c r="I2419" i="6"/>
  <c r="J2419" i="6"/>
  <c r="K2419" i="6"/>
  <c r="H2420" i="6"/>
  <c r="I2420" i="6"/>
  <c r="J2420" i="6"/>
  <c r="K2420" i="6"/>
  <c r="H2421" i="6"/>
  <c r="I2421" i="6"/>
  <c r="J2421" i="6"/>
  <c r="K2421" i="6"/>
  <c r="H2422" i="6"/>
  <c r="I2422" i="6"/>
  <c r="J2422" i="6"/>
  <c r="K2422" i="6"/>
  <c r="H2423" i="6"/>
  <c r="I2423" i="6"/>
  <c r="J2423" i="6"/>
  <c r="K2423" i="6"/>
  <c r="H2424" i="6"/>
  <c r="I2424" i="6"/>
  <c r="J2424" i="6"/>
  <c r="K2424" i="6"/>
  <c r="H2425" i="6"/>
  <c r="I2425" i="6"/>
  <c r="J2425" i="6"/>
  <c r="K2425" i="6"/>
  <c r="H2426" i="6"/>
  <c r="I2426" i="6"/>
  <c r="J2426" i="6"/>
  <c r="K2426" i="6"/>
  <c r="H2427" i="6"/>
  <c r="I2427" i="6"/>
  <c r="J2427" i="6"/>
  <c r="K2427" i="6"/>
  <c r="H2428" i="6"/>
  <c r="I2428" i="6"/>
  <c r="J2428" i="6"/>
  <c r="K2428" i="6"/>
  <c r="H2429" i="6"/>
  <c r="I2429" i="6"/>
  <c r="J2429" i="6"/>
  <c r="K2429" i="6"/>
  <c r="H2430" i="6"/>
  <c r="I2430" i="6"/>
  <c r="J2430" i="6"/>
  <c r="K2430" i="6"/>
  <c r="H2431" i="6"/>
  <c r="I2431" i="6"/>
  <c r="J2431" i="6"/>
  <c r="K2431" i="6"/>
  <c r="H2432" i="6"/>
  <c r="I2432" i="6"/>
  <c r="J2432" i="6"/>
  <c r="K2432" i="6"/>
  <c r="H2433" i="6"/>
  <c r="I2433" i="6"/>
  <c r="J2433" i="6"/>
  <c r="K2433" i="6"/>
  <c r="H2434" i="6"/>
  <c r="I2434" i="6"/>
  <c r="J2434" i="6"/>
  <c r="K2434" i="6"/>
  <c r="H2435" i="6"/>
  <c r="I2435" i="6"/>
  <c r="J2435" i="6"/>
  <c r="K2435" i="6"/>
  <c r="H2436" i="6"/>
  <c r="I2436" i="6"/>
  <c r="J2436" i="6"/>
  <c r="K2436" i="6"/>
  <c r="H2437" i="6"/>
  <c r="I2437" i="6"/>
  <c r="J2437" i="6"/>
  <c r="K2437" i="6"/>
  <c r="H2438" i="6"/>
  <c r="I2438" i="6"/>
  <c r="J2438" i="6"/>
  <c r="K2438" i="6"/>
  <c r="H2439" i="6"/>
  <c r="I2439" i="6"/>
  <c r="J2439" i="6"/>
  <c r="K2439" i="6"/>
  <c r="H2440" i="6"/>
  <c r="I2440" i="6"/>
  <c r="J2440" i="6"/>
  <c r="K2440" i="6"/>
  <c r="H2441" i="6"/>
  <c r="I2441" i="6"/>
  <c r="J2441" i="6"/>
  <c r="K2441" i="6"/>
  <c r="H2442" i="6"/>
  <c r="I2442" i="6"/>
  <c r="J2442" i="6"/>
  <c r="K2442" i="6"/>
  <c r="H2443" i="6"/>
  <c r="I2443" i="6"/>
  <c r="J2443" i="6"/>
  <c r="K2443" i="6"/>
  <c r="H2444" i="6"/>
  <c r="I2444" i="6"/>
  <c r="J2444" i="6"/>
  <c r="K2444" i="6"/>
  <c r="H2445" i="6"/>
  <c r="I2445" i="6"/>
  <c r="J2445" i="6"/>
  <c r="K2445" i="6"/>
  <c r="H2446" i="6"/>
  <c r="I2446" i="6"/>
  <c r="J2446" i="6"/>
  <c r="K2446" i="6"/>
  <c r="H2447" i="6"/>
  <c r="I2447" i="6"/>
  <c r="J2447" i="6"/>
  <c r="K2447" i="6"/>
  <c r="H2448" i="6"/>
  <c r="I2448" i="6"/>
  <c r="J2448" i="6"/>
  <c r="K2448" i="6"/>
  <c r="H2449" i="6"/>
  <c r="I2449" i="6"/>
  <c r="J2449" i="6"/>
  <c r="K2449" i="6"/>
  <c r="H2450" i="6"/>
  <c r="I2450" i="6"/>
  <c r="J2450" i="6"/>
  <c r="K2450" i="6"/>
  <c r="H2451" i="6"/>
  <c r="I2451" i="6"/>
  <c r="J2451" i="6"/>
  <c r="K2451" i="6"/>
  <c r="H2452" i="6"/>
  <c r="I2452" i="6"/>
  <c r="J2452" i="6"/>
  <c r="K2452" i="6"/>
  <c r="H2453" i="6"/>
  <c r="I2453" i="6"/>
  <c r="J2453" i="6"/>
  <c r="K2453" i="6"/>
  <c r="H2454" i="6"/>
  <c r="I2454" i="6"/>
  <c r="J2454" i="6"/>
  <c r="K2454" i="6"/>
  <c r="H2455" i="6"/>
  <c r="I2455" i="6"/>
  <c r="J2455" i="6"/>
  <c r="K2455" i="6"/>
  <c r="H2456" i="6"/>
  <c r="I2456" i="6"/>
  <c r="J2456" i="6"/>
  <c r="K2456" i="6"/>
  <c r="H2457" i="6"/>
  <c r="I2457" i="6"/>
  <c r="J2457" i="6"/>
  <c r="K2457" i="6"/>
  <c r="H2458" i="6"/>
  <c r="I2458" i="6"/>
  <c r="J2458" i="6"/>
  <c r="K2458" i="6"/>
  <c r="H2459" i="6"/>
  <c r="I2459" i="6"/>
  <c r="J2459" i="6"/>
  <c r="K2459" i="6"/>
  <c r="H2460" i="6"/>
  <c r="I2460" i="6"/>
  <c r="J2460" i="6"/>
  <c r="K2460" i="6"/>
  <c r="H2461" i="6"/>
  <c r="I2461" i="6"/>
  <c r="J2461" i="6"/>
  <c r="K2461" i="6"/>
  <c r="H2462" i="6"/>
  <c r="I2462" i="6"/>
  <c r="J2462" i="6"/>
  <c r="K2462" i="6"/>
  <c r="H2463" i="6"/>
  <c r="I2463" i="6"/>
  <c r="J2463" i="6"/>
  <c r="K2463" i="6"/>
  <c r="H2464" i="6"/>
  <c r="I2464" i="6"/>
  <c r="J2464" i="6"/>
  <c r="K2464" i="6"/>
  <c r="H2465" i="6"/>
  <c r="I2465" i="6"/>
  <c r="J2465" i="6"/>
  <c r="K2465" i="6"/>
  <c r="H2466" i="6"/>
  <c r="I2466" i="6"/>
  <c r="J2466" i="6"/>
  <c r="K2466" i="6"/>
  <c r="H2467" i="6"/>
  <c r="I2467" i="6"/>
  <c r="J2467" i="6"/>
  <c r="K2467" i="6"/>
  <c r="H2468" i="6"/>
  <c r="I2468" i="6"/>
  <c r="J2468" i="6"/>
  <c r="K2468" i="6"/>
  <c r="H2469" i="6"/>
  <c r="I2469" i="6"/>
  <c r="J2469" i="6"/>
  <c r="K2469" i="6"/>
  <c r="H2470" i="6"/>
  <c r="I2470" i="6"/>
  <c r="J2470" i="6"/>
  <c r="K2470" i="6"/>
  <c r="H2471" i="6"/>
  <c r="I2471" i="6"/>
  <c r="J2471" i="6"/>
  <c r="K2471" i="6"/>
  <c r="H2472" i="6"/>
  <c r="I2472" i="6"/>
  <c r="J2472" i="6"/>
  <c r="K2472" i="6"/>
  <c r="H2473" i="6"/>
  <c r="I2473" i="6"/>
  <c r="J2473" i="6"/>
  <c r="K2473" i="6"/>
  <c r="H2474" i="6"/>
  <c r="I2474" i="6"/>
  <c r="J2474" i="6"/>
  <c r="K2474" i="6"/>
  <c r="H2475" i="6"/>
  <c r="I2475" i="6"/>
  <c r="J2475" i="6"/>
  <c r="K2475" i="6"/>
  <c r="H2476" i="6"/>
  <c r="I2476" i="6"/>
  <c r="J2476" i="6"/>
  <c r="K2476" i="6"/>
  <c r="H2477" i="6"/>
  <c r="I2477" i="6"/>
  <c r="J2477" i="6"/>
  <c r="K2477" i="6"/>
  <c r="H2478" i="6"/>
  <c r="I2478" i="6"/>
  <c r="J2478" i="6"/>
  <c r="K2478" i="6"/>
  <c r="H2479" i="6"/>
  <c r="I2479" i="6"/>
  <c r="J2479" i="6"/>
  <c r="K2479" i="6"/>
  <c r="H2480" i="6"/>
  <c r="I2480" i="6"/>
  <c r="J2480" i="6"/>
  <c r="K2480" i="6"/>
  <c r="H2481" i="6"/>
  <c r="I2481" i="6"/>
  <c r="J2481" i="6"/>
  <c r="K2481" i="6"/>
  <c r="H2482" i="6"/>
  <c r="I2482" i="6"/>
  <c r="J2482" i="6"/>
  <c r="K2482" i="6"/>
  <c r="H2483" i="6"/>
  <c r="I2483" i="6"/>
  <c r="J2483" i="6"/>
  <c r="K2483" i="6"/>
  <c r="H2484" i="6"/>
  <c r="I2484" i="6"/>
  <c r="J2484" i="6"/>
  <c r="K2484" i="6"/>
  <c r="H2485" i="6"/>
  <c r="I2485" i="6"/>
  <c r="J2485" i="6"/>
  <c r="K2485" i="6"/>
  <c r="H2486" i="6"/>
  <c r="I2486" i="6"/>
  <c r="J2486" i="6"/>
  <c r="K2486" i="6"/>
  <c r="H2487" i="6"/>
  <c r="I2487" i="6"/>
  <c r="J2487" i="6"/>
  <c r="K2487" i="6"/>
  <c r="H2488" i="6"/>
  <c r="I2488" i="6"/>
  <c r="J2488" i="6"/>
  <c r="K2488" i="6"/>
  <c r="H2489" i="6"/>
  <c r="I2489" i="6"/>
  <c r="J2489" i="6"/>
  <c r="K2489" i="6"/>
  <c r="H2490" i="6"/>
  <c r="I2490" i="6"/>
  <c r="J2490" i="6"/>
  <c r="K2490" i="6"/>
  <c r="H2491" i="6"/>
  <c r="I2491" i="6"/>
  <c r="J2491" i="6"/>
  <c r="K2491" i="6"/>
  <c r="H2492" i="6"/>
  <c r="I2492" i="6"/>
  <c r="J2492" i="6"/>
  <c r="K2492" i="6"/>
  <c r="H2493" i="6"/>
  <c r="I2493" i="6"/>
  <c r="J2493" i="6"/>
  <c r="K2493" i="6"/>
  <c r="H2494" i="6"/>
  <c r="I2494" i="6"/>
  <c r="J2494" i="6"/>
  <c r="K2494" i="6"/>
  <c r="H2495" i="6"/>
  <c r="I2495" i="6"/>
  <c r="J2495" i="6"/>
  <c r="K2495" i="6"/>
  <c r="H2496" i="6"/>
  <c r="I2496" i="6"/>
  <c r="J2496" i="6"/>
  <c r="K2496" i="6"/>
  <c r="H2497" i="6"/>
  <c r="I2497" i="6"/>
  <c r="J2497" i="6"/>
  <c r="K2497" i="6"/>
  <c r="H2498" i="6"/>
  <c r="I2498" i="6"/>
  <c r="J2498" i="6"/>
  <c r="K2498" i="6"/>
  <c r="H2499" i="6"/>
  <c r="I2499" i="6"/>
  <c r="J2499" i="6"/>
  <c r="K2499" i="6"/>
  <c r="H2500" i="6"/>
  <c r="I2500" i="6"/>
  <c r="J2500" i="6"/>
  <c r="K2500" i="6"/>
  <c r="H2501" i="6"/>
  <c r="I2501" i="6"/>
  <c r="J2501" i="6"/>
  <c r="K2501" i="6"/>
  <c r="H2502" i="6"/>
  <c r="I2502" i="6"/>
  <c r="J2502" i="6"/>
  <c r="K2502" i="6"/>
  <c r="H2503" i="6"/>
  <c r="I2503" i="6"/>
  <c r="J2503" i="6"/>
  <c r="K2503" i="6"/>
  <c r="H2504" i="6"/>
  <c r="I2504" i="6"/>
  <c r="J2504" i="6"/>
  <c r="K2504" i="6"/>
  <c r="H2505" i="6"/>
  <c r="I2505" i="6"/>
  <c r="J2505" i="6"/>
  <c r="K2505" i="6"/>
  <c r="H2506" i="6"/>
  <c r="I2506" i="6"/>
  <c r="J2506" i="6"/>
  <c r="K2506" i="6"/>
  <c r="H2507" i="6"/>
  <c r="I2507" i="6"/>
  <c r="J2507" i="6"/>
  <c r="K2507" i="6"/>
  <c r="H2508" i="6"/>
  <c r="I2508" i="6"/>
  <c r="J2508" i="6"/>
  <c r="K2508" i="6"/>
  <c r="H2509" i="6"/>
  <c r="I2509" i="6"/>
  <c r="J2509" i="6"/>
  <c r="K2509" i="6"/>
  <c r="H2510" i="6"/>
  <c r="I2510" i="6"/>
  <c r="J2510" i="6"/>
  <c r="K2510" i="6"/>
  <c r="H2511" i="6"/>
  <c r="I2511" i="6"/>
  <c r="J2511" i="6"/>
  <c r="K2511" i="6"/>
  <c r="H2512" i="6"/>
  <c r="I2512" i="6"/>
  <c r="J2512" i="6"/>
  <c r="K2512" i="6"/>
  <c r="H2513" i="6"/>
  <c r="I2513" i="6"/>
  <c r="J2513" i="6"/>
  <c r="K2513" i="6"/>
  <c r="H2514" i="6"/>
  <c r="I2514" i="6"/>
  <c r="J2514" i="6"/>
  <c r="K2514" i="6"/>
  <c r="H2515" i="6"/>
  <c r="I2515" i="6"/>
  <c r="J2515" i="6"/>
  <c r="K2515" i="6"/>
  <c r="H2516" i="6"/>
  <c r="I2516" i="6"/>
  <c r="J2516" i="6"/>
  <c r="K2516" i="6"/>
  <c r="H2517" i="6"/>
  <c r="I2517" i="6"/>
  <c r="J2517" i="6"/>
  <c r="K2517" i="6"/>
  <c r="H2518" i="6"/>
  <c r="I2518" i="6"/>
  <c r="J2518" i="6"/>
  <c r="K2518" i="6"/>
  <c r="H2519" i="6"/>
  <c r="I2519" i="6"/>
  <c r="J2519" i="6"/>
  <c r="K2519" i="6"/>
  <c r="H2520" i="6"/>
  <c r="I2520" i="6"/>
  <c r="J2520" i="6"/>
  <c r="K2520" i="6"/>
  <c r="H2521" i="6"/>
  <c r="I2521" i="6"/>
  <c r="J2521" i="6"/>
  <c r="K2521" i="6"/>
  <c r="H2522" i="6"/>
  <c r="I2522" i="6"/>
  <c r="J2522" i="6"/>
  <c r="K2522" i="6"/>
  <c r="H2523" i="6"/>
  <c r="I2523" i="6"/>
  <c r="J2523" i="6"/>
  <c r="K2523" i="6"/>
  <c r="H2524" i="6"/>
  <c r="I2524" i="6"/>
  <c r="J2524" i="6"/>
  <c r="K2524" i="6"/>
  <c r="H2525" i="6"/>
  <c r="I2525" i="6"/>
  <c r="J2525" i="6"/>
  <c r="K2525" i="6"/>
  <c r="H2526" i="6"/>
  <c r="I2526" i="6"/>
  <c r="J2526" i="6"/>
  <c r="K2526" i="6"/>
  <c r="H2527" i="6"/>
  <c r="I2527" i="6"/>
  <c r="J2527" i="6"/>
  <c r="K2527" i="6"/>
  <c r="H2528" i="6"/>
  <c r="I2528" i="6"/>
  <c r="J2528" i="6"/>
  <c r="K2528" i="6"/>
  <c r="H2529" i="6"/>
  <c r="I2529" i="6"/>
  <c r="J2529" i="6"/>
  <c r="K2529" i="6"/>
  <c r="H2530" i="6"/>
  <c r="I2530" i="6"/>
  <c r="J2530" i="6"/>
  <c r="K2530" i="6"/>
  <c r="H2531" i="6"/>
  <c r="I2531" i="6"/>
  <c r="J2531" i="6"/>
  <c r="K2531" i="6"/>
  <c r="H2532" i="6"/>
  <c r="I2532" i="6"/>
  <c r="J2532" i="6"/>
  <c r="K2532" i="6"/>
  <c r="H2533" i="6"/>
  <c r="I2533" i="6"/>
  <c r="J2533" i="6"/>
  <c r="K2533" i="6"/>
  <c r="H2534" i="6"/>
  <c r="I2534" i="6"/>
  <c r="J2534" i="6"/>
  <c r="K2534" i="6"/>
  <c r="H2535" i="6"/>
  <c r="I2535" i="6"/>
  <c r="J2535" i="6"/>
  <c r="K2535" i="6"/>
  <c r="H2536" i="6"/>
  <c r="I2536" i="6"/>
  <c r="J2536" i="6"/>
  <c r="K2536" i="6"/>
  <c r="H2537" i="6"/>
  <c r="I2537" i="6"/>
  <c r="J2537" i="6"/>
  <c r="K2537" i="6"/>
  <c r="H2538" i="6"/>
  <c r="I2538" i="6"/>
  <c r="J2538" i="6"/>
  <c r="K2538" i="6"/>
  <c r="H2539" i="6"/>
  <c r="I2539" i="6"/>
  <c r="J2539" i="6"/>
  <c r="K2539" i="6"/>
  <c r="H2540" i="6"/>
  <c r="I2540" i="6"/>
  <c r="J2540" i="6"/>
  <c r="K2540" i="6"/>
  <c r="H2541" i="6"/>
  <c r="I2541" i="6"/>
  <c r="J2541" i="6"/>
  <c r="K2541" i="6"/>
  <c r="H2542" i="6"/>
  <c r="I2542" i="6"/>
  <c r="J2542" i="6"/>
  <c r="K2542" i="6"/>
  <c r="H2543" i="6"/>
  <c r="I2543" i="6"/>
  <c r="J2543" i="6"/>
  <c r="K2543" i="6"/>
  <c r="H2544" i="6"/>
  <c r="I2544" i="6"/>
  <c r="J2544" i="6"/>
  <c r="K2544" i="6"/>
  <c r="H2545" i="6"/>
  <c r="I2545" i="6"/>
  <c r="J2545" i="6"/>
  <c r="K2545" i="6"/>
  <c r="H2546" i="6"/>
  <c r="I2546" i="6"/>
  <c r="J2546" i="6"/>
  <c r="K2546" i="6"/>
  <c r="H2547" i="6"/>
  <c r="I2547" i="6"/>
  <c r="J2547" i="6"/>
  <c r="K2547" i="6"/>
  <c r="H2548" i="6"/>
  <c r="I2548" i="6"/>
  <c r="J2548" i="6"/>
  <c r="K2548" i="6"/>
  <c r="H2549" i="6"/>
  <c r="I2549" i="6"/>
  <c r="J2549" i="6"/>
  <c r="K2549" i="6"/>
  <c r="H2550" i="6"/>
  <c r="I2550" i="6"/>
  <c r="J2550" i="6"/>
  <c r="K2550" i="6"/>
  <c r="H2551" i="6"/>
  <c r="I2551" i="6"/>
  <c r="J2551" i="6"/>
  <c r="K2551" i="6"/>
  <c r="H2552" i="6"/>
  <c r="I2552" i="6"/>
  <c r="J2552" i="6"/>
  <c r="K2552" i="6"/>
  <c r="H2553" i="6"/>
  <c r="I2553" i="6"/>
  <c r="J2553" i="6"/>
  <c r="K2553" i="6"/>
  <c r="H2554" i="6"/>
  <c r="I2554" i="6"/>
  <c r="J2554" i="6"/>
  <c r="K2554" i="6"/>
  <c r="H2555" i="6"/>
  <c r="I2555" i="6"/>
  <c r="J2555" i="6"/>
  <c r="K2555" i="6"/>
  <c r="H2556" i="6"/>
  <c r="I2556" i="6"/>
  <c r="J2556" i="6"/>
  <c r="K2556" i="6"/>
  <c r="H2557" i="6"/>
  <c r="I2557" i="6"/>
  <c r="J2557" i="6"/>
  <c r="K2557" i="6"/>
  <c r="H2558" i="6"/>
  <c r="I2558" i="6"/>
  <c r="J2558" i="6"/>
  <c r="K2558" i="6"/>
  <c r="H2559" i="6"/>
  <c r="I2559" i="6"/>
  <c r="J2559" i="6"/>
  <c r="K2559" i="6"/>
  <c r="H2560" i="6"/>
  <c r="I2560" i="6"/>
  <c r="J2560" i="6"/>
  <c r="K2560" i="6"/>
  <c r="H2561" i="6"/>
  <c r="I2561" i="6"/>
  <c r="J2561" i="6"/>
  <c r="K2561" i="6"/>
  <c r="H2562" i="6"/>
  <c r="I2562" i="6"/>
  <c r="J2562" i="6"/>
  <c r="K2562" i="6"/>
  <c r="H2563" i="6"/>
  <c r="I2563" i="6"/>
  <c r="J2563" i="6"/>
  <c r="K2563" i="6"/>
  <c r="H2564" i="6"/>
  <c r="I2564" i="6"/>
  <c r="J2564" i="6"/>
  <c r="K2564" i="6"/>
  <c r="H2565" i="6"/>
  <c r="I2565" i="6"/>
  <c r="J2565" i="6"/>
  <c r="K2565" i="6"/>
  <c r="H2566" i="6"/>
  <c r="I2566" i="6"/>
  <c r="J2566" i="6"/>
  <c r="K2566" i="6"/>
  <c r="H2567" i="6"/>
  <c r="I2567" i="6"/>
  <c r="J2567" i="6"/>
  <c r="K2567" i="6"/>
  <c r="H2568" i="6"/>
  <c r="I2568" i="6"/>
  <c r="J2568" i="6"/>
  <c r="K2568" i="6"/>
  <c r="H2569" i="6"/>
  <c r="I2569" i="6"/>
  <c r="J2569" i="6"/>
  <c r="K2569" i="6"/>
  <c r="H2570" i="6"/>
  <c r="I2570" i="6"/>
  <c r="J2570" i="6"/>
  <c r="K2570" i="6"/>
  <c r="H2571" i="6"/>
  <c r="I2571" i="6"/>
  <c r="J2571" i="6"/>
  <c r="K2571" i="6"/>
  <c r="H2572" i="6"/>
  <c r="I2572" i="6"/>
  <c r="J2572" i="6"/>
  <c r="K2572" i="6"/>
  <c r="H2573" i="6"/>
  <c r="I2573" i="6"/>
  <c r="J2573" i="6"/>
  <c r="K2573" i="6"/>
  <c r="H2574" i="6"/>
  <c r="I2574" i="6"/>
  <c r="J2574" i="6"/>
  <c r="K2574" i="6"/>
  <c r="H2575" i="6"/>
  <c r="I2575" i="6"/>
  <c r="J2575" i="6"/>
  <c r="K2575" i="6"/>
  <c r="H2576" i="6"/>
  <c r="I2576" i="6"/>
  <c r="J2576" i="6"/>
  <c r="K2576" i="6"/>
  <c r="H2577" i="6"/>
  <c r="I2577" i="6"/>
  <c r="J2577" i="6"/>
  <c r="K2577" i="6"/>
  <c r="H2578" i="6"/>
  <c r="I2578" i="6"/>
  <c r="J2578" i="6"/>
  <c r="K2578" i="6"/>
  <c r="H2579" i="6"/>
  <c r="I2579" i="6"/>
  <c r="J2579" i="6"/>
  <c r="K2579" i="6"/>
  <c r="H2580" i="6"/>
  <c r="I2580" i="6"/>
  <c r="J2580" i="6"/>
  <c r="K2580" i="6"/>
  <c r="H2581" i="6"/>
  <c r="I2581" i="6"/>
  <c r="J2581" i="6"/>
  <c r="K2581" i="6"/>
  <c r="H2582" i="6"/>
  <c r="I2582" i="6"/>
  <c r="J2582" i="6"/>
  <c r="K2582" i="6"/>
  <c r="H2583" i="6"/>
  <c r="I2583" i="6"/>
  <c r="J2583" i="6"/>
  <c r="K2583" i="6"/>
  <c r="H2584" i="6"/>
  <c r="I2584" i="6"/>
  <c r="J2584" i="6"/>
  <c r="K2584" i="6"/>
  <c r="H2585" i="6"/>
  <c r="I2585" i="6"/>
  <c r="J2585" i="6"/>
  <c r="K2585" i="6"/>
  <c r="H2586" i="6"/>
  <c r="I2586" i="6"/>
  <c r="J2586" i="6"/>
  <c r="K2586" i="6"/>
  <c r="H2587" i="6"/>
  <c r="I2587" i="6"/>
  <c r="J2587" i="6"/>
  <c r="K2587" i="6"/>
  <c r="H2588" i="6"/>
  <c r="I2588" i="6"/>
  <c r="J2588" i="6"/>
  <c r="K2588" i="6"/>
  <c r="H2589" i="6"/>
  <c r="I2589" i="6"/>
  <c r="J2589" i="6"/>
  <c r="K2589" i="6"/>
  <c r="H2590" i="6"/>
  <c r="I2590" i="6"/>
  <c r="J2590" i="6"/>
  <c r="K2590" i="6"/>
  <c r="H2591" i="6"/>
  <c r="I2591" i="6"/>
  <c r="J2591" i="6"/>
  <c r="K2591" i="6"/>
  <c r="H2592" i="6"/>
  <c r="I2592" i="6"/>
  <c r="J2592" i="6"/>
  <c r="K2592" i="6"/>
  <c r="H2593" i="6"/>
  <c r="I2593" i="6"/>
  <c r="J2593" i="6"/>
  <c r="K2593" i="6"/>
  <c r="H2594" i="6"/>
  <c r="I2594" i="6"/>
  <c r="J2594" i="6"/>
  <c r="K2594" i="6"/>
  <c r="H2595" i="6"/>
  <c r="I2595" i="6"/>
  <c r="J2595" i="6"/>
  <c r="K2595" i="6"/>
  <c r="H2596" i="6"/>
  <c r="I2596" i="6"/>
  <c r="J2596" i="6"/>
  <c r="K2596" i="6"/>
  <c r="H2597" i="6"/>
  <c r="I2597" i="6"/>
  <c r="J2597" i="6"/>
  <c r="K2597" i="6"/>
  <c r="H2598" i="6"/>
  <c r="I2598" i="6"/>
  <c r="J2598" i="6"/>
  <c r="K2598" i="6"/>
  <c r="H2599" i="6"/>
  <c r="I2599" i="6"/>
  <c r="J2599" i="6"/>
  <c r="K2599" i="6"/>
  <c r="H2600" i="6"/>
  <c r="I2600" i="6"/>
  <c r="J2600" i="6"/>
  <c r="K2600" i="6"/>
  <c r="H2601" i="6"/>
  <c r="I2601" i="6"/>
  <c r="J2601" i="6"/>
  <c r="K2601" i="6"/>
  <c r="H2602" i="6"/>
  <c r="I2602" i="6"/>
  <c r="J2602" i="6"/>
  <c r="K2602" i="6"/>
  <c r="H2603" i="6"/>
  <c r="I2603" i="6"/>
  <c r="J2603" i="6"/>
  <c r="K2603" i="6"/>
  <c r="H2604" i="6"/>
  <c r="I2604" i="6"/>
  <c r="J2604" i="6"/>
  <c r="K2604" i="6"/>
  <c r="H2605" i="6"/>
  <c r="I2605" i="6"/>
  <c r="J2605" i="6"/>
  <c r="K2605" i="6"/>
  <c r="H2606" i="6"/>
  <c r="I2606" i="6"/>
  <c r="J2606" i="6"/>
  <c r="K2606" i="6"/>
  <c r="H2607" i="6"/>
  <c r="I2607" i="6"/>
  <c r="J2607" i="6"/>
  <c r="K2607" i="6"/>
  <c r="H2608" i="6"/>
  <c r="I2608" i="6"/>
  <c r="J2608" i="6"/>
  <c r="K2608" i="6"/>
  <c r="H2609" i="6"/>
  <c r="I2609" i="6"/>
  <c r="J2609" i="6"/>
  <c r="K2609" i="6"/>
  <c r="H2610" i="6"/>
  <c r="I2610" i="6"/>
  <c r="J2610" i="6"/>
  <c r="K2610" i="6"/>
  <c r="H2611" i="6"/>
  <c r="I2611" i="6"/>
  <c r="J2611" i="6"/>
  <c r="K2611" i="6"/>
  <c r="H2612" i="6"/>
  <c r="I2612" i="6"/>
  <c r="J2612" i="6"/>
  <c r="K2612" i="6"/>
  <c r="H2613" i="6"/>
  <c r="I2613" i="6"/>
  <c r="J2613" i="6"/>
  <c r="K2613" i="6"/>
  <c r="H2614" i="6"/>
  <c r="I2614" i="6"/>
  <c r="J2614" i="6"/>
  <c r="K2614" i="6"/>
  <c r="H2615" i="6"/>
  <c r="I2615" i="6"/>
  <c r="J2615" i="6"/>
  <c r="K2615" i="6"/>
  <c r="H2616" i="6"/>
  <c r="I2616" i="6"/>
  <c r="J2616" i="6"/>
  <c r="K2616" i="6"/>
  <c r="H2617" i="6"/>
  <c r="I2617" i="6"/>
  <c r="J2617" i="6"/>
  <c r="K2617" i="6"/>
  <c r="H2618" i="6"/>
  <c r="I2618" i="6"/>
  <c r="J2618" i="6"/>
  <c r="K2618" i="6"/>
  <c r="H2619" i="6"/>
  <c r="I2619" i="6"/>
  <c r="J2619" i="6"/>
  <c r="K2619" i="6"/>
  <c r="H2620" i="6"/>
  <c r="I2620" i="6"/>
  <c r="J2620" i="6"/>
  <c r="K2620" i="6"/>
  <c r="H2621" i="6"/>
  <c r="I2621" i="6"/>
  <c r="J2621" i="6"/>
  <c r="K2621" i="6"/>
  <c r="H2622" i="6"/>
  <c r="I2622" i="6"/>
  <c r="J2622" i="6"/>
  <c r="K2622" i="6"/>
  <c r="H2623" i="6"/>
  <c r="I2623" i="6"/>
  <c r="J2623" i="6"/>
  <c r="K2623" i="6"/>
  <c r="H2624" i="6"/>
  <c r="I2624" i="6"/>
  <c r="J2624" i="6"/>
  <c r="K2624" i="6"/>
  <c r="H2625" i="6"/>
  <c r="I2625" i="6"/>
  <c r="J2625" i="6"/>
  <c r="K2625" i="6"/>
  <c r="H2626" i="6"/>
  <c r="I2626" i="6"/>
  <c r="J2626" i="6"/>
  <c r="K2626" i="6"/>
  <c r="H2627" i="6"/>
  <c r="I2627" i="6"/>
  <c r="J2627" i="6"/>
  <c r="K2627" i="6"/>
  <c r="H2628" i="6"/>
  <c r="I2628" i="6"/>
  <c r="J2628" i="6"/>
  <c r="K2628" i="6"/>
  <c r="H2629" i="6"/>
  <c r="I2629" i="6"/>
  <c r="J2629" i="6"/>
  <c r="K2629" i="6"/>
  <c r="H2630" i="6"/>
  <c r="I2630" i="6"/>
  <c r="J2630" i="6"/>
  <c r="K2630" i="6"/>
  <c r="H2631" i="6"/>
  <c r="I2631" i="6"/>
  <c r="J2631" i="6"/>
  <c r="K2631" i="6"/>
  <c r="H2632" i="6"/>
  <c r="I2632" i="6"/>
  <c r="J2632" i="6"/>
  <c r="K2632" i="6"/>
  <c r="H2633" i="6"/>
  <c r="I2633" i="6"/>
  <c r="J2633" i="6"/>
  <c r="K2633" i="6"/>
  <c r="H2634" i="6"/>
  <c r="I2634" i="6"/>
  <c r="J2634" i="6"/>
  <c r="K2634" i="6"/>
  <c r="H2635" i="6"/>
  <c r="I2635" i="6"/>
  <c r="J2635" i="6"/>
  <c r="K2635" i="6"/>
  <c r="H2636" i="6"/>
  <c r="I2636" i="6"/>
  <c r="J2636" i="6"/>
  <c r="K2636" i="6"/>
  <c r="H2637" i="6"/>
  <c r="I2637" i="6"/>
  <c r="J2637" i="6"/>
  <c r="K2637" i="6"/>
  <c r="H2638" i="6"/>
  <c r="I2638" i="6"/>
  <c r="J2638" i="6"/>
  <c r="K2638" i="6"/>
  <c r="H2639" i="6"/>
  <c r="I2639" i="6"/>
  <c r="J2639" i="6"/>
  <c r="K2639" i="6"/>
  <c r="H2640" i="6"/>
  <c r="I2640" i="6"/>
  <c r="J2640" i="6"/>
  <c r="K2640" i="6"/>
  <c r="H2641" i="6"/>
  <c r="I2641" i="6"/>
  <c r="J2641" i="6"/>
  <c r="K2641" i="6"/>
  <c r="H2642" i="6"/>
  <c r="I2642" i="6"/>
  <c r="J2642" i="6"/>
  <c r="K2642" i="6"/>
  <c r="H2643" i="6"/>
  <c r="I2643" i="6"/>
  <c r="J2643" i="6"/>
  <c r="K2643" i="6"/>
  <c r="H2644" i="6"/>
  <c r="I2644" i="6"/>
  <c r="J2644" i="6"/>
  <c r="K2644" i="6"/>
  <c r="H2645" i="6"/>
  <c r="I2645" i="6"/>
  <c r="J2645" i="6"/>
  <c r="K2645" i="6"/>
  <c r="H2646" i="6"/>
  <c r="I2646" i="6"/>
  <c r="J2646" i="6"/>
  <c r="K2646" i="6"/>
  <c r="H2647" i="6"/>
  <c r="I2647" i="6"/>
  <c r="J2647" i="6"/>
  <c r="K2647" i="6"/>
  <c r="H2648" i="6"/>
  <c r="I2648" i="6"/>
  <c r="J2648" i="6"/>
  <c r="K2648" i="6"/>
  <c r="H2649" i="6"/>
  <c r="I2649" i="6"/>
  <c r="J2649" i="6"/>
  <c r="K2649" i="6"/>
  <c r="H2650" i="6"/>
  <c r="I2650" i="6"/>
  <c r="J2650" i="6"/>
  <c r="K2650" i="6"/>
  <c r="H2651" i="6"/>
  <c r="I2651" i="6"/>
  <c r="J2651" i="6"/>
  <c r="K2651" i="6"/>
  <c r="H2652" i="6"/>
  <c r="I2652" i="6"/>
  <c r="J2652" i="6"/>
  <c r="K2652" i="6"/>
  <c r="H2653" i="6"/>
  <c r="I2653" i="6"/>
  <c r="J2653" i="6"/>
  <c r="K2653" i="6"/>
  <c r="H2654" i="6"/>
  <c r="I2654" i="6"/>
  <c r="J2654" i="6"/>
  <c r="K2654" i="6"/>
  <c r="H2655" i="6"/>
  <c r="I2655" i="6"/>
  <c r="J2655" i="6"/>
  <c r="K2655" i="6"/>
  <c r="H2656" i="6"/>
  <c r="I2656" i="6"/>
  <c r="J2656" i="6"/>
  <c r="K2656" i="6"/>
  <c r="H2657" i="6"/>
  <c r="I2657" i="6"/>
  <c r="J2657" i="6"/>
  <c r="K2657" i="6"/>
  <c r="H2658" i="6"/>
  <c r="I2658" i="6"/>
  <c r="J2658" i="6"/>
  <c r="K2658" i="6"/>
  <c r="H2659" i="6"/>
  <c r="I2659" i="6"/>
  <c r="J2659" i="6"/>
  <c r="K2659" i="6"/>
  <c r="H2660" i="6"/>
  <c r="I2660" i="6"/>
  <c r="J2660" i="6"/>
  <c r="K2660" i="6"/>
  <c r="H2661" i="6"/>
  <c r="I2661" i="6"/>
  <c r="J2661" i="6"/>
  <c r="K2661" i="6"/>
  <c r="H2662" i="6"/>
  <c r="I2662" i="6"/>
  <c r="J2662" i="6"/>
  <c r="K2662" i="6"/>
  <c r="H2663" i="6"/>
  <c r="I2663" i="6"/>
  <c r="J2663" i="6"/>
  <c r="K2663" i="6"/>
  <c r="H2664" i="6"/>
  <c r="I2664" i="6"/>
  <c r="J2664" i="6"/>
  <c r="K2664" i="6"/>
  <c r="H2665" i="6"/>
  <c r="I2665" i="6"/>
  <c r="J2665" i="6"/>
  <c r="K2665" i="6"/>
  <c r="H2666" i="6"/>
  <c r="I2666" i="6"/>
  <c r="J2666" i="6"/>
  <c r="K2666" i="6"/>
  <c r="H2667" i="6"/>
  <c r="I2667" i="6"/>
  <c r="J2667" i="6"/>
  <c r="K2667" i="6"/>
  <c r="H2668" i="6"/>
  <c r="I2668" i="6"/>
  <c r="J2668" i="6"/>
  <c r="K2668" i="6"/>
  <c r="H2669" i="6"/>
  <c r="I2669" i="6"/>
  <c r="J2669" i="6"/>
  <c r="K2669" i="6"/>
  <c r="H2670" i="6"/>
  <c r="I2670" i="6"/>
  <c r="J2670" i="6"/>
  <c r="K2670" i="6"/>
  <c r="H2671" i="6"/>
  <c r="I2671" i="6"/>
  <c r="J2671" i="6"/>
  <c r="K2671" i="6"/>
  <c r="H2672" i="6"/>
  <c r="I2672" i="6"/>
  <c r="J2672" i="6"/>
  <c r="K2672" i="6"/>
  <c r="H2673" i="6"/>
  <c r="I2673" i="6"/>
  <c r="J2673" i="6"/>
  <c r="K2673" i="6"/>
  <c r="H2674" i="6"/>
  <c r="I2674" i="6"/>
  <c r="J2674" i="6"/>
  <c r="K2674" i="6"/>
  <c r="H2675" i="6"/>
  <c r="I2675" i="6"/>
  <c r="J2675" i="6"/>
  <c r="K2675" i="6"/>
  <c r="H2676" i="6"/>
  <c r="I2676" i="6"/>
  <c r="J2676" i="6"/>
  <c r="K2676" i="6"/>
  <c r="H2677" i="6"/>
  <c r="I2677" i="6"/>
  <c r="J2677" i="6"/>
  <c r="K2677" i="6"/>
  <c r="H2678" i="6"/>
  <c r="I2678" i="6"/>
  <c r="J2678" i="6"/>
  <c r="K2678" i="6"/>
  <c r="H2679" i="6"/>
  <c r="I2679" i="6"/>
  <c r="J2679" i="6"/>
  <c r="K2679" i="6"/>
  <c r="H2680" i="6"/>
  <c r="I2680" i="6"/>
  <c r="J2680" i="6"/>
  <c r="K2680" i="6"/>
  <c r="H2681" i="6"/>
  <c r="I2681" i="6"/>
  <c r="J2681" i="6"/>
  <c r="K2681" i="6"/>
  <c r="H2682" i="6"/>
  <c r="I2682" i="6"/>
  <c r="J2682" i="6"/>
  <c r="K2682" i="6"/>
  <c r="H2683" i="6"/>
  <c r="I2683" i="6"/>
  <c r="J2683" i="6"/>
  <c r="K2683" i="6"/>
  <c r="H2684" i="6"/>
  <c r="I2684" i="6"/>
  <c r="J2684" i="6"/>
  <c r="K2684" i="6"/>
  <c r="H2685" i="6"/>
  <c r="I2685" i="6"/>
  <c r="J2685" i="6"/>
  <c r="K2685" i="6"/>
  <c r="H2686" i="6"/>
  <c r="I2686" i="6"/>
  <c r="J2686" i="6"/>
  <c r="K2686" i="6"/>
  <c r="H2687" i="6"/>
  <c r="I2687" i="6"/>
  <c r="J2687" i="6"/>
  <c r="K2687" i="6"/>
  <c r="H2688" i="6"/>
  <c r="I2688" i="6"/>
  <c r="J2688" i="6"/>
  <c r="K2688" i="6"/>
  <c r="H2689" i="6"/>
  <c r="I2689" i="6"/>
  <c r="J2689" i="6"/>
  <c r="K2689" i="6"/>
  <c r="H2690" i="6"/>
  <c r="I2690" i="6"/>
  <c r="J2690" i="6"/>
  <c r="K2690" i="6"/>
  <c r="H2691" i="6"/>
  <c r="I2691" i="6"/>
  <c r="J2691" i="6"/>
  <c r="K2691" i="6"/>
  <c r="H2692" i="6"/>
  <c r="I2692" i="6"/>
  <c r="J2692" i="6"/>
  <c r="K2692" i="6"/>
  <c r="H2693" i="6"/>
  <c r="I2693" i="6"/>
  <c r="J2693" i="6"/>
  <c r="K2693" i="6"/>
  <c r="H2694" i="6"/>
  <c r="I2694" i="6"/>
  <c r="J2694" i="6"/>
  <c r="K2694" i="6"/>
  <c r="H2695" i="6"/>
  <c r="I2695" i="6"/>
  <c r="J2695" i="6"/>
  <c r="K2695" i="6"/>
  <c r="H2696" i="6"/>
  <c r="I2696" i="6"/>
  <c r="J2696" i="6"/>
  <c r="K2696" i="6"/>
  <c r="H2697" i="6"/>
  <c r="I2697" i="6"/>
  <c r="J2697" i="6"/>
  <c r="K2697" i="6"/>
  <c r="H2698" i="6"/>
  <c r="I2698" i="6"/>
  <c r="J2698" i="6"/>
  <c r="K2698" i="6"/>
  <c r="H2699" i="6"/>
  <c r="I2699" i="6"/>
  <c r="J2699" i="6"/>
  <c r="K2699" i="6"/>
  <c r="H2700" i="6"/>
  <c r="I2700" i="6"/>
  <c r="J2700" i="6"/>
  <c r="K2700" i="6"/>
  <c r="H2701" i="6"/>
  <c r="I2701" i="6"/>
  <c r="J2701" i="6"/>
  <c r="K2701" i="6"/>
  <c r="H2702" i="6"/>
  <c r="I2702" i="6"/>
  <c r="J2702" i="6"/>
  <c r="K2702" i="6"/>
  <c r="H2703" i="6"/>
  <c r="I2703" i="6"/>
  <c r="J2703" i="6"/>
  <c r="K2703" i="6"/>
  <c r="H2704" i="6"/>
  <c r="I2704" i="6"/>
  <c r="J2704" i="6"/>
  <c r="K2704" i="6"/>
  <c r="H2705" i="6"/>
  <c r="I2705" i="6"/>
  <c r="J2705" i="6"/>
  <c r="K2705" i="6"/>
  <c r="H2706" i="6"/>
  <c r="I2706" i="6"/>
  <c r="J2706" i="6"/>
  <c r="K2706" i="6"/>
  <c r="H2707" i="6"/>
  <c r="I2707" i="6"/>
  <c r="J2707" i="6"/>
  <c r="K2707" i="6"/>
  <c r="H2708" i="6"/>
  <c r="I2708" i="6"/>
  <c r="J2708" i="6"/>
  <c r="K2708" i="6"/>
  <c r="H2709" i="6"/>
  <c r="I2709" i="6"/>
  <c r="J2709" i="6"/>
  <c r="K2709" i="6"/>
  <c r="H2710" i="6"/>
  <c r="I2710" i="6"/>
  <c r="J2710" i="6"/>
  <c r="K2710" i="6"/>
  <c r="H2711" i="6"/>
  <c r="I2711" i="6"/>
  <c r="J2711" i="6"/>
  <c r="K2711" i="6"/>
  <c r="H2712" i="6"/>
  <c r="I2712" i="6"/>
  <c r="J2712" i="6"/>
  <c r="K2712" i="6"/>
  <c r="H2713" i="6"/>
  <c r="I2713" i="6"/>
  <c r="J2713" i="6"/>
  <c r="K2713" i="6"/>
  <c r="H2714" i="6"/>
  <c r="I2714" i="6"/>
  <c r="J2714" i="6"/>
  <c r="K2714" i="6"/>
  <c r="H2715" i="6"/>
  <c r="I2715" i="6"/>
  <c r="J2715" i="6"/>
  <c r="K2715" i="6"/>
  <c r="H2716" i="6"/>
  <c r="I2716" i="6"/>
  <c r="J2716" i="6"/>
  <c r="K2716" i="6"/>
  <c r="H2717" i="6"/>
  <c r="I2717" i="6"/>
  <c r="J2717" i="6"/>
  <c r="K2717" i="6"/>
  <c r="H2718" i="6"/>
  <c r="I2718" i="6"/>
  <c r="J2718" i="6"/>
  <c r="K2718" i="6"/>
  <c r="H2719" i="6"/>
  <c r="I2719" i="6"/>
  <c r="J2719" i="6"/>
  <c r="K2719" i="6"/>
  <c r="H2720" i="6"/>
  <c r="I2720" i="6"/>
  <c r="J2720" i="6"/>
  <c r="K2720" i="6"/>
  <c r="H2721" i="6"/>
  <c r="I2721" i="6"/>
  <c r="J2721" i="6"/>
  <c r="K2721" i="6"/>
  <c r="H2722" i="6"/>
  <c r="I2722" i="6"/>
  <c r="J2722" i="6"/>
  <c r="K2722" i="6"/>
  <c r="H2723" i="6"/>
  <c r="I2723" i="6"/>
  <c r="J2723" i="6"/>
  <c r="K2723" i="6"/>
  <c r="H2724" i="6"/>
  <c r="I2724" i="6"/>
  <c r="J2724" i="6"/>
  <c r="K2724" i="6"/>
  <c r="H2725" i="6"/>
  <c r="I2725" i="6"/>
  <c r="J2725" i="6"/>
  <c r="K2725" i="6"/>
  <c r="H2726" i="6"/>
  <c r="I2726" i="6"/>
  <c r="J2726" i="6"/>
  <c r="K2726" i="6"/>
  <c r="H2727" i="6"/>
  <c r="I2727" i="6"/>
  <c r="J2727" i="6"/>
  <c r="K2727" i="6"/>
  <c r="H2728" i="6"/>
  <c r="I2728" i="6"/>
  <c r="J2728" i="6"/>
  <c r="K2728" i="6"/>
  <c r="H2729" i="6"/>
  <c r="I2729" i="6"/>
  <c r="J2729" i="6"/>
  <c r="K2729" i="6"/>
  <c r="H2730" i="6"/>
  <c r="I2730" i="6"/>
  <c r="J2730" i="6"/>
  <c r="K2730" i="6"/>
  <c r="H2731" i="6"/>
  <c r="I2731" i="6"/>
  <c r="J2731" i="6"/>
  <c r="K2731" i="6"/>
  <c r="H2732" i="6"/>
  <c r="I2732" i="6"/>
  <c r="J2732" i="6"/>
  <c r="K2732" i="6"/>
  <c r="H2733" i="6"/>
  <c r="I2733" i="6"/>
  <c r="J2733" i="6"/>
  <c r="K2733" i="6"/>
  <c r="H2734" i="6"/>
  <c r="I2734" i="6"/>
  <c r="J2734" i="6"/>
  <c r="K2734" i="6"/>
  <c r="H2735" i="6"/>
  <c r="I2735" i="6"/>
  <c r="J2735" i="6"/>
  <c r="K2735" i="6"/>
  <c r="H2736" i="6"/>
  <c r="I2736" i="6"/>
  <c r="J2736" i="6"/>
  <c r="K2736" i="6"/>
  <c r="H2737" i="6"/>
  <c r="I2737" i="6"/>
  <c r="J2737" i="6"/>
  <c r="K2737" i="6"/>
  <c r="H2738" i="6"/>
  <c r="I2738" i="6"/>
  <c r="J2738" i="6"/>
  <c r="K2738" i="6"/>
  <c r="H2739" i="6"/>
  <c r="I2739" i="6"/>
  <c r="J2739" i="6"/>
  <c r="K2739" i="6"/>
  <c r="H2740" i="6"/>
  <c r="I2740" i="6"/>
  <c r="J2740" i="6"/>
  <c r="K2740" i="6"/>
  <c r="H2741" i="6"/>
  <c r="I2741" i="6"/>
  <c r="J2741" i="6"/>
  <c r="K2741" i="6"/>
  <c r="H2742" i="6"/>
  <c r="I2742" i="6"/>
  <c r="J2742" i="6"/>
  <c r="K2742" i="6"/>
  <c r="H2743" i="6"/>
  <c r="I2743" i="6"/>
  <c r="J2743" i="6"/>
  <c r="K2743" i="6"/>
  <c r="H2744" i="6"/>
  <c r="I2744" i="6"/>
  <c r="J2744" i="6"/>
  <c r="K2744" i="6"/>
  <c r="H2745" i="6"/>
  <c r="I2745" i="6"/>
  <c r="J2745" i="6"/>
  <c r="K2745" i="6"/>
  <c r="H2746" i="6"/>
  <c r="I2746" i="6"/>
  <c r="J2746" i="6"/>
  <c r="K2746" i="6"/>
  <c r="H2747" i="6"/>
  <c r="I2747" i="6"/>
  <c r="J2747" i="6"/>
  <c r="K2747" i="6"/>
  <c r="H2748" i="6"/>
  <c r="I2748" i="6"/>
  <c r="J2748" i="6"/>
  <c r="K2748" i="6"/>
  <c r="H2749" i="6"/>
  <c r="I2749" i="6"/>
  <c r="J2749" i="6"/>
  <c r="K2749" i="6"/>
  <c r="H2750" i="6"/>
  <c r="I2750" i="6"/>
  <c r="J2750" i="6"/>
  <c r="K2750" i="6"/>
  <c r="H2751" i="6"/>
  <c r="I2751" i="6"/>
  <c r="J2751" i="6"/>
  <c r="K2751" i="6"/>
  <c r="H2752" i="6"/>
  <c r="I2752" i="6"/>
  <c r="J2752" i="6"/>
  <c r="K2752" i="6"/>
  <c r="H2753" i="6"/>
  <c r="I2753" i="6"/>
  <c r="J2753" i="6"/>
  <c r="K2753" i="6"/>
  <c r="H2754" i="6"/>
  <c r="I2754" i="6"/>
  <c r="J2754" i="6"/>
  <c r="K2754" i="6"/>
  <c r="H2755" i="6"/>
  <c r="I2755" i="6"/>
  <c r="J2755" i="6"/>
  <c r="K2755" i="6"/>
  <c r="H2756" i="6"/>
  <c r="I2756" i="6"/>
  <c r="J2756" i="6"/>
  <c r="K2756" i="6"/>
  <c r="H2757" i="6"/>
  <c r="I2757" i="6"/>
  <c r="J2757" i="6"/>
  <c r="K2757" i="6"/>
  <c r="H2758" i="6"/>
  <c r="I2758" i="6"/>
  <c r="J2758" i="6"/>
  <c r="K2758" i="6"/>
  <c r="H2759" i="6"/>
  <c r="I2759" i="6"/>
  <c r="J2759" i="6"/>
  <c r="K2759" i="6"/>
  <c r="H2760" i="6"/>
  <c r="I2760" i="6"/>
  <c r="J2760" i="6"/>
  <c r="K2760" i="6"/>
  <c r="H2761" i="6"/>
  <c r="I2761" i="6"/>
  <c r="J2761" i="6"/>
  <c r="K2761" i="6"/>
  <c r="H2762" i="6"/>
  <c r="I2762" i="6"/>
  <c r="J2762" i="6"/>
  <c r="K2762" i="6"/>
  <c r="H2763" i="6"/>
  <c r="I2763" i="6"/>
  <c r="J2763" i="6"/>
  <c r="K2763" i="6"/>
  <c r="H2764" i="6"/>
  <c r="I2764" i="6"/>
  <c r="J2764" i="6"/>
  <c r="K2764" i="6"/>
  <c r="H2765" i="6"/>
  <c r="I2765" i="6"/>
  <c r="J2765" i="6"/>
  <c r="K2765" i="6"/>
  <c r="H2766" i="6"/>
  <c r="I2766" i="6"/>
  <c r="J2766" i="6"/>
  <c r="K2766" i="6"/>
  <c r="H2767" i="6"/>
  <c r="I2767" i="6"/>
  <c r="J2767" i="6"/>
  <c r="K2767" i="6"/>
  <c r="H2768" i="6"/>
  <c r="I2768" i="6"/>
  <c r="J2768" i="6"/>
  <c r="K2768" i="6"/>
  <c r="H2769" i="6"/>
  <c r="I2769" i="6"/>
  <c r="J2769" i="6"/>
  <c r="K2769" i="6"/>
  <c r="H2770" i="6"/>
  <c r="I2770" i="6"/>
  <c r="J2770" i="6"/>
  <c r="K2770" i="6"/>
  <c r="H2771" i="6"/>
  <c r="I2771" i="6"/>
  <c r="J2771" i="6"/>
  <c r="K2771" i="6"/>
  <c r="H2772" i="6"/>
  <c r="I2772" i="6"/>
  <c r="J2772" i="6"/>
  <c r="K2772" i="6"/>
  <c r="H2773" i="6"/>
  <c r="I2773" i="6"/>
  <c r="J2773" i="6"/>
  <c r="K2773" i="6"/>
  <c r="H2774" i="6"/>
  <c r="I2774" i="6"/>
  <c r="J2774" i="6"/>
  <c r="K2774" i="6"/>
  <c r="H2775" i="6"/>
  <c r="I2775" i="6"/>
  <c r="J2775" i="6"/>
  <c r="K2775" i="6"/>
  <c r="H2776" i="6"/>
  <c r="I2776" i="6"/>
  <c r="J2776" i="6"/>
  <c r="K2776" i="6"/>
  <c r="H2777" i="6"/>
  <c r="I2777" i="6"/>
  <c r="J2777" i="6"/>
  <c r="K2777" i="6"/>
  <c r="H2778" i="6"/>
  <c r="I2778" i="6"/>
  <c r="J2778" i="6"/>
  <c r="K2778" i="6"/>
  <c r="H2779" i="6"/>
  <c r="I2779" i="6"/>
  <c r="J2779" i="6"/>
  <c r="K2779" i="6"/>
  <c r="H2780" i="6"/>
  <c r="I2780" i="6"/>
  <c r="J2780" i="6"/>
  <c r="K2780" i="6"/>
  <c r="H2781" i="6"/>
  <c r="I2781" i="6"/>
  <c r="J2781" i="6"/>
  <c r="K2781" i="6"/>
  <c r="H2782" i="6"/>
  <c r="I2782" i="6"/>
  <c r="J2782" i="6"/>
  <c r="K2782" i="6"/>
  <c r="H2783" i="6"/>
  <c r="I2783" i="6"/>
  <c r="J2783" i="6"/>
  <c r="K2783" i="6"/>
  <c r="H2784" i="6"/>
  <c r="I2784" i="6"/>
  <c r="J2784" i="6"/>
  <c r="K2784" i="6"/>
  <c r="H2785" i="6"/>
  <c r="I2785" i="6"/>
  <c r="J2785" i="6"/>
  <c r="K2785" i="6"/>
  <c r="H2786" i="6"/>
  <c r="I2786" i="6"/>
  <c r="J2786" i="6"/>
  <c r="K2786" i="6"/>
  <c r="H2787" i="6"/>
  <c r="I2787" i="6"/>
  <c r="J2787" i="6"/>
  <c r="K2787" i="6"/>
  <c r="H2788" i="6"/>
  <c r="I2788" i="6"/>
  <c r="J2788" i="6"/>
  <c r="K2788" i="6"/>
  <c r="H2789" i="6"/>
  <c r="I2789" i="6"/>
  <c r="J2789" i="6"/>
  <c r="K2789" i="6"/>
  <c r="H2790" i="6"/>
  <c r="I2790" i="6"/>
  <c r="J2790" i="6"/>
  <c r="K2790" i="6"/>
  <c r="H2791" i="6"/>
  <c r="I2791" i="6"/>
  <c r="J2791" i="6"/>
  <c r="K2791" i="6"/>
  <c r="H2792" i="6"/>
  <c r="I2792" i="6"/>
  <c r="J2792" i="6"/>
  <c r="K2792" i="6"/>
  <c r="H2793" i="6"/>
  <c r="I2793" i="6"/>
  <c r="J2793" i="6"/>
  <c r="K2793" i="6"/>
  <c r="H2794" i="6"/>
  <c r="I2794" i="6"/>
  <c r="J2794" i="6"/>
  <c r="K2794" i="6"/>
  <c r="H2795" i="6"/>
  <c r="I2795" i="6"/>
  <c r="J2795" i="6"/>
  <c r="K2795" i="6"/>
  <c r="H2796" i="6"/>
  <c r="I2796" i="6"/>
  <c r="J2796" i="6"/>
  <c r="K2796" i="6"/>
  <c r="H2797" i="6"/>
  <c r="I2797" i="6"/>
  <c r="J2797" i="6"/>
  <c r="K2797" i="6"/>
  <c r="H2798" i="6"/>
  <c r="I2798" i="6"/>
  <c r="J2798" i="6"/>
  <c r="K2798" i="6"/>
  <c r="H2799" i="6"/>
  <c r="I2799" i="6"/>
  <c r="J2799" i="6"/>
  <c r="K2799" i="6"/>
  <c r="H2800" i="6"/>
  <c r="I2800" i="6"/>
  <c r="J2800" i="6"/>
  <c r="K2800" i="6"/>
  <c r="H2801" i="6"/>
  <c r="I2801" i="6"/>
  <c r="J2801" i="6"/>
  <c r="K2801" i="6"/>
  <c r="H2802" i="6"/>
  <c r="I2802" i="6"/>
  <c r="J2802" i="6"/>
  <c r="K2802" i="6"/>
  <c r="H2803" i="6"/>
  <c r="I2803" i="6"/>
  <c r="J2803" i="6"/>
  <c r="K2803" i="6"/>
  <c r="H2804" i="6"/>
  <c r="I2804" i="6"/>
  <c r="J2804" i="6"/>
  <c r="K2804" i="6"/>
  <c r="H2805" i="6"/>
  <c r="I2805" i="6"/>
  <c r="J2805" i="6"/>
  <c r="K2805" i="6"/>
  <c r="H2806" i="6"/>
  <c r="I2806" i="6"/>
  <c r="J2806" i="6"/>
  <c r="K2806" i="6"/>
  <c r="H2807" i="6"/>
  <c r="I2807" i="6"/>
  <c r="J2807" i="6"/>
  <c r="K2807" i="6"/>
  <c r="H2808" i="6"/>
  <c r="I2808" i="6"/>
  <c r="J2808" i="6"/>
  <c r="K2808" i="6"/>
  <c r="H2809" i="6"/>
  <c r="I2809" i="6"/>
  <c r="J2809" i="6"/>
  <c r="K2809" i="6"/>
  <c r="H2810" i="6"/>
  <c r="I2810" i="6"/>
  <c r="J2810" i="6"/>
  <c r="K2810" i="6"/>
  <c r="H2811" i="6"/>
  <c r="I2811" i="6"/>
  <c r="J2811" i="6"/>
  <c r="K2811" i="6"/>
  <c r="H2812" i="6"/>
  <c r="I2812" i="6"/>
  <c r="J2812" i="6"/>
  <c r="K2812" i="6"/>
  <c r="H2813" i="6"/>
  <c r="I2813" i="6"/>
  <c r="J2813" i="6"/>
  <c r="K2813" i="6"/>
  <c r="H2814" i="6"/>
  <c r="I2814" i="6"/>
  <c r="J2814" i="6"/>
  <c r="K2814" i="6"/>
  <c r="H2815" i="6"/>
  <c r="I2815" i="6"/>
  <c r="J2815" i="6"/>
  <c r="K2815" i="6"/>
  <c r="H2816" i="6"/>
  <c r="I2816" i="6"/>
  <c r="J2816" i="6"/>
  <c r="K2816" i="6"/>
  <c r="H2817" i="6"/>
  <c r="I2817" i="6"/>
  <c r="J2817" i="6"/>
  <c r="K2817" i="6"/>
  <c r="H2818" i="6"/>
  <c r="I2818" i="6"/>
  <c r="J2818" i="6"/>
  <c r="K2818" i="6"/>
  <c r="H2819" i="6"/>
  <c r="I2819" i="6"/>
  <c r="J2819" i="6"/>
  <c r="K2819" i="6"/>
  <c r="H2820" i="6"/>
  <c r="I2820" i="6"/>
  <c r="J2820" i="6"/>
  <c r="K2820" i="6"/>
  <c r="H2821" i="6"/>
  <c r="I2821" i="6"/>
  <c r="J2821" i="6"/>
  <c r="K2821" i="6"/>
  <c r="H2822" i="6"/>
  <c r="I2822" i="6"/>
  <c r="J2822" i="6"/>
  <c r="K2822" i="6"/>
  <c r="H2823" i="6"/>
  <c r="I2823" i="6"/>
  <c r="J2823" i="6"/>
  <c r="K2823" i="6"/>
  <c r="H2824" i="6"/>
  <c r="I2824" i="6"/>
  <c r="J2824" i="6"/>
  <c r="K2824" i="6"/>
  <c r="H2825" i="6"/>
  <c r="I2825" i="6"/>
  <c r="J2825" i="6"/>
  <c r="K2825" i="6"/>
  <c r="H2826" i="6"/>
  <c r="I2826" i="6"/>
  <c r="J2826" i="6"/>
  <c r="K2826" i="6"/>
  <c r="H2827" i="6"/>
  <c r="I2827" i="6"/>
  <c r="J2827" i="6"/>
  <c r="K2827" i="6"/>
  <c r="H2828" i="6"/>
  <c r="I2828" i="6"/>
  <c r="J2828" i="6"/>
  <c r="K2828" i="6"/>
  <c r="H2829" i="6"/>
  <c r="I2829" i="6"/>
  <c r="J2829" i="6"/>
  <c r="K2829" i="6"/>
  <c r="H2830" i="6"/>
  <c r="I2830" i="6"/>
  <c r="J2830" i="6"/>
  <c r="K2830" i="6"/>
  <c r="H2831" i="6"/>
  <c r="I2831" i="6"/>
  <c r="J2831" i="6"/>
  <c r="K2831" i="6"/>
  <c r="H2832" i="6"/>
  <c r="I2832" i="6"/>
  <c r="J2832" i="6"/>
  <c r="K2832" i="6"/>
  <c r="H2833" i="6"/>
  <c r="I2833" i="6"/>
  <c r="J2833" i="6"/>
  <c r="K2833" i="6"/>
  <c r="H2834" i="6"/>
  <c r="I2834" i="6"/>
  <c r="J2834" i="6"/>
  <c r="K2834" i="6"/>
  <c r="H2835" i="6"/>
  <c r="I2835" i="6"/>
  <c r="J2835" i="6"/>
  <c r="K2835" i="6"/>
  <c r="H2836" i="6"/>
  <c r="I2836" i="6"/>
  <c r="J2836" i="6"/>
  <c r="K2836" i="6"/>
  <c r="H2837" i="6"/>
  <c r="I2837" i="6"/>
  <c r="J2837" i="6"/>
  <c r="K2837" i="6"/>
  <c r="H2838" i="6"/>
  <c r="I2838" i="6"/>
  <c r="J2838" i="6"/>
  <c r="K2838" i="6"/>
  <c r="H2839" i="6"/>
  <c r="I2839" i="6"/>
  <c r="J2839" i="6"/>
  <c r="K2839" i="6"/>
  <c r="H2840" i="6"/>
  <c r="I2840" i="6"/>
  <c r="J2840" i="6"/>
  <c r="K2840" i="6"/>
  <c r="H2841" i="6"/>
  <c r="I2841" i="6"/>
  <c r="J2841" i="6"/>
  <c r="K2841" i="6"/>
  <c r="H2842" i="6"/>
  <c r="I2842" i="6"/>
  <c r="J2842" i="6"/>
  <c r="K2842" i="6"/>
  <c r="H2843" i="6"/>
  <c r="I2843" i="6"/>
  <c r="J2843" i="6"/>
  <c r="K2843" i="6"/>
  <c r="H2844" i="6"/>
  <c r="I2844" i="6"/>
  <c r="J2844" i="6"/>
  <c r="K2844" i="6"/>
  <c r="H2845" i="6"/>
  <c r="I2845" i="6"/>
  <c r="J2845" i="6"/>
  <c r="K2845" i="6"/>
  <c r="H2846" i="6"/>
  <c r="I2846" i="6"/>
  <c r="J2846" i="6"/>
  <c r="K2846" i="6"/>
  <c r="H2847" i="6"/>
  <c r="I2847" i="6"/>
  <c r="J2847" i="6"/>
  <c r="K2847" i="6"/>
  <c r="H2848" i="6"/>
  <c r="I2848" i="6"/>
  <c r="J2848" i="6"/>
  <c r="K2848" i="6"/>
  <c r="H2849" i="6"/>
  <c r="I2849" i="6"/>
  <c r="J2849" i="6"/>
  <c r="K2849" i="6"/>
  <c r="H2850" i="6"/>
  <c r="I2850" i="6"/>
  <c r="J2850" i="6"/>
  <c r="K2850" i="6"/>
  <c r="H2851" i="6"/>
  <c r="I2851" i="6"/>
  <c r="J2851" i="6"/>
  <c r="K2851" i="6"/>
  <c r="H2852" i="6"/>
  <c r="I2852" i="6"/>
  <c r="J2852" i="6"/>
  <c r="K2852" i="6"/>
  <c r="H2853" i="6"/>
  <c r="I2853" i="6"/>
  <c r="J2853" i="6"/>
  <c r="K2853" i="6"/>
  <c r="H2854" i="6"/>
  <c r="I2854" i="6"/>
  <c r="J2854" i="6"/>
  <c r="K2854" i="6"/>
  <c r="H2855" i="6"/>
  <c r="I2855" i="6"/>
  <c r="J2855" i="6"/>
  <c r="K2855" i="6"/>
  <c r="H2856" i="6"/>
  <c r="I2856" i="6"/>
  <c r="J2856" i="6"/>
  <c r="K2856" i="6"/>
  <c r="H2857" i="6"/>
  <c r="I2857" i="6"/>
  <c r="J2857" i="6"/>
  <c r="K2857" i="6"/>
  <c r="H2858" i="6"/>
  <c r="I2858" i="6"/>
  <c r="J2858" i="6"/>
  <c r="K2858" i="6"/>
  <c r="H2859" i="6"/>
  <c r="I2859" i="6"/>
  <c r="J2859" i="6"/>
  <c r="K2859" i="6"/>
  <c r="H2860" i="6"/>
  <c r="I2860" i="6"/>
  <c r="J2860" i="6"/>
  <c r="K2860" i="6"/>
  <c r="H2861" i="6"/>
  <c r="I2861" i="6"/>
  <c r="J2861" i="6"/>
  <c r="K2861" i="6"/>
  <c r="H2862" i="6"/>
  <c r="I2862" i="6"/>
  <c r="J2862" i="6"/>
  <c r="K2862" i="6"/>
  <c r="H2863" i="6"/>
  <c r="I2863" i="6"/>
  <c r="J2863" i="6"/>
  <c r="K2863" i="6"/>
  <c r="H2864" i="6"/>
  <c r="I2864" i="6"/>
  <c r="J2864" i="6"/>
  <c r="K2864" i="6"/>
  <c r="H2865" i="6"/>
  <c r="I2865" i="6"/>
  <c r="J2865" i="6"/>
  <c r="K2865" i="6"/>
  <c r="H2866" i="6"/>
  <c r="I2866" i="6"/>
  <c r="J2866" i="6"/>
  <c r="K2866" i="6"/>
  <c r="H2867" i="6"/>
  <c r="I2867" i="6"/>
  <c r="J2867" i="6"/>
  <c r="K2867" i="6"/>
  <c r="H2868" i="6"/>
  <c r="I2868" i="6"/>
  <c r="J2868" i="6"/>
  <c r="K2868" i="6"/>
  <c r="H2869" i="6"/>
  <c r="I2869" i="6"/>
  <c r="J2869" i="6"/>
  <c r="K2869" i="6"/>
  <c r="H2870" i="6"/>
  <c r="I2870" i="6"/>
  <c r="J2870" i="6"/>
  <c r="K2870" i="6"/>
  <c r="H2871" i="6"/>
  <c r="I2871" i="6"/>
  <c r="J2871" i="6"/>
  <c r="K2871" i="6"/>
  <c r="H2872" i="6"/>
  <c r="I2872" i="6"/>
  <c r="J2872" i="6"/>
  <c r="K2872" i="6"/>
  <c r="H2873" i="6"/>
  <c r="I2873" i="6"/>
  <c r="J2873" i="6"/>
  <c r="K2873" i="6"/>
  <c r="H2874" i="6"/>
  <c r="I2874" i="6"/>
  <c r="J2874" i="6"/>
  <c r="K2874" i="6"/>
  <c r="H2875" i="6"/>
  <c r="I2875" i="6"/>
  <c r="J2875" i="6"/>
  <c r="K2875" i="6"/>
  <c r="H2876" i="6"/>
  <c r="I2876" i="6"/>
  <c r="J2876" i="6"/>
  <c r="K2876" i="6"/>
  <c r="H2877" i="6"/>
  <c r="I2877" i="6"/>
  <c r="J2877" i="6"/>
  <c r="K2877" i="6"/>
  <c r="H2878" i="6"/>
  <c r="I2878" i="6"/>
  <c r="J2878" i="6"/>
  <c r="K2878" i="6"/>
  <c r="H2879" i="6"/>
  <c r="I2879" i="6"/>
  <c r="J2879" i="6"/>
  <c r="K2879" i="6"/>
  <c r="H2880" i="6"/>
  <c r="I2880" i="6"/>
  <c r="J2880" i="6"/>
  <c r="K2880" i="6"/>
  <c r="H2881" i="6"/>
  <c r="I2881" i="6"/>
  <c r="J2881" i="6"/>
  <c r="K2881" i="6"/>
  <c r="H2882" i="6"/>
  <c r="I2882" i="6"/>
  <c r="J2882" i="6"/>
  <c r="K2882" i="6"/>
  <c r="H2883" i="6"/>
  <c r="I2883" i="6"/>
  <c r="J2883" i="6"/>
  <c r="K2883" i="6"/>
  <c r="H2884" i="6"/>
  <c r="I2884" i="6"/>
  <c r="J2884" i="6"/>
  <c r="K2884" i="6"/>
  <c r="H2885" i="6"/>
  <c r="I2885" i="6"/>
  <c r="J2885" i="6"/>
  <c r="K2885" i="6"/>
  <c r="H2886" i="6"/>
  <c r="I2886" i="6"/>
  <c r="J2886" i="6"/>
  <c r="K2886" i="6"/>
  <c r="H2887" i="6"/>
  <c r="I2887" i="6"/>
  <c r="J2887" i="6"/>
  <c r="K2887" i="6"/>
  <c r="H2888" i="6"/>
  <c r="I2888" i="6"/>
  <c r="J2888" i="6"/>
  <c r="K2888" i="6"/>
  <c r="H2889" i="6"/>
  <c r="I2889" i="6"/>
  <c r="J2889" i="6"/>
  <c r="K2889" i="6"/>
  <c r="H2890" i="6"/>
  <c r="I2890" i="6"/>
  <c r="J2890" i="6"/>
  <c r="K2890" i="6"/>
  <c r="H2891" i="6"/>
  <c r="I2891" i="6"/>
  <c r="J2891" i="6"/>
  <c r="K2891" i="6"/>
  <c r="H2892" i="6"/>
  <c r="I2892" i="6"/>
  <c r="J2892" i="6"/>
  <c r="K2892" i="6"/>
  <c r="H2893" i="6"/>
  <c r="I2893" i="6"/>
  <c r="J2893" i="6"/>
  <c r="K2893" i="6"/>
  <c r="H2894" i="6"/>
  <c r="I2894" i="6"/>
  <c r="J2894" i="6"/>
  <c r="K2894" i="6"/>
  <c r="H2895" i="6"/>
  <c r="I2895" i="6"/>
  <c r="J2895" i="6"/>
  <c r="K2895" i="6"/>
  <c r="H2896" i="6"/>
  <c r="I2896" i="6"/>
  <c r="J2896" i="6"/>
  <c r="K2896" i="6"/>
  <c r="H2897" i="6"/>
  <c r="I2897" i="6"/>
  <c r="J2897" i="6"/>
  <c r="K2897" i="6"/>
  <c r="H2898" i="6"/>
  <c r="I2898" i="6"/>
  <c r="J2898" i="6"/>
  <c r="K2898" i="6"/>
  <c r="H2899" i="6"/>
  <c r="I2899" i="6"/>
  <c r="J2899" i="6"/>
  <c r="K2899" i="6"/>
  <c r="H2900" i="6"/>
  <c r="I2900" i="6"/>
  <c r="J2900" i="6"/>
  <c r="K2900" i="6"/>
  <c r="H2901" i="6"/>
  <c r="I2901" i="6"/>
  <c r="J2901" i="6"/>
  <c r="K2901" i="6"/>
  <c r="H2902" i="6"/>
  <c r="I2902" i="6"/>
  <c r="J2902" i="6"/>
  <c r="K2902" i="6"/>
  <c r="H2903" i="6"/>
  <c r="I2903" i="6"/>
  <c r="J2903" i="6"/>
  <c r="K2903" i="6"/>
  <c r="H2904" i="6"/>
  <c r="I2904" i="6"/>
  <c r="J2904" i="6"/>
  <c r="K2904" i="6"/>
  <c r="H2905" i="6"/>
  <c r="I2905" i="6"/>
  <c r="J2905" i="6"/>
  <c r="K2905" i="6"/>
  <c r="H2906" i="6"/>
  <c r="I2906" i="6"/>
  <c r="J2906" i="6"/>
  <c r="K2906" i="6"/>
  <c r="H2907" i="6"/>
  <c r="I2907" i="6"/>
  <c r="J2907" i="6"/>
  <c r="K2907" i="6"/>
  <c r="H2908" i="6"/>
  <c r="I2908" i="6"/>
  <c r="J2908" i="6"/>
  <c r="K2908" i="6"/>
  <c r="H2909" i="6"/>
  <c r="I2909" i="6"/>
  <c r="J2909" i="6"/>
  <c r="K2909" i="6"/>
  <c r="H2910" i="6"/>
  <c r="I2910" i="6"/>
  <c r="J2910" i="6"/>
  <c r="K2910" i="6"/>
  <c r="H2911" i="6"/>
  <c r="I2911" i="6"/>
  <c r="J2911" i="6"/>
  <c r="K2911" i="6"/>
  <c r="H2912" i="6"/>
  <c r="I2912" i="6"/>
  <c r="J2912" i="6"/>
  <c r="K2912" i="6"/>
  <c r="H2913" i="6"/>
  <c r="I2913" i="6"/>
  <c r="J2913" i="6"/>
  <c r="K2913" i="6"/>
  <c r="H2914" i="6"/>
  <c r="I2914" i="6"/>
  <c r="J2914" i="6"/>
  <c r="K2914" i="6"/>
  <c r="H2915" i="6"/>
  <c r="I2915" i="6"/>
  <c r="J2915" i="6"/>
  <c r="K2915" i="6"/>
  <c r="H2916" i="6"/>
  <c r="I2916" i="6"/>
  <c r="J2916" i="6"/>
  <c r="K2916" i="6"/>
  <c r="H2917" i="6"/>
  <c r="I2917" i="6"/>
  <c r="J2917" i="6"/>
  <c r="K2917" i="6"/>
  <c r="H2918" i="6"/>
  <c r="I2918" i="6"/>
  <c r="J2918" i="6"/>
  <c r="K2918" i="6"/>
  <c r="H2919" i="6"/>
  <c r="I2919" i="6"/>
  <c r="J2919" i="6"/>
  <c r="K2919" i="6"/>
  <c r="H2920" i="6"/>
  <c r="I2920" i="6"/>
  <c r="J2920" i="6"/>
  <c r="K2920" i="6"/>
  <c r="H2921" i="6"/>
  <c r="I2921" i="6"/>
  <c r="J2921" i="6"/>
  <c r="K2921" i="6"/>
  <c r="H2922" i="6"/>
  <c r="I2922" i="6"/>
  <c r="J2922" i="6"/>
  <c r="K2922" i="6"/>
  <c r="H2923" i="6"/>
  <c r="I2923" i="6"/>
  <c r="J2923" i="6"/>
  <c r="K2923" i="6"/>
  <c r="H2924" i="6"/>
  <c r="I2924" i="6"/>
  <c r="J2924" i="6"/>
  <c r="K2924" i="6"/>
  <c r="H2925" i="6"/>
  <c r="I2925" i="6"/>
  <c r="J2925" i="6"/>
  <c r="K2925" i="6"/>
  <c r="H2926" i="6"/>
  <c r="I2926" i="6"/>
  <c r="J2926" i="6"/>
  <c r="K2926" i="6"/>
  <c r="H2927" i="6"/>
  <c r="I2927" i="6"/>
  <c r="J2927" i="6"/>
  <c r="K2927" i="6"/>
  <c r="H2928" i="6"/>
  <c r="I2928" i="6"/>
  <c r="J2928" i="6"/>
  <c r="K2928" i="6"/>
  <c r="H2929" i="6"/>
  <c r="I2929" i="6"/>
  <c r="J2929" i="6"/>
  <c r="K2929" i="6"/>
  <c r="H2930" i="6"/>
  <c r="I2930" i="6"/>
  <c r="J2930" i="6"/>
  <c r="K2930" i="6"/>
  <c r="H2931" i="6"/>
  <c r="I2931" i="6"/>
  <c r="J2931" i="6"/>
  <c r="K2931" i="6"/>
  <c r="H2932" i="6"/>
  <c r="I2932" i="6"/>
  <c r="J2932" i="6"/>
  <c r="K2932" i="6"/>
  <c r="H2933" i="6"/>
  <c r="I2933" i="6"/>
  <c r="J2933" i="6"/>
  <c r="K2933" i="6"/>
  <c r="H2934" i="6"/>
  <c r="I2934" i="6"/>
  <c r="J2934" i="6"/>
  <c r="K2934" i="6"/>
  <c r="H2935" i="6"/>
  <c r="I2935" i="6"/>
  <c r="J2935" i="6"/>
  <c r="K2935" i="6"/>
  <c r="H2936" i="6"/>
  <c r="I2936" i="6"/>
  <c r="J2936" i="6"/>
  <c r="K2936" i="6"/>
  <c r="H2937" i="6"/>
  <c r="I2937" i="6"/>
  <c r="J2937" i="6"/>
  <c r="K2937" i="6"/>
  <c r="H2938" i="6"/>
  <c r="I2938" i="6"/>
  <c r="J2938" i="6"/>
  <c r="K2938" i="6"/>
  <c r="H2939" i="6"/>
  <c r="I2939" i="6"/>
  <c r="J2939" i="6"/>
  <c r="K2939" i="6"/>
  <c r="H2940" i="6"/>
  <c r="I2940" i="6"/>
  <c r="J2940" i="6"/>
  <c r="K2940" i="6"/>
  <c r="H2941" i="6"/>
  <c r="I2941" i="6"/>
  <c r="J2941" i="6"/>
  <c r="K2941" i="6"/>
  <c r="H2942" i="6"/>
  <c r="I2942" i="6"/>
  <c r="J2942" i="6"/>
  <c r="K2942" i="6"/>
  <c r="H2943" i="6"/>
  <c r="I2943" i="6"/>
  <c r="J2943" i="6"/>
  <c r="K2943" i="6"/>
  <c r="H2944" i="6"/>
  <c r="I2944" i="6"/>
  <c r="J2944" i="6"/>
  <c r="K2944" i="6"/>
  <c r="H2945" i="6"/>
  <c r="I2945" i="6"/>
  <c r="J2945" i="6"/>
  <c r="K2945" i="6"/>
  <c r="H2946" i="6"/>
  <c r="I2946" i="6"/>
  <c r="J2946" i="6"/>
  <c r="K2946" i="6"/>
  <c r="H2947" i="6"/>
  <c r="I2947" i="6"/>
  <c r="J2947" i="6"/>
  <c r="K2947" i="6"/>
  <c r="H2948" i="6"/>
  <c r="I2948" i="6"/>
  <c r="J2948" i="6"/>
  <c r="K2948" i="6"/>
  <c r="H2949" i="6"/>
  <c r="I2949" i="6"/>
  <c r="J2949" i="6"/>
  <c r="K2949" i="6"/>
  <c r="H2950" i="6"/>
  <c r="I2950" i="6"/>
  <c r="J2950" i="6"/>
  <c r="K2950" i="6"/>
  <c r="H2951" i="6"/>
  <c r="I2951" i="6"/>
  <c r="J2951" i="6"/>
  <c r="K2951" i="6"/>
  <c r="H2952" i="6"/>
  <c r="I2952" i="6"/>
  <c r="J2952" i="6"/>
  <c r="K2952" i="6"/>
  <c r="H2953" i="6"/>
  <c r="I2953" i="6"/>
  <c r="J2953" i="6"/>
  <c r="K2953" i="6"/>
  <c r="H2954" i="6"/>
  <c r="I2954" i="6"/>
  <c r="J2954" i="6"/>
  <c r="K2954" i="6"/>
  <c r="H2955" i="6"/>
  <c r="I2955" i="6"/>
  <c r="J2955" i="6"/>
  <c r="K2955" i="6"/>
  <c r="H2956" i="6"/>
  <c r="I2956" i="6"/>
  <c r="J2956" i="6"/>
  <c r="K2956" i="6"/>
  <c r="H2957" i="6"/>
  <c r="I2957" i="6"/>
  <c r="J2957" i="6"/>
  <c r="K2957" i="6"/>
  <c r="H2958" i="6"/>
  <c r="I2958" i="6"/>
  <c r="J2958" i="6"/>
  <c r="K2958" i="6"/>
  <c r="H2959" i="6"/>
  <c r="I2959" i="6"/>
  <c r="J2959" i="6"/>
  <c r="K2959" i="6"/>
  <c r="H2960" i="6"/>
  <c r="I2960" i="6"/>
  <c r="J2960" i="6"/>
  <c r="K2960" i="6"/>
  <c r="H2961" i="6"/>
  <c r="I2961" i="6"/>
  <c r="J2961" i="6"/>
  <c r="K2961" i="6"/>
  <c r="H2962" i="6"/>
  <c r="I2962" i="6"/>
  <c r="J2962" i="6"/>
  <c r="K2962" i="6"/>
  <c r="H2963" i="6"/>
  <c r="I2963" i="6"/>
  <c r="J2963" i="6"/>
  <c r="K2963" i="6"/>
  <c r="H2964" i="6"/>
  <c r="I2964" i="6"/>
  <c r="J2964" i="6"/>
  <c r="K2964" i="6"/>
  <c r="H2965" i="6"/>
  <c r="I2965" i="6"/>
  <c r="J2965" i="6"/>
  <c r="K2965" i="6"/>
  <c r="H2966" i="6"/>
  <c r="I2966" i="6"/>
  <c r="J2966" i="6"/>
  <c r="K2966" i="6"/>
  <c r="H2967" i="6"/>
  <c r="I2967" i="6"/>
  <c r="J2967" i="6"/>
  <c r="K2967" i="6"/>
  <c r="H2968" i="6"/>
  <c r="I2968" i="6"/>
  <c r="J2968" i="6"/>
  <c r="K2968" i="6"/>
  <c r="H2969" i="6"/>
  <c r="I2969" i="6"/>
  <c r="J2969" i="6"/>
  <c r="K2969" i="6"/>
  <c r="H2970" i="6"/>
  <c r="I2970" i="6"/>
  <c r="J2970" i="6"/>
  <c r="K2970" i="6"/>
  <c r="H2971" i="6"/>
  <c r="I2971" i="6"/>
  <c r="J2971" i="6"/>
  <c r="K2971" i="6"/>
  <c r="H2972" i="6"/>
  <c r="I2972" i="6"/>
  <c r="J2972" i="6"/>
  <c r="K2972" i="6"/>
  <c r="H2973" i="6"/>
  <c r="I2973" i="6"/>
  <c r="J2973" i="6"/>
  <c r="K2973" i="6"/>
  <c r="H2974" i="6"/>
  <c r="I2974" i="6"/>
  <c r="J2974" i="6"/>
  <c r="K2974" i="6"/>
  <c r="H2975" i="6"/>
  <c r="I2975" i="6"/>
  <c r="J2975" i="6"/>
  <c r="K2975" i="6"/>
  <c r="H2976" i="6"/>
  <c r="I2976" i="6"/>
  <c r="J2976" i="6"/>
  <c r="K2976" i="6"/>
  <c r="H2977" i="6"/>
  <c r="I2977" i="6"/>
  <c r="J2977" i="6"/>
  <c r="K2977" i="6"/>
  <c r="H2978" i="6"/>
  <c r="I2978" i="6"/>
  <c r="J2978" i="6"/>
  <c r="K2978" i="6"/>
  <c r="H2979" i="6"/>
  <c r="I2979" i="6"/>
  <c r="J2979" i="6"/>
  <c r="K2979" i="6"/>
  <c r="H2980" i="6"/>
  <c r="I2980" i="6"/>
  <c r="J2980" i="6"/>
  <c r="K2980" i="6"/>
  <c r="H2981" i="6"/>
  <c r="I2981" i="6"/>
  <c r="J2981" i="6"/>
  <c r="K2981" i="6"/>
  <c r="H2982" i="6"/>
  <c r="I2982" i="6"/>
  <c r="J2982" i="6"/>
  <c r="K2982" i="6"/>
  <c r="H2983" i="6"/>
  <c r="I2983" i="6"/>
  <c r="J2983" i="6"/>
  <c r="K2983" i="6"/>
  <c r="H2984" i="6"/>
  <c r="I2984" i="6"/>
  <c r="J2984" i="6"/>
  <c r="K2984" i="6"/>
  <c r="H2985" i="6"/>
  <c r="I2985" i="6"/>
  <c r="J2985" i="6"/>
  <c r="K2985" i="6"/>
  <c r="H2986" i="6"/>
  <c r="I2986" i="6"/>
  <c r="J2986" i="6"/>
  <c r="K2986" i="6"/>
  <c r="H2987" i="6"/>
  <c r="I2987" i="6"/>
  <c r="J2987" i="6"/>
  <c r="K2987" i="6"/>
  <c r="H2988" i="6"/>
  <c r="I2988" i="6"/>
  <c r="J2988" i="6"/>
  <c r="K2988" i="6"/>
  <c r="H2989" i="6"/>
  <c r="I2989" i="6"/>
  <c r="J2989" i="6"/>
  <c r="K2989" i="6"/>
  <c r="H2990" i="6"/>
  <c r="I2990" i="6"/>
  <c r="J2990" i="6"/>
  <c r="K2990" i="6"/>
  <c r="H2991" i="6"/>
  <c r="I2991" i="6"/>
  <c r="J2991" i="6"/>
  <c r="K2991" i="6"/>
  <c r="H2992" i="6"/>
  <c r="I2992" i="6"/>
  <c r="J2992" i="6"/>
  <c r="K2992" i="6"/>
  <c r="H2993" i="6"/>
  <c r="I2993" i="6"/>
  <c r="J2993" i="6"/>
  <c r="K2993" i="6"/>
  <c r="H2994" i="6"/>
  <c r="I2994" i="6"/>
  <c r="J2994" i="6"/>
  <c r="K2994" i="6"/>
  <c r="H2995" i="6"/>
  <c r="I2995" i="6"/>
  <c r="J2995" i="6"/>
  <c r="K2995" i="6"/>
  <c r="H2996" i="6"/>
  <c r="I2996" i="6"/>
  <c r="J2996" i="6"/>
  <c r="K2996" i="6"/>
  <c r="H2997" i="6"/>
  <c r="I2997" i="6"/>
  <c r="J2997" i="6"/>
  <c r="K2997" i="6"/>
  <c r="H2998" i="6"/>
  <c r="I2998" i="6"/>
  <c r="J2998" i="6"/>
  <c r="K2998" i="6"/>
  <c r="H2999" i="6"/>
  <c r="I2999" i="6"/>
  <c r="J2999" i="6"/>
  <c r="K2999" i="6"/>
  <c r="H3000" i="6"/>
  <c r="I3000" i="6"/>
  <c r="J3000" i="6"/>
  <c r="K3000" i="6"/>
  <c r="H3001" i="6"/>
  <c r="I3001" i="6"/>
  <c r="J3001" i="6"/>
  <c r="K3001" i="6"/>
  <c r="H3002" i="6"/>
  <c r="I3002" i="6"/>
  <c r="J3002" i="6"/>
  <c r="K3002" i="6"/>
  <c r="H3003" i="6"/>
  <c r="I3003" i="6"/>
  <c r="J3003" i="6"/>
  <c r="K3003" i="6"/>
  <c r="H3004" i="6"/>
  <c r="I3004" i="6"/>
  <c r="J3004" i="6"/>
  <c r="K3004" i="6"/>
  <c r="H3005" i="6"/>
  <c r="I3005" i="6"/>
  <c r="J3005" i="6"/>
  <c r="K3005" i="6"/>
  <c r="H3006" i="6"/>
  <c r="I3006" i="6"/>
  <c r="J3006" i="6"/>
  <c r="K3006" i="6"/>
  <c r="H3007" i="6"/>
  <c r="I3007" i="6"/>
  <c r="J3007" i="6"/>
  <c r="K3007" i="6"/>
  <c r="H3008" i="6"/>
  <c r="I3008" i="6"/>
  <c r="J3008" i="6"/>
  <c r="K3008" i="6"/>
  <c r="H3009" i="6"/>
  <c r="I3009" i="6"/>
  <c r="J3009" i="6"/>
  <c r="K3009" i="6"/>
  <c r="H3010" i="6"/>
  <c r="I3010" i="6"/>
  <c r="J3010" i="6"/>
  <c r="K3010" i="6"/>
  <c r="H3011" i="6"/>
  <c r="I3011" i="6"/>
  <c r="J3011" i="6"/>
  <c r="K3011" i="6"/>
  <c r="H3012" i="6"/>
  <c r="I3012" i="6"/>
  <c r="J3012" i="6"/>
  <c r="K3012" i="6"/>
  <c r="H3013" i="6"/>
  <c r="I3013" i="6"/>
  <c r="J3013" i="6"/>
  <c r="K3013" i="6"/>
  <c r="H3014" i="6"/>
  <c r="I3014" i="6"/>
  <c r="J3014" i="6"/>
  <c r="K3014" i="6"/>
  <c r="H3015" i="6"/>
  <c r="I3015" i="6"/>
  <c r="J3015" i="6"/>
  <c r="K3015" i="6"/>
  <c r="H3016" i="6"/>
  <c r="I3016" i="6"/>
  <c r="J3016" i="6"/>
  <c r="K3016" i="6"/>
  <c r="H3017" i="6"/>
  <c r="I3017" i="6"/>
  <c r="J3017" i="6"/>
  <c r="K3017" i="6"/>
  <c r="H3018" i="6"/>
  <c r="I3018" i="6"/>
  <c r="J3018" i="6"/>
  <c r="K3018" i="6"/>
  <c r="H3019" i="6"/>
  <c r="I3019" i="6"/>
  <c r="J3019" i="6"/>
  <c r="K3019" i="6"/>
  <c r="H3020" i="6"/>
  <c r="I3020" i="6"/>
  <c r="J3020" i="6"/>
  <c r="K3020" i="6"/>
  <c r="H3021" i="6"/>
  <c r="I3021" i="6"/>
  <c r="J3021" i="6"/>
  <c r="K3021" i="6"/>
  <c r="H3022" i="6"/>
  <c r="I3022" i="6"/>
  <c r="J3022" i="6"/>
  <c r="K3022" i="6"/>
  <c r="H3023" i="6"/>
  <c r="I3023" i="6"/>
  <c r="J3023" i="6"/>
  <c r="K3023" i="6"/>
  <c r="H3024" i="6"/>
  <c r="I3024" i="6"/>
  <c r="J3024" i="6"/>
  <c r="K3024" i="6"/>
  <c r="H3025" i="6"/>
  <c r="I3025" i="6"/>
  <c r="J3025" i="6"/>
  <c r="K3025" i="6"/>
  <c r="H3026" i="6"/>
  <c r="I3026" i="6"/>
  <c r="J3026" i="6"/>
  <c r="K3026" i="6"/>
  <c r="H3027" i="6"/>
  <c r="I3027" i="6"/>
  <c r="J3027" i="6"/>
  <c r="K3027" i="6"/>
  <c r="H3028" i="6"/>
  <c r="I3028" i="6"/>
  <c r="J3028" i="6"/>
  <c r="K3028" i="6"/>
  <c r="H3029" i="6"/>
  <c r="I3029" i="6"/>
  <c r="J3029" i="6"/>
  <c r="K3029" i="6"/>
  <c r="H3030" i="6"/>
  <c r="I3030" i="6"/>
  <c r="J3030" i="6"/>
  <c r="K3030" i="6"/>
  <c r="H3031" i="6"/>
  <c r="I3031" i="6"/>
  <c r="J3031" i="6"/>
  <c r="K3031" i="6"/>
  <c r="H3032" i="6"/>
  <c r="I3032" i="6"/>
  <c r="J3032" i="6"/>
  <c r="K3032" i="6"/>
  <c r="H3033" i="6"/>
  <c r="I3033" i="6"/>
  <c r="J3033" i="6"/>
  <c r="K3033" i="6"/>
  <c r="H3034" i="6"/>
  <c r="I3034" i="6"/>
  <c r="J3034" i="6"/>
  <c r="K3034" i="6"/>
  <c r="H3035" i="6"/>
  <c r="I3035" i="6"/>
  <c r="J3035" i="6"/>
  <c r="K3035" i="6"/>
  <c r="H3036" i="6"/>
  <c r="I3036" i="6"/>
  <c r="J3036" i="6"/>
  <c r="K3036" i="6"/>
  <c r="H3037" i="6"/>
  <c r="I3037" i="6"/>
  <c r="J3037" i="6"/>
  <c r="K3037" i="6"/>
  <c r="H3038" i="6"/>
  <c r="I3038" i="6"/>
  <c r="J3038" i="6"/>
  <c r="K3038" i="6"/>
  <c r="H3039" i="6"/>
  <c r="I3039" i="6"/>
  <c r="J3039" i="6"/>
  <c r="K3039" i="6"/>
  <c r="H3040" i="6"/>
  <c r="I3040" i="6"/>
  <c r="J3040" i="6"/>
  <c r="K3040" i="6"/>
  <c r="H3041" i="6"/>
  <c r="I3041" i="6"/>
  <c r="J3041" i="6"/>
  <c r="K3041" i="6"/>
  <c r="H3042" i="6"/>
  <c r="I3042" i="6"/>
  <c r="J3042" i="6"/>
  <c r="K3042" i="6"/>
  <c r="H3043" i="6"/>
  <c r="I3043" i="6"/>
  <c r="J3043" i="6"/>
  <c r="K3043" i="6"/>
  <c r="H3044" i="6"/>
  <c r="I3044" i="6"/>
  <c r="J3044" i="6"/>
  <c r="K3044" i="6"/>
  <c r="H3045" i="6"/>
  <c r="I3045" i="6"/>
  <c r="J3045" i="6"/>
  <c r="K3045" i="6"/>
  <c r="H3046" i="6"/>
  <c r="I3046" i="6"/>
  <c r="J3046" i="6"/>
  <c r="K3046" i="6"/>
  <c r="H3047" i="6"/>
  <c r="I3047" i="6"/>
  <c r="J3047" i="6"/>
  <c r="K3047" i="6"/>
  <c r="H3048" i="6"/>
  <c r="I3048" i="6"/>
  <c r="J3048" i="6"/>
  <c r="K3048" i="6"/>
  <c r="H3049" i="6"/>
  <c r="I3049" i="6"/>
  <c r="J3049" i="6"/>
  <c r="K3049" i="6"/>
  <c r="H3050" i="6"/>
  <c r="I3050" i="6"/>
  <c r="J3050" i="6"/>
  <c r="K3050" i="6"/>
  <c r="H3051" i="6"/>
  <c r="I3051" i="6"/>
  <c r="J3051" i="6"/>
  <c r="K3051" i="6"/>
  <c r="H3052" i="6"/>
  <c r="I3052" i="6"/>
  <c r="J3052" i="6"/>
  <c r="K3052" i="6"/>
  <c r="H3053" i="6"/>
  <c r="I3053" i="6"/>
  <c r="J3053" i="6"/>
  <c r="K3053" i="6"/>
  <c r="H3054" i="6"/>
  <c r="I3054" i="6"/>
  <c r="J3054" i="6"/>
  <c r="K3054" i="6"/>
  <c r="H3055" i="6"/>
  <c r="I3055" i="6"/>
  <c r="J3055" i="6"/>
  <c r="K3055" i="6"/>
  <c r="H3056" i="6"/>
  <c r="I3056" i="6"/>
  <c r="J3056" i="6"/>
  <c r="K3056" i="6"/>
  <c r="H3057" i="6"/>
  <c r="I3057" i="6"/>
  <c r="J3057" i="6"/>
  <c r="K3057" i="6"/>
  <c r="H3058" i="6"/>
  <c r="I3058" i="6"/>
  <c r="J3058" i="6"/>
  <c r="K3058" i="6"/>
  <c r="H3059" i="6"/>
  <c r="I3059" i="6"/>
  <c r="J3059" i="6"/>
  <c r="K3059" i="6"/>
  <c r="H3060" i="6"/>
  <c r="I3060" i="6"/>
  <c r="J3060" i="6"/>
  <c r="K3060" i="6"/>
  <c r="H3061" i="6"/>
  <c r="I3061" i="6"/>
  <c r="J3061" i="6"/>
  <c r="K3061" i="6"/>
  <c r="H3062" i="6"/>
  <c r="I3062" i="6"/>
  <c r="J3062" i="6"/>
  <c r="K3062" i="6"/>
  <c r="H3063" i="6"/>
  <c r="I3063" i="6"/>
  <c r="J3063" i="6"/>
  <c r="K3063" i="6"/>
  <c r="H3064" i="6"/>
  <c r="I3064" i="6"/>
  <c r="J3064" i="6"/>
  <c r="K3064" i="6"/>
  <c r="H3065" i="6"/>
  <c r="I3065" i="6"/>
  <c r="J3065" i="6"/>
  <c r="K3065" i="6"/>
  <c r="H3066" i="6"/>
  <c r="I3066" i="6"/>
  <c r="J3066" i="6"/>
  <c r="K3066" i="6"/>
  <c r="H3067" i="6"/>
  <c r="I3067" i="6"/>
  <c r="J3067" i="6"/>
  <c r="K3067" i="6"/>
  <c r="H3068" i="6"/>
  <c r="I3068" i="6"/>
  <c r="J3068" i="6"/>
  <c r="K3068" i="6"/>
  <c r="H3069" i="6"/>
  <c r="I3069" i="6"/>
  <c r="J3069" i="6"/>
  <c r="K3069" i="6"/>
  <c r="H3070" i="6"/>
  <c r="I3070" i="6"/>
  <c r="J3070" i="6"/>
  <c r="K3070" i="6"/>
  <c r="H3071" i="6"/>
  <c r="I3071" i="6"/>
  <c r="J3071" i="6"/>
  <c r="K3071" i="6"/>
  <c r="H3072" i="6"/>
  <c r="I3072" i="6"/>
  <c r="J3072" i="6"/>
  <c r="K3072" i="6"/>
  <c r="H3073" i="6"/>
  <c r="I3073" i="6"/>
  <c r="J3073" i="6"/>
  <c r="K3073" i="6"/>
  <c r="H3074" i="6"/>
  <c r="I3074" i="6"/>
  <c r="J3074" i="6"/>
  <c r="K3074" i="6"/>
  <c r="H3075" i="6"/>
  <c r="I3075" i="6"/>
  <c r="J3075" i="6"/>
  <c r="K3075" i="6"/>
  <c r="H3076" i="6"/>
  <c r="I3076" i="6"/>
  <c r="J3076" i="6"/>
  <c r="K3076" i="6"/>
  <c r="H3077" i="6"/>
  <c r="I3077" i="6"/>
  <c r="J3077" i="6"/>
  <c r="K3077" i="6"/>
  <c r="H3078" i="6"/>
  <c r="I3078" i="6"/>
  <c r="J3078" i="6"/>
  <c r="K3078" i="6"/>
  <c r="H3079" i="6"/>
  <c r="I3079" i="6"/>
  <c r="J3079" i="6"/>
  <c r="K3079" i="6"/>
  <c r="H3080" i="6"/>
  <c r="I3080" i="6"/>
  <c r="J3080" i="6"/>
  <c r="K3080" i="6"/>
  <c r="H3081" i="6"/>
  <c r="I3081" i="6"/>
  <c r="J3081" i="6"/>
  <c r="K3081" i="6"/>
  <c r="H3082" i="6"/>
  <c r="I3082" i="6"/>
  <c r="J3082" i="6"/>
  <c r="K3082" i="6"/>
  <c r="H3083" i="6"/>
  <c r="I3083" i="6"/>
  <c r="J3083" i="6"/>
  <c r="K3083" i="6"/>
  <c r="H3084" i="6"/>
  <c r="I3084" i="6"/>
  <c r="J3084" i="6"/>
  <c r="K3084" i="6"/>
  <c r="H3085" i="6"/>
  <c r="I3085" i="6"/>
  <c r="J3085" i="6"/>
  <c r="K3085" i="6"/>
  <c r="H3086" i="6"/>
  <c r="I3086" i="6"/>
  <c r="J3086" i="6"/>
  <c r="K3086" i="6"/>
  <c r="H3087" i="6"/>
  <c r="I3087" i="6"/>
  <c r="J3087" i="6"/>
  <c r="K3087" i="6"/>
  <c r="H3088" i="6"/>
  <c r="I3088" i="6"/>
  <c r="J3088" i="6"/>
  <c r="K3088" i="6"/>
  <c r="H3089" i="6"/>
  <c r="I3089" i="6"/>
  <c r="J3089" i="6"/>
  <c r="K3089" i="6"/>
  <c r="H3090" i="6"/>
  <c r="I3090" i="6"/>
  <c r="J3090" i="6"/>
  <c r="K3090" i="6"/>
  <c r="H3091" i="6"/>
  <c r="I3091" i="6"/>
  <c r="J3091" i="6"/>
  <c r="K3091" i="6"/>
  <c r="H3092" i="6"/>
  <c r="I3092" i="6"/>
  <c r="J3092" i="6"/>
  <c r="K3092" i="6"/>
  <c r="H3093" i="6"/>
  <c r="I3093" i="6"/>
  <c r="J3093" i="6"/>
  <c r="K3093" i="6"/>
  <c r="H3094" i="6"/>
  <c r="I3094" i="6"/>
  <c r="J3094" i="6"/>
  <c r="K3094" i="6"/>
  <c r="H3095" i="6"/>
  <c r="I3095" i="6"/>
  <c r="J3095" i="6"/>
  <c r="K3095" i="6"/>
  <c r="H3096" i="6"/>
  <c r="I3096" i="6"/>
  <c r="J3096" i="6"/>
  <c r="K3096" i="6"/>
  <c r="H3097" i="6"/>
  <c r="I3097" i="6"/>
  <c r="J3097" i="6"/>
  <c r="K3097" i="6"/>
  <c r="H3098" i="6"/>
  <c r="I3098" i="6"/>
  <c r="J3098" i="6"/>
  <c r="K3098" i="6"/>
  <c r="H3099" i="6"/>
  <c r="I3099" i="6"/>
  <c r="J3099" i="6"/>
  <c r="K3099" i="6"/>
  <c r="H3100" i="6"/>
  <c r="I3100" i="6"/>
  <c r="J3100" i="6"/>
  <c r="K3100" i="6"/>
  <c r="H3101" i="6"/>
  <c r="I3101" i="6"/>
  <c r="J3101" i="6"/>
  <c r="K3101" i="6"/>
  <c r="H3102" i="6"/>
  <c r="I3102" i="6"/>
  <c r="J3102" i="6"/>
  <c r="K3102" i="6"/>
  <c r="H3103" i="6"/>
  <c r="I3103" i="6"/>
  <c r="J3103" i="6"/>
  <c r="K3103" i="6"/>
  <c r="H3104" i="6"/>
  <c r="I3104" i="6"/>
  <c r="J3104" i="6"/>
  <c r="K3104" i="6"/>
  <c r="H3105" i="6"/>
  <c r="I3105" i="6"/>
  <c r="J3105" i="6"/>
  <c r="K3105" i="6"/>
  <c r="H3106" i="6"/>
  <c r="I3106" i="6"/>
  <c r="J3106" i="6"/>
  <c r="K3106" i="6"/>
  <c r="H3107" i="6"/>
  <c r="I3107" i="6"/>
  <c r="J3107" i="6"/>
  <c r="K3107" i="6"/>
  <c r="H3108" i="6"/>
  <c r="I3108" i="6"/>
  <c r="J3108" i="6"/>
  <c r="K3108" i="6"/>
  <c r="H3109" i="6"/>
  <c r="I3109" i="6"/>
  <c r="J3109" i="6"/>
  <c r="K3109" i="6"/>
  <c r="H3110" i="6"/>
  <c r="I3110" i="6"/>
  <c r="J3110" i="6"/>
  <c r="K3110" i="6"/>
  <c r="H3111" i="6"/>
  <c r="I3111" i="6"/>
  <c r="J3111" i="6"/>
  <c r="K3111" i="6"/>
  <c r="H3112" i="6"/>
  <c r="I3112" i="6"/>
  <c r="J3112" i="6"/>
  <c r="K3112" i="6"/>
  <c r="H3113" i="6"/>
  <c r="I3113" i="6"/>
  <c r="J3113" i="6"/>
  <c r="K3113" i="6"/>
  <c r="H3114" i="6"/>
  <c r="I3114" i="6"/>
  <c r="J3114" i="6"/>
  <c r="K3114" i="6"/>
  <c r="H3115" i="6"/>
  <c r="I3115" i="6"/>
  <c r="J3115" i="6"/>
  <c r="K3115" i="6"/>
  <c r="H3116" i="6"/>
  <c r="I3116" i="6"/>
  <c r="J3116" i="6"/>
  <c r="K3116" i="6"/>
  <c r="H3117" i="6"/>
  <c r="I3117" i="6"/>
  <c r="J3117" i="6"/>
  <c r="K3117" i="6"/>
  <c r="H3118" i="6"/>
  <c r="I3118" i="6"/>
  <c r="J3118" i="6"/>
  <c r="K3118" i="6"/>
  <c r="H3119" i="6"/>
  <c r="I3119" i="6"/>
  <c r="J3119" i="6"/>
  <c r="K3119" i="6"/>
  <c r="H3120" i="6"/>
  <c r="I3120" i="6"/>
  <c r="J3120" i="6"/>
  <c r="K3120" i="6"/>
  <c r="H3121" i="6"/>
  <c r="I3121" i="6"/>
  <c r="J3121" i="6"/>
  <c r="K3121" i="6"/>
  <c r="H3122" i="6"/>
  <c r="I3122" i="6"/>
  <c r="J3122" i="6"/>
  <c r="K3122" i="6"/>
  <c r="H3123" i="6"/>
  <c r="I3123" i="6"/>
  <c r="J3123" i="6"/>
  <c r="K3123" i="6"/>
  <c r="H3124" i="6"/>
  <c r="I3124" i="6"/>
  <c r="J3124" i="6"/>
  <c r="K3124" i="6"/>
  <c r="H3125" i="6"/>
  <c r="I3125" i="6"/>
  <c r="J3125" i="6"/>
  <c r="K3125" i="6"/>
  <c r="H3126" i="6"/>
  <c r="I3126" i="6"/>
  <c r="J3126" i="6"/>
  <c r="K3126" i="6"/>
  <c r="H3127" i="6"/>
  <c r="I3127" i="6"/>
  <c r="J3127" i="6"/>
  <c r="K3127" i="6"/>
  <c r="H3128" i="6"/>
  <c r="I3128" i="6"/>
  <c r="J3128" i="6"/>
  <c r="K3128" i="6"/>
  <c r="H3129" i="6"/>
  <c r="I3129" i="6"/>
  <c r="J3129" i="6"/>
  <c r="K3129" i="6"/>
  <c r="H3130" i="6"/>
  <c r="I3130" i="6"/>
  <c r="J3130" i="6"/>
  <c r="K3130" i="6"/>
  <c r="H3131" i="6"/>
  <c r="I3131" i="6"/>
  <c r="J3131" i="6"/>
  <c r="K3131" i="6"/>
  <c r="H3132" i="6"/>
  <c r="I3132" i="6"/>
  <c r="J3132" i="6"/>
  <c r="K3132" i="6"/>
  <c r="H3133" i="6"/>
  <c r="I3133" i="6"/>
  <c r="J3133" i="6"/>
  <c r="K3133" i="6"/>
  <c r="H3134" i="6"/>
  <c r="I3134" i="6"/>
  <c r="J3134" i="6"/>
  <c r="K3134" i="6"/>
  <c r="H3135" i="6"/>
  <c r="I3135" i="6"/>
  <c r="J3135" i="6"/>
  <c r="K3135" i="6"/>
  <c r="H3136" i="6"/>
  <c r="I3136" i="6"/>
  <c r="J3136" i="6"/>
  <c r="K3136" i="6"/>
  <c r="H3137" i="6"/>
  <c r="I3137" i="6"/>
  <c r="J3137" i="6"/>
  <c r="K3137" i="6"/>
  <c r="H3138" i="6"/>
  <c r="I3138" i="6"/>
  <c r="J3138" i="6"/>
  <c r="K3138" i="6"/>
  <c r="H3139" i="6"/>
  <c r="I3139" i="6"/>
  <c r="J3139" i="6"/>
  <c r="K3139" i="6"/>
  <c r="H3140" i="6"/>
  <c r="I3140" i="6"/>
  <c r="J3140" i="6"/>
  <c r="K3140" i="6"/>
  <c r="H3141" i="6"/>
  <c r="I3141" i="6"/>
  <c r="J3141" i="6"/>
  <c r="K3141" i="6"/>
  <c r="H3142" i="6"/>
  <c r="I3142" i="6"/>
  <c r="J3142" i="6"/>
  <c r="K3142" i="6"/>
  <c r="H3143" i="6"/>
  <c r="I3143" i="6"/>
  <c r="J3143" i="6"/>
  <c r="K3143" i="6"/>
  <c r="H3144" i="6"/>
  <c r="I3144" i="6"/>
  <c r="J3144" i="6"/>
  <c r="K3144" i="6"/>
  <c r="H3145" i="6"/>
  <c r="I3145" i="6"/>
  <c r="J3145" i="6"/>
  <c r="K3145" i="6"/>
  <c r="H3146" i="6"/>
  <c r="I3146" i="6"/>
  <c r="J3146" i="6"/>
  <c r="K3146" i="6"/>
  <c r="H3147" i="6"/>
  <c r="I3147" i="6"/>
  <c r="J3147" i="6"/>
  <c r="K3147" i="6"/>
  <c r="H3148" i="6"/>
  <c r="I3148" i="6"/>
  <c r="J3148" i="6"/>
  <c r="K3148" i="6"/>
  <c r="H3149" i="6"/>
  <c r="I3149" i="6"/>
  <c r="J3149" i="6"/>
  <c r="K3149" i="6"/>
  <c r="H3150" i="6"/>
  <c r="I3150" i="6"/>
  <c r="J3150" i="6"/>
  <c r="K3150" i="6"/>
  <c r="H3151" i="6"/>
  <c r="I3151" i="6"/>
  <c r="J3151" i="6"/>
  <c r="K3151" i="6"/>
  <c r="H3152" i="6"/>
  <c r="I3152" i="6"/>
  <c r="J3152" i="6"/>
  <c r="K3152" i="6"/>
  <c r="H3153" i="6"/>
  <c r="I3153" i="6"/>
  <c r="J3153" i="6"/>
  <c r="K3153" i="6"/>
  <c r="H3154" i="6"/>
  <c r="I3154" i="6"/>
  <c r="J3154" i="6"/>
  <c r="K3154" i="6"/>
  <c r="H3155" i="6"/>
  <c r="I3155" i="6"/>
  <c r="J3155" i="6"/>
  <c r="K3155" i="6"/>
  <c r="H3156" i="6"/>
  <c r="I3156" i="6"/>
  <c r="J3156" i="6"/>
  <c r="K3156" i="6"/>
  <c r="H3157" i="6"/>
  <c r="I3157" i="6"/>
  <c r="J3157" i="6"/>
  <c r="K3157" i="6"/>
  <c r="H3158" i="6"/>
  <c r="I3158" i="6"/>
  <c r="J3158" i="6"/>
  <c r="K3158" i="6"/>
  <c r="H3159" i="6"/>
  <c r="I3159" i="6"/>
  <c r="J3159" i="6"/>
  <c r="K3159" i="6"/>
  <c r="H3160" i="6"/>
  <c r="I3160" i="6"/>
  <c r="J3160" i="6"/>
  <c r="K3160" i="6"/>
  <c r="H3161" i="6"/>
  <c r="I3161" i="6"/>
  <c r="J3161" i="6"/>
  <c r="K3161" i="6"/>
  <c r="H3162" i="6"/>
  <c r="I3162" i="6"/>
  <c r="J3162" i="6"/>
  <c r="K3162" i="6"/>
  <c r="H3163" i="6"/>
  <c r="I3163" i="6"/>
  <c r="J3163" i="6"/>
  <c r="K3163" i="6"/>
  <c r="H3164" i="6"/>
  <c r="I3164" i="6"/>
  <c r="J3164" i="6"/>
  <c r="K3164" i="6"/>
  <c r="H3165" i="6"/>
  <c r="I3165" i="6"/>
  <c r="J3165" i="6"/>
  <c r="K3165" i="6"/>
  <c r="H3166" i="6"/>
  <c r="I3166" i="6"/>
  <c r="J3166" i="6"/>
  <c r="K3166" i="6"/>
  <c r="H3167" i="6"/>
  <c r="I3167" i="6"/>
  <c r="J3167" i="6"/>
  <c r="K3167" i="6"/>
  <c r="H3168" i="6"/>
  <c r="I3168" i="6"/>
  <c r="J3168" i="6"/>
  <c r="K3168" i="6"/>
  <c r="H3169" i="6"/>
  <c r="I3169" i="6"/>
  <c r="J3169" i="6"/>
  <c r="K3169" i="6"/>
  <c r="H3170" i="6"/>
  <c r="I3170" i="6"/>
  <c r="J3170" i="6"/>
  <c r="K3170" i="6"/>
  <c r="H3171" i="6"/>
  <c r="I3171" i="6"/>
  <c r="J3171" i="6"/>
  <c r="K3171" i="6"/>
  <c r="H3172" i="6"/>
  <c r="I3172" i="6"/>
  <c r="J3172" i="6"/>
  <c r="K3172" i="6"/>
  <c r="H3173" i="6"/>
  <c r="I3173" i="6"/>
  <c r="J3173" i="6"/>
  <c r="K3173" i="6"/>
  <c r="H3174" i="6"/>
  <c r="I3174" i="6"/>
  <c r="J3174" i="6"/>
  <c r="K3174" i="6"/>
  <c r="H3175" i="6"/>
  <c r="I3175" i="6"/>
  <c r="J3175" i="6"/>
  <c r="K3175" i="6"/>
  <c r="H3176" i="6"/>
  <c r="I3176" i="6"/>
  <c r="J3176" i="6"/>
  <c r="K3176" i="6"/>
  <c r="H3177" i="6"/>
  <c r="I3177" i="6"/>
  <c r="J3177" i="6"/>
  <c r="K3177" i="6"/>
  <c r="H3178" i="6"/>
  <c r="I3178" i="6"/>
  <c r="J3178" i="6"/>
  <c r="K3178" i="6"/>
  <c r="H3179" i="6"/>
  <c r="I3179" i="6"/>
  <c r="J3179" i="6"/>
  <c r="K3179" i="6"/>
  <c r="H3180" i="6"/>
  <c r="I3180" i="6"/>
  <c r="J3180" i="6"/>
  <c r="K3180" i="6"/>
  <c r="H3181" i="6"/>
  <c r="I3181" i="6"/>
  <c r="J3181" i="6"/>
  <c r="K3181" i="6"/>
  <c r="H3182" i="6"/>
  <c r="I3182" i="6"/>
  <c r="J3182" i="6"/>
  <c r="K3182" i="6"/>
  <c r="H3183" i="6"/>
  <c r="I3183" i="6"/>
  <c r="J3183" i="6"/>
  <c r="K3183" i="6"/>
  <c r="H3184" i="6"/>
  <c r="I3184" i="6"/>
  <c r="J3184" i="6"/>
  <c r="K3184" i="6"/>
  <c r="H3185" i="6"/>
  <c r="I3185" i="6"/>
  <c r="J3185" i="6"/>
  <c r="K3185" i="6"/>
  <c r="H3186" i="6"/>
  <c r="I3186" i="6"/>
  <c r="J3186" i="6"/>
  <c r="K3186" i="6"/>
  <c r="H3187" i="6"/>
  <c r="I3187" i="6"/>
  <c r="J3187" i="6"/>
  <c r="K3187" i="6"/>
  <c r="H3188" i="6"/>
  <c r="I3188" i="6"/>
  <c r="J3188" i="6"/>
  <c r="K3188" i="6"/>
  <c r="H3189" i="6"/>
  <c r="I3189" i="6"/>
  <c r="J3189" i="6"/>
  <c r="K3189" i="6"/>
  <c r="H3190" i="6"/>
  <c r="I3190" i="6"/>
  <c r="J3190" i="6"/>
  <c r="K3190" i="6"/>
  <c r="H3191" i="6"/>
  <c r="I3191" i="6"/>
  <c r="J3191" i="6"/>
  <c r="K3191" i="6"/>
  <c r="H3192" i="6"/>
  <c r="I3192" i="6"/>
  <c r="J3192" i="6"/>
  <c r="K3192" i="6"/>
  <c r="H3193" i="6"/>
  <c r="I3193" i="6"/>
  <c r="J3193" i="6"/>
  <c r="K3193" i="6"/>
  <c r="H3194" i="6"/>
  <c r="I3194" i="6"/>
  <c r="J3194" i="6"/>
  <c r="K3194" i="6"/>
  <c r="H3195" i="6"/>
  <c r="I3195" i="6"/>
  <c r="J3195" i="6"/>
  <c r="K3195" i="6"/>
  <c r="H3196" i="6"/>
  <c r="I3196" i="6"/>
  <c r="J3196" i="6"/>
  <c r="K3196" i="6"/>
  <c r="H3197" i="6"/>
  <c r="I3197" i="6"/>
  <c r="J3197" i="6"/>
  <c r="K3197" i="6"/>
  <c r="H3198" i="6"/>
  <c r="I3198" i="6"/>
  <c r="J3198" i="6"/>
  <c r="K3198" i="6"/>
  <c r="H3199" i="6"/>
  <c r="I3199" i="6"/>
  <c r="J3199" i="6"/>
  <c r="K3199" i="6"/>
  <c r="H3200" i="6"/>
  <c r="I3200" i="6"/>
  <c r="J3200" i="6"/>
  <c r="K3200" i="6"/>
  <c r="H3201" i="6"/>
  <c r="I3201" i="6"/>
  <c r="J3201" i="6"/>
  <c r="K3201" i="6"/>
  <c r="H3202" i="6"/>
  <c r="I3202" i="6"/>
  <c r="J3202" i="6"/>
  <c r="K3202" i="6"/>
  <c r="H3203" i="6"/>
  <c r="I3203" i="6"/>
  <c r="J3203" i="6"/>
  <c r="K3203" i="6"/>
  <c r="H3204" i="6"/>
  <c r="I3204" i="6"/>
  <c r="J3204" i="6"/>
  <c r="K3204" i="6"/>
  <c r="H3205" i="6"/>
  <c r="I3205" i="6"/>
  <c r="J3205" i="6"/>
  <c r="K3205" i="6"/>
  <c r="H3206" i="6"/>
  <c r="I3206" i="6"/>
  <c r="J3206" i="6"/>
  <c r="K3206" i="6"/>
  <c r="H3207" i="6"/>
  <c r="I3207" i="6"/>
  <c r="J3207" i="6"/>
  <c r="K3207" i="6"/>
  <c r="H3208" i="6"/>
  <c r="I3208" i="6"/>
  <c r="J3208" i="6"/>
  <c r="K3208" i="6"/>
  <c r="H3209" i="6"/>
  <c r="I3209" i="6"/>
  <c r="J3209" i="6"/>
  <c r="K3209" i="6"/>
  <c r="H3210" i="6"/>
  <c r="I3210" i="6"/>
  <c r="J3210" i="6"/>
  <c r="K3210" i="6"/>
  <c r="H3211" i="6"/>
  <c r="I3211" i="6"/>
  <c r="J3211" i="6"/>
  <c r="K3211" i="6"/>
  <c r="H3212" i="6"/>
  <c r="I3212" i="6"/>
  <c r="J3212" i="6"/>
  <c r="K3212" i="6"/>
  <c r="H3213" i="6"/>
  <c r="I3213" i="6"/>
  <c r="J3213" i="6"/>
  <c r="K3213" i="6"/>
  <c r="H3214" i="6"/>
  <c r="I3214" i="6"/>
  <c r="J3214" i="6"/>
  <c r="K3214" i="6"/>
  <c r="H3215" i="6"/>
  <c r="I3215" i="6"/>
  <c r="J3215" i="6"/>
  <c r="K3215" i="6"/>
  <c r="H3216" i="6"/>
  <c r="I3216" i="6"/>
  <c r="J3216" i="6"/>
  <c r="K3216" i="6"/>
  <c r="H3217" i="6"/>
  <c r="I3217" i="6"/>
  <c r="J3217" i="6"/>
  <c r="K3217" i="6"/>
  <c r="H3218" i="6"/>
  <c r="I3218" i="6"/>
  <c r="J3218" i="6"/>
  <c r="K3218" i="6"/>
  <c r="H3219" i="6"/>
  <c r="I3219" i="6"/>
  <c r="J3219" i="6"/>
  <c r="K3219" i="6"/>
  <c r="H3220" i="6"/>
  <c r="I3220" i="6"/>
  <c r="J3220" i="6"/>
  <c r="K3220" i="6"/>
  <c r="H3221" i="6"/>
  <c r="I3221" i="6"/>
  <c r="J3221" i="6"/>
  <c r="K3221" i="6"/>
  <c r="H3222" i="6"/>
  <c r="I3222" i="6"/>
  <c r="J3222" i="6"/>
  <c r="K3222" i="6"/>
  <c r="H3223" i="6"/>
  <c r="I3223" i="6"/>
  <c r="J3223" i="6"/>
  <c r="K3223" i="6"/>
  <c r="H3224" i="6"/>
  <c r="I3224" i="6"/>
  <c r="J3224" i="6"/>
  <c r="K3224" i="6"/>
  <c r="H3225" i="6"/>
  <c r="I3225" i="6"/>
  <c r="J3225" i="6"/>
  <c r="K3225" i="6"/>
  <c r="H3226" i="6"/>
  <c r="I3226" i="6"/>
  <c r="J3226" i="6"/>
  <c r="K3226" i="6"/>
  <c r="H3227" i="6"/>
  <c r="I3227" i="6"/>
  <c r="J3227" i="6"/>
  <c r="K3227" i="6"/>
  <c r="H3228" i="6"/>
  <c r="I3228" i="6"/>
  <c r="J3228" i="6"/>
  <c r="K3228" i="6"/>
  <c r="H3229" i="6"/>
  <c r="I3229" i="6"/>
  <c r="J3229" i="6"/>
  <c r="K3229" i="6"/>
  <c r="H3230" i="6"/>
  <c r="I3230" i="6"/>
  <c r="J3230" i="6"/>
  <c r="K3230" i="6"/>
  <c r="H3231" i="6"/>
  <c r="I3231" i="6"/>
  <c r="J3231" i="6"/>
  <c r="K3231" i="6"/>
  <c r="H3232" i="6"/>
  <c r="I3232" i="6"/>
  <c r="J3232" i="6"/>
  <c r="K3232" i="6"/>
  <c r="H3233" i="6"/>
  <c r="I3233" i="6"/>
  <c r="J3233" i="6"/>
  <c r="K3233" i="6"/>
  <c r="H3234" i="6"/>
  <c r="I3234" i="6"/>
  <c r="J3234" i="6"/>
  <c r="K3234" i="6"/>
  <c r="H3235" i="6"/>
  <c r="I3235" i="6"/>
  <c r="J3235" i="6"/>
  <c r="K3235" i="6"/>
  <c r="H3236" i="6"/>
  <c r="I3236" i="6"/>
  <c r="J3236" i="6"/>
  <c r="K3236" i="6"/>
  <c r="H3237" i="6"/>
  <c r="I3237" i="6"/>
  <c r="J3237" i="6"/>
  <c r="K3237" i="6"/>
  <c r="H3238" i="6"/>
  <c r="I3238" i="6"/>
  <c r="J3238" i="6"/>
  <c r="K3238" i="6"/>
  <c r="H3239" i="6"/>
  <c r="I3239" i="6"/>
  <c r="J3239" i="6"/>
  <c r="K3239" i="6"/>
  <c r="H3240" i="6"/>
  <c r="I3240" i="6"/>
  <c r="J3240" i="6"/>
  <c r="K3240" i="6"/>
  <c r="H3241" i="6"/>
  <c r="I3241" i="6"/>
  <c r="J3241" i="6"/>
  <c r="K3241" i="6"/>
  <c r="H3242" i="6"/>
  <c r="I3242" i="6"/>
  <c r="J3242" i="6"/>
  <c r="K3242" i="6"/>
  <c r="H3243" i="6"/>
  <c r="I3243" i="6"/>
  <c r="J3243" i="6"/>
  <c r="K3243" i="6"/>
  <c r="H3244" i="6"/>
  <c r="I3244" i="6"/>
  <c r="J3244" i="6"/>
  <c r="K3244" i="6"/>
  <c r="H3245" i="6"/>
  <c r="I3245" i="6"/>
  <c r="J3245" i="6"/>
  <c r="K3245" i="6"/>
  <c r="H3246" i="6"/>
  <c r="I3246" i="6"/>
  <c r="J3246" i="6"/>
  <c r="K3246" i="6"/>
  <c r="H3247" i="6"/>
  <c r="I3247" i="6"/>
  <c r="J3247" i="6"/>
  <c r="K3247" i="6"/>
  <c r="H3248" i="6"/>
  <c r="I3248" i="6"/>
  <c r="J3248" i="6"/>
  <c r="K3248" i="6"/>
  <c r="H3249" i="6"/>
  <c r="I3249" i="6"/>
  <c r="J3249" i="6"/>
  <c r="K3249" i="6"/>
  <c r="H3250" i="6"/>
  <c r="I3250" i="6"/>
  <c r="J3250" i="6"/>
  <c r="K3250" i="6"/>
  <c r="H3251" i="6"/>
  <c r="I3251" i="6"/>
  <c r="J3251" i="6"/>
  <c r="K3251" i="6"/>
  <c r="H3252" i="6"/>
  <c r="I3252" i="6"/>
  <c r="J3252" i="6"/>
  <c r="K3252" i="6"/>
  <c r="H3253" i="6"/>
  <c r="I3253" i="6"/>
  <c r="J3253" i="6"/>
  <c r="K3253" i="6"/>
  <c r="H3254" i="6"/>
  <c r="I3254" i="6"/>
  <c r="J3254" i="6"/>
  <c r="K3254" i="6"/>
  <c r="H3255" i="6"/>
  <c r="I3255" i="6"/>
  <c r="J3255" i="6"/>
  <c r="K3255" i="6"/>
  <c r="H3256" i="6"/>
  <c r="I3256" i="6"/>
  <c r="J3256" i="6"/>
  <c r="K3256" i="6"/>
  <c r="H3257" i="6"/>
  <c r="I3257" i="6"/>
  <c r="J3257" i="6"/>
  <c r="K3257" i="6"/>
  <c r="H3258" i="6"/>
  <c r="I3258" i="6"/>
  <c r="J3258" i="6"/>
  <c r="K3258" i="6"/>
  <c r="H3259" i="6"/>
  <c r="I3259" i="6"/>
  <c r="J3259" i="6"/>
  <c r="K3259" i="6"/>
  <c r="H3260" i="6"/>
  <c r="I3260" i="6"/>
  <c r="J3260" i="6"/>
  <c r="K3260" i="6"/>
  <c r="H3261" i="6"/>
  <c r="I3261" i="6"/>
  <c r="J3261" i="6"/>
  <c r="K3261" i="6"/>
  <c r="H3262" i="6"/>
  <c r="I3262" i="6"/>
  <c r="J3262" i="6"/>
  <c r="K3262" i="6"/>
  <c r="H3263" i="6"/>
  <c r="I3263" i="6"/>
  <c r="J3263" i="6"/>
  <c r="K3263" i="6"/>
  <c r="H3264" i="6"/>
  <c r="I3264" i="6"/>
  <c r="J3264" i="6"/>
  <c r="K3264" i="6"/>
  <c r="H3265" i="6"/>
  <c r="I3265" i="6"/>
  <c r="J3265" i="6"/>
  <c r="K3265" i="6"/>
  <c r="H3266" i="6"/>
  <c r="I3266" i="6"/>
  <c r="J3266" i="6"/>
  <c r="K3266" i="6"/>
  <c r="H3267" i="6"/>
  <c r="I3267" i="6"/>
  <c r="J3267" i="6"/>
  <c r="K3267" i="6"/>
  <c r="H3268" i="6"/>
  <c r="I3268" i="6"/>
  <c r="J3268" i="6"/>
  <c r="K3268" i="6"/>
  <c r="H3269" i="6"/>
  <c r="I3269" i="6"/>
  <c r="J3269" i="6"/>
  <c r="K3269" i="6"/>
  <c r="H3270" i="6"/>
  <c r="I3270" i="6"/>
  <c r="J3270" i="6"/>
  <c r="K3270" i="6"/>
  <c r="H3271" i="6"/>
  <c r="I3271" i="6"/>
  <c r="J3271" i="6"/>
  <c r="K3271" i="6"/>
  <c r="H3272" i="6"/>
  <c r="I3272" i="6"/>
  <c r="J3272" i="6"/>
  <c r="K3272" i="6"/>
  <c r="H3273" i="6"/>
  <c r="I3273" i="6"/>
  <c r="J3273" i="6"/>
  <c r="K3273" i="6"/>
  <c r="H3274" i="6"/>
  <c r="I3274" i="6"/>
  <c r="J3274" i="6"/>
  <c r="K3274" i="6"/>
  <c r="H3275" i="6"/>
  <c r="I3275" i="6"/>
  <c r="J3275" i="6"/>
  <c r="K3275" i="6"/>
  <c r="H3276" i="6"/>
  <c r="I3276" i="6"/>
  <c r="J3276" i="6"/>
  <c r="K3276" i="6"/>
  <c r="H3277" i="6"/>
  <c r="I3277" i="6"/>
  <c r="J3277" i="6"/>
  <c r="K3277" i="6"/>
  <c r="H3278" i="6"/>
  <c r="I3278" i="6"/>
  <c r="J3278" i="6"/>
  <c r="K3278" i="6"/>
  <c r="H3279" i="6"/>
  <c r="I3279" i="6"/>
  <c r="J3279" i="6"/>
  <c r="K3279" i="6"/>
  <c r="H3280" i="6"/>
  <c r="I3280" i="6"/>
  <c r="J3280" i="6"/>
  <c r="K3280" i="6"/>
  <c r="H3281" i="6"/>
  <c r="I3281" i="6"/>
  <c r="J3281" i="6"/>
  <c r="K3281" i="6"/>
  <c r="H3282" i="6"/>
  <c r="I3282" i="6"/>
  <c r="J3282" i="6"/>
  <c r="K3282" i="6"/>
  <c r="H3283" i="6"/>
  <c r="I3283" i="6"/>
  <c r="J3283" i="6"/>
  <c r="K3283" i="6"/>
  <c r="H3284" i="6"/>
  <c r="I3284" i="6"/>
  <c r="J3284" i="6"/>
  <c r="K3284" i="6"/>
  <c r="H3285" i="6"/>
  <c r="I3285" i="6"/>
  <c r="J3285" i="6"/>
  <c r="K3285" i="6"/>
  <c r="H3286" i="6"/>
  <c r="I3286" i="6"/>
  <c r="J3286" i="6"/>
  <c r="K3286" i="6"/>
  <c r="H3287" i="6"/>
  <c r="I3287" i="6"/>
  <c r="J3287" i="6"/>
  <c r="K3287" i="6"/>
  <c r="H3288" i="6"/>
  <c r="I3288" i="6"/>
  <c r="J3288" i="6"/>
  <c r="K3288" i="6"/>
  <c r="H3289" i="6"/>
  <c r="I3289" i="6"/>
  <c r="J3289" i="6"/>
  <c r="K3289" i="6"/>
  <c r="H3290" i="6"/>
  <c r="I3290" i="6"/>
  <c r="J3290" i="6"/>
  <c r="K3290" i="6"/>
  <c r="H3291" i="6"/>
  <c r="I3291" i="6"/>
  <c r="J3291" i="6"/>
  <c r="K3291" i="6"/>
  <c r="H3292" i="6"/>
  <c r="I3292" i="6"/>
  <c r="J3292" i="6"/>
  <c r="K3292" i="6"/>
  <c r="H3293" i="6"/>
  <c r="I3293" i="6"/>
  <c r="J3293" i="6"/>
  <c r="K3293" i="6"/>
  <c r="H3294" i="6"/>
  <c r="I3294" i="6"/>
  <c r="J3294" i="6"/>
  <c r="K3294" i="6"/>
  <c r="H3295" i="6"/>
  <c r="I3295" i="6"/>
  <c r="J3295" i="6"/>
  <c r="K3295" i="6"/>
  <c r="H3296" i="6"/>
  <c r="I3296" i="6"/>
  <c r="J3296" i="6"/>
  <c r="K3296" i="6"/>
  <c r="H3297" i="6"/>
  <c r="I3297" i="6"/>
  <c r="J3297" i="6"/>
  <c r="K3297" i="6"/>
  <c r="H3298" i="6"/>
  <c r="I3298" i="6"/>
  <c r="J3298" i="6"/>
  <c r="K3298" i="6"/>
  <c r="H3299" i="6"/>
  <c r="I3299" i="6"/>
  <c r="J3299" i="6"/>
  <c r="K3299" i="6"/>
  <c r="H3300" i="6"/>
  <c r="I3300" i="6"/>
  <c r="J3300" i="6"/>
  <c r="K3300" i="6"/>
  <c r="H3301" i="6"/>
  <c r="I3301" i="6"/>
  <c r="J3301" i="6"/>
  <c r="K3301" i="6"/>
  <c r="H3302" i="6"/>
  <c r="I3302" i="6"/>
  <c r="J3302" i="6"/>
  <c r="K3302" i="6"/>
  <c r="H3303" i="6"/>
  <c r="I3303" i="6"/>
  <c r="J3303" i="6"/>
  <c r="K3303" i="6"/>
  <c r="H3304" i="6"/>
  <c r="I3304" i="6"/>
  <c r="J3304" i="6"/>
  <c r="K3304" i="6"/>
  <c r="H3305" i="6"/>
  <c r="I3305" i="6"/>
  <c r="J3305" i="6"/>
  <c r="K3305" i="6"/>
  <c r="H3306" i="6"/>
  <c r="I3306" i="6"/>
  <c r="J3306" i="6"/>
  <c r="K3306" i="6"/>
  <c r="H3307" i="6"/>
  <c r="I3307" i="6"/>
  <c r="J3307" i="6"/>
  <c r="K3307" i="6"/>
  <c r="H3308" i="6"/>
  <c r="I3308" i="6"/>
  <c r="J3308" i="6"/>
  <c r="K3308" i="6"/>
  <c r="H3309" i="6"/>
  <c r="I3309" i="6"/>
  <c r="J3309" i="6"/>
  <c r="K3309" i="6"/>
  <c r="H3310" i="6"/>
  <c r="I3310" i="6"/>
  <c r="J3310" i="6"/>
  <c r="K3310" i="6"/>
  <c r="H3311" i="6"/>
  <c r="I3311" i="6"/>
  <c r="J3311" i="6"/>
  <c r="K3311" i="6"/>
  <c r="H3312" i="6"/>
  <c r="I3312" i="6"/>
  <c r="J3312" i="6"/>
  <c r="K3312" i="6"/>
  <c r="H3313" i="6"/>
  <c r="I3313" i="6"/>
  <c r="J3313" i="6"/>
  <c r="K3313" i="6"/>
  <c r="H3314" i="6"/>
  <c r="I3314" i="6"/>
  <c r="J3314" i="6"/>
  <c r="K3314" i="6"/>
  <c r="H3315" i="6"/>
  <c r="I3315" i="6"/>
  <c r="J3315" i="6"/>
  <c r="K3315" i="6"/>
  <c r="H3316" i="6"/>
  <c r="I3316" i="6"/>
  <c r="J3316" i="6"/>
  <c r="K3316" i="6"/>
  <c r="H3317" i="6"/>
  <c r="I3317" i="6"/>
  <c r="J3317" i="6"/>
  <c r="K3317" i="6"/>
  <c r="H3318" i="6"/>
  <c r="I3318" i="6"/>
  <c r="J3318" i="6"/>
  <c r="K3318" i="6"/>
  <c r="H3319" i="6"/>
  <c r="I3319" i="6"/>
  <c r="J3319" i="6"/>
  <c r="K3319" i="6"/>
  <c r="H3320" i="6"/>
  <c r="I3320" i="6"/>
  <c r="J3320" i="6"/>
  <c r="K3320" i="6"/>
  <c r="H3321" i="6"/>
  <c r="I3321" i="6"/>
  <c r="J3321" i="6"/>
  <c r="K3321" i="6"/>
  <c r="H3322" i="6"/>
  <c r="I3322" i="6"/>
  <c r="J3322" i="6"/>
  <c r="K3322" i="6"/>
  <c r="H3323" i="6"/>
  <c r="I3323" i="6"/>
  <c r="J3323" i="6"/>
  <c r="K3323" i="6"/>
  <c r="H3324" i="6"/>
  <c r="I3324" i="6"/>
  <c r="J3324" i="6"/>
  <c r="K3324" i="6"/>
  <c r="H3325" i="6"/>
  <c r="I3325" i="6"/>
  <c r="J3325" i="6"/>
  <c r="K3325" i="6"/>
  <c r="H3326" i="6"/>
  <c r="I3326" i="6"/>
  <c r="J3326" i="6"/>
  <c r="K3326" i="6"/>
  <c r="H3327" i="6"/>
  <c r="I3327" i="6"/>
  <c r="J3327" i="6"/>
  <c r="K3327" i="6"/>
  <c r="H3328" i="6"/>
  <c r="I3328" i="6"/>
  <c r="J3328" i="6"/>
  <c r="K3328" i="6"/>
  <c r="H3329" i="6"/>
  <c r="I3329" i="6"/>
  <c r="J3329" i="6"/>
  <c r="K3329" i="6"/>
  <c r="H3330" i="6"/>
  <c r="I3330" i="6"/>
  <c r="J3330" i="6"/>
  <c r="K3330" i="6"/>
  <c r="H3331" i="6"/>
  <c r="I3331" i="6"/>
  <c r="J3331" i="6"/>
  <c r="K3331" i="6"/>
  <c r="H3332" i="6"/>
  <c r="I3332" i="6"/>
  <c r="J3332" i="6"/>
  <c r="K3332" i="6"/>
  <c r="H3333" i="6"/>
  <c r="I3333" i="6"/>
  <c r="J3333" i="6"/>
  <c r="K3333" i="6"/>
  <c r="H3334" i="6"/>
  <c r="I3334" i="6"/>
  <c r="J3334" i="6"/>
  <c r="K3334" i="6"/>
  <c r="H3335" i="6"/>
  <c r="I3335" i="6"/>
  <c r="J3335" i="6"/>
  <c r="K3335" i="6"/>
  <c r="H3336" i="6"/>
  <c r="I3336" i="6"/>
  <c r="J3336" i="6"/>
  <c r="K3336" i="6"/>
  <c r="H3337" i="6"/>
  <c r="I3337" i="6"/>
  <c r="J3337" i="6"/>
  <c r="K3337" i="6"/>
  <c r="H3338" i="6"/>
  <c r="I3338" i="6"/>
  <c r="J3338" i="6"/>
  <c r="K3338" i="6"/>
  <c r="H3339" i="6"/>
  <c r="I3339" i="6"/>
  <c r="J3339" i="6"/>
  <c r="K3339" i="6"/>
  <c r="H3340" i="6"/>
  <c r="I3340" i="6"/>
  <c r="J3340" i="6"/>
  <c r="K3340" i="6"/>
  <c r="H3341" i="6"/>
  <c r="I3341" i="6"/>
  <c r="J3341" i="6"/>
  <c r="K3341" i="6"/>
  <c r="H3342" i="6"/>
  <c r="I3342" i="6"/>
  <c r="J3342" i="6"/>
  <c r="K3342" i="6"/>
  <c r="H3343" i="6"/>
  <c r="I3343" i="6"/>
  <c r="J3343" i="6"/>
  <c r="K3343" i="6"/>
  <c r="H3344" i="6"/>
  <c r="I3344" i="6"/>
  <c r="J3344" i="6"/>
  <c r="K3344" i="6"/>
  <c r="H3345" i="6"/>
  <c r="I3345" i="6"/>
  <c r="J3345" i="6"/>
  <c r="K3345" i="6"/>
  <c r="H3346" i="6"/>
  <c r="I3346" i="6"/>
  <c r="J3346" i="6"/>
  <c r="K3346" i="6"/>
  <c r="H3347" i="6"/>
  <c r="I3347" i="6"/>
  <c r="J3347" i="6"/>
  <c r="K3347" i="6"/>
  <c r="H3348" i="6"/>
  <c r="I3348" i="6"/>
  <c r="J3348" i="6"/>
  <c r="K3348" i="6"/>
  <c r="H3349" i="6"/>
  <c r="I3349" i="6"/>
  <c r="J3349" i="6"/>
  <c r="K3349" i="6"/>
  <c r="H3350" i="6"/>
  <c r="I3350" i="6"/>
  <c r="J3350" i="6"/>
  <c r="K3350" i="6"/>
  <c r="H3351" i="6"/>
  <c r="I3351" i="6"/>
  <c r="J3351" i="6"/>
  <c r="K3351" i="6"/>
  <c r="H3352" i="6"/>
  <c r="I3352" i="6"/>
  <c r="J3352" i="6"/>
  <c r="K3352" i="6"/>
  <c r="H3353" i="6"/>
  <c r="I3353" i="6"/>
  <c r="J3353" i="6"/>
  <c r="K3353" i="6"/>
  <c r="H3354" i="6"/>
  <c r="I3354" i="6"/>
  <c r="J3354" i="6"/>
  <c r="K3354" i="6"/>
  <c r="H3355" i="6"/>
  <c r="I3355" i="6"/>
  <c r="J3355" i="6"/>
  <c r="K3355" i="6"/>
  <c r="H3356" i="6"/>
  <c r="I3356" i="6"/>
  <c r="J3356" i="6"/>
  <c r="K3356" i="6"/>
  <c r="H3357" i="6"/>
  <c r="I3357" i="6"/>
  <c r="J3357" i="6"/>
  <c r="K3357" i="6"/>
  <c r="H3358" i="6"/>
  <c r="I3358" i="6"/>
  <c r="J3358" i="6"/>
  <c r="K3358" i="6"/>
  <c r="H3359" i="6"/>
  <c r="I3359" i="6"/>
  <c r="J3359" i="6"/>
  <c r="K3359" i="6"/>
  <c r="H3360" i="6"/>
  <c r="I3360" i="6"/>
  <c r="J3360" i="6"/>
  <c r="K3360" i="6"/>
  <c r="H3361" i="6"/>
  <c r="I3361" i="6"/>
  <c r="J3361" i="6"/>
  <c r="K3361" i="6"/>
  <c r="H3362" i="6"/>
  <c r="I3362" i="6"/>
  <c r="J3362" i="6"/>
  <c r="K3362" i="6"/>
  <c r="H3363" i="6"/>
  <c r="I3363" i="6"/>
  <c r="J3363" i="6"/>
  <c r="K3363" i="6"/>
  <c r="H3364" i="6"/>
  <c r="I3364" i="6"/>
  <c r="J3364" i="6"/>
  <c r="K3364" i="6"/>
  <c r="H3365" i="6"/>
  <c r="I3365" i="6"/>
  <c r="J3365" i="6"/>
  <c r="K3365" i="6"/>
  <c r="H3366" i="6"/>
  <c r="I3366" i="6"/>
  <c r="J3366" i="6"/>
  <c r="K3366" i="6"/>
  <c r="H3367" i="6"/>
  <c r="I3367" i="6"/>
  <c r="J3367" i="6"/>
  <c r="K3367" i="6"/>
  <c r="H3368" i="6"/>
  <c r="I3368" i="6"/>
  <c r="J3368" i="6"/>
  <c r="K3368" i="6"/>
  <c r="H3369" i="6"/>
  <c r="I3369" i="6"/>
  <c r="J3369" i="6"/>
  <c r="K3369" i="6"/>
  <c r="H3370" i="6"/>
  <c r="I3370" i="6"/>
  <c r="J3370" i="6"/>
  <c r="K3370" i="6"/>
  <c r="H3371" i="6"/>
  <c r="I3371" i="6"/>
  <c r="J3371" i="6"/>
  <c r="K3371" i="6"/>
  <c r="H3372" i="6"/>
  <c r="I3372" i="6"/>
  <c r="J3372" i="6"/>
  <c r="K3372" i="6"/>
  <c r="H3373" i="6"/>
  <c r="I3373" i="6"/>
  <c r="J3373" i="6"/>
  <c r="K3373" i="6"/>
  <c r="H3374" i="6"/>
  <c r="I3374" i="6"/>
  <c r="J3374" i="6"/>
  <c r="K3374" i="6"/>
  <c r="H3375" i="6"/>
  <c r="I3375" i="6"/>
  <c r="J3375" i="6"/>
  <c r="K3375" i="6"/>
  <c r="H3376" i="6"/>
  <c r="I3376" i="6"/>
  <c r="J3376" i="6"/>
  <c r="K3376" i="6"/>
  <c r="H3377" i="6"/>
  <c r="I3377" i="6"/>
  <c r="J3377" i="6"/>
  <c r="K3377" i="6"/>
  <c r="H3378" i="6"/>
  <c r="I3378" i="6"/>
  <c r="J3378" i="6"/>
  <c r="K3378" i="6"/>
  <c r="H3379" i="6"/>
  <c r="I3379" i="6"/>
  <c r="J3379" i="6"/>
  <c r="K3379" i="6"/>
  <c r="H3380" i="6"/>
  <c r="I3380" i="6"/>
  <c r="J3380" i="6"/>
  <c r="K3380" i="6"/>
  <c r="H3381" i="6"/>
  <c r="I3381" i="6"/>
  <c r="J3381" i="6"/>
  <c r="K3381" i="6"/>
  <c r="H3382" i="6"/>
  <c r="I3382" i="6"/>
  <c r="J3382" i="6"/>
  <c r="K3382" i="6"/>
  <c r="H3383" i="6"/>
  <c r="I3383" i="6"/>
  <c r="J3383" i="6"/>
  <c r="K3383" i="6"/>
  <c r="H3384" i="6"/>
  <c r="I3384" i="6"/>
  <c r="J3384" i="6"/>
  <c r="K3384" i="6"/>
  <c r="H3385" i="6"/>
  <c r="I3385" i="6"/>
  <c r="J3385" i="6"/>
  <c r="K3385" i="6"/>
  <c r="H3386" i="6"/>
  <c r="I3386" i="6"/>
  <c r="J3386" i="6"/>
  <c r="K3386" i="6"/>
  <c r="H3387" i="6"/>
  <c r="I3387" i="6"/>
  <c r="J3387" i="6"/>
  <c r="K3387" i="6"/>
  <c r="H3388" i="6"/>
  <c r="I3388" i="6"/>
  <c r="J3388" i="6"/>
  <c r="K3388" i="6"/>
  <c r="H3389" i="6"/>
  <c r="I3389" i="6"/>
  <c r="J3389" i="6"/>
  <c r="K3389" i="6"/>
  <c r="H3390" i="6"/>
  <c r="I3390" i="6"/>
  <c r="J3390" i="6"/>
  <c r="K3390" i="6"/>
  <c r="H3391" i="6"/>
  <c r="I3391" i="6"/>
  <c r="J3391" i="6"/>
  <c r="K3391" i="6"/>
  <c r="H3392" i="6"/>
  <c r="I3392" i="6"/>
  <c r="J3392" i="6"/>
  <c r="K3392" i="6"/>
  <c r="H3393" i="6"/>
  <c r="I3393" i="6"/>
  <c r="J3393" i="6"/>
  <c r="K3393" i="6"/>
  <c r="H3394" i="6"/>
  <c r="I3394" i="6"/>
  <c r="J3394" i="6"/>
  <c r="K3394" i="6"/>
  <c r="H3395" i="6"/>
  <c r="I3395" i="6"/>
  <c r="J3395" i="6"/>
  <c r="K3395" i="6"/>
  <c r="H3396" i="6"/>
  <c r="I3396" i="6"/>
  <c r="J3396" i="6"/>
  <c r="K3396" i="6"/>
  <c r="H3397" i="6"/>
  <c r="I3397" i="6"/>
  <c r="J3397" i="6"/>
  <c r="K3397" i="6"/>
  <c r="H3398" i="6"/>
  <c r="I3398" i="6"/>
  <c r="J3398" i="6"/>
  <c r="K3398" i="6"/>
  <c r="H3399" i="6"/>
  <c r="I3399" i="6"/>
  <c r="J3399" i="6"/>
  <c r="K3399" i="6"/>
  <c r="H3400" i="6"/>
  <c r="I3400" i="6"/>
  <c r="J3400" i="6"/>
  <c r="K3400" i="6"/>
  <c r="H3401" i="6"/>
  <c r="I3401" i="6"/>
  <c r="J3401" i="6"/>
  <c r="K3401" i="6"/>
  <c r="H3402" i="6"/>
  <c r="I3402" i="6"/>
  <c r="J3402" i="6"/>
  <c r="K3402" i="6"/>
  <c r="H3403" i="6"/>
  <c r="I3403" i="6"/>
  <c r="J3403" i="6"/>
  <c r="K3403" i="6"/>
  <c r="H3404" i="6"/>
  <c r="I3404" i="6"/>
  <c r="J3404" i="6"/>
  <c r="K3404" i="6"/>
  <c r="H3405" i="6"/>
  <c r="I3405" i="6"/>
  <c r="J3405" i="6"/>
  <c r="K3405" i="6"/>
  <c r="H3406" i="6"/>
  <c r="I3406" i="6"/>
  <c r="J3406" i="6"/>
  <c r="K3406" i="6"/>
  <c r="H3407" i="6"/>
  <c r="I3407" i="6"/>
  <c r="J3407" i="6"/>
  <c r="K3407" i="6"/>
  <c r="H3408" i="6"/>
  <c r="I3408" i="6"/>
  <c r="J3408" i="6"/>
  <c r="K3408" i="6"/>
  <c r="H3409" i="6"/>
  <c r="I3409" i="6"/>
  <c r="J3409" i="6"/>
  <c r="K3409" i="6"/>
  <c r="H3410" i="6"/>
  <c r="I3410" i="6"/>
  <c r="J3410" i="6"/>
  <c r="K3410" i="6"/>
  <c r="H3411" i="6"/>
  <c r="I3411" i="6"/>
  <c r="J3411" i="6"/>
  <c r="K3411" i="6"/>
  <c r="H3412" i="6"/>
  <c r="I3412" i="6"/>
  <c r="J3412" i="6"/>
  <c r="K3412" i="6"/>
  <c r="H3413" i="6"/>
  <c r="I3413" i="6"/>
  <c r="J3413" i="6"/>
  <c r="K3413" i="6"/>
  <c r="H3414" i="6"/>
  <c r="I3414" i="6"/>
  <c r="J3414" i="6"/>
  <c r="K3414" i="6"/>
  <c r="H3415" i="6"/>
  <c r="I3415" i="6"/>
  <c r="J3415" i="6"/>
  <c r="K3415" i="6"/>
  <c r="H3416" i="6"/>
  <c r="I3416" i="6"/>
  <c r="J3416" i="6"/>
  <c r="K3416" i="6"/>
  <c r="H3417" i="6"/>
  <c r="I3417" i="6"/>
  <c r="J3417" i="6"/>
  <c r="K3417" i="6"/>
  <c r="H3418" i="6"/>
  <c r="I3418" i="6"/>
  <c r="J3418" i="6"/>
  <c r="K3418" i="6"/>
  <c r="H3419" i="6"/>
  <c r="I3419" i="6"/>
  <c r="J3419" i="6"/>
  <c r="K3419" i="6"/>
  <c r="H3420" i="6"/>
  <c r="I3420" i="6"/>
  <c r="J3420" i="6"/>
  <c r="K3420" i="6"/>
  <c r="H3421" i="6"/>
  <c r="I3421" i="6"/>
  <c r="J3421" i="6"/>
  <c r="K3421" i="6"/>
  <c r="H3422" i="6"/>
  <c r="I3422" i="6"/>
  <c r="J3422" i="6"/>
  <c r="K3422" i="6"/>
  <c r="H3423" i="6"/>
  <c r="I3423" i="6"/>
  <c r="J3423" i="6"/>
  <c r="K3423" i="6"/>
  <c r="H3424" i="6"/>
  <c r="I3424" i="6"/>
  <c r="J3424" i="6"/>
  <c r="K3424" i="6"/>
  <c r="H3425" i="6"/>
  <c r="I3425" i="6"/>
  <c r="J3425" i="6"/>
  <c r="K3425" i="6"/>
  <c r="H3426" i="6"/>
  <c r="I3426" i="6"/>
  <c r="J3426" i="6"/>
  <c r="K3426" i="6"/>
  <c r="H3427" i="6"/>
  <c r="I3427" i="6"/>
  <c r="J3427" i="6"/>
  <c r="K3427" i="6"/>
  <c r="H3428" i="6"/>
  <c r="I3428" i="6"/>
  <c r="J3428" i="6"/>
  <c r="K3428" i="6"/>
  <c r="H3429" i="6"/>
  <c r="I3429" i="6"/>
  <c r="J3429" i="6"/>
  <c r="K3429" i="6"/>
  <c r="H3430" i="6"/>
  <c r="I3430" i="6"/>
  <c r="J3430" i="6"/>
  <c r="K3430" i="6"/>
  <c r="H3431" i="6"/>
  <c r="I3431" i="6"/>
  <c r="J3431" i="6"/>
  <c r="K3431" i="6"/>
  <c r="H3432" i="6"/>
  <c r="I3432" i="6"/>
  <c r="J3432" i="6"/>
  <c r="K3432" i="6"/>
  <c r="H3433" i="6"/>
  <c r="I3433" i="6"/>
  <c r="J3433" i="6"/>
  <c r="K3433" i="6"/>
  <c r="H3434" i="6"/>
  <c r="I3434" i="6"/>
  <c r="J3434" i="6"/>
  <c r="K3434" i="6"/>
  <c r="H3435" i="6"/>
  <c r="I3435" i="6"/>
  <c r="J3435" i="6"/>
  <c r="K3435" i="6"/>
  <c r="H3436" i="6"/>
  <c r="I3436" i="6"/>
  <c r="J3436" i="6"/>
  <c r="K3436" i="6"/>
  <c r="H3437" i="6"/>
  <c r="I3437" i="6"/>
  <c r="J3437" i="6"/>
  <c r="K3437" i="6"/>
  <c r="H3438" i="6"/>
  <c r="I3438" i="6"/>
  <c r="J3438" i="6"/>
  <c r="K3438" i="6"/>
  <c r="H3439" i="6"/>
  <c r="I3439" i="6"/>
  <c r="J3439" i="6"/>
  <c r="K3439" i="6"/>
  <c r="H3440" i="6"/>
  <c r="I3440" i="6"/>
  <c r="J3440" i="6"/>
  <c r="K3440" i="6"/>
  <c r="H3441" i="6"/>
  <c r="I3441" i="6"/>
  <c r="J3441" i="6"/>
  <c r="K3441" i="6"/>
  <c r="H3442" i="6"/>
  <c r="I3442" i="6"/>
  <c r="J3442" i="6"/>
  <c r="K3442" i="6"/>
  <c r="H3443" i="6"/>
  <c r="I3443" i="6"/>
  <c r="J3443" i="6"/>
  <c r="K3443" i="6"/>
  <c r="H3444" i="6"/>
  <c r="I3444" i="6"/>
  <c r="J3444" i="6"/>
  <c r="K3444" i="6"/>
  <c r="H3445" i="6"/>
  <c r="I3445" i="6"/>
  <c r="J3445" i="6"/>
  <c r="K3445" i="6"/>
  <c r="H3446" i="6"/>
  <c r="I3446" i="6"/>
  <c r="J3446" i="6"/>
  <c r="K3446" i="6"/>
  <c r="H3447" i="6"/>
  <c r="I3447" i="6"/>
  <c r="J3447" i="6"/>
  <c r="K3447" i="6"/>
  <c r="H3448" i="6"/>
  <c r="I3448" i="6"/>
  <c r="J3448" i="6"/>
  <c r="K3448" i="6"/>
  <c r="H3449" i="6"/>
  <c r="I3449" i="6"/>
  <c r="J3449" i="6"/>
  <c r="K3449" i="6"/>
  <c r="H3450" i="6"/>
  <c r="I3450" i="6"/>
  <c r="J3450" i="6"/>
  <c r="K3450" i="6"/>
  <c r="H3451" i="6"/>
  <c r="I3451" i="6"/>
  <c r="J3451" i="6"/>
  <c r="K3451" i="6"/>
  <c r="H3452" i="6"/>
  <c r="I3452" i="6"/>
  <c r="J3452" i="6"/>
  <c r="K3452" i="6"/>
  <c r="H3453" i="6"/>
  <c r="I3453" i="6"/>
  <c r="J3453" i="6"/>
  <c r="K3453" i="6"/>
  <c r="H3454" i="6"/>
  <c r="I3454" i="6"/>
  <c r="J3454" i="6"/>
  <c r="K3454" i="6"/>
  <c r="H3455" i="6"/>
  <c r="I3455" i="6"/>
  <c r="J3455" i="6"/>
  <c r="K3455" i="6"/>
  <c r="H3456" i="6"/>
  <c r="I3456" i="6"/>
  <c r="J3456" i="6"/>
  <c r="K3456" i="6"/>
  <c r="H3457" i="6"/>
  <c r="I3457" i="6"/>
  <c r="J3457" i="6"/>
  <c r="K3457" i="6"/>
  <c r="H3458" i="6"/>
  <c r="I3458" i="6"/>
  <c r="J3458" i="6"/>
  <c r="K3458" i="6"/>
  <c r="H3459" i="6"/>
  <c r="I3459" i="6"/>
  <c r="J3459" i="6"/>
  <c r="K3459" i="6"/>
  <c r="H3460" i="6"/>
  <c r="I3460" i="6"/>
  <c r="J3460" i="6"/>
  <c r="K3460" i="6"/>
  <c r="H3461" i="6"/>
  <c r="I3461" i="6"/>
  <c r="J3461" i="6"/>
  <c r="K3461" i="6"/>
  <c r="H3462" i="6"/>
  <c r="I3462" i="6"/>
  <c r="J3462" i="6"/>
  <c r="K3462" i="6"/>
  <c r="H3463" i="6"/>
  <c r="I3463" i="6"/>
  <c r="J3463" i="6"/>
  <c r="K3463" i="6"/>
  <c r="H3464" i="6"/>
  <c r="I3464" i="6"/>
  <c r="J3464" i="6"/>
  <c r="K3464" i="6"/>
  <c r="H3465" i="6"/>
  <c r="I3465" i="6"/>
  <c r="J3465" i="6"/>
  <c r="K3465" i="6"/>
  <c r="H3466" i="6"/>
  <c r="I3466" i="6"/>
  <c r="J3466" i="6"/>
  <c r="K3466" i="6"/>
  <c r="H3467" i="6"/>
  <c r="I3467" i="6"/>
  <c r="J3467" i="6"/>
  <c r="K3467" i="6"/>
  <c r="H3468" i="6"/>
  <c r="I3468" i="6"/>
  <c r="J3468" i="6"/>
  <c r="K3468" i="6"/>
  <c r="H3469" i="6"/>
  <c r="I3469" i="6"/>
  <c r="J3469" i="6"/>
  <c r="K3469" i="6"/>
  <c r="H3470" i="6"/>
  <c r="I3470" i="6"/>
  <c r="J3470" i="6"/>
  <c r="K3470" i="6"/>
  <c r="H3471" i="6"/>
  <c r="I3471" i="6"/>
  <c r="J3471" i="6"/>
  <c r="K3471" i="6"/>
  <c r="H3472" i="6"/>
  <c r="I3472" i="6"/>
  <c r="J3472" i="6"/>
  <c r="K3472" i="6"/>
  <c r="H3473" i="6"/>
  <c r="I3473" i="6"/>
  <c r="J3473" i="6"/>
  <c r="K3473" i="6"/>
  <c r="H3474" i="6"/>
  <c r="I3474" i="6"/>
  <c r="J3474" i="6"/>
  <c r="K3474" i="6"/>
  <c r="H3475" i="6"/>
  <c r="I3475" i="6"/>
  <c r="J3475" i="6"/>
  <c r="K3475" i="6"/>
  <c r="H3476" i="6"/>
  <c r="I3476" i="6"/>
  <c r="J3476" i="6"/>
  <c r="K3476" i="6"/>
  <c r="H3477" i="6"/>
  <c r="I3477" i="6"/>
  <c r="J3477" i="6"/>
  <c r="K3477" i="6"/>
  <c r="H3478" i="6"/>
  <c r="I3478" i="6"/>
  <c r="J3478" i="6"/>
  <c r="K3478" i="6"/>
  <c r="H3479" i="6"/>
  <c r="I3479" i="6"/>
  <c r="J3479" i="6"/>
  <c r="K3479" i="6"/>
  <c r="H3480" i="6"/>
  <c r="I3480" i="6"/>
  <c r="J3480" i="6"/>
  <c r="K3480" i="6"/>
  <c r="H3481" i="6"/>
  <c r="I3481" i="6"/>
  <c r="J3481" i="6"/>
  <c r="K3481" i="6"/>
  <c r="H3482" i="6"/>
  <c r="I3482" i="6"/>
  <c r="J3482" i="6"/>
  <c r="K3482" i="6"/>
  <c r="H3483" i="6"/>
  <c r="I3483" i="6"/>
  <c r="J3483" i="6"/>
  <c r="K3483" i="6"/>
  <c r="H3484" i="6"/>
  <c r="I3484" i="6"/>
  <c r="J3484" i="6"/>
  <c r="K3484" i="6"/>
  <c r="H3485" i="6"/>
  <c r="I3485" i="6"/>
  <c r="J3485" i="6"/>
  <c r="K3485" i="6"/>
  <c r="H3486" i="6"/>
  <c r="I3486" i="6"/>
  <c r="J3486" i="6"/>
  <c r="K3486" i="6"/>
  <c r="H3487" i="6"/>
  <c r="I3487" i="6"/>
  <c r="J3487" i="6"/>
  <c r="K3487" i="6"/>
  <c r="H3488" i="6"/>
  <c r="I3488" i="6"/>
  <c r="J3488" i="6"/>
  <c r="K3488" i="6"/>
  <c r="H3489" i="6"/>
  <c r="I3489" i="6"/>
  <c r="J3489" i="6"/>
  <c r="K3489" i="6"/>
  <c r="H3490" i="6"/>
  <c r="I3490" i="6"/>
  <c r="J3490" i="6"/>
  <c r="K3490" i="6"/>
  <c r="H3491" i="6"/>
  <c r="I3491" i="6"/>
  <c r="J3491" i="6"/>
  <c r="K3491" i="6"/>
  <c r="H3492" i="6"/>
  <c r="I3492" i="6"/>
  <c r="J3492" i="6"/>
  <c r="K3492" i="6"/>
  <c r="H3493" i="6"/>
  <c r="I3493" i="6"/>
  <c r="J3493" i="6"/>
  <c r="K3493" i="6"/>
  <c r="H3494" i="6"/>
  <c r="I3494" i="6"/>
  <c r="J3494" i="6"/>
  <c r="K3494" i="6"/>
  <c r="H3495" i="6"/>
  <c r="I3495" i="6"/>
  <c r="J3495" i="6"/>
  <c r="K3495" i="6"/>
  <c r="H3496" i="6"/>
  <c r="I3496" i="6"/>
  <c r="J3496" i="6"/>
  <c r="K3496" i="6"/>
  <c r="H3497" i="6"/>
  <c r="I3497" i="6"/>
  <c r="J3497" i="6"/>
  <c r="K3497" i="6"/>
  <c r="H3498" i="6"/>
  <c r="I3498" i="6"/>
  <c r="J3498" i="6"/>
  <c r="K3498" i="6"/>
  <c r="H3499" i="6"/>
  <c r="I3499" i="6"/>
  <c r="J3499" i="6"/>
  <c r="K3499" i="6"/>
  <c r="H3500" i="6"/>
  <c r="I3500" i="6"/>
  <c r="J3500" i="6"/>
  <c r="K3500" i="6"/>
  <c r="H3501" i="6"/>
  <c r="I3501" i="6"/>
  <c r="J3501" i="6"/>
  <c r="K3501" i="6"/>
  <c r="H3502" i="6"/>
  <c r="I3502" i="6"/>
  <c r="J3502" i="6"/>
  <c r="K3502" i="6"/>
  <c r="H3503" i="6"/>
  <c r="I3503" i="6"/>
  <c r="J3503" i="6"/>
  <c r="K3503" i="6"/>
  <c r="H3504" i="6"/>
  <c r="I3504" i="6"/>
  <c r="J3504" i="6"/>
  <c r="K3504" i="6"/>
  <c r="H3505" i="6"/>
  <c r="I3505" i="6"/>
  <c r="J3505" i="6"/>
  <c r="K3505" i="6"/>
  <c r="H3506" i="6"/>
  <c r="I3506" i="6"/>
  <c r="J3506" i="6"/>
  <c r="K3506" i="6"/>
  <c r="H3507" i="6"/>
  <c r="I3507" i="6"/>
  <c r="J3507" i="6"/>
  <c r="K3507" i="6"/>
  <c r="H3508" i="6"/>
  <c r="I3508" i="6"/>
  <c r="J3508" i="6"/>
  <c r="K3508" i="6"/>
  <c r="H3509" i="6"/>
  <c r="I3509" i="6"/>
  <c r="J3509" i="6"/>
  <c r="K3509" i="6"/>
  <c r="H3510" i="6"/>
  <c r="I3510" i="6"/>
  <c r="J3510" i="6"/>
  <c r="K3510" i="6"/>
  <c r="H3511" i="6"/>
  <c r="I3511" i="6"/>
  <c r="J3511" i="6"/>
  <c r="K3511" i="6"/>
  <c r="H3512" i="6"/>
  <c r="I3512" i="6"/>
  <c r="J3512" i="6"/>
  <c r="K3512" i="6"/>
  <c r="H3513" i="6"/>
  <c r="I3513" i="6"/>
  <c r="J3513" i="6"/>
  <c r="K3513" i="6"/>
  <c r="H3514" i="6"/>
  <c r="I3514" i="6"/>
  <c r="J3514" i="6"/>
  <c r="K3514" i="6"/>
  <c r="H3515" i="6"/>
  <c r="I3515" i="6"/>
  <c r="J3515" i="6"/>
  <c r="K3515" i="6"/>
  <c r="H3516" i="6"/>
  <c r="I3516" i="6"/>
  <c r="J3516" i="6"/>
  <c r="K3516" i="6"/>
  <c r="H3517" i="6"/>
  <c r="I3517" i="6"/>
  <c r="J3517" i="6"/>
  <c r="K3517" i="6"/>
  <c r="H3518" i="6"/>
  <c r="I3518" i="6"/>
  <c r="J3518" i="6"/>
  <c r="K3518" i="6"/>
  <c r="H3519" i="6"/>
  <c r="I3519" i="6"/>
  <c r="J3519" i="6"/>
  <c r="K3519" i="6"/>
  <c r="H3520" i="6"/>
  <c r="I3520" i="6"/>
  <c r="J3520" i="6"/>
  <c r="K3520" i="6"/>
  <c r="H3521" i="6"/>
  <c r="I3521" i="6"/>
  <c r="J3521" i="6"/>
  <c r="K3521" i="6"/>
  <c r="H3522" i="6"/>
  <c r="I3522" i="6"/>
  <c r="J3522" i="6"/>
  <c r="K3522" i="6"/>
  <c r="H3523" i="6"/>
  <c r="I3523" i="6"/>
  <c r="J3523" i="6"/>
  <c r="K3523" i="6"/>
  <c r="H3524" i="6"/>
  <c r="I3524" i="6"/>
  <c r="J3524" i="6"/>
  <c r="K3524" i="6"/>
  <c r="H3525" i="6"/>
  <c r="I3525" i="6"/>
  <c r="J3525" i="6"/>
  <c r="K3525" i="6"/>
  <c r="H4" i="6"/>
  <c r="C74" i="11" l="1" a="1"/>
  <c r="C74" i="11" s="1"/>
  <c r="C26" i="11"/>
  <c r="C75" i="11" a="1"/>
  <c r="C75" i="11" s="1"/>
  <c r="C14" i="7" a="1"/>
  <c r="F7" i="7"/>
  <c r="G6" i="7"/>
  <c r="G5" i="7"/>
  <c r="B78" i="11" l="1"/>
  <c r="C29" i="11"/>
  <c r="C14" i="7"/>
  <c r="F8" i="7"/>
  <c r="G7" i="7"/>
  <c r="C32" i="11" l="1"/>
  <c r="C33" i="11"/>
  <c r="C31" i="11"/>
  <c r="C34" i="11" s="1"/>
  <c r="C17" i="7"/>
  <c r="F9" i="7"/>
  <c r="G8" i="7"/>
  <c r="C20" i="7" l="1"/>
  <c r="C21" i="7"/>
  <c r="C19" i="7"/>
  <c r="F10" i="7"/>
  <c r="G9" i="7"/>
  <c r="C26" i="7" l="1" a="1"/>
  <c r="C26" i="7" s="1"/>
  <c r="C25" i="7" s="1"/>
  <c r="C24" i="7"/>
  <c r="C22" i="7"/>
  <c r="F11" i="7"/>
  <c r="G10" i="7"/>
  <c r="F12" i="7" l="1"/>
  <c r="G11" i="7"/>
  <c r="F13" i="7" l="1"/>
  <c r="G12" i="7"/>
  <c r="F14" i="7" l="1"/>
  <c r="G13" i="7"/>
  <c r="F15" i="7" l="1"/>
  <c r="G14" i="7"/>
  <c r="F16" i="7" l="1"/>
  <c r="G15" i="7"/>
  <c r="F17" i="7" l="1"/>
  <c r="G16" i="7"/>
  <c r="F18" i="7" l="1"/>
  <c r="G17" i="7"/>
  <c r="F19" i="7" l="1"/>
  <c r="G18" i="7"/>
  <c r="F20" i="7" l="1"/>
  <c r="G19" i="7"/>
  <c r="F21" i="7" l="1"/>
  <c r="G20" i="7"/>
  <c r="F22" i="7" l="1"/>
  <c r="G22" i="7" s="1"/>
  <c r="G21" i="7"/>
  <c r="O5" i="6" l="1"/>
  <c r="P5" i="6"/>
  <c r="P3" i="6" s="1"/>
  <c r="Q5" i="6"/>
  <c r="O4" i="6"/>
  <c r="P4" i="6"/>
  <c r="Q4" i="6"/>
  <c r="N4" i="6"/>
  <c r="O3" i="6"/>
  <c r="Q3" i="6"/>
  <c r="O2" i="6"/>
  <c r="P2" i="6"/>
  <c r="Q2" i="6"/>
  <c r="N2" i="6"/>
  <c r="I4" i="6"/>
  <c r="J4" i="6"/>
  <c r="K4" i="6"/>
  <c r="G2" i="6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269" i="6"/>
  <c r="G270" i="6"/>
  <c r="G271" i="6"/>
  <c r="G272" i="6"/>
  <c r="G273" i="6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16" i="6"/>
  <c r="G317" i="6"/>
  <c r="G318" i="6"/>
  <c r="G319" i="6"/>
  <c r="G320" i="6"/>
  <c r="G321" i="6"/>
  <c r="G322" i="6"/>
  <c r="G323" i="6"/>
  <c r="G324" i="6"/>
  <c r="G325" i="6"/>
  <c r="G326" i="6"/>
  <c r="G327" i="6"/>
  <c r="G328" i="6"/>
  <c r="G329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7" i="6"/>
  <c r="G358" i="6"/>
  <c r="G359" i="6"/>
  <c r="G360" i="6"/>
  <c r="G361" i="6"/>
  <c r="G362" i="6"/>
  <c r="G363" i="6"/>
  <c r="G364" i="6"/>
  <c r="G365" i="6"/>
  <c r="G366" i="6"/>
  <c r="G367" i="6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7" i="6"/>
  <c r="G398" i="6"/>
  <c r="G399" i="6"/>
  <c r="G400" i="6"/>
  <c r="G401" i="6"/>
  <c r="G402" i="6"/>
  <c r="G403" i="6"/>
  <c r="G404" i="6"/>
  <c r="G405" i="6"/>
  <c r="G406" i="6"/>
  <c r="G407" i="6"/>
  <c r="G408" i="6"/>
  <c r="G409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4" i="6"/>
  <c r="G505" i="6"/>
  <c r="G506" i="6"/>
  <c r="G507" i="6"/>
  <c r="G508" i="6"/>
  <c r="G509" i="6"/>
  <c r="G510" i="6"/>
  <c r="G511" i="6"/>
  <c r="G512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7" i="6"/>
  <c r="G538" i="6"/>
  <c r="G539" i="6"/>
  <c r="G540" i="6"/>
  <c r="G541" i="6"/>
  <c r="G542" i="6"/>
  <c r="G543" i="6"/>
  <c r="G544" i="6"/>
  <c r="G545" i="6"/>
  <c r="G546" i="6"/>
  <c r="G547" i="6"/>
  <c r="G548" i="6"/>
  <c r="G549" i="6"/>
  <c r="G550" i="6"/>
  <c r="G551" i="6"/>
  <c r="G552" i="6"/>
  <c r="G553" i="6"/>
  <c r="G554" i="6"/>
  <c r="G555" i="6"/>
  <c r="G556" i="6"/>
  <c r="G557" i="6"/>
  <c r="G558" i="6"/>
  <c r="G559" i="6"/>
  <c r="G560" i="6"/>
  <c r="G561" i="6"/>
  <c r="G562" i="6"/>
  <c r="G563" i="6"/>
  <c r="G564" i="6"/>
  <c r="G565" i="6"/>
  <c r="G566" i="6"/>
  <c r="G567" i="6"/>
  <c r="G568" i="6"/>
  <c r="G569" i="6"/>
  <c r="G570" i="6"/>
  <c r="G571" i="6"/>
  <c r="G572" i="6"/>
  <c r="G573" i="6"/>
  <c r="G574" i="6"/>
  <c r="G575" i="6"/>
  <c r="G576" i="6"/>
  <c r="G577" i="6"/>
  <c r="G578" i="6"/>
  <c r="G579" i="6"/>
  <c r="G580" i="6"/>
  <c r="G581" i="6"/>
  <c r="G582" i="6"/>
  <c r="G583" i="6"/>
  <c r="G584" i="6"/>
  <c r="G585" i="6"/>
  <c r="G586" i="6"/>
  <c r="G587" i="6"/>
  <c r="G588" i="6"/>
  <c r="G589" i="6"/>
  <c r="G590" i="6"/>
  <c r="G591" i="6"/>
  <c r="G592" i="6"/>
  <c r="G593" i="6"/>
  <c r="G594" i="6"/>
  <c r="G595" i="6"/>
  <c r="G596" i="6"/>
  <c r="G597" i="6"/>
  <c r="G598" i="6"/>
  <c r="G599" i="6"/>
  <c r="G600" i="6"/>
  <c r="G601" i="6"/>
  <c r="G602" i="6"/>
  <c r="G603" i="6"/>
  <c r="G604" i="6"/>
  <c r="G605" i="6"/>
  <c r="G606" i="6"/>
  <c r="G607" i="6"/>
  <c r="G608" i="6"/>
  <c r="G609" i="6"/>
  <c r="G610" i="6"/>
  <c r="G611" i="6"/>
  <c r="G612" i="6"/>
  <c r="G613" i="6"/>
  <c r="G614" i="6"/>
  <c r="G615" i="6"/>
  <c r="G616" i="6"/>
  <c r="G617" i="6"/>
  <c r="G618" i="6"/>
  <c r="G619" i="6"/>
  <c r="G620" i="6"/>
  <c r="G621" i="6"/>
  <c r="G622" i="6"/>
  <c r="G623" i="6"/>
  <c r="G624" i="6"/>
  <c r="G625" i="6"/>
  <c r="G626" i="6"/>
  <c r="G627" i="6"/>
  <c r="G628" i="6"/>
  <c r="G629" i="6"/>
  <c r="G630" i="6"/>
  <c r="G631" i="6"/>
  <c r="G632" i="6"/>
  <c r="G633" i="6"/>
  <c r="G634" i="6"/>
  <c r="G635" i="6"/>
  <c r="G636" i="6"/>
  <c r="G637" i="6"/>
  <c r="G638" i="6"/>
  <c r="G639" i="6"/>
  <c r="G640" i="6"/>
  <c r="G641" i="6"/>
  <c r="G642" i="6"/>
  <c r="G643" i="6"/>
  <c r="G644" i="6"/>
  <c r="G645" i="6"/>
  <c r="G646" i="6"/>
  <c r="G647" i="6"/>
  <c r="G648" i="6"/>
  <c r="G649" i="6"/>
  <c r="G650" i="6"/>
  <c r="G651" i="6"/>
  <c r="G652" i="6"/>
  <c r="G653" i="6"/>
  <c r="G654" i="6"/>
  <c r="G655" i="6"/>
  <c r="G656" i="6"/>
  <c r="G657" i="6"/>
  <c r="G658" i="6"/>
  <c r="G659" i="6"/>
  <c r="G660" i="6"/>
  <c r="G661" i="6"/>
  <c r="G662" i="6"/>
  <c r="G663" i="6"/>
  <c r="G664" i="6"/>
  <c r="G665" i="6"/>
  <c r="G666" i="6"/>
  <c r="G667" i="6"/>
  <c r="G668" i="6"/>
  <c r="G669" i="6"/>
  <c r="G670" i="6"/>
  <c r="G671" i="6"/>
  <c r="G672" i="6"/>
  <c r="G673" i="6"/>
  <c r="G674" i="6"/>
  <c r="G675" i="6"/>
  <c r="G676" i="6"/>
  <c r="G677" i="6"/>
  <c r="G678" i="6"/>
  <c r="G679" i="6"/>
  <c r="G680" i="6"/>
  <c r="G681" i="6"/>
  <c r="G682" i="6"/>
  <c r="G683" i="6"/>
  <c r="G684" i="6"/>
  <c r="G685" i="6"/>
  <c r="G686" i="6"/>
  <c r="G687" i="6"/>
  <c r="G688" i="6"/>
  <c r="G689" i="6"/>
  <c r="G690" i="6"/>
  <c r="G691" i="6"/>
  <c r="G692" i="6"/>
  <c r="G693" i="6"/>
  <c r="G694" i="6"/>
  <c r="G695" i="6"/>
  <c r="G696" i="6"/>
  <c r="G697" i="6"/>
  <c r="G698" i="6"/>
  <c r="G699" i="6"/>
  <c r="G700" i="6"/>
  <c r="G701" i="6"/>
  <c r="G702" i="6"/>
  <c r="G703" i="6"/>
  <c r="G704" i="6"/>
  <c r="G705" i="6"/>
  <c r="G706" i="6"/>
  <c r="G707" i="6"/>
  <c r="G708" i="6"/>
  <c r="G709" i="6"/>
  <c r="G710" i="6"/>
  <c r="G711" i="6"/>
  <c r="G712" i="6"/>
  <c r="G713" i="6"/>
  <c r="G714" i="6"/>
  <c r="G715" i="6"/>
  <c r="G716" i="6"/>
  <c r="G717" i="6"/>
  <c r="G718" i="6"/>
  <c r="G719" i="6"/>
  <c r="G720" i="6"/>
  <c r="G721" i="6"/>
  <c r="G722" i="6"/>
  <c r="G723" i="6"/>
  <c r="G724" i="6"/>
  <c r="G725" i="6"/>
  <c r="G726" i="6"/>
  <c r="G727" i="6"/>
  <c r="G728" i="6"/>
  <c r="G729" i="6"/>
  <c r="G730" i="6"/>
  <c r="G731" i="6"/>
  <c r="G732" i="6"/>
  <c r="G733" i="6"/>
  <c r="G734" i="6"/>
  <c r="G735" i="6"/>
  <c r="G736" i="6"/>
  <c r="G737" i="6"/>
  <c r="G738" i="6"/>
  <c r="G739" i="6"/>
  <c r="G740" i="6"/>
  <c r="G741" i="6"/>
  <c r="G742" i="6"/>
  <c r="G743" i="6"/>
  <c r="G744" i="6"/>
  <c r="G745" i="6"/>
  <c r="G746" i="6"/>
  <c r="G747" i="6"/>
  <c r="G748" i="6"/>
  <c r="G749" i="6"/>
  <c r="G750" i="6"/>
  <c r="G751" i="6"/>
  <c r="G752" i="6"/>
  <c r="G753" i="6"/>
  <c r="G754" i="6"/>
  <c r="G755" i="6"/>
  <c r="G756" i="6"/>
  <c r="G757" i="6"/>
  <c r="G758" i="6"/>
  <c r="G759" i="6"/>
  <c r="G760" i="6"/>
  <c r="G761" i="6"/>
  <c r="G762" i="6"/>
  <c r="G763" i="6"/>
  <c r="G764" i="6"/>
  <c r="G765" i="6"/>
  <c r="G766" i="6"/>
  <c r="G767" i="6"/>
  <c r="G768" i="6"/>
  <c r="G769" i="6"/>
  <c r="G770" i="6"/>
  <c r="G771" i="6"/>
  <c r="G772" i="6"/>
  <c r="G773" i="6"/>
  <c r="G774" i="6"/>
  <c r="G775" i="6"/>
  <c r="G776" i="6"/>
  <c r="G777" i="6"/>
  <c r="G778" i="6"/>
  <c r="G779" i="6"/>
  <c r="G780" i="6"/>
  <c r="G781" i="6"/>
  <c r="G782" i="6"/>
  <c r="G783" i="6"/>
  <c r="G784" i="6"/>
  <c r="G785" i="6"/>
  <c r="G786" i="6"/>
  <c r="G787" i="6"/>
  <c r="G788" i="6"/>
  <c r="G789" i="6"/>
  <c r="G790" i="6"/>
  <c r="G791" i="6"/>
  <c r="G792" i="6"/>
  <c r="G793" i="6"/>
  <c r="G794" i="6"/>
  <c r="G795" i="6"/>
  <c r="G796" i="6"/>
  <c r="G797" i="6"/>
  <c r="G798" i="6"/>
  <c r="G799" i="6"/>
  <c r="G800" i="6"/>
  <c r="G801" i="6"/>
  <c r="G802" i="6"/>
  <c r="G803" i="6"/>
  <c r="G804" i="6"/>
  <c r="G805" i="6"/>
  <c r="G806" i="6"/>
  <c r="G807" i="6"/>
  <c r="G808" i="6"/>
  <c r="G809" i="6"/>
  <c r="G810" i="6"/>
  <c r="G811" i="6"/>
  <c r="G812" i="6"/>
  <c r="G813" i="6"/>
  <c r="G814" i="6"/>
  <c r="G815" i="6"/>
  <c r="G816" i="6"/>
  <c r="G817" i="6"/>
  <c r="G818" i="6"/>
  <c r="G819" i="6"/>
  <c r="G820" i="6"/>
  <c r="G821" i="6"/>
  <c r="G822" i="6"/>
  <c r="G823" i="6"/>
  <c r="G824" i="6"/>
  <c r="G825" i="6"/>
  <c r="G826" i="6"/>
  <c r="G827" i="6"/>
  <c r="G828" i="6"/>
  <c r="G829" i="6"/>
  <c r="G830" i="6"/>
  <c r="G831" i="6"/>
  <c r="G832" i="6"/>
  <c r="G833" i="6"/>
  <c r="G834" i="6"/>
  <c r="G835" i="6"/>
  <c r="G836" i="6"/>
  <c r="G837" i="6"/>
  <c r="G838" i="6"/>
  <c r="G839" i="6"/>
  <c r="G840" i="6"/>
  <c r="G841" i="6"/>
  <c r="G842" i="6"/>
  <c r="G843" i="6"/>
  <c r="G844" i="6"/>
  <c r="G845" i="6"/>
  <c r="G846" i="6"/>
  <c r="G847" i="6"/>
  <c r="G848" i="6"/>
  <c r="G849" i="6"/>
  <c r="G850" i="6"/>
  <c r="G851" i="6"/>
  <c r="G852" i="6"/>
  <c r="G853" i="6"/>
  <c r="G854" i="6"/>
  <c r="G855" i="6"/>
  <c r="G856" i="6"/>
  <c r="G857" i="6"/>
  <c r="G858" i="6"/>
  <c r="G859" i="6"/>
  <c r="G860" i="6"/>
  <c r="G861" i="6"/>
  <c r="G862" i="6"/>
  <c r="G863" i="6"/>
  <c r="G864" i="6"/>
  <c r="G865" i="6"/>
  <c r="G866" i="6"/>
  <c r="G867" i="6"/>
  <c r="G868" i="6"/>
  <c r="G869" i="6"/>
  <c r="G870" i="6"/>
  <c r="G871" i="6"/>
  <c r="G872" i="6"/>
  <c r="G873" i="6"/>
  <c r="G874" i="6"/>
  <c r="G875" i="6"/>
  <c r="G876" i="6"/>
  <c r="G877" i="6"/>
  <c r="G878" i="6"/>
  <c r="G879" i="6"/>
  <c r="G880" i="6"/>
  <c r="G881" i="6"/>
  <c r="G882" i="6"/>
  <c r="G883" i="6"/>
  <c r="G884" i="6"/>
  <c r="G885" i="6"/>
  <c r="G886" i="6"/>
  <c r="G887" i="6"/>
  <c r="G888" i="6"/>
  <c r="G889" i="6"/>
  <c r="G890" i="6"/>
  <c r="G891" i="6"/>
  <c r="G892" i="6"/>
  <c r="G893" i="6"/>
  <c r="G894" i="6"/>
  <c r="G895" i="6"/>
  <c r="G896" i="6"/>
  <c r="G897" i="6"/>
  <c r="G898" i="6"/>
  <c r="G899" i="6"/>
  <c r="G900" i="6"/>
  <c r="G901" i="6"/>
  <c r="G902" i="6"/>
  <c r="G903" i="6"/>
  <c r="G904" i="6"/>
  <c r="G905" i="6"/>
  <c r="G906" i="6"/>
  <c r="G907" i="6"/>
  <c r="G908" i="6"/>
  <c r="G909" i="6"/>
  <c r="G910" i="6"/>
  <c r="G911" i="6"/>
  <c r="G912" i="6"/>
  <c r="G913" i="6"/>
  <c r="G914" i="6"/>
  <c r="G915" i="6"/>
  <c r="G916" i="6"/>
  <c r="G917" i="6"/>
  <c r="G918" i="6"/>
  <c r="G919" i="6"/>
  <c r="G920" i="6"/>
  <c r="G921" i="6"/>
  <c r="G922" i="6"/>
  <c r="G923" i="6"/>
  <c r="G924" i="6"/>
  <c r="G925" i="6"/>
  <c r="G926" i="6"/>
  <c r="G927" i="6"/>
  <c r="G928" i="6"/>
  <c r="G929" i="6"/>
  <c r="G930" i="6"/>
  <c r="G931" i="6"/>
  <c r="G932" i="6"/>
  <c r="G933" i="6"/>
  <c r="G934" i="6"/>
  <c r="G935" i="6"/>
  <c r="G936" i="6"/>
  <c r="G937" i="6"/>
  <c r="G938" i="6"/>
  <c r="G939" i="6"/>
  <c r="G940" i="6"/>
  <c r="G941" i="6"/>
  <c r="G942" i="6"/>
  <c r="G943" i="6"/>
  <c r="G944" i="6"/>
  <c r="G945" i="6"/>
  <c r="G946" i="6"/>
  <c r="G947" i="6"/>
  <c r="G948" i="6"/>
  <c r="G949" i="6"/>
  <c r="G950" i="6"/>
  <c r="G951" i="6"/>
  <c r="G952" i="6"/>
  <c r="G953" i="6"/>
  <c r="G954" i="6"/>
  <c r="G955" i="6"/>
  <c r="G956" i="6"/>
  <c r="G957" i="6"/>
  <c r="G958" i="6"/>
  <c r="G959" i="6"/>
  <c r="G960" i="6"/>
  <c r="G961" i="6"/>
  <c r="G962" i="6"/>
  <c r="G963" i="6"/>
  <c r="G964" i="6"/>
  <c r="G965" i="6"/>
  <c r="G966" i="6"/>
  <c r="G967" i="6"/>
  <c r="G968" i="6"/>
  <c r="G969" i="6"/>
  <c r="G970" i="6"/>
  <c r="G971" i="6"/>
  <c r="G972" i="6"/>
  <c r="G973" i="6"/>
  <c r="G974" i="6"/>
  <c r="G975" i="6"/>
  <c r="G976" i="6"/>
  <c r="G977" i="6"/>
  <c r="G978" i="6"/>
  <c r="G979" i="6"/>
  <c r="G980" i="6"/>
  <c r="G981" i="6"/>
  <c r="G982" i="6"/>
  <c r="G983" i="6"/>
  <c r="G984" i="6"/>
  <c r="G985" i="6"/>
  <c r="G986" i="6"/>
  <c r="G987" i="6"/>
  <c r="G988" i="6"/>
  <c r="G989" i="6"/>
  <c r="G990" i="6"/>
  <c r="G991" i="6"/>
  <c r="G992" i="6"/>
  <c r="G993" i="6"/>
  <c r="G994" i="6"/>
  <c r="G995" i="6"/>
  <c r="G996" i="6"/>
  <c r="G997" i="6"/>
  <c r="G998" i="6"/>
  <c r="G999" i="6"/>
  <c r="G1000" i="6"/>
  <c r="G1001" i="6"/>
  <c r="G1002" i="6"/>
  <c r="G1003" i="6"/>
  <c r="G1004" i="6"/>
  <c r="G1005" i="6"/>
  <c r="G1006" i="6"/>
  <c r="G1007" i="6"/>
  <c r="G1008" i="6"/>
  <c r="G1009" i="6"/>
  <c r="G1010" i="6"/>
  <c r="G1011" i="6"/>
  <c r="G1012" i="6"/>
  <c r="G1013" i="6"/>
  <c r="G1014" i="6"/>
  <c r="G1015" i="6"/>
  <c r="G1016" i="6"/>
  <c r="G1017" i="6"/>
  <c r="G1018" i="6"/>
  <c r="G1019" i="6"/>
  <c r="G1020" i="6"/>
  <c r="G1021" i="6"/>
  <c r="G1022" i="6"/>
  <c r="G1023" i="6"/>
  <c r="G1024" i="6"/>
  <c r="G1025" i="6"/>
  <c r="G1026" i="6"/>
  <c r="G1027" i="6"/>
  <c r="G1028" i="6"/>
  <c r="G1029" i="6"/>
  <c r="G1030" i="6"/>
  <c r="G1031" i="6"/>
  <c r="G1032" i="6"/>
  <c r="G1033" i="6"/>
  <c r="G1034" i="6"/>
  <c r="G1035" i="6"/>
  <c r="G1036" i="6"/>
  <c r="G1037" i="6"/>
  <c r="G1038" i="6"/>
  <c r="G1039" i="6"/>
  <c r="G1040" i="6"/>
  <c r="G1041" i="6"/>
  <c r="G1042" i="6"/>
  <c r="G1043" i="6"/>
  <c r="G1044" i="6"/>
  <c r="G1045" i="6"/>
  <c r="G1046" i="6"/>
  <c r="G1047" i="6"/>
  <c r="G1048" i="6"/>
  <c r="G1049" i="6"/>
  <c r="G1050" i="6"/>
  <c r="G1051" i="6"/>
  <c r="G1052" i="6"/>
  <c r="G1053" i="6"/>
  <c r="G1054" i="6"/>
  <c r="G1055" i="6"/>
  <c r="G1056" i="6"/>
  <c r="G1057" i="6"/>
  <c r="G1058" i="6"/>
  <c r="G1059" i="6"/>
  <c r="G1060" i="6"/>
  <c r="G1061" i="6"/>
  <c r="G1062" i="6"/>
  <c r="G1063" i="6"/>
  <c r="G1064" i="6"/>
  <c r="G1065" i="6"/>
  <c r="G1066" i="6"/>
  <c r="G1067" i="6"/>
  <c r="G1068" i="6"/>
  <c r="G1069" i="6"/>
  <c r="G1070" i="6"/>
  <c r="G1071" i="6"/>
  <c r="G1072" i="6"/>
  <c r="G1073" i="6"/>
  <c r="G1074" i="6"/>
  <c r="G1075" i="6"/>
  <c r="G1076" i="6"/>
  <c r="G1077" i="6"/>
  <c r="G1078" i="6"/>
  <c r="G1079" i="6"/>
  <c r="G1080" i="6"/>
  <c r="G1081" i="6"/>
  <c r="G1082" i="6"/>
  <c r="G1083" i="6"/>
  <c r="G1084" i="6"/>
  <c r="G1085" i="6"/>
  <c r="G1086" i="6"/>
  <c r="G1087" i="6"/>
  <c r="G1088" i="6"/>
  <c r="G1089" i="6"/>
  <c r="G1090" i="6"/>
  <c r="G1091" i="6"/>
  <c r="G1092" i="6"/>
  <c r="G1093" i="6"/>
  <c r="G1094" i="6"/>
  <c r="G1095" i="6"/>
  <c r="G1096" i="6"/>
  <c r="G1097" i="6"/>
  <c r="G1098" i="6"/>
  <c r="G1099" i="6"/>
  <c r="G1100" i="6"/>
  <c r="G1101" i="6"/>
  <c r="G1102" i="6"/>
  <c r="G1103" i="6"/>
  <c r="G1104" i="6"/>
  <c r="G1105" i="6"/>
  <c r="G1106" i="6"/>
  <c r="G1107" i="6"/>
  <c r="G1108" i="6"/>
  <c r="G1109" i="6"/>
  <c r="G1110" i="6"/>
  <c r="G1111" i="6"/>
  <c r="G1112" i="6"/>
  <c r="G1113" i="6"/>
  <c r="G1114" i="6"/>
  <c r="G1115" i="6"/>
  <c r="G1116" i="6"/>
  <c r="G1117" i="6"/>
  <c r="G1118" i="6"/>
  <c r="G1119" i="6"/>
  <c r="G1120" i="6"/>
  <c r="G1121" i="6"/>
  <c r="G1122" i="6"/>
  <c r="G1123" i="6"/>
  <c r="G1124" i="6"/>
  <c r="G1125" i="6"/>
  <c r="G1126" i="6"/>
  <c r="G1127" i="6"/>
  <c r="G1128" i="6"/>
  <c r="G1129" i="6"/>
  <c r="G1130" i="6"/>
  <c r="G1131" i="6"/>
  <c r="G1132" i="6"/>
  <c r="G1133" i="6"/>
  <c r="G1134" i="6"/>
  <c r="G1135" i="6"/>
  <c r="G1136" i="6"/>
  <c r="G1137" i="6"/>
  <c r="G1138" i="6"/>
  <c r="G1139" i="6"/>
  <c r="G1140" i="6"/>
  <c r="G1141" i="6"/>
  <c r="G1142" i="6"/>
  <c r="G1143" i="6"/>
  <c r="G1144" i="6"/>
  <c r="G1145" i="6"/>
  <c r="G1146" i="6"/>
  <c r="G1147" i="6"/>
  <c r="G1148" i="6"/>
  <c r="G1149" i="6"/>
  <c r="G1150" i="6"/>
  <c r="G1151" i="6"/>
  <c r="G1152" i="6"/>
  <c r="G1153" i="6"/>
  <c r="G1154" i="6"/>
  <c r="G1155" i="6"/>
  <c r="G1156" i="6"/>
  <c r="G1157" i="6"/>
  <c r="G1158" i="6"/>
  <c r="G1159" i="6"/>
  <c r="G1160" i="6"/>
  <c r="G1161" i="6"/>
  <c r="G1162" i="6"/>
  <c r="G1163" i="6"/>
  <c r="G1164" i="6"/>
  <c r="G1165" i="6"/>
  <c r="G1166" i="6"/>
  <c r="G1167" i="6"/>
  <c r="G1168" i="6"/>
  <c r="G1169" i="6"/>
  <c r="G1170" i="6"/>
  <c r="G1171" i="6"/>
  <c r="G1172" i="6"/>
  <c r="G1173" i="6"/>
  <c r="G1174" i="6"/>
  <c r="G1175" i="6"/>
  <c r="G1176" i="6"/>
  <c r="G1177" i="6"/>
  <c r="G1178" i="6"/>
  <c r="G1179" i="6"/>
  <c r="G1180" i="6"/>
  <c r="G1181" i="6"/>
  <c r="G1182" i="6"/>
  <c r="G1183" i="6"/>
  <c r="G1184" i="6"/>
  <c r="G1185" i="6"/>
  <c r="G1186" i="6"/>
  <c r="G1187" i="6"/>
  <c r="G1188" i="6"/>
  <c r="G1189" i="6"/>
  <c r="G1190" i="6"/>
  <c r="G1191" i="6"/>
  <c r="G1192" i="6"/>
  <c r="G1193" i="6"/>
  <c r="G1194" i="6"/>
  <c r="G1195" i="6"/>
  <c r="G1196" i="6"/>
  <c r="G1197" i="6"/>
  <c r="G1198" i="6"/>
  <c r="G1199" i="6"/>
  <c r="G1200" i="6"/>
  <c r="G1201" i="6"/>
  <c r="G1202" i="6"/>
  <c r="G1203" i="6"/>
  <c r="G1204" i="6"/>
  <c r="G1205" i="6"/>
  <c r="G1206" i="6"/>
  <c r="G1207" i="6"/>
  <c r="G1208" i="6"/>
  <c r="G1209" i="6"/>
  <c r="G1210" i="6"/>
  <c r="G1211" i="6"/>
  <c r="G1212" i="6"/>
  <c r="G1213" i="6"/>
  <c r="G1214" i="6"/>
  <c r="G1215" i="6"/>
  <c r="G1216" i="6"/>
  <c r="G1217" i="6"/>
  <c r="G1218" i="6"/>
  <c r="G1219" i="6"/>
  <c r="G1220" i="6"/>
  <c r="G1221" i="6"/>
  <c r="G1222" i="6"/>
  <c r="G1223" i="6"/>
  <c r="G1224" i="6"/>
  <c r="G1225" i="6"/>
  <c r="G1226" i="6"/>
  <c r="G1227" i="6"/>
  <c r="G1228" i="6"/>
  <c r="G1229" i="6"/>
  <c r="G1230" i="6"/>
  <c r="G1231" i="6"/>
  <c r="G1232" i="6"/>
  <c r="G1233" i="6"/>
  <c r="G1234" i="6"/>
  <c r="G1235" i="6"/>
  <c r="G1236" i="6"/>
  <c r="G1237" i="6"/>
  <c r="G1238" i="6"/>
  <c r="G1239" i="6"/>
  <c r="G1240" i="6"/>
  <c r="G1241" i="6"/>
  <c r="G1242" i="6"/>
  <c r="G1243" i="6"/>
  <c r="G1244" i="6"/>
  <c r="G1245" i="6"/>
  <c r="G1246" i="6"/>
  <c r="G1247" i="6"/>
  <c r="G1248" i="6"/>
  <c r="G1249" i="6"/>
  <c r="G1250" i="6"/>
  <c r="G1251" i="6"/>
  <c r="G1252" i="6"/>
  <c r="G1253" i="6"/>
  <c r="G1254" i="6"/>
  <c r="G1255" i="6"/>
  <c r="G1256" i="6"/>
  <c r="G1257" i="6"/>
  <c r="G1258" i="6"/>
  <c r="G1259" i="6"/>
  <c r="G1260" i="6"/>
  <c r="G1261" i="6"/>
  <c r="G1262" i="6"/>
  <c r="G1263" i="6"/>
  <c r="G1264" i="6"/>
  <c r="G1265" i="6"/>
  <c r="G1266" i="6"/>
  <c r="G1267" i="6"/>
  <c r="G1268" i="6"/>
  <c r="G1269" i="6"/>
  <c r="G1270" i="6"/>
  <c r="G1271" i="6"/>
  <c r="G1272" i="6"/>
  <c r="G1273" i="6"/>
  <c r="G1274" i="6"/>
  <c r="G1275" i="6"/>
  <c r="G1276" i="6"/>
  <c r="G1277" i="6"/>
  <c r="G1278" i="6"/>
  <c r="G1279" i="6"/>
  <c r="G1280" i="6"/>
  <c r="G1281" i="6"/>
  <c r="G1282" i="6"/>
  <c r="G1283" i="6"/>
  <c r="G1284" i="6"/>
  <c r="G1285" i="6"/>
  <c r="G1286" i="6"/>
  <c r="G1287" i="6"/>
  <c r="G1288" i="6"/>
  <c r="G1289" i="6"/>
  <c r="G1290" i="6"/>
  <c r="G1291" i="6"/>
  <c r="G1292" i="6"/>
  <c r="G1293" i="6"/>
  <c r="G1294" i="6"/>
  <c r="G1295" i="6"/>
  <c r="G1296" i="6"/>
  <c r="G1297" i="6"/>
  <c r="G1298" i="6"/>
  <c r="G1299" i="6"/>
  <c r="G1300" i="6"/>
  <c r="G1301" i="6"/>
  <c r="G1302" i="6"/>
  <c r="G1303" i="6"/>
  <c r="G1304" i="6"/>
  <c r="G1305" i="6"/>
  <c r="G1306" i="6"/>
  <c r="G1307" i="6"/>
  <c r="G1308" i="6"/>
  <c r="G1309" i="6"/>
  <c r="G1310" i="6"/>
  <c r="G1311" i="6"/>
  <c r="G1312" i="6"/>
  <c r="G1313" i="6"/>
  <c r="G1314" i="6"/>
  <c r="G1315" i="6"/>
  <c r="G1316" i="6"/>
  <c r="G1317" i="6"/>
  <c r="G1318" i="6"/>
  <c r="G1319" i="6"/>
  <c r="G1320" i="6"/>
  <c r="G1321" i="6"/>
  <c r="G1322" i="6"/>
  <c r="G1323" i="6"/>
  <c r="G1324" i="6"/>
  <c r="G1325" i="6"/>
  <c r="G1326" i="6"/>
  <c r="G1327" i="6"/>
  <c r="G1328" i="6"/>
  <c r="G1329" i="6"/>
  <c r="G1330" i="6"/>
  <c r="G1331" i="6"/>
  <c r="G1332" i="6"/>
  <c r="G1333" i="6"/>
  <c r="G1334" i="6"/>
  <c r="G1335" i="6"/>
  <c r="G1336" i="6"/>
  <c r="G1337" i="6"/>
  <c r="G1338" i="6"/>
  <c r="G1339" i="6"/>
  <c r="G1340" i="6"/>
  <c r="G1341" i="6"/>
  <c r="G1342" i="6"/>
  <c r="G1343" i="6"/>
  <c r="G1344" i="6"/>
  <c r="G1345" i="6"/>
  <c r="G1346" i="6"/>
  <c r="G1347" i="6"/>
  <c r="G1348" i="6"/>
  <c r="G1349" i="6"/>
  <c r="G1350" i="6"/>
  <c r="G1351" i="6"/>
  <c r="G1352" i="6"/>
  <c r="G1353" i="6"/>
  <c r="G1354" i="6"/>
  <c r="G1355" i="6"/>
  <c r="G1356" i="6"/>
  <c r="G1357" i="6"/>
  <c r="G1358" i="6"/>
  <c r="G1359" i="6"/>
  <c r="G1360" i="6"/>
  <c r="G1361" i="6"/>
  <c r="G1362" i="6"/>
  <c r="G1363" i="6"/>
  <c r="G1364" i="6"/>
  <c r="G1365" i="6"/>
  <c r="G1366" i="6"/>
  <c r="G1367" i="6"/>
  <c r="G1368" i="6"/>
  <c r="G1369" i="6"/>
  <c r="G1370" i="6"/>
  <c r="G1371" i="6"/>
  <c r="G1372" i="6"/>
  <c r="G1373" i="6"/>
  <c r="G1374" i="6"/>
  <c r="G1375" i="6"/>
  <c r="G1376" i="6"/>
  <c r="G1377" i="6"/>
  <c r="G1378" i="6"/>
  <c r="G1379" i="6"/>
  <c r="G1380" i="6"/>
  <c r="G1381" i="6"/>
  <c r="G1382" i="6"/>
  <c r="G1383" i="6"/>
  <c r="G1384" i="6"/>
  <c r="G1385" i="6"/>
  <c r="G1386" i="6"/>
  <c r="G1387" i="6"/>
  <c r="G1388" i="6"/>
  <c r="G1389" i="6"/>
  <c r="G1390" i="6"/>
  <c r="G1391" i="6"/>
  <c r="G1392" i="6"/>
  <c r="G1393" i="6"/>
  <c r="G1394" i="6"/>
  <c r="G1395" i="6"/>
  <c r="G1396" i="6"/>
  <c r="G1397" i="6"/>
  <c r="G1398" i="6"/>
  <c r="G1399" i="6"/>
  <c r="G1400" i="6"/>
  <c r="G1401" i="6"/>
  <c r="G1402" i="6"/>
  <c r="G1403" i="6"/>
  <c r="G1404" i="6"/>
  <c r="G1405" i="6"/>
  <c r="G1406" i="6"/>
  <c r="G1407" i="6"/>
  <c r="G1408" i="6"/>
  <c r="G1409" i="6"/>
  <c r="G1410" i="6"/>
  <c r="G1411" i="6"/>
  <c r="G1412" i="6"/>
  <c r="G1413" i="6"/>
  <c r="G1414" i="6"/>
  <c r="G1415" i="6"/>
  <c r="G1416" i="6"/>
  <c r="G1417" i="6"/>
  <c r="G1418" i="6"/>
  <c r="G1419" i="6"/>
  <c r="G1420" i="6"/>
  <c r="G1421" i="6"/>
  <c r="G1422" i="6"/>
  <c r="G1423" i="6"/>
  <c r="G1424" i="6"/>
  <c r="G1425" i="6"/>
  <c r="G1426" i="6"/>
  <c r="G1427" i="6"/>
  <c r="G1428" i="6"/>
  <c r="G1429" i="6"/>
  <c r="G1430" i="6"/>
  <c r="G1431" i="6"/>
  <c r="G1432" i="6"/>
  <c r="G1433" i="6"/>
  <c r="G1434" i="6"/>
  <c r="G1435" i="6"/>
  <c r="G1436" i="6"/>
  <c r="G1437" i="6"/>
  <c r="G1438" i="6"/>
  <c r="G1439" i="6"/>
  <c r="G1440" i="6"/>
  <c r="G1441" i="6"/>
  <c r="G1442" i="6"/>
  <c r="G1443" i="6"/>
  <c r="G1444" i="6"/>
  <c r="G1445" i="6"/>
  <c r="G1446" i="6"/>
  <c r="G1447" i="6"/>
  <c r="G1448" i="6"/>
  <c r="G1449" i="6"/>
  <c r="G1450" i="6"/>
  <c r="G1451" i="6"/>
  <c r="G1452" i="6"/>
  <c r="G1453" i="6"/>
  <c r="G1454" i="6"/>
  <c r="G1455" i="6"/>
  <c r="G1456" i="6"/>
  <c r="G1457" i="6"/>
  <c r="G1458" i="6"/>
  <c r="G1459" i="6"/>
  <c r="G1460" i="6"/>
  <c r="G1461" i="6"/>
  <c r="G1462" i="6"/>
  <c r="G1463" i="6"/>
  <c r="G1464" i="6"/>
  <c r="G1465" i="6"/>
  <c r="G1466" i="6"/>
  <c r="G1467" i="6"/>
  <c r="G1468" i="6"/>
  <c r="G1469" i="6"/>
  <c r="G1470" i="6"/>
  <c r="G1471" i="6"/>
  <c r="G1472" i="6"/>
  <c r="G1473" i="6"/>
  <c r="G1474" i="6"/>
  <c r="G1475" i="6"/>
  <c r="G1476" i="6"/>
  <c r="G1477" i="6"/>
  <c r="G1478" i="6"/>
  <c r="G1479" i="6"/>
  <c r="G1480" i="6"/>
  <c r="G1481" i="6"/>
  <c r="G1482" i="6"/>
  <c r="G1483" i="6"/>
  <c r="G1484" i="6"/>
  <c r="G1485" i="6"/>
  <c r="G1486" i="6"/>
  <c r="G1487" i="6"/>
  <c r="G1488" i="6"/>
  <c r="G1489" i="6"/>
  <c r="G1490" i="6"/>
  <c r="G1491" i="6"/>
  <c r="G1492" i="6"/>
  <c r="G1493" i="6"/>
  <c r="G1494" i="6"/>
  <c r="G1495" i="6"/>
  <c r="G1496" i="6"/>
  <c r="G1497" i="6"/>
  <c r="G1498" i="6"/>
  <c r="G1499" i="6"/>
  <c r="G1500" i="6"/>
  <c r="G1501" i="6"/>
  <c r="G1502" i="6"/>
  <c r="G1503" i="6"/>
  <c r="G1504" i="6"/>
  <c r="G1505" i="6"/>
  <c r="G1506" i="6"/>
  <c r="G1507" i="6"/>
  <c r="G1508" i="6"/>
  <c r="G1509" i="6"/>
  <c r="G1510" i="6"/>
  <c r="G1511" i="6"/>
  <c r="G1512" i="6"/>
  <c r="G1513" i="6"/>
  <c r="G1514" i="6"/>
  <c r="G1515" i="6"/>
  <c r="G1516" i="6"/>
  <c r="G1517" i="6"/>
  <c r="G1518" i="6"/>
  <c r="G1519" i="6"/>
  <c r="G1520" i="6"/>
  <c r="G1521" i="6"/>
  <c r="G1522" i="6"/>
  <c r="G1523" i="6"/>
  <c r="G1524" i="6"/>
  <c r="G1525" i="6"/>
  <c r="G1526" i="6"/>
  <c r="G1527" i="6"/>
  <c r="G1528" i="6"/>
  <c r="G1529" i="6"/>
  <c r="G1530" i="6"/>
  <c r="G1531" i="6"/>
  <c r="G1532" i="6"/>
  <c r="G1533" i="6"/>
  <c r="G1534" i="6"/>
  <c r="G1535" i="6"/>
  <c r="G1536" i="6"/>
  <c r="G1537" i="6"/>
  <c r="G1538" i="6"/>
  <c r="G1539" i="6"/>
  <c r="G1540" i="6"/>
  <c r="G1541" i="6"/>
  <c r="G1542" i="6"/>
  <c r="G1543" i="6"/>
  <c r="G1544" i="6"/>
  <c r="G1545" i="6"/>
  <c r="G1546" i="6"/>
  <c r="G1547" i="6"/>
  <c r="G1548" i="6"/>
  <c r="G1549" i="6"/>
  <c r="G1550" i="6"/>
  <c r="G1551" i="6"/>
  <c r="G1552" i="6"/>
  <c r="G1553" i="6"/>
  <c r="G1554" i="6"/>
  <c r="G1555" i="6"/>
  <c r="G1556" i="6"/>
  <c r="G1557" i="6"/>
  <c r="G1558" i="6"/>
  <c r="G1559" i="6"/>
  <c r="G1560" i="6"/>
  <c r="G1561" i="6"/>
  <c r="G1562" i="6"/>
  <c r="G1563" i="6"/>
  <c r="G1564" i="6"/>
  <c r="G1565" i="6"/>
  <c r="G1566" i="6"/>
  <c r="G1567" i="6"/>
  <c r="G1568" i="6"/>
  <c r="G1569" i="6"/>
  <c r="G1570" i="6"/>
  <c r="G1571" i="6"/>
  <c r="G1572" i="6"/>
  <c r="G1573" i="6"/>
  <c r="G1574" i="6"/>
  <c r="G1575" i="6"/>
  <c r="G1576" i="6"/>
  <c r="G1577" i="6"/>
  <c r="G1578" i="6"/>
  <c r="G1579" i="6"/>
  <c r="G1580" i="6"/>
  <c r="G1581" i="6"/>
  <c r="G1582" i="6"/>
  <c r="G1583" i="6"/>
  <c r="G1584" i="6"/>
  <c r="G1585" i="6"/>
  <c r="G1586" i="6"/>
  <c r="G1587" i="6"/>
  <c r="G1588" i="6"/>
  <c r="G1589" i="6"/>
  <c r="G1590" i="6"/>
  <c r="G1591" i="6"/>
  <c r="G1592" i="6"/>
  <c r="G1593" i="6"/>
  <c r="G1594" i="6"/>
  <c r="G1595" i="6"/>
  <c r="G1596" i="6"/>
  <c r="G1597" i="6"/>
  <c r="G1598" i="6"/>
  <c r="G1599" i="6"/>
  <c r="G1600" i="6"/>
  <c r="G1601" i="6"/>
  <c r="G1602" i="6"/>
  <c r="G1603" i="6"/>
  <c r="G1604" i="6"/>
  <c r="G1605" i="6"/>
  <c r="G1606" i="6"/>
  <c r="G1607" i="6"/>
  <c r="G1608" i="6"/>
  <c r="G1609" i="6"/>
  <c r="G1610" i="6"/>
  <c r="G1611" i="6"/>
  <c r="G1612" i="6"/>
  <c r="G1613" i="6"/>
  <c r="G1614" i="6"/>
  <c r="G1615" i="6"/>
  <c r="G1616" i="6"/>
  <c r="G1617" i="6"/>
  <c r="G1618" i="6"/>
  <c r="G1619" i="6"/>
  <c r="G1620" i="6"/>
  <c r="G1621" i="6"/>
  <c r="G1622" i="6"/>
  <c r="G1623" i="6"/>
  <c r="G1624" i="6"/>
  <c r="G1625" i="6"/>
  <c r="G1626" i="6"/>
  <c r="G1627" i="6"/>
  <c r="G1628" i="6"/>
  <c r="G1629" i="6"/>
  <c r="G1630" i="6"/>
  <c r="G1631" i="6"/>
  <c r="G1632" i="6"/>
  <c r="G1633" i="6"/>
  <c r="G1634" i="6"/>
  <c r="G1635" i="6"/>
  <c r="G1636" i="6"/>
  <c r="G1637" i="6"/>
  <c r="G1638" i="6"/>
  <c r="G1639" i="6"/>
  <c r="G1640" i="6"/>
  <c r="G1641" i="6"/>
  <c r="G1642" i="6"/>
  <c r="G1643" i="6"/>
  <c r="G1644" i="6"/>
  <c r="G1645" i="6"/>
  <c r="G1646" i="6"/>
  <c r="G1647" i="6"/>
  <c r="G1648" i="6"/>
  <c r="G1649" i="6"/>
  <c r="G1650" i="6"/>
  <c r="G1651" i="6"/>
  <c r="G1652" i="6"/>
  <c r="G1653" i="6"/>
  <c r="G1654" i="6"/>
  <c r="G1655" i="6"/>
  <c r="G1656" i="6"/>
  <c r="G1657" i="6"/>
  <c r="G1658" i="6"/>
  <c r="G1659" i="6"/>
  <c r="G1660" i="6"/>
  <c r="G1661" i="6"/>
  <c r="G1662" i="6"/>
  <c r="G1663" i="6"/>
  <c r="G1664" i="6"/>
  <c r="G1665" i="6"/>
  <c r="G1666" i="6"/>
  <c r="G1667" i="6"/>
  <c r="G1668" i="6"/>
  <c r="G1669" i="6"/>
  <c r="G1670" i="6"/>
  <c r="G1671" i="6"/>
  <c r="G1672" i="6"/>
  <c r="G1673" i="6"/>
  <c r="G1674" i="6"/>
  <c r="G1675" i="6"/>
  <c r="G1676" i="6"/>
  <c r="G1677" i="6"/>
  <c r="G1678" i="6"/>
  <c r="G1679" i="6"/>
  <c r="G1680" i="6"/>
  <c r="G1681" i="6"/>
  <c r="G1682" i="6"/>
  <c r="G1683" i="6"/>
  <c r="G1684" i="6"/>
  <c r="G1685" i="6"/>
  <c r="G1686" i="6"/>
  <c r="G1687" i="6"/>
  <c r="G1688" i="6"/>
  <c r="G1689" i="6"/>
  <c r="G1690" i="6"/>
  <c r="G1691" i="6"/>
  <c r="G1692" i="6"/>
  <c r="G1693" i="6"/>
  <c r="G1694" i="6"/>
  <c r="G1695" i="6"/>
  <c r="G1696" i="6"/>
  <c r="G1697" i="6"/>
  <c r="G1698" i="6"/>
  <c r="G1699" i="6"/>
  <c r="G1700" i="6"/>
  <c r="G1701" i="6"/>
  <c r="G1702" i="6"/>
  <c r="G1703" i="6"/>
  <c r="G1704" i="6"/>
  <c r="G1705" i="6"/>
  <c r="G1706" i="6"/>
  <c r="G1707" i="6"/>
  <c r="G1708" i="6"/>
  <c r="G1709" i="6"/>
  <c r="G1710" i="6"/>
  <c r="G1711" i="6"/>
  <c r="G1712" i="6"/>
  <c r="G1713" i="6"/>
  <c r="G1714" i="6"/>
  <c r="G1715" i="6"/>
  <c r="G1716" i="6"/>
  <c r="G1717" i="6"/>
  <c r="G1718" i="6"/>
  <c r="G1719" i="6"/>
  <c r="G1720" i="6"/>
  <c r="G1721" i="6"/>
  <c r="G1722" i="6"/>
  <c r="G1723" i="6"/>
  <c r="G1724" i="6"/>
  <c r="G1725" i="6"/>
  <c r="G1726" i="6"/>
  <c r="G1727" i="6"/>
  <c r="G1728" i="6"/>
  <c r="G1729" i="6"/>
  <c r="G1730" i="6"/>
  <c r="G1731" i="6"/>
  <c r="G1732" i="6"/>
  <c r="G1733" i="6"/>
  <c r="G1734" i="6"/>
  <c r="G1735" i="6"/>
  <c r="G1736" i="6"/>
  <c r="G1737" i="6"/>
  <c r="G1738" i="6"/>
  <c r="G1739" i="6"/>
  <c r="G1740" i="6"/>
  <c r="G1741" i="6"/>
  <c r="G1742" i="6"/>
  <c r="G1743" i="6"/>
  <c r="G1744" i="6"/>
  <c r="G1745" i="6"/>
  <c r="G1746" i="6"/>
  <c r="G1747" i="6"/>
  <c r="G1748" i="6"/>
  <c r="G1749" i="6"/>
  <c r="G1750" i="6"/>
  <c r="G1751" i="6"/>
  <c r="G1752" i="6"/>
  <c r="G1753" i="6"/>
  <c r="G1754" i="6"/>
  <c r="G1755" i="6"/>
  <c r="G1756" i="6"/>
  <c r="G1757" i="6"/>
  <c r="G1758" i="6"/>
  <c r="G1759" i="6"/>
  <c r="G1760" i="6"/>
  <c r="G1761" i="6"/>
  <c r="G1762" i="6"/>
  <c r="G1763" i="6"/>
  <c r="G1764" i="6"/>
  <c r="G1765" i="6"/>
  <c r="G1766" i="6"/>
  <c r="G1767" i="6"/>
  <c r="G1768" i="6"/>
  <c r="G1769" i="6"/>
  <c r="G1770" i="6"/>
  <c r="G1771" i="6"/>
  <c r="G1772" i="6"/>
  <c r="G1773" i="6"/>
  <c r="G1774" i="6"/>
  <c r="G1775" i="6"/>
  <c r="G1776" i="6"/>
  <c r="G1777" i="6"/>
  <c r="G1778" i="6"/>
  <c r="G1779" i="6"/>
  <c r="G1780" i="6"/>
  <c r="G1781" i="6"/>
  <c r="G1782" i="6"/>
  <c r="G1783" i="6"/>
  <c r="G1784" i="6"/>
  <c r="G1785" i="6"/>
  <c r="G1786" i="6"/>
  <c r="G1787" i="6"/>
  <c r="G1788" i="6"/>
  <c r="G1789" i="6"/>
  <c r="G1790" i="6"/>
  <c r="G1791" i="6"/>
  <c r="G1792" i="6"/>
  <c r="G1793" i="6"/>
  <c r="G1794" i="6"/>
  <c r="G1795" i="6"/>
  <c r="G1796" i="6"/>
  <c r="G1797" i="6"/>
  <c r="G1798" i="6"/>
  <c r="G1799" i="6"/>
  <c r="G1800" i="6"/>
  <c r="G1801" i="6"/>
  <c r="G1802" i="6"/>
  <c r="G1803" i="6"/>
  <c r="G1804" i="6"/>
  <c r="G1805" i="6"/>
  <c r="G1806" i="6"/>
  <c r="G1807" i="6"/>
  <c r="G1808" i="6"/>
  <c r="G1809" i="6"/>
  <c r="G1810" i="6"/>
  <c r="G1811" i="6"/>
  <c r="G1812" i="6"/>
  <c r="G1813" i="6"/>
  <c r="G1814" i="6"/>
  <c r="G1815" i="6"/>
  <c r="G1816" i="6"/>
  <c r="G1817" i="6"/>
  <c r="G1818" i="6"/>
  <c r="G1819" i="6"/>
  <c r="G1820" i="6"/>
  <c r="G1821" i="6"/>
  <c r="G1822" i="6"/>
  <c r="G1823" i="6"/>
  <c r="G1824" i="6"/>
  <c r="G1825" i="6"/>
  <c r="G1826" i="6"/>
  <c r="G1827" i="6"/>
  <c r="G1828" i="6"/>
  <c r="G1829" i="6"/>
  <c r="G1830" i="6"/>
  <c r="G1831" i="6"/>
  <c r="G1832" i="6"/>
  <c r="G1833" i="6"/>
  <c r="G1834" i="6"/>
  <c r="G1835" i="6"/>
  <c r="G1836" i="6"/>
  <c r="G1837" i="6"/>
  <c r="G1838" i="6"/>
  <c r="G1839" i="6"/>
  <c r="G1840" i="6"/>
  <c r="G1841" i="6"/>
  <c r="G1842" i="6"/>
  <c r="G1843" i="6"/>
  <c r="G1844" i="6"/>
  <c r="G1845" i="6"/>
  <c r="G1846" i="6"/>
  <c r="G1847" i="6"/>
  <c r="G1848" i="6"/>
  <c r="G1849" i="6"/>
  <c r="G1850" i="6"/>
  <c r="G1851" i="6"/>
  <c r="G1852" i="6"/>
  <c r="G1853" i="6"/>
  <c r="G1854" i="6"/>
  <c r="G1855" i="6"/>
  <c r="G1856" i="6"/>
  <c r="G1857" i="6"/>
  <c r="G1858" i="6"/>
  <c r="G1859" i="6"/>
  <c r="G1860" i="6"/>
  <c r="G1861" i="6"/>
  <c r="G1862" i="6"/>
  <c r="G1863" i="6"/>
  <c r="G1864" i="6"/>
  <c r="G1865" i="6"/>
  <c r="G1866" i="6"/>
  <c r="G1867" i="6"/>
  <c r="G1868" i="6"/>
  <c r="G1869" i="6"/>
  <c r="G1870" i="6"/>
  <c r="G1871" i="6"/>
  <c r="G1872" i="6"/>
  <c r="G1873" i="6"/>
  <c r="G1874" i="6"/>
  <c r="G1875" i="6"/>
  <c r="G1876" i="6"/>
  <c r="G1877" i="6"/>
  <c r="G1878" i="6"/>
  <c r="G1879" i="6"/>
  <c r="G1880" i="6"/>
  <c r="G1881" i="6"/>
  <c r="G1882" i="6"/>
  <c r="G1883" i="6"/>
  <c r="G1884" i="6"/>
  <c r="G1885" i="6"/>
  <c r="G1886" i="6"/>
  <c r="G1887" i="6"/>
  <c r="G1888" i="6"/>
  <c r="G1889" i="6"/>
  <c r="G1890" i="6"/>
  <c r="G1891" i="6"/>
  <c r="G1892" i="6"/>
  <c r="G1893" i="6"/>
  <c r="G1894" i="6"/>
  <c r="G1895" i="6"/>
  <c r="G1896" i="6"/>
  <c r="G1897" i="6"/>
  <c r="G1898" i="6"/>
  <c r="G1899" i="6"/>
  <c r="G1900" i="6"/>
  <c r="G1901" i="6"/>
  <c r="G1902" i="6"/>
  <c r="G1903" i="6"/>
  <c r="G1904" i="6"/>
  <c r="G1905" i="6"/>
  <c r="G1906" i="6"/>
  <c r="G1907" i="6"/>
  <c r="G1908" i="6"/>
  <c r="G1909" i="6"/>
  <c r="G1910" i="6"/>
  <c r="G1911" i="6"/>
  <c r="G1912" i="6"/>
  <c r="G1913" i="6"/>
  <c r="G1914" i="6"/>
  <c r="G1915" i="6"/>
  <c r="G1916" i="6"/>
  <c r="G1917" i="6"/>
  <c r="G1918" i="6"/>
  <c r="G1919" i="6"/>
  <c r="G1920" i="6"/>
  <c r="G1921" i="6"/>
  <c r="G1922" i="6"/>
  <c r="G1923" i="6"/>
  <c r="G1924" i="6"/>
  <c r="G1925" i="6"/>
  <c r="G1926" i="6"/>
  <c r="G1927" i="6"/>
  <c r="G1928" i="6"/>
  <c r="G1929" i="6"/>
  <c r="G1930" i="6"/>
  <c r="G1931" i="6"/>
  <c r="G1932" i="6"/>
  <c r="G1933" i="6"/>
  <c r="G1934" i="6"/>
  <c r="G1935" i="6"/>
  <c r="G1936" i="6"/>
  <c r="G1937" i="6"/>
  <c r="G1938" i="6"/>
  <c r="G1939" i="6"/>
  <c r="G1940" i="6"/>
  <c r="G1941" i="6"/>
  <c r="G1942" i="6"/>
  <c r="G1943" i="6"/>
  <c r="G1944" i="6"/>
  <c r="G1945" i="6"/>
  <c r="G1946" i="6"/>
  <c r="G1947" i="6"/>
  <c r="G1948" i="6"/>
  <c r="G1949" i="6"/>
  <c r="G1950" i="6"/>
  <c r="G1951" i="6"/>
  <c r="G1952" i="6"/>
  <c r="G1953" i="6"/>
  <c r="G1954" i="6"/>
  <c r="G1955" i="6"/>
  <c r="G1956" i="6"/>
  <c r="G1957" i="6"/>
  <c r="G1958" i="6"/>
  <c r="G1959" i="6"/>
  <c r="G1960" i="6"/>
  <c r="G1961" i="6"/>
  <c r="G1962" i="6"/>
  <c r="G1963" i="6"/>
  <c r="G1964" i="6"/>
  <c r="G1965" i="6"/>
  <c r="G1966" i="6"/>
  <c r="G1967" i="6"/>
  <c r="G1968" i="6"/>
  <c r="G1969" i="6"/>
  <c r="G1970" i="6"/>
  <c r="G1971" i="6"/>
  <c r="G1972" i="6"/>
  <c r="G1973" i="6"/>
  <c r="G1974" i="6"/>
  <c r="G1975" i="6"/>
  <c r="G1976" i="6"/>
  <c r="G1977" i="6"/>
  <c r="G1978" i="6"/>
  <c r="G1979" i="6"/>
  <c r="G1980" i="6"/>
  <c r="G1981" i="6"/>
  <c r="G1982" i="6"/>
  <c r="G1983" i="6"/>
  <c r="G1984" i="6"/>
  <c r="G1985" i="6"/>
  <c r="G1986" i="6"/>
  <c r="G1987" i="6"/>
  <c r="G1988" i="6"/>
  <c r="G1989" i="6"/>
  <c r="G1990" i="6"/>
  <c r="G1991" i="6"/>
  <c r="G1992" i="6"/>
  <c r="G1993" i="6"/>
  <c r="G1994" i="6"/>
  <c r="G1995" i="6"/>
  <c r="G1996" i="6"/>
  <c r="G1997" i="6"/>
  <c r="G1998" i="6"/>
  <c r="G1999" i="6"/>
  <c r="G2000" i="6"/>
  <c r="G2001" i="6"/>
  <c r="G2002" i="6"/>
  <c r="G2003" i="6"/>
  <c r="G2004" i="6"/>
  <c r="G2005" i="6"/>
  <c r="G2006" i="6"/>
  <c r="G2007" i="6"/>
  <c r="G2008" i="6"/>
  <c r="G2009" i="6"/>
  <c r="G2010" i="6"/>
  <c r="G2011" i="6"/>
  <c r="G2012" i="6"/>
  <c r="G2013" i="6"/>
  <c r="G2014" i="6"/>
  <c r="G2015" i="6"/>
  <c r="G2016" i="6"/>
  <c r="G2017" i="6"/>
  <c r="G2018" i="6"/>
  <c r="G2019" i="6"/>
  <c r="G2020" i="6"/>
  <c r="G2021" i="6"/>
  <c r="G2022" i="6"/>
  <c r="G2023" i="6"/>
  <c r="G2024" i="6"/>
  <c r="G2025" i="6"/>
  <c r="G2026" i="6"/>
  <c r="G2027" i="6"/>
  <c r="G2028" i="6"/>
  <c r="G2029" i="6"/>
  <c r="G2030" i="6"/>
  <c r="G2031" i="6"/>
  <c r="G2032" i="6"/>
  <c r="G2033" i="6"/>
  <c r="G2034" i="6"/>
  <c r="G2035" i="6"/>
  <c r="G2036" i="6"/>
  <c r="G2037" i="6"/>
  <c r="G2038" i="6"/>
  <c r="G2039" i="6"/>
  <c r="G2040" i="6"/>
  <c r="G2041" i="6"/>
  <c r="G2042" i="6"/>
  <c r="G2043" i="6"/>
  <c r="G2044" i="6"/>
  <c r="G2045" i="6"/>
  <c r="G2046" i="6"/>
  <c r="G2047" i="6"/>
  <c r="G2048" i="6"/>
  <c r="G2049" i="6"/>
  <c r="G2050" i="6"/>
  <c r="G2051" i="6"/>
  <c r="G2052" i="6"/>
  <c r="G2053" i="6"/>
  <c r="G2054" i="6"/>
  <c r="G2055" i="6"/>
  <c r="G2056" i="6"/>
  <c r="G2057" i="6"/>
  <c r="G2058" i="6"/>
  <c r="G2059" i="6"/>
  <c r="G2060" i="6"/>
  <c r="G2061" i="6"/>
  <c r="G2062" i="6"/>
  <c r="G2063" i="6"/>
  <c r="G2064" i="6"/>
  <c r="G2065" i="6"/>
  <c r="G2066" i="6"/>
  <c r="G2067" i="6"/>
  <c r="G2068" i="6"/>
  <c r="G2069" i="6"/>
  <c r="G2070" i="6"/>
  <c r="G2071" i="6"/>
  <c r="G2072" i="6"/>
  <c r="G2073" i="6"/>
  <c r="G2074" i="6"/>
  <c r="G2075" i="6"/>
  <c r="G2076" i="6"/>
  <c r="G2077" i="6"/>
  <c r="G2078" i="6"/>
  <c r="G2079" i="6"/>
  <c r="G2080" i="6"/>
  <c r="G2081" i="6"/>
  <c r="G2082" i="6"/>
  <c r="G2083" i="6"/>
  <c r="G2084" i="6"/>
  <c r="G2085" i="6"/>
  <c r="G2086" i="6"/>
  <c r="G2087" i="6"/>
  <c r="G2088" i="6"/>
  <c r="G2089" i="6"/>
  <c r="G2090" i="6"/>
  <c r="G2091" i="6"/>
  <c r="G2092" i="6"/>
  <c r="G2093" i="6"/>
  <c r="G2094" i="6"/>
  <c r="G2095" i="6"/>
  <c r="G2096" i="6"/>
  <c r="G2097" i="6"/>
  <c r="G2098" i="6"/>
  <c r="G2099" i="6"/>
  <c r="G2100" i="6"/>
  <c r="G2101" i="6"/>
  <c r="G2102" i="6"/>
  <c r="G2103" i="6"/>
  <c r="G2104" i="6"/>
  <c r="G2105" i="6"/>
  <c r="G2106" i="6"/>
  <c r="G2107" i="6"/>
  <c r="G2108" i="6"/>
  <c r="G2109" i="6"/>
  <c r="G2110" i="6"/>
  <c r="G2111" i="6"/>
  <c r="G2112" i="6"/>
  <c r="G2113" i="6"/>
  <c r="G2114" i="6"/>
  <c r="G2115" i="6"/>
  <c r="G2116" i="6"/>
  <c r="G2117" i="6"/>
  <c r="G2118" i="6"/>
  <c r="G2119" i="6"/>
  <c r="G2120" i="6"/>
  <c r="G2121" i="6"/>
  <c r="G2122" i="6"/>
  <c r="G2123" i="6"/>
  <c r="G2124" i="6"/>
  <c r="G2125" i="6"/>
  <c r="G2126" i="6"/>
  <c r="G2127" i="6"/>
  <c r="G2128" i="6"/>
  <c r="G2129" i="6"/>
  <c r="G2130" i="6"/>
  <c r="G2131" i="6"/>
  <c r="G2132" i="6"/>
  <c r="G2133" i="6"/>
  <c r="G2134" i="6"/>
  <c r="G2135" i="6"/>
  <c r="G2136" i="6"/>
  <c r="G2137" i="6"/>
  <c r="G2138" i="6"/>
  <c r="G2139" i="6"/>
  <c r="G2140" i="6"/>
  <c r="G2141" i="6"/>
  <c r="G2142" i="6"/>
  <c r="G2143" i="6"/>
  <c r="G2144" i="6"/>
  <c r="G2145" i="6"/>
  <c r="G2146" i="6"/>
  <c r="G2147" i="6"/>
  <c r="G2148" i="6"/>
  <c r="G2149" i="6"/>
  <c r="G2150" i="6"/>
  <c r="G2151" i="6"/>
  <c r="G2152" i="6"/>
  <c r="G2153" i="6"/>
  <c r="G2154" i="6"/>
  <c r="G2155" i="6"/>
  <c r="G2156" i="6"/>
  <c r="G2157" i="6"/>
  <c r="G2158" i="6"/>
  <c r="G2159" i="6"/>
  <c r="G2160" i="6"/>
  <c r="G2161" i="6"/>
  <c r="G2162" i="6"/>
  <c r="G2163" i="6"/>
  <c r="G2164" i="6"/>
  <c r="G2165" i="6"/>
  <c r="G2166" i="6"/>
  <c r="G2167" i="6"/>
  <c r="G2168" i="6"/>
  <c r="G2169" i="6"/>
  <c r="G2170" i="6"/>
  <c r="G2171" i="6"/>
  <c r="G2172" i="6"/>
  <c r="G2173" i="6"/>
  <c r="G2174" i="6"/>
  <c r="G2175" i="6"/>
  <c r="G2176" i="6"/>
  <c r="G2177" i="6"/>
  <c r="G2178" i="6"/>
  <c r="G2179" i="6"/>
  <c r="G2180" i="6"/>
  <c r="G2181" i="6"/>
  <c r="G2182" i="6"/>
  <c r="G2183" i="6"/>
  <c r="G2184" i="6"/>
  <c r="G2185" i="6"/>
  <c r="G2186" i="6"/>
  <c r="G2187" i="6"/>
  <c r="G2188" i="6"/>
  <c r="G2189" i="6"/>
  <c r="G2190" i="6"/>
  <c r="G2191" i="6"/>
  <c r="G2192" i="6"/>
  <c r="G2193" i="6"/>
  <c r="G2194" i="6"/>
  <c r="G2195" i="6"/>
  <c r="G2196" i="6"/>
  <c r="G2197" i="6"/>
  <c r="G2198" i="6"/>
  <c r="G2199" i="6"/>
  <c r="G2200" i="6"/>
  <c r="G2201" i="6"/>
  <c r="G2202" i="6"/>
  <c r="G2203" i="6"/>
  <c r="G2204" i="6"/>
  <c r="G2205" i="6"/>
  <c r="G2206" i="6"/>
  <c r="G2207" i="6"/>
  <c r="G2208" i="6"/>
  <c r="G2209" i="6"/>
  <c r="G2210" i="6"/>
  <c r="G2211" i="6"/>
  <c r="G2212" i="6"/>
  <c r="G2213" i="6"/>
  <c r="G2214" i="6"/>
  <c r="G2215" i="6"/>
  <c r="G2216" i="6"/>
  <c r="G2217" i="6"/>
  <c r="G2218" i="6"/>
  <c r="G2219" i="6"/>
  <c r="G2220" i="6"/>
  <c r="G2221" i="6"/>
  <c r="G2222" i="6"/>
  <c r="G2223" i="6"/>
  <c r="G2224" i="6"/>
  <c r="G2225" i="6"/>
  <c r="G2226" i="6"/>
  <c r="G2227" i="6"/>
  <c r="G2228" i="6"/>
  <c r="G2229" i="6"/>
  <c r="G2230" i="6"/>
  <c r="G2231" i="6"/>
  <c r="G2232" i="6"/>
  <c r="G2233" i="6"/>
  <c r="G2234" i="6"/>
  <c r="G2235" i="6"/>
  <c r="G2236" i="6"/>
  <c r="G2237" i="6"/>
  <c r="G2238" i="6"/>
  <c r="G2239" i="6"/>
  <c r="G2240" i="6"/>
  <c r="G2241" i="6"/>
  <c r="G2242" i="6"/>
  <c r="G2243" i="6"/>
  <c r="G2244" i="6"/>
  <c r="G2245" i="6"/>
  <c r="G2246" i="6"/>
  <c r="G2247" i="6"/>
  <c r="G2248" i="6"/>
  <c r="G2249" i="6"/>
  <c r="G2250" i="6"/>
  <c r="G2251" i="6"/>
  <c r="G2252" i="6"/>
  <c r="G2253" i="6"/>
  <c r="G2254" i="6"/>
  <c r="G2255" i="6"/>
  <c r="G2256" i="6"/>
  <c r="G2257" i="6"/>
  <c r="G2258" i="6"/>
  <c r="G2259" i="6"/>
  <c r="G2260" i="6"/>
  <c r="G2261" i="6"/>
  <c r="G2262" i="6"/>
  <c r="G2263" i="6"/>
  <c r="G2264" i="6"/>
  <c r="G2265" i="6"/>
  <c r="G2266" i="6"/>
  <c r="G2267" i="6"/>
  <c r="G2268" i="6"/>
  <c r="G2269" i="6"/>
  <c r="G2270" i="6"/>
  <c r="G2271" i="6"/>
  <c r="G2272" i="6"/>
  <c r="G2273" i="6"/>
  <c r="G2274" i="6"/>
  <c r="G2275" i="6"/>
  <c r="G2276" i="6"/>
  <c r="G2277" i="6"/>
  <c r="G2278" i="6"/>
  <c r="G2279" i="6"/>
  <c r="G2280" i="6"/>
  <c r="G2281" i="6"/>
  <c r="G2282" i="6"/>
  <c r="G2283" i="6"/>
  <c r="G2284" i="6"/>
  <c r="G2285" i="6"/>
  <c r="G2286" i="6"/>
  <c r="G2287" i="6"/>
  <c r="G2288" i="6"/>
  <c r="G2289" i="6"/>
  <c r="G2290" i="6"/>
  <c r="G2291" i="6"/>
  <c r="G2292" i="6"/>
  <c r="G2293" i="6"/>
  <c r="G2294" i="6"/>
  <c r="G2295" i="6"/>
  <c r="G2296" i="6"/>
  <c r="G2297" i="6"/>
  <c r="G2298" i="6"/>
  <c r="G2299" i="6"/>
  <c r="G2300" i="6"/>
  <c r="G2301" i="6"/>
  <c r="G2302" i="6"/>
  <c r="G2303" i="6"/>
  <c r="G2304" i="6"/>
  <c r="G2305" i="6"/>
  <c r="G2306" i="6"/>
  <c r="G2307" i="6"/>
  <c r="G2308" i="6"/>
  <c r="G2309" i="6"/>
  <c r="G2310" i="6"/>
  <c r="G2311" i="6"/>
  <c r="G2312" i="6"/>
  <c r="G2313" i="6"/>
  <c r="G2314" i="6"/>
  <c r="G2315" i="6"/>
  <c r="G2316" i="6"/>
  <c r="G2317" i="6"/>
  <c r="G2318" i="6"/>
  <c r="G2319" i="6"/>
  <c r="G2320" i="6"/>
  <c r="G2321" i="6"/>
  <c r="G2322" i="6"/>
  <c r="G2323" i="6"/>
  <c r="G2324" i="6"/>
  <c r="G2325" i="6"/>
  <c r="G2326" i="6"/>
  <c r="G2327" i="6"/>
  <c r="G2328" i="6"/>
  <c r="G2329" i="6"/>
  <c r="G2330" i="6"/>
  <c r="G2331" i="6"/>
  <c r="G2332" i="6"/>
  <c r="G2333" i="6"/>
  <c r="G2334" i="6"/>
  <c r="G2335" i="6"/>
  <c r="G2336" i="6"/>
  <c r="G2337" i="6"/>
  <c r="G2338" i="6"/>
  <c r="G2339" i="6"/>
  <c r="G2340" i="6"/>
  <c r="G2341" i="6"/>
  <c r="G2342" i="6"/>
  <c r="G2343" i="6"/>
  <c r="G2344" i="6"/>
  <c r="G2345" i="6"/>
  <c r="G2346" i="6"/>
  <c r="G2347" i="6"/>
  <c r="G2348" i="6"/>
  <c r="G2349" i="6"/>
  <c r="G2350" i="6"/>
  <c r="G2351" i="6"/>
  <c r="G2352" i="6"/>
  <c r="G2353" i="6"/>
  <c r="G2354" i="6"/>
  <c r="G2355" i="6"/>
  <c r="G2356" i="6"/>
  <c r="G2357" i="6"/>
  <c r="G2358" i="6"/>
  <c r="G2359" i="6"/>
  <c r="G2360" i="6"/>
  <c r="G2361" i="6"/>
  <c r="G2362" i="6"/>
  <c r="G2363" i="6"/>
  <c r="G2364" i="6"/>
  <c r="G2365" i="6"/>
  <c r="G2366" i="6"/>
  <c r="G2367" i="6"/>
  <c r="G2368" i="6"/>
  <c r="G2369" i="6"/>
  <c r="G2370" i="6"/>
  <c r="G2371" i="6"/>
  <c r="G2372" i="6"/>
  <c r="G2373" i="6"/>
  <c r="G2374" i="6"/>
  <c r="G2375" i="6"/>
  <c r="G2376" i="6"/>
  <c r="G2377" i="6"/>
  <c r="G2378" i="6"/>
  <c r="G2379" i="6"/>
  <c r="G2380" i="6"/>
  <c r="G2381" i="6"/>
  <c r="G2382" i="6"/>
  <c r="G2383" i="6"/>
  <c r="G2384" i="6"/>
  <c r="G2385" i="6"/>
  <c r="G2386" i="6"/>
  <c r="G2387" i="6"/>
  <c r="G2388" i="6"/>
  <c r="G2389" i="6"/>
  <c r="G2390" i="6"/>
  <c r="G2391" i="6"/>
  <c r="G2392" i="6"/>
  <c r="G2393" i="6"/>
  <c r="G2394" i="6"/>
  <c r="G2395" i="6"/>
  <c r="G2396" i="6"/>
  <c r="G2397" i="6"/>
  <c r="G2398" i="6"/>
  <c r="G2399" i="6"/>
  <c r="G2400" i="6"/>
  <c r="G2401" i="6"/>
  <c r="G2402" i="6"/>
  <c r="G2403" i="6"/>
  <c r="G2404" i="6"/>
  <c r="G2405" i="6"/>
  <c r="G2406" i="6"/>
  <c r="G2407" i="6"/>
  <c r="G2408" i="6"/>
  <c r="G2409" i="6"/>
  <c r="G2410" i="6"/>
  <c r="G2411" i="6"/>
  <c r="G2412" i="6"/>
  <c r="G2413" i="6"/>
  <c r="G2414" i="6"/>
  <c r="G2415" i="6"/>
  <c r="G2416" i="6"/>
  <c r="G2417" i="6"/>
  <c r="G2418" i="6"/>
  <c r="G2419" i="6"/>
  <c r="G2420" i="6"/>
  <c r="G2421" i="6"/>
  <c r="G2422" i="6"/>
  <c r="G2423" i="6"/>
  <c r="G2424" i="6"/>
  <c r="G2425" i="6"/>
  <c r="G2426" i="6"/>
  <c r="G2427" i="6"/>
  <c r="G2428" i="6"/>
  <c r="G2429" i="6"/>
  <c r="G2430" i="6"/>
  <c r="G2431" i="6"/>
  <c r="G2432" i="6"/>
  <c r="G2433" i="6"/>
  <c r="G2434" i="6"/>
  <c r="G2435" i="6"/>
  <c r="G2436" i="6"/>
  <c r="G2437" i="6"/>
  <c r="G2438" i="6"/>
  <c r="G2439" i="6"/>
  <c r="G2440" i="6"/>
  <c r="G2441" i="6"/>
  <c r="G2442" i="6"/>
  <c r="G2443" i="6"/>
  <c r="G2444" i="6"/>
  <c r="G2445" i="6"/>
  <c r="G2446" i="6"/>
  <c r="G2447" i="6"/>
  <c r="G2448" i="6"/>
  <c r="G2449" i="6"/>
  <c r="G2450" i="6"/>
  <c r="G2451" i="6"/>
  <c r="G2452" i="6"/>
  <c r="G2453" i="6"/>
  <c r="G2454" i="6"/>
  <c r="G2455" i="6"/>
  <c r="G2456" i="6"/>
  <c r="G2457" i="6"/>
  <c r="G2458" i="6"/>
  <c r="G2459" i="6"/>
  <c r="G2460" i="6"/>
  <c r="G2461" i="6"/>
  <c r="G2462" i="6"/>
  <c r="G2463" i="6"/>
  <c r="G2464" i="6"/>
  <c r="G2465" i="6"/>
  <c r="G2466" i="6"/>
  <c r="G2467" i="6"/>
  <c r="G2468" i="6"/>
  <c r="G2469" i="6"/>
  <c r="G2470" i="6"/>
  <c r="G2471" i="6"/>
  <c r="G2472" i="6"/>
  <c r="G2473" i="6"/>
  <c r="G2474" i="6"/>
  <c r="G2475" i="6"/>
  <c r="G2476" i="6"/>
  <c r="G2477" i="6"/>
  <c r="G2478" i="6"/>
  <c r="G2479" i="6"/>
  <c r="G2480" i="6"/>
  <c r="G2481" i="6"/>
  <c r="G2482" i="6"/>
  <c r="G2483" i="6"/>
  <c r="G2484" i="6"/>
  <c r="G2485" i="6"/>
  <c r="G2486" i="6"/>
  <c r="G2487" i="6"/>
  <c r="G2488" i="6"/>
  <c r="G2489" i="6"/>
  <c r="G2490" i="6"/>
  <c r="G2491" i="6"/>
  <c r="G2492" i="6"/>
  <c r="G2493" i="6"/>
  <c r="G2494" i="6"/>
  <c r="G2495" i="6"/>
  <c r="G2496" i="6"/>
  <c r="G2497" i="6"/>
  <c r="G2498" i="6"/>
  <c r="G2499" i="6"/>
  <c r="G2500" i="6"/>
  <c r="G2501" i="6"/>
  <c r="G2502" i="6"/>
  <c r="G2503" i="6"/>
  <c r="G2504" i="6"/>
  <c r="G2505" i="6"/>
  <c r="G2506" i="6"/>
  <c r="G2507" i="6"/>
  <c r="G2508" i="6"/>
  <c r="G2509" i="6"/>
  <c r="G2510" i="6"/>
  <c r="G2511" i="6"/>
  <c r="G2512" i="6"/>
  <c r="G2513" i="6"/>
  <c r="G2514" i="6"/>
  <c r="G2515" i="6"/>
  <c r="G2516" i="6"/>
  <c r="G2517" i="6"/>
  <c r="G2518" i="6"/>
  <c r="G2519" i="6"/>
  <c r="G2520" i="6"/>
  <c r="G2521" i="6"/>
  <c r="G2522" i="6"/>
  <c r="G2523" i="6"/>
  <c r="G2524" i="6"/>
  <c r="G2525" i="6"/>
  <c r="G2526" i="6"/>
  <c r="G2527" i="6"/>
  <c r="G2528" i="6"/>
  <c r="G2529" i="6"/>
  <c r="G2530" i="6"/>
  <c r="G2531" i="6"/>
  <c r="G2532" i="6"/>
  <c r="G2533" i="6"/>
  <c r="G2534" i="6"/>
  <c r="G2535" i="6"/>
  <c r="G2536" i="6"/>
  <c r="G2537" i="6"/>
  <c r="G2538" i="6"/>
  <c r="G2539" i="6"/>
  <c r="G2540" i="6"/>
  <c r="G2541" i="6"/>
  <c r="G2542" i="6"/>
  <c r="G2543" i="6"/>
  <c r="G2544" i="6"/>
  <c r="G2545" i="6"/>
  <c r="G2546" i="6"/>
  <c r="G2547" i="6"/>
  <c r="G2548" i="6"/>
  <c r="G2549" i="6"/>
  <c r="G2550" i="6"/>
  <c r="G2551" i="6"/>
  <c r="G2552" i="6"/>
  <c r="G2553" i="6"/>
  <c r="G2554" i="6"/>
  <c r="G2555" i="6"/>
  <c r="G2556" i="6"/>
  <c r="G2557" i="6"/>
  <c r="G2558" i="6"/>
  <c r="G2559" i="6"/>
  <c r="G2560" i="6"/>
  <c r="G2561" i="6"/>
  <c r="G2562" i="6"/>
  <c r="G2563" i="6"/>
  <c r="G2564" i="6"/>
  <c r="G2565" i="6"/>
  <c r="G2566" i="6"/>
  <c r="G2567" i="6"/>
  <c r="G2568" i="6"/>
  <c r="G2569" i="6"/>
  <c r="G2570" i="6"/>
  <c r="G2571" i="6"/>
  <c r="G2572" i="6"/>
  <c r="G2573" i="6"/>
  <c r="G2574" i="6"/>
  <c r="G2575" i="6"/>
  <c r="G2576" i="6"/>
  <c r="G2577" i="6"/>
  <c r="G2578" i="6"/>
  <c r="G2579" i="6"/>
  <c r="G2580" i="6"/>
  <c r="G2581" i="6"/>
  <c r="G2582" i="6"/>
  <c r="G2583" i="6"/>
  <c r="G2584" i="6"/>
  <c r="G2585" i="6"/>
  <c r="G2586" i="6"/>
  <c r="G2587" i="6"/>
  <c r="G2588" i="6"/>
  <c r="G2589" i="6"/>
  <c r="G2590" i="6"/>
  <c r="G2591" i="6"/>
  <c r="G2592" i="6"/>
  <c r="G2593" i="6"/>
  <c r="G2594" i="6"/>
  <c r="G2595" i="6"/>
  <c r="G2596" i="6"/>
  <c r="G2597" i="6"/>
  <c r="G2598" i="6"/>
  <c r="G2599" i="6"/>
  <c r="G2600" i="6"/>
  <c r="G2601" i="6"/>
  <c r="G2602" i="6"/>
  <c r="G2603" i="6"/>
  <c r="G2604" i="6"/>
  <c r="G2605" i="6"/>
  <c r="G2606" i="6"/>
  <c r="G2607" i="6"/>
  <c r="G2608" i="6"/>
  <c r="G2609" i="6"/>
  <c r="G2610" i="6"/>
  <c r="G2611" i="6"/>
  <c r="G2612" i="6"/>
  <c r="G2613" i="6"/>
  <c r="G2614" i="6"/>
  <c r="G2615" i="6"/>
  <c r="G2616" i="6"/>
  <c r="G2617" i="6"/>
  <c r="G2618" i="6"/>
  <c r="G2619" i="6"/>
  <c r="G2620" i="6"/>
  <c r="G2621" i="6"/>
  <c r="G2622" i="6"/>
  <c r="G2623" i="6"/>
  <c r="G2624" i="6"/>
  <c r="G2625" i="6"/>
  <c r="G2626" i="6"/>
  <c r="G2627" i="6"/>
  <c r="G2628" i="6"/>
  <c r="G2629" i="6"/>
  <c r="G2630" i="6"/>
  <c r="G2631" i="6"/>
  <c r="G2632" i="6"/>
  <c r="G2633" i="6"/>
  <c r="G2634" i="6"/>
  <c r="G2635" i="6"/>
  <c r="G2636" i="6"/>
  <c r="G2637" i="6"/>
  <c r="G2638" i="6"/>
  <c r="G2639" i="6"/>
  <c r="G2640" i="6"/>
  <c r="G2641" i="6"/>
  <c r="G2642" i="6"/>
  <c r="G2643" i="6"/>
  <c r="G2644" i="6"/>
  <c r="G2645" i="6"/>
  <c r="G2646" i="6"/>
  <c r="G2647" i="6"/>
  <c r="G2648" i="6"/>
  <c r="G2649" i="6"/>
  <c r="G2650" i="6"/>
  <c r="G2651" i="6"/>
  <c r="G2652" i="6"/>
  <c r="G2653" i="6"/>
  <c r="G2654" i="6"/>
  <c r="G2655" i="6"/>
  <c r="G2656" i="6"/>
  <c r="G2657" i="6"/>
  <c r="G2658" i="6"/>
  <c r="G2659" i="6"/>
  <c r="G2660" i="6"/>
  <c r="G2661" i="6"/>
  <c r="G2662" i="6"/>
  <c r="G2663" i="6"/>
  <c r="G2664" i="6"/>
  <c r="G2665" i="6"/>
  <c r="G2666" i="6"/>
  <c r="G2667" i="6"/>
  <c r="G2668" i="6"/>
  <c r="G2669" i="6"/>
  <c r="G2670" i="6"/>
  <c r="G2671" i="6"/>
  <c r="G2672" i="6"/>
  <c r="G2673" i="6"/>
  <c r="G2674" i="6"/>
  <c r="G2675" i="6"/>
  <c r="G2676" i="6"/>
  <c r="G2677" i="6"/>
  <c r="G2678" i="6"/>
  <c r="G2679" i="6"/>
  <c r="G2680" i="6"/>
  <c r="G2681" i="6"/>
  <c r="G2682" i="6"/>
  <c r="G2683" i="6"/>
  <c r="G2684" i="6"/>
  <c r="G2685" i="6"/>
  <c r="G2686" i="6"/>
  <c r="G2687" i="6"/>
  <c r="G2688" i="6"/>
  <c r="G2689" i="6"/>
  <c r="G2690" i="6"/>
  <c r="G2691" i="6"/>
  <c r="G2692" i="6"/>
  <c r="G2693" i="6"/>
  <c r="G2694" i="6"/>
  <c r="G2695" i="6"/>
  <c r="G2696" i="6"/>
  <c r="G2697" i="6"/>
  <c r="G2698" i="6"/>
  <c r="G2699" i="6"/>
  <c r="G2700" i="6"/>
  <c r="G2701" i="6"/>
  <c r="G2702" i="6"/>
  <c r="G2703" i="6"/>
  <c r="G2704" i="6"/>
  <c r="G2705" i="6"/>
  <c r="G2706" i="6"/>
  <c r="G2707" i="6"/>
  <c r="G2708" i="6"/>
  <c r="G2709" i="6"/>
  <c r="G2710" i="6"/>
  <c r="G2711" i="6"/>
  <c r="G2712" i="6"/>
  <c r="G2713" i="6"/>
  <c r="G2714" i="6"/>
  <c r="G2715" i="6"/>
  <c r="G2716" i="6"/>
  <c r="G2717" i="6"/>
  <c r="G2718" i="6"/>
  <c r="G2719" i="6"/>
  <c r="G2720" i="6"/>
  <c r="G2721" i="6"/>
  <c r="G2722" i="6"/>
  <c r="G2723" i="6"/>
  <c r="G2724" i="6"/>
  <c r="G2725" i="6"/>
  <c r="G2726" i="6"/>
  <c r="G2727" i="6"/>
  <c r="G2728" i="6"/>
  <c r="G2729" i="6"/>
  <c r="G2730" i="6"/>
  <c r="G2731" i="6"/>
  <c r="G2732" i="6"/>
  <c r="G2733" i="6"/>
  <c r="G2734" i="6"/>
  <c r="G2735" i="6"/>
  <c r="G2736" i="6"/>
  <c r="G2737" i="6"/>
  <c r="G2738" i="6"/>
  <c r="G2739" i="6"/>
  <c r="G2740" i="6"/>
  <c r="G2741" i="6"/>
  <c r="G2742" i="6"/>
  <c r="G2743" i="6"/>
  <c r="G2744" i="6"/>
  <c r="G2745" i="6"/>
  <c r="G2746" i="6"/>
  <c r="G2747" i="6"/>
  <c r="G2748" i="6"/>
  <c r="G2749" i="6"/>
  <c r="G2750" i="6"/>
  <c r="G2751" i="6"/>
  <c r="G2752" i="6"/>
  <c r="G2753" i="6"/>
  <c r="G2754" i="6"/>
  <c r="G2755" i="6"/>
  <c r="G2756" i="6"/>
  <c r="G2757" i="6"/>
  <c r="G2758" i="6"/>
  <c r="G2759" i="6"/>
  <c r="G2760" i="6"/>
  <c r="G2761" i="6"/>
  <c r="G2762" i="6"/>
  <c r="G2763" i="6"/>
  <c r="G2764" i="6"/>
  <c r="G2765" i="6"/>
  <c r="G2766" i="6"/>
  <c r="G2767" i="6"/>
  <c r="G2768" i="6"/>
  <c r="G2769" i="6"/>
  <c r="G2770" i="6"/>
  <c r="G2771" i="6"/>
  <c r="G2772" i="6"/>
  <c r="G2773" i="6"/>
  <c r="G2774" i="6"/>
  <c r="G2775" i="6"/>
  <c r="G2776" i="6"/>
  <c r="G2777" i="6"/>
  <c r="G2778" i="6"/>
  <c r="G2779" i="6"/>
  <c r="G2780" i="6"/>
  <c r="G2781" i="6"/>
  <c r="G2782" i="6"/>
  <c r="G2783" i="6"/>
  <c r="G2784" i="6"/>
  <c r="G2785" i="6"/>
  <c r="G2786" i="6"/>
  <c r="G2787" i="6"/>
  <c r="G2788" i="6"/>
  <c r="G2789" i="6"/>
  <c r="G2790" i="6"/>
  <c r="G2791" i="6"/>
  <c r="G2792" i="6"/>
  <c r="G2793" i="6"/>
  <c r="G2794" i="6"/>
  <c r="G2795" i="6"/>
  <c r="G2796" i="6"/>
  <c r="G2797" i="6"/>
  <c r="G2798" i="6"/>
  <c r="G2799" i="6"/>
  <c r="G2800" i="6"/>
  <c r="G2801" i="6"/>
  <c r="G2802" i="6"/>
  <c r="G2803" i="6"/>
  <c r="G2804" i="6"/>
  <c r="G2805" i="6"/>
  <c r="G2806" i="6"/>
  <c r="G2807" i="6"/>
  <c r="G2808" i="6"/>
  <c r="G2809" i="6"/>
  <c r="G2810" i="6"/>
  <c r="G2811" i="6"/>
  <c r="G2812" i="6"/>
  <c r="G2813" i="6"/>
  <c r="G2814" i="6"/>
  <c r="G2815" i="6"/>
  <c r="G2816" i="6"/>
  <c r="G2817" i="6"/>
  <c r="G2818" i="6"/>
  <c r="G2819" i="6"/>
  <c r="G2820" i="6"/>
  <c r="G2821" i="6"/>
  <c r="G2822" i="6"/>
  <c r="G2823" i="6"/>
  <c r="G2824" i="6"/>
  <c r="G2825" i="6"/>
  <c r="G2826" i="6"/>
  <c r="G2827" i="6"/>
  <c r="G2828" i="6"/>
  <c r="G2829" i="6"/>
  <c r="G2830" i="6"/>
  <c r="G2831" i="6"/>
  <c r="G2832" i="6"/>
  <c r="G2833" i="6"/>
  <c r="G2834" i="6"/>
  <c r="G2835" i="6"/>
  <c r="G2836" i="6"/>
  <c r="G2837" i="6"/>
  <c r="G2838" i="6"/>
  <c r="G2839" i="6"/>
  <c r="G2840" i="6"/>
  <c r="G2841" i="6"/>
  <c r="G2842" i="6"/>
  <c r="G2843" i="6"/>
  <c r="G2844" i="6"/>
  <c r="G2845" i="6"/>
  <c r="G2846" i="6"/>
  <c r="G2847" i="6"/>
  <c r="G2848" i="6"/>
  <c r="G2849" i="6"/>
  <c r="G2850" i="6"/>
  <c r="G2851" i="6"/>
  <c r="G2852" i="6"/>
  <c r="G2853" i="6"/>
  <c r="G2854" i="6"/>
  <c r="G2855" i="6"/>
  <c r="G2856" i="6"/>
  <c r="G2857" i="6"/>
  <c r="G2858" i="6"/>
  <c r="G2859" i="6"/>
  <c r="G2860" i="6"/>
  <c r="G2861" i="6"/>
  <c r="G2862" i="6"/>
  <c r="G2863" i="6"/>
  <c r="G2864" i="6"/>
  <c r="G2865" i="6"/>
  <c r="G2866" i="6"/>
  <c r="G2867" i="6"/>
  <c r="G2868" i="6"/>
  <c r="G2869" i="6"/>
  <c r="G2870" i="6"/>
  <c r="G2871" i="6"/>
  <c r="G2872" i="6"/>
  <c r="G2873" i="6"/>
  <c r="G2874" i="6"/>
  <c r="G2875" i="6"/>
  <c r="G2876" i="6"/>
  <c r="G2877" i="6"/>
  <c r="G2878" i="6"/>
  <c r="G2879" i="6"/>
  <c r="G2880" i="6"/>
  <c r="G2881" i="6"/>
  <c r="G2882" i="6"/>
  <c r="G2883" i="6"/>
  <c r="G2884" i="6"/>
  <c r="G2885" i="6"/>
  <c r="G2886" i="6"/>
  <c r="G2887" i="6"/>
  <c r="G2888" i="6"/>
  <c r="G2889" i="6"/>
  <c r="G2890" i="6"/>
  <c r="G2891" i="6"/>
  <c r="G2892" i="6"/>
  <c r="G2893" i="6"/>
  <c r="G2894" i="6"/>
  <c r="G2895" i="6"/>
  <c r="G2896" i="6"/>
  <c r="G2897" i="6"/>
  <c r="G2898" i="6"/>
  <c r="G2899" i="6"/>
  <c r="G2900" i="6"/>
  <c r="G2901" i="6"/>
  <c r="G2902" i="6"/>
  <c r="G2903" i="6"/>
  <c r="G2904" i="6"/>
  <c r="G2905" i="6"/>
  <c r="G2906" i="6"/>
  <c r="G2907" i="6"/>
  <c r="G2908" i="6"/>
  <c r="G2909" i="6"/>
  <c r="G2910" i="6"/>
  <c r="G2911" i="6"/>
  <c r="G2912" i="6"/>
  <c r="G2913" i="6"/>
  <c r="G2914" i="6"/>
  <c r="G2915" i="6"/>
  <c r="G2916" i="6"/>
  <c r="G2917" i="6"/>
  <c r="G2918" i="6"/>
  <c r="G2919" i="6"/>
  <c r="G2920" i="6"/>
  <c r="G2921" i="6"/>
  <c r="G2922" i="6"/>
  <c r="G2923" i="6"/>
  <c r="G2924" i="6"/>
  <c r="G2925" i="6"/>
  <c r="G2926" i="6"/>
  <c r="G2927" i="6"/>
  <c r="G2928" i="6"/>
  <c r="G2929" i="6"/>
  <c r="G2930" i="6"/>
  <c r="G2931" i="6"/>
  <c r="G2932" i="6"/>
  <c r="G2933" i="6"/>
  <c r="G2934" i="6"/>
  <c r="G2935" i="6"/>
  <c r="G2936" i="6"/>
  <c r="G2937" i="6"/>
  <c r="G2938" i="6"/>
  <c r="G2939" i="6"/>
  <c r="G2940" i="6"/>
  <c r="G2941" i="6"/>
  <c r="G2942" i="6"/>
  <c r="G2943" i="6"/>
  <c r="G2944" i="6"/>
  <c r="G2945" i="6"/>
  <c r="G2946" i="6"/>
  <c r="G2947" i="6"/>
  <c r="G2948" i="6"/>
  <c r="G2949" i="6"/>
  <c r="G2950" i="6"/>
  <c r="G2951" i="6"/>
  <c r="G2952" i="6"/>
  <c r="G2953" i="6"/>
  <c r="G2954" i="6"/>
  <c r="G2955" i="6"/>
  <c r="G2956" i="6"/>
  <c r="G2957" i="6"/>
  <c r="G2958" i="6"/>
  <c r="G2959" i="6"/>
  <c r="G2960" i="6"/>
  <c r="G2961" i="6"/>
  <c r="G2962" i="6"/>
  <c r="G2963" i="6"/>
  <c r="G2964" i="6"/>
  <c r="G2965" i="6"/>
  <c r="G2966" i="6"/>
  <c r="G2967" i="6"/>
  <c r="G2968" i="6"/>
  <c r="G2969" i="6"/>
  <c r="G2970" i="6"/>
  <c r="G2971" i="6"/>
  <c r="G2972" i="6"/>
  <c r="G2973" i="6"/>
  <c r="G2974" i="6"/>
  <c r="G2975" i="6"/>
  <c r="G2976" i="6"/>
  <c r="G2977" i="6"/>
  <c r="G2978" i="6"/>
  <c r="G2979" i="6"/>
  <c r="G2980" i="6"/>
  <c r="G2981" i="6"/>
  <c r="G2982" i="6"/>
  <c r="G2983" i="6"/>
  <c r="G2984" i="6"/>
  <c r="G2985" i="6"/>
  <c r="G2986" i="6"/>
  <c r="G2987" i="6"/>
  <c r="G2988" i="6"/>
  <c r="G2989" i="6"/>
  <c r="G2990" i="6"/>
  <c r="G2991" i="6"/>
  <c r="G2992" i="6"/>
  <c r="G2993" i="6"/>
  <c r="G2994" i="6"/>
  <c r="G2995" i="6"/>
  <c r="G2996" i="6"/>
  <c r="G2997" i="6"/>
  <c r="G2998" i="6"/>
  <c r="G2999" i="6"/>
  <c r="G3000" i="6"/>
  <c r="G3001" i="6"/>
  <c r="G3002" i="6"/>
  <c r="G3003" i="6"/>
  <c r="G3004" i="6"/>
  <c r="G3005" i="6"/>
  <c r="G3006" i="6"/>
  <c r="G3007" i="6"/>
  <c r="G3008" i="6"/>
  <c r="G3009" i="6"/>
  <c r="G3010" i="6"/>
  <c r="G3011" i="6"/>
  <c r="G3012" i="6"/>
  <c r="G3013" i="6"/>
  <c r="G3014" i="6"/>
  <c r="G3015" i="6"/>
  <c r="G3016" i="6"/>
  <c r="G3017" i="6"/>
  <c r="G3018" i="6"/>
  <c r="G3019" i="6"/>
  <c r="G3020" i="6"/>
  <c r="G3021" i="6"/>
  <c r="G3022" i="6"/>
  <c r="G3023" i="6"/>
  <c r="G3024" i="6"/>
  <c r="G3025" i="6"/>
  <c r="G3026" i="6"/>
  <c r="G3027" i="6"/>
  <c r="G3028" i="6"/>
  <c r="G3029" i="6"/>
  <c r="G3030" i="6"/>
  <c r="G3031" i="6"/>
  <c r="G3032" i="6"/>
  <c r="G3033" i="6"/>
  <c r="G3034" i="6"/>
  <c r="G3035" i="6"/>
  <c r="G3036" i="6"/>
  <c r="G3037" i="6"/>
  <c r="G3038" i="6"/>
  <c r="G3039" i="6"/>
  <c r="G3040" i="6"/>
  <c r="G3041" i="6"/>
  <c r="G3042" i="6"/>
  <c r="G3043" i="6"/>
  <c r="G3044" i="6"/>
  <c r="G3045" i="6"/>
  <c r="G3046" i="6"/>
  <c r="G3047" i="6"/>
  <c r="G3048" i="6"/>
  <c r="G3049" i="6"/>
  <c r="G3050" i="6"/>
  <c r="G3051" i="6"/>
  <c r="G3052" i="6"/>
  <c r="G3053" i="6"/>
  <c r="G3054" i="6"/>
  <c r="G3055" i="6"/>
  <c r="G3056" i="6"/>
  <c r="G3057" i="6"/>
  <c r="G3058" i="6"/>
  <c r="G3059" i="6"/>
  <c r="G3060" i="6"/>
  <c r="G3061" i="6"/>
  <c r="G3062" i="6"/>
  <c r="G3063" i="6"/>
  <c r="G3064" i="6"/>
  <c r="G3065" i="6"/>
  <c r="G3066" i="6"/>
  <c r="G3067" i="6"/>
  <c r="G3068" i="6"/>
  <c r="G3069" i="6"/>
  <c r="G3070" i="6"/>
  <c r="G3071" i="6"/>
  <c r="G3072" i="6"/>
  <c r="G3073" i="6"/>
  <c r="G3074" i="6"/>
  <c r="G3075" i="6"/>
  <c r="G3076" i="6"/>
  <c r="G3077" i="6"/>
  <c r="G3078" i="6"/>
  <c r="G3079" i="6"/>
  <c r="G3080" i="6"/>
  <c r="G3081" i="6"/>
  <c r="G3082" i="6"/>
  <c r="G3083" i="6"/>
  <c r="G3084" i="6"/>
  <c r="G3085" i="6"/>
  <c r="G3086" i="6"/>
  <c r="G3087" i="6"/>
  <c r="G3088" i="6"/>
  <c r="G3089" i="6"/>
  <c r="G3090" i="6"/>
  <c r="G3091" i="6"/>
  <c r="G3092" i="6"/>
  <c r="G3093" i="6"/>
  <c r="G3094" i="6"/>
  <c r="G3095" i="6"/>
  <c r="G3096" i="6"/>
  <c r="G3097" i="6"/>
  <c r="G3098" i="6"/>
  <c r="G3099" i="6"/>
  <c r="G3100" i="6"/>
  <c r="G3101" i="6"/>
  <c r="G3102" i="6"/>
  <c r="G3103" i="6"/>
  <c r="G3104" i="6"/>
  <c r="G3105" i="6"/>
  <c r="G3106" i="6"/>
  <c r="G3107" i="6"/>
  <c r="G3108" i="6"/>
  <c r="G3109" i="6"/>
  <c r="G3110" i="6"/>
  <c r="G3111" i="6"/>
  <c r="G3112" i="6"/>
  <c r="G3113" i="6"/>
  <c r="G3114" i="6"/>
  <c r="G3115" i="6"/>
  <c r="G3116" i="6"/>
  <c r="G3117" i="6"/>
  <c r="G3118" i="6"/>
  <c r="G3119" i="6"/>
  <c r="G3120" i="6"/>
  <c r="G3121" i="6"/>
  <c r="G3122" i="6"/>
  <c r="G3123" i="6"/>
  <c r="G3124" i="6"/>
  <c r="G3125" i="6"/>
  <c r="G3126" i="6"/>
  <c r="G3127" i="6"/>
  <c r="G3128" i="6"/>
  <c r="G3129" i="6"/>
  <c r="G3130" i="6"/>
  <c r="G3131" i="6"/>
  <c r="G3132" i="6"/>
  <c r="G3133" i="6"/>
  <c r="G3134" i="6"/>
  <c r="G3135" i="6"/>
  <c r="G3136" i="6"/>
  <c r="G3137" i="6"/>
  <c r="G3138" i="6"/>
  <c r="G3139" i="6"/>
  <c r="G3140" i="6"/>
  <c r="G3141" i="6"/>
  <c r="G3142" i="6"/>
  <c r="G3143" i="6"/>
  <c r="G3144" i="6"/>
  <c r="G3145" i="6"/>
  <c r="G3146" i="6"/>
  <c r="G3147" i="6"/>
  <c r="G3148" i="6"/>
  <c r="G3149" i="6"/>
  <c r="G3150" i="6"/>
  <c r="G3151" i="6"/>
  <c r="G3152" i="6"/>
  <c r="G3153" i="6"/>
  <c r="G3154" i="6"/>
  <c r="G3155" i="6"/>
  <c r="G3156" i="6"/>
  <c r="G3157" i="6"/>
  <c r="G3158" i="6"/>
  <c r="G3159" i="6"/>
  <c r="G3160" i="6"/>
  <c r="G3161" i="6"/>
  <c r="G3162" i="6"/>
  <c r="G3163" i="6"/>
  <c r="G3164" i="6"/>
  <c r="G3165" i="6"/>
  <c r="G3166" i="6"/>
  <c r="G3167" i="6"/>
  <c r="G3168" i="6"/>
  <c r="G3169" i="6"/>
  <c r="G3170" i="6"/>
  <c r="G3171" i="6"/>
  <c r="G3172" i="6"/>
  <c r="G3173" i="6"/>
  <c r="G3174" i="6"/>
  <c r="G3175" i="6"/>
  <c r="G3176" i="6"/>
  <c r="G3177" i="6"/>
  <c r="G3178" i="6"/>
  <c r="G3179" i="6"/>
  <c r="G3180" i="6"/>
  <c r="G3181" i="6"/>
  <c r="G3182" i="6"/>
  <c r="G3183" i="6"/>
  <c r="G3184" i="6"/>
  <c r="G3185" i="6"/>
  <c r="G3186" i="6"/>
  <c r="G3187" i="6"/>
  <c r="G3188" i="6"/>
  <c r="G3189" i="6"/>
  <c r="G3190" i="6"/>
  <c r="G3191" i="6"/>
  <c r="G3192" i="6"/>
  <c r="G3193" i="6"/>
  <c r="G3194" i="6"/>
  <c r="G3195" i="6"/>
  <c r="G3196" i="6"/>
  <c r="G3197" i="6"/>
  <c r="G3198" i="6"/>
  <c r="G3199" i="6"/>
  <c r="G3200" i="6"/>
  <c r="G3201" i="6"/>
  <c r="G3202" i="6"/>
  <c r="G3203" i="6"/>
  <c r="G3204" i="6"/>
  <c r="G3205" i="6"/>
  <c r="G3206" i="6"/>
  <c r="G3207" i="6"/>
  <c r="G3208" i="6"/>
  <c r="G3209" i="6"/>
  <c r="G3210" i="6"/>
  <c r="G3211" i="6"/>
  <c r="G3212" i="6"/>
  <c r="G3213" i="6"/>
  <c r="G3214" i="6"/>
  <c r="G3215" i="6"/>
  <c r="G3216" i="6"/>
  <c r="G3217" i="6"/>
  <c r="G3218" i="6"/>
  <c r="G3219" i="6"/>
  <c r="G3220" i="6"/>
  <c r="G3221" i="6"/>
  <c r="G3222" i="6"/>
  <c r="G3223" i="6"/>
  <c r="G3224" i="6"/>
  <c r="G3225" i="6"/>
  <c r="G3226" i="6"/>
  <c r="G3227" i="6"/>
  <c r="G3228" i="6"/>
  <c r="G3229" i="6"/>
  <c r="G3230" i="6"/>
  <c r="G3231" i="6"/>
  <c r="G3232" i="6"/>
  <c r="G3233" i="6"/>
  <c r="G3234" i="6"/>
  <c r="G3235" i="6"/>
  <c r="G3236" i="6"/>
  <c r="G3237" i="6"/>
  <c r="G3238" i="6"/>
  <c r="G3239" i="6"/>
  <c r="G3240" i="6"/>
  <c r="G3241" i="6"/>
  <c r="G3242" i="6"/>
  <c r="G3243" i="6"/>
  <c r="G3244" i="6"/>
  <c r="G3245" i="6"/>
  <c r="G3246" i="6"/>
  <c r="G3247" i="6"/>
  <c r="G3248" i="6"/>
  <c r="G3249" i="6"/>
  <c r="G3250" i="6"/>
  <c r="G3251" i="6"/>
  <c r="G3252" i="6"/>
  <c r="G3253" i="6"/>
  <c r="G3254" i="6"/>
  <c r="G3255" i="6"/>
  <c r="G3256" i="6"/>
  <c r="G3257" i="6"/>
  <c r="G3258" i="6"/>
  <c r="G3259" i="6"/>
  <c r="G3260" i="6"/>
  <c r="G3261" i="6"/>
  <c r="G3262" i="6"/>
  <c r="G3263" i="6"/>
  <c r="G3264" i="6"/>
  <c r="G3265" i="6"/>
  <c r="G3266" i="6"/>
  <c r="G3267" i="6"/>
  <c r="G3268" i="6"/>
  <c r="G3269" i="6"/>
  <c r="G3270" i="6"/>
  <c r="G3271" i="6"/>
  <c r="G3272" i="6"/>
  <c r="G3273" i="6"/>
  <c r="G3274" i="6"/>
  <c r="G3275" i="6"/>
  <c r="G3276" i="6"/>
  <c r="G3277" i="6"/>
  <c r="G3278" i="6"/>
  <c r="G3279" i="6"/>
  <c r="G3280" i="6"/>
  <c r="G3281" i="6"/>
  <c r="G3282" i="6"/>
  <c r="G3283" i="6"/>
  <c r="G3284" i="6"/>
  <c r="G3285" i="6"/>
  <c r="G3286" i="6"/>
  <c r="G3287" i="6"/>
  <c r="G3288" i="6"/>
  <c r="G3289" i="6"/>
  <c r="G3290" i="6"/>
  <c r="G3291" i="6"/>
  <c r="G3292" i="6"/>
  <c r="G3293" i="6"/>
  <c r="G3294" i="6"/>
  <c r="G3295" i="6"/>
  <c r="G3296" i="6"/>
  <c r="G3297" i="6"/>
  <c r="G3298" i="6"/>
  <c r="G3299" i="6"/>
  <c r="G3300" i="6"/>
  <c r="G3301" i="6"/>
  <c r="G3302" i="6"/>
  <c r="G3303" i="6"/>
  <c r="G3304" i="6"/>
  <c r="G3305" i="6"/>
  <c r="G3306" i="6"/>
  <c r="G3307" i="6"/>
  <c r="G3308" i="6"/>
  <c r="G3309" i="6"/>
  <c r="G3310" i="6"/>
  <c r="G3311" i="6"/>
  <c r="G3312" i="6"/>
  <c r="G3313" i="6"/>
  <c r="G3314" i="6"/>
  <c r="G3315" i="6"/>
  <c r="G3316" i="6"/>
  <c r="G3317" i="6"/>
  <c r="G3318" i="6"/>
  <c r="G3319" i="6"/>
  <c r="G3320" i="6"/>
  <c r="G3321" i="6"/>
  <c r="G3322" i="6"/>
  <c r="G3323" i="6"/>
  <c r="G3324" i="6"/>
  <c r="G3325" i="6"/>
  <c r="G3326" i="6"/>
  <c r="G3327" i="6"/>
  <c r="G3328" i="6"/>
  <c r="G3329" i="6"/>
  <c r="G3330" i="6"/>
  <c r="G3331" i="6"/>
  <c r="G3332" i="6"/>
  <c r="G3333" i="6"/>
  <c r="G3334" i="6"/>
  <c r="G3335" i="6"/>
  <c r="G3336" i="6"/>
  <c r="G3337" i="6"/>
  <c r="G3338" i="6"/>
  <c r="G3339" i="6"/>
  <c r="G3340" i="6"/>
  <c r="G3341" i="6"/>
  <c r="G3342" i="6"/>
  <c r="G3343" i="6"/>
  <c r="G3344" i="6"/>
  <c r="G3345" i="6"/>
  <c r="G3346" i="6"/>
  <c r="G3347" i="6"/>
  <c r="G3348" i="6"/>
  <c r="G3349" i="6"/>
  <c r="G3350" i="6"/>
  <c r="G3351" i="6"/>
  <c r="G3352" i="6"/>
  <c r="G3353" i="6"/>
  <c r="G3354" i="6"/>
  <c r="G3355" i="6"/>
  <c r="G3356" i="6"/>
  <c r="G3357" i="6"/>
  <c r="G3358" i="6"/>
  <c r="G3359" i="6"/>
  <c r="G3360" i="6"/>
  <c r="G3361" i="6"/>
  <c r="G3362" i="6"/>
  <c r="G3363" i="6"/>
  <c r="G3364" i="6"/>
  <c r="G3365" i="6"/>
  <c r="G3366" i="6"/>
  <c r="G3367" i="6"/>
  <c r="G3368" i="6"/>
  <c r="G3369" i="6"/>
  <c r="G3370" i="6"/>
  <c r="G3371" i="6"/>
  <c r="G3372" i="6"/>
  <c r="G3373" i="6"/>
  <c r="G3374" i="6"/>
  <c r="G3375" i="6"/>
  <c r="G3376" i="6"/>
  <c r="G3377" i="6"/>
  <c r="G3378" i="6"/>
  <c r="G3379" i="6"/>
  <c r="G3380" i="6"/>
  <c r="G3381" i="6"/>
  <c r="G3382" i="6"/>
  <c r="G3383" i="6"/>
  <c r="G3384" i="6"/>
  <c r="G3385" i="6"/>
  <c r="G3386" i="6"/>
  <c r="G3387" i="6"/>
  <c r="G3388" i="6"/>
  <c r="G3389" i="6"/>
  <c r="G3390" i="6"/>
  <c r="G3391" i="6"/>
  <c r="G3392" i="6"/>
  <c r="G3393" i="6"/>
  <c r="G3394" i="6"/>
  <c r="G3395" i="6"/>
  <c r="G3396" i="6"/>
  <c r="G3397" i="6"/>
  <c r="G3398" i="6"/>
  <c r="G3399" i="6"/>
  <c r="G3400" i="6"/>
  <c r="G3401" i="6"/>
  <c r="G3402" i="6"/>
  <c r="G3403" i="6"/>
  <c r="G3404" i="6"/>
  <c r="G3405" i="6"/>
  <c r="G3406" i="6"/>
  <c r="G3407" i="6"/>
  <c r="G3408" i="6"/>
  <c r="G3409" i="6"/>
  <c r="G3410" i="6"/>
  <c r="G3411" i="6"/>
  <c r="G3412" i="6"/>
  <c r="G3413" i="6"/>
  <c r="G3414" i="6"/>
  <c r="G3415" i="6"/>
  <c r="G3416" i="6"/>
  <c r="G3417" i="6"/>
  <c r="G3418" i="6"/>
  <c r="G3419" i="6"/>
  <c r="G3420" i="6"/>
  <c r="G3421" i="6"/>
  <c r="G3422" i="6"/>
  <c r="G3423" i="6"/>
  <c r="G3424" i="6"/>
  <c r="G3425" i="6"/>
  <c r="G3426" i="6"/>
  <c r="G3427" i="6"/>
  <c r="G3428" i="6"/>
  <c r="G3429" i="6"/>
  <c r="G3430" i="6"/>
  <c r="G3431" i="6"/>
  <c r="G3432" i="6"/>
  <c r="G3433" i="6"/>
  <c r="G3434" i="6"/>
  <c r="G3435" i="6"/>
  <c r="G3436" i="6"/>
  <c r="G3437" i="6"/>
  <c r="G3438" i="6"/>
  <c r="G3439" i="6"/>
  <c r="G3440" i="6"/>
  <c r="G3441" i="6"/>
  <c r="G3442" i="6"/>
  <c r="G3443" i="6"/>
  <c r="G3444" i="6"/>
  <c r="G3445" i="6"/>
  <c r="G3446" i="6"/>
  <c r="G3447" i="6"/>
  <c r="G3448" i="6"/>
  <c r="G3449" i="6"/>
  <c r="G3450" i="6"/>
  <c r="G3451" i="6"/>
  <c r="G3452" i="6"/>
  <c r="G3453" i="6"/>
  <c r="G3454" i="6"/>
  <c r="G3455" i="6"/>
  <c r="G3456" i="6"/>
  <c r="G3457" i="6"/>
  <c r="G3458" i="6"/>
  <c r="G3459" i="6"/>
  <c r="G3460" i="6"/>
  <c r="G3461" i="6"/>
  <c r="G3462" i="6"/>
  <c r="G3463" i="6"/>
  <c r="G3464" i="6"/>
  <c r="G3465" i="6"/>
  <c r="G3466" i="6"/>
  <c r="G3467" i="6"/>
  <c r="G3468" i="6"/>
  <c r="G3469" i="6"/>
  <c r="G3470" i="6"/>
  <c r="G3471" i="6"/>
  <c r="G3472" i="6"/>
  <c r="G3473" i="6"/>
  <c r="G3474" i="6"/>
  <c r="G3475" i="6"/>
  <c r="G3476" i="6"/>
  <c r="G3477" i="6"/>
  <c r="G3478" i="6"/>
  <c r="G3479" i="6"/>
  <c r="G3480" i="6"/>
  <c r="G3481" i="6"/>
  <c r="G3482" i="6"/>
  <c r="G3483" i="6"/>
  <c r="G3484" i="6"/>
  <c r="G3485" i="6"/>
  <c r="G3486" i="6"/>
  <c r="G3487" i="6"/>
  <c r="G3488" i="6"/>
  <c r="G3489" i="6"/>
  <c r="G3490" i="6"/>
  <c r="G3491" i="6"/>
  <c r="G3492" i="6"/>
  <c r="G3493" i="6"/>
  <c r="G3494" i="6"/>
  <c r="G3495" i="6"/>
  <c r="G3496" i="6"/>
  <c r="G3497" i="6"/>
  <c r="G3498" i="6"/>
  <c r="G3499" i="6"/>
  <c r="G3500" i="6"/>
  <c r="G3501" i="6"/>
  <c r="G3502" i="6"/>
  <c r="G3503" i="6"/>
  <c r="G3504" i="6"/>
  <c r="G3505" i="6"/>
  <c r="G3506" i="6"/>
  <c r="G3507" i="6"/>
  <c r="G3508" i="6"/>
  <c r="G3509" i="6"/>
  <c r="G3510" i="6"/>
  <c r="G3511" i="6"/>
  <c r="G3512" i="6"/>
  <c r="G3513" i="6"/>
  <c r="G3514" i="6"/>
  <c r="G3515" i="6"/>
  <c r="G3516" i="6"/>
  <c r="G3517" i="6"/>
  <c r="G3518" i="6"/>
  <c r="G3519" i="6"/>
  <c r="G3520" i="6"/>
  <c r="G3521" i="6"/>
  <c r="G3522" i="6"/>
  <c r="G3523" i="6"/>
  <c r="G3524" i="6"/>
  <c r="G3525" i="6"/>
  <c r="H1" i="6"/>
  <c r="I1" i="6"/>
  <c r="J1" i="6"/>
  <c r="K1" i="6"/>
  <c r="C92" i="3"/>
  <c r="C90" i="3"/>
  <c r="C89" i="3"/>
  <c r="C86" i="3"/>
  <c r="C27" i="3"/>
  <c r="C25" i="3"/>
  <c r="D30" i="5"/>
  <c r="E30" i="5"/>
  <c r="F30" i="5"/>
  <c r="C30" i="5"/>
  <c r="D29" i="5"/>
  <c r="E29" i="5"/>
  <c r="F29" i="5"/>
  <c r="C29" i="5"/>
  <c r="D24" i="5"/>
  <c r="E24" i="5"/>
  <c r="E26" i="5" s="1"/>
  <c r="F24" i="5"/>
  <c r="D25" i="5"/>
  <c r="D26" i="5" s="1"/>
  <c r="E25" i="5"/>
  <c r="F25" i="5"/>
  <c r="C26" i="5"/>
  <c r="C25" i="5"/>
  <c r="C24" i="5"/>
  <c r="C21" i="5"/>
  <c r="C20" i="5"/>
  <c r="D15" i="5"/>
  <c r="E15" i="5"/>
  <c r="F15" i="5"/>
  <c r="C15" i="5"/>
  <c r="D14" i="5"/>
  <c r="E14" i="5"/>
  <c r="F14" i="5"/>
  <c r="C14" i="5"/>
  <c r="D13" i="5"/>
  <c r="E13" i="5"/>
  <c r="F13" i="5"/>
  <c r="C13" i="5"/>
  <c r="C8" i="5"/>
  <c r="C7" i="5"/>
  <c r="D7" i="5"/>
  <c r="D8" i="5" s="1"/>
  <c r="E7" i="5"/>
  <c r="E8" i="5" s="1"/>
  <c r="F7" i="5"/>
  <c r="F8" i="5" s="1"/>
  <c r="D6" i="5"/>
  <c r="E6" i="5"/>
  <c r="F6" i="5"/>
  <c r="C6" i="5"/>
  <c r="F28" i="4"/>
  <c r="F29" i="4"/>
  <c r="F27" i="4"/>
  <c r="C33" i="4"/>
  <c r="D28" i="4"/>
  <c r="D29" i="4"/>
  <c r="D27" i="4"/>
  <c r="E29" i="4"/>
  <c r="E28" i="4"/>
  <c r="E27" i="4"/>
  <c r="C31" i="4" a="1"/>
  <c r="C31" i="4" s="1"/>
  <c r="F11" i="4"/>
  <c r="F12" i="4" s="1"/>
  <c r="F13" i="4" s="1"/>
  <c r="F14" i="4" s="1"/>
  <c r="F15" i="4" s="1"/>
  <c r="F16" i="4" s="1"/>
  <c r="F17" i="4" s="1"/>
  <c r="F18" i="4" s="1"/>
  <c r="F19" i="4" s="1"/>
  <c r="F20" i="4" s="1"/>
  <c r="E12" i="4"/>
  <c r="E13" i="4"/>
  <c r="E14" i="4"/>
  <c r="E15" i="4"/>
  <c r="E16" i="4"/>
  <c r="E17" i="4"/>
  <c r="E18" i="4"/>
  <c r="E19" i="4"/>
  <c r="E20" i="4"/>
  <c r="E11" i="4"/>
  <c r="D98" i="3"/>
  <c r="C98" i="3"/>
  <c r="D97" i="3"/>
  <c r="D100" i="3" s="1"/>
  <c r="C100" i="3"/>
  <c r="C84" i="3"/>
  <c r="C69" i="3"/>
  <c r="C67" i="3"/>
  <c r="C66" i="3"/>
  <c r="C41" i="3"/>
  <c r="C39" i="3"/>
  <c r="C38" i="3"/>
  <c r="C35" i="3"/>
  <c r="C34" i="3"/>
  <c r="D33" i="3"/>
  <c r="D34" i="3"/>
  <c r="D35" i="3"/>
  <c r="D32" i="3"/>
  <c r="C24" i="3"/>
  <c r="C21" i="3"/>
  <c r="C20" i="3"/>
  <c r="D19" i="3"/>
  <c r="D20" i="3"/>
  <c r="D21" i="3"/>
  <c r="D18" i="3"/>
  <c r="C14" i="3"/>
  <c r="C13" i="3"/>
  <c r="D14" i="3"/>
  <c r="D13" i="3"/>
  <c r="D11" i="3"/>
  <c r="D12" i="3"/>
  <c r="F22" i="4" l="1"/>
  <c r="C102" i="3" a="1"/>
  <c r="C102" i="3" s="1"/>
  <c r="C55" i="3"/>
  <c r="C79" i="3" l="1"/>
  <c r="T24" i="1" l="1"/>
  <c r="U16" i="1"/>
  <c r="U15" i="1"/>
  <c r="T12" i="1"/>
  <c r="U11" i="1"/>
  <c r="U12" i="1"/>
  <c r="L26" i="1"/>
  <c r="K16" i="1"/>
  <c r="L16" i="1"/>
  <c r="L15" i="1"/>
  <c r="C10" i="2"/>
  <c r="E10" i="2" s="1"/>
  <c r="G10" i="2" s="1"/>
  <c r="D10" i="2"/>
  <c r="F10" i="2"/>
  <c r="H10" i="2"/>
  <c r="C11" i="2"/>
  <c r="E11" i="2" s="1"/>
  <c r="D11" i="2"/>
  <c r="F11" i="2" s="1"/>
  <c r="H11" i="2"/>
  <c r="C12" i="2"/>
  <c r="E12" i="2" s="1"/>
  <c r="G12" i="2" s="1"/>
  <c r="D12" i="2"/>
  <c r="F12" i="2" s="1"/>
  <c r="H12" i="2"/>
  <c r="C13" i="2"/>
  <c r="D13" i="2"/>
  <c r="E13" i="2"/>
  <c r="G13" i="2" s="1"/>
  <c r="F13" i="2"/>
  <c r="H13" i="2"/>
  <c r="C14" i="2"/>
  <c r="E14" i="2" s="1"/>
  <c r="G14" i="2" s="1"/>
  <c r="D14" i="2"/>
  <c r="F14" i="2"/>
  <c r="H14" i="2"/>
  <c r="C15" i="2"/>
  <c r="D15" i="2"/>
  <c r="F15" i="2" s="1"/>
  <c r="E15" i="2"/>
  <c r="G15" i="2" s="1"/>
  <c r="H15" i="2"/>
  <c r="C16" i="2"/>
  <c r="E16" i="2" s="1"/>
  <c r="G16" i="2" s="1"/>
  <c r="D16" i="2"/>
  <c r="F16" i="2" s="1"/>
  <c r="H16" i="2"/>
  <c r="C17" i="2"/>
  <c r="D17" i="2"/>
  <c r="E17" i="2"/>
  <c r="G17" i="2" s="1"/>
  <c r="F17" i="2"/>
  <c r="H17" i="2"/>
  <c r="C18" i="2"/>
  <c r="E18" i="2" s="1"/>
  <c r="G18" i="2" s="1"/>
  <c r="D18" i="2"/>
  <c r="F18" i="2"/>
  <c r="H18" i="2"/>
  <c r="C19" i="2"/>
  <c r="D19" i="2"/>
  <c r="F19" i="2" s="1"/>
  <c r="E19" i="2"/>
  <c r="G19" i="2" s="1"/>
  <c r="H19" i="2"/>
  <c r="C20" i="2"/>
  <c r="E20" i="2" s="1"/>
  <c r="G20" i="2" s="1"/>
  <c r="D20" i="2"/>
  <c r="F20" i="2" s="1"/>
  <c r="H20" i="2"/>
  <c r="C21" i="2"/>
  <c r="D21" i="2"/>
  <c r="E21" i="2"/>
  <c r="G21" i="2" s="1"/>
  <c r="F21" i="2"/>
  <c r="H21" i="2"/>
  <c r="H9" i="2"/>
  <c r="F9" i="2"/>
  <c r="E9" i="2"/>
  <c r="G9" i="2" s="1"/>
  <c r="D9" i="2"/>
  <c r="K9" i="1"/>
  <c r="L9" i="1"/>
  <c r="L8" i="1"/>
  <c r="C26" i="1"/>
  <c r="C23" i="1"/>
  <c r="C22" i="1"/>
  <c r="C19" i="1"/>
  <c r="D19" i="1"/>
  <c r="D18" i="1"/>
  <c r="C16" i="1"/>
  <c r="G11" i="2" l="1"/>
  <c r="C14" i="1" l="1" a="1"/>
  <c r="C14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<sst xmlns="http://schemas.openxmlformats.org/spreadsheetml/2006/main" count="604" uniqueCount="372">
  <si>
    <t xml:space="preserve">Risk-free rate = </t>
  </si>
  <si>
    <r>
      <t>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</si>
  <si>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1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</si>
  <si>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2</t>
    </r>
  </si>
  <si>
    <t xml:space="preserve">K = </t>
  </si>
  <si>
    <t xml:space="preserve">a) </t>
  </si>
  <si>
    <r>
      <t>v</t>
    </r>
    <r>
      <rPr>
        <vertAlign val="superscript"/>
        <sz val="11"/>
        <color theme="1"/>
        <rFont val="Aptos Narrow"/>
        <family val="2"/>
        <scheme val="minor"/>
      </rPr>
      <t>T</t>
    </r>
    <r>
      <rPr>
        <vertAlign val="subscript"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= </t>
    </r>
  </si>
  <si>
    <t xml:space="preserve">V = </t>
  </si>
  <si>
    <r>
      <t>x</t>
    </r>
    <r>
      <rPr>
        <vertAlign val="superscript"/>
        <sz val="11"/>
        <color theme="1"/>
        <rFont val="Aptos Narrow"/>
        <family val="2"/>
        <scheme val="minor"/>
      </rPr>
      <t xml:space="preserve">T </t>
    </r>
    <r>
      <rPr>
        <b/>
        <sz val="11"/>
        <color theme="1"/>
        <rFont val="Aptos Narrow"/>
        <family val="2"/>
        <scheme val="minor"/>
      </rPr>
      <t xml:space="preserve">= </t>
    </r>
  </si>
  <si>
    <r>
      <t>C</t>
    </r>
    <r>
      <rPr>
        <vertAlign val="subscript"/>
        <sz val="11"/>
        <color theme="1"/>
        <rFont val="Aptos Narrow"/>
        <family val="2"/>
        <scheme val="minor"/>
      </rPr>
      <t xml:space="preserve">U </t>
    </r>
    <r>
      <rPr>
        <sz val="11"/>
        <color theme="1"/>
        <rFont val="Aptos Narrow"/>
        <family val="2"/>
        <scheme val="minor"/>
      </rPr>
      <t xml:space="preserve">= </t>
    </r>
  </si>
  <si>
    <t>b)</t>
  </si>
  <si>
    <r>
      <t>p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</si>
  <si>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p</t>
    </r>
    <r>
      <rPr>
        <vertAlign val="subscript"/>
        <sz val="11"/>
        <color theme="1"/>
        <rFont val="Aptos Narrow"/>
        <family val="2"/>
        <scheme val="minor"/>
      </rPr>
      <t>1</t>
    </r>
  </si>
  <si>
    <r>
      <t>p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</si>
  <si>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C</t>
    </r>
    <r>
      <rPr>
        <vertAlign val="subscript"/>
        <sz val="11"/>
        <color theme="1"/>
        <rFont val="Aptos Narrow"/>
        <family val="2"/>
        <scheme val="minor"/>
      </rPr>
      <t>1</t>
    </r>
  </si>
  <si>
    <r>
      <t>C</t>
    </r>
    <r>
      <rPr>
        <vertAlign val="subscript"/>
        <sz val="11"/>
        <color theme="1"/>
        <rFont val="Aptos Narrow"/>
        <family val="2"/>
        <scheme val="minor"/>
      </rPr>
      <t>0</t>
    </r>
  </si>
  <si>
    <t>c)</t>
  </si>
  <si>
    <t>d)</t>
  </si>
  <si>
    <t>Verified?</t>
  </si>
  <si>
    <t>2)</t>
  </si>
  <si>
    <t>European Call</t>
  </si>
  <si>
    <t>American Put</t>
  </si>
  <si>
    <t>a)</t>
  </si>
  <si>
    <r>
      <t>P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</si>
  <si>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P</t>
    </r>
    <r>
      <rPr>
        <vertAlign val="subscript"/>
        <sz val="11"/>
        <color theme="1"/>
        <rFont val="Aptos Narrow"/>
        <family val="2"/>
        <scheme val="minor"/>
      </rPr>
      <t>1</t>
    </r>
  </si>
  <si>
    <r>
      <t>P</t>
    </r>
    <r>
      <rPr>
        <vertAlign val="subscript"/>
        <sz val="11"/>
        <color theme="1"/>
        <rFont val="Aptos Narrow"/>
        <family val="2"/>
        <scheme val="minor"/>
      </rPr>
      <t>0</t>
    </r>
    <r>
      <rPr>
        <sz val="11"/>
        <color theme="1"/>
        <rFont val="Aptos Narrow"/>
        <family val="2"/>
        <scheme val="minor"/>
      </rPr>
      <t xml:space="preserve"> = C</t>
    </r>
    <r>
      <rPr>
        <vertAlign val="subscript"/>
        <sz val="11"/>
        <color theme="1"/>
        <rFont val="Aptos Narrow"/>
        <family val="2"/>
        <scheme val="minor"/>
      </rPr>
      <t xml:space="preserve">0 </t>
    </r>
    <r>
      <rPr>
        <sz val="11"/>
        <color theme="1"/>
        <rFont val="Aptos Narrow"/>
        <family val="2"/>
        <scheme val="minor"/>
      </rPr>
      <t>- S</t>
    </r>
    <r>
      <rPr>
        <vertAlign val="subscript"/>
        <sz val="11"/>
        <color theme="1"/>
        <rFont val="Aptos Narrow"/>
        <family val="2"/>
        <scheme val="minor"/>
      </rPr>
      <t>0</t>
    </r>
    <r>
      <rPr>
        <sz val="11"/>
        <color theme="1"/>
        <rFont val="Aptos Narrow"/>
        <family val="2"/>
        <scheme val="minor"/>
      </rPr>
      <t xml:space="preserve"> + PV(K)</t>
    </r>
  </si>
  <si>
    <r>
      <t>P</t>
    </r>
    <r>
      <rPr>
        <vertAlign val="subscript"/>
        <sz val="11"/>
        <color theme="1"/>
        <rFont val="Aptos Narrow"/>
        <family val="2"/>
        <scheme val="minor"/>
      </rPr>
      <t>0</t>
    </r>
    <r>
      <rPr>
        <sz val="11"/>
        <color theme="1"/>
        <rFont val="Aptos Narrow"/>
        <family val="2"/>
        <scheme val="minor"/>
      </rPr>
      <t xml:space="preserve"> =</t>
    </r>
  </si>
  <si>
    <t xml:space="preserve">r = </t>
  </si>
  <si>
    <t>S</t>
  </si>
  <si>
    <r>
      <t>d</t>
    </r>
    <r>
      <rPr>
        <vertAlign val="subscript"/>
        <sz val="11"/>
        <color theme="1"/>
        <rFont val="Aptos Narrow"/>
        <family val="2"/>
        <scheme val="minor"/>
      </rPr>
      <t>1</t>
    </r>
  </si>
  <si>
    <r>
      <t>d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/>
    </r>
  </si>
  <si>
    <r>
      <t>N(d</t>
    </r>
    <r>
      <rPr>
        <vertAlign val="subscript"/>
        <sz val="11"/>
        <color theme="1"/>
        <rFont val="Aptos Narrow"/>
        <family val="2"/>
        <scheme val="minor"/>
      </rPr>
      <t>1</t>
    </r>
    <r>
      <rPr>
        <sz val="11"/>
        <color theme="1"/>
        <rFont val="Aptos Narrow"/>
        <family val="2"/>
        <scheme val="minor"/>
      </rPr>
      <t>)</t>
    </r>
  </si>
  <si>
    <r>
      <t>N(d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)</t>
    </r>
  </si>
  <si>
    <t xml:space="preserve">T = </t>
  </si>
  <si>
    <r>
      <t>sigma</t>
    </r>
    <r>
      <rPr>
        <vertAlign val="superscript"/>
        <sz val="11"/>
        <color theme="1"/>
        <rFont val="Aptos Narrow"/>
        <family val="2"/>
        <scheme val="minor"/>
      </rPr>
      <t xml:space="preserve"> </t>
    </r>
    <r>
      <rPr>
        <sz val="11"/>
        <color theme="1"/>
        <rFont val="Aptos Narrow"/>
        <family val="2"/>
        <scheme val="minor"/>
      </rPr>
      <t>=</t>
    </r>
  </si>
  <si>
    <t>C</t>
  </si>
  <si>
    <t>Intricinsic Value</t>
  </si>
  <si>
    <t xml:space="preserve">There is only a gain to exercising the American option if the immediate </t>
  </si>
  <si>
    <t>payoff of exercising is larger than the price of the European option.</t>
  </si>
  <si>
    <t xml:space="preserve">As American options allow for early exercise the Put-Call </t>
  </si>
  <si>
    <t xml:space="preserve">parity only holds if and only if the options are held until expiration. </t>
  </si>
  <si>
    <t xml:space="preserve">For the American Call option with K=130, there is no point at which the </t>
  </si>
  <si>
    <t>immediate payoff of exercising is larger than the price of the European option.</t>
  </si>
  <si>
    <t xml:space="preserve">For the American Put option it is optimal to exercise at the down node as the </t>
  </si>
  <si>
    <t>immediate payoff is larger than the price of the European option.</t>
  </si>
  <si>
    <t xml:space="preserve">Div = </t>
  </si>
  <si>
    <r>
      <t>The stock price is reduced by 12 in period 1 and 12(1+r</t>
    </r>
    <r>
      <rPr>
        <vertAlign val="subscript"/>
        <sz val="11"/>
        <color theme="1"/>
        <rFont val="Aptos Narrow"/>
        <family val="2"/>
        <scheme val="minor"/>
      </rPr>
      <t>f</t>
    </r>
    <r>
      <rPr>
        <sz val="11"/>
        <color theme="1"/>
        <rFont val="Aptos Narrow"/>
        <family val="2"/>
        <scheme val="minor"/>
      </rPr>
      <t xml:space="preserve">) in period 2. </t>
    </r>
  </si>
  <si>
    <t>c) &amp; d)</t>
  </si>
  <si>
    <r>
      <t>The arbitrage free-price is given as P</t>
    </r>
    <r>
      <rPr>
        <vertAlign val="subscript"/>
        <sz val="11"/>
        <color theme="1"/>
        <rFont val="Aptos Narrow"/>
        <family val="2"/>
        <scheme val="minor"/>
      </rPr>
      <t>0</t>
    </r>
    <r>
      <rPr>
        <sz val="11"/>
        <color theme="1"/>
        <rFont val="Aptos Narrow"/>
        <family val="2"/>
        <scheme val="minor"/>
      </rPr>
      <t xml:space="preserve"> = 30, why? </t>
    </r>
  </si>
  <si>
    <t>5) Dividends</t>
  </si>
  <si>
    <t>3)</t>
  </si>
  <si>
    <t>Cost pr. Barrel</t>
  </si>
  <si>
    <r>
      <t>q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</si>
  <si>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q</t>
    </r>
    <r>
      <rPr>
        <vertAlign val="subscript"/>
        <sz val="11"/>
        <color theme="1"/>
        <rFont val="Aptos Narrow"/>
        <family val="2"/>
        <scheme val="minor"/>
      </rPr>
      <t>1</t>
    </r>
  </si>
  <si>
    <r>
      <t>q</t>
    </r>
    <r>
      <rPr>
        <vertAlign val="subscript"/>
        <sz val="11"/>
        <color theme="1"/>
        <rFont val="Aptos Narrow"/>
        <family val="2"/>
        <scheme val="minor"/>
      </rPr>
      <t>2</t>
    </r>
  </si>
  <si>
    <t>Payoffs</t>
  </si>
  <si>
    <r>
      <t>Payoff</t>
    </r>
    <r>
      <rPr>
        <vertAlign val="subscript"/>
        <sz val="11"/>
        <color theme="1"/>
        <rFont val="Aptos Narrow"/>
        <family val="2"/>
        <scheme val="minor"/>
      </rPr>
      <t>1</t>
    </r>
  </si>
  <si>
    <r>
      <t>Payoff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/>
    </r>
  </si>
  <si>
    <r>
      <t>EV</t>
    </r>
    <r>
      <rPr>
        <vertAlign val="subscript"/>
        <sz val="11"/>
        <color theme="1"/>
        <rFont val="Aptos Narrow"/>
        <family val="2"/>
        <scheme val="minor"/>
      </rPr>
      <t>1</t>
    </r>
    <r>
      <rPr>
        <sz val="11"/>
        <color theme="1"/>
        <rFont val="Aptos Narrow"/>
        <family val="2"/>
        <scheme val="minor"/>
      </rPr>
      <t xml:space="preserve"> = </t>
    </r>
  </si>
  <si>
    <r>
      <t>EV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= </t>
    </r>
  </si>
  <si>
    <r>
      <t>Hint: You need to use all probabilities for EV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.</t>
    </r>
  </si>
  <si>
    <r>
      <t>PV</t>
    </r>
    <r>
      <rPr>
        <vertAlign val="subscript"/>
        <sz val="11"/>
        <color theme="1"/>
        <rFont val="Aptos Narrow"/>
        <family val="2"/>
        <scheme val="minor"/>
      </rPr>
      <t xml:space="preserve">0 </t>
    </r>
    <r>
      <rPr>
        <sz val="11"/>
        <color theme="1"/>
        <rFont val="Aptos Narrow"/>
        <family val="2"/>
        <scheme val="minor"/>
      </rPr>
      <t>=</t>
    </r>
  </si>
  <si>
    <t>Shut down in D and DD.</t>
  </si>
  <si>
    <t>e)</t>
  </si>
  <si>
    <t>f)</t>
  </si>
  <si>
    <t>Shut down in D</t>
  </si>
  <si>
    <t>Shut down in DD</t>
  </si>
  <si>
    <t>Choose D</t>
  </si>
  <si>
    <t>Rent</t>
  </si>
  <si>
    <t>t=0</t>
  </si>
  <si>
    <t>T=5</t>
  </si>
  <si>
    <t xml:space="preserve">Square Feet = </t>
  </si>
  <si>
    <t>Cost of Capital (Monthly)  =</t>
  </si>
  <si>
    <r>
      <t>q</t>
    </r>
    <r>
      <rPr>
        <vertAlign val="subscript"/>
        <sz val="12"/>
        <color theme="1"/>
        <rFont val="Aptos"/>
        <family val="2"/>
      </rPr>
      <t>up</t>
    </r>
    <r>
      <rPr>
        <sz val="12"/>
        <color theme="1"/>
        <rFont val="Aptos"/>
        <family val="2"/>
      </rPr>
      <t xml:space="preserve"> =</t>
    </r>
  </si>
  <si>
    <r>
      <t>q</t>
    </r>
    <r>
      <rPr>
        <vertAlign val="subscript"/>
        <sz val="12"/>
        <color theme="1"/>
        <rFont val="Aptos"/>
        <family val="2"/>
      </rPr>
      <t>down</t>
    </r>
    <r>
      <rPr>
        <sz val="12"/>
        <color theme="1"/>
        <rFont val="Aptos"/>
        <family val="2"/>
      </rPr>
      <t xml:space="preserve"> =</t>
    </r>
  </si>
  <si>
    <t xml:space="preserve">EV in 5 Years = </t>
  </si>
  <si>
    <t xml:space="preserve">PV of Annuity = </t>
  </si>
  <si>
    <t xml:space="preserve">PV of Perpuity = </t>
  </si>
  <si>
    <t xml:space="preserve">PV of Income = </t>
  </si>
  <si>
    <t xml:space="preserve">PV of Cost = </t>
  </si>
  <si>
    <t xml:space="preserve">NPV = </t>
  </si>
  <si>
    <t>Rent  =</t>
  </si>
  <si>
    <t>PV of Perpetuity at Year 5 =</t>
  </si>
  <si>
    <t xml:space="preserve">PV of Cost at Year 5= </t>
  </si>
  <si>
    <t xml:space="preserve">NPV at Year 5= </t>
  </si>
  <si>
    <t xml:space="preserve">NPV at Year 0 = </t>
  </si>
  <si>
    <t>Build Today!</t>
  </si>
  <si>
    <t>Barrels of oil to purchase</t>
  </si>
  <si>
    <t>Long in oil futures</t>
  </si>
  <si>
    <t>Barrels per future contract</t>
  </si>
  <si>
    <t>Futures price per barrel</t>
  </si>
  <si>
    <t>Day</t>
  </si>
  <si>
    <t>Price</t>
  </si>
  <si>
    <t>Daily Price Change</t>
  </si>
  <si>
    <t>Profit / Loss</t>
  </si>
  <si>
    <t>Cumulative Profit/Loss</t>
  </si>
  <si>
    <t xml:space="preserve">                                                            -  </t>
  </si>
  <si>
    <t xml:space="preserve">Largest cumulative loss = </t>
  </si>
  <si>
    <t>Annual Interest Rate =</t>
  </si>
  <si>
    <t>t</t>
  </si>
  <si>
    <t>CF</t>
  </si>
  <si>
    <t>(1+r)^t</t>
  </si>
  <si>
    <t>PV(CF)</t>
  </si>
  <si>
    <t>t*PV(CF)/P</t>
  </si>
  <si>
    <t xml:space="preserve">P = </t>
  </si>
  <si>
    <t xml:space="preserve">M Duration = </t>
  </si>
  <si>
    <t>Years</t>
  </si>
  <si>
    <t>Cost</t>
  </si>
  <si>
    <t>$/Euro in 1 Year</t>
  </si>
  <si>
    <t>Revenue ($)</t>
  </si>
  <si>
    <t>Cost ($)</t>
  </si>
  <si>
    <t>Unhedged profits ($)</t>
  </si>
  <si>
    <t>Forward Exchange Rate</t>
  </si>
  <si>
    <t>$/€</t>
  </si>
  <si>
    <t>Forward Hedge ($)</t>
  </si>
  <si>
    <t>Put Strike Price</t>
  </si>
  <si>
    <t>Cost per Put</t>
  </si>
  <si>
    <t>Puts Needed</t>
  </si>
  <si>
    <t>Cost of Puts</t>
  </si>
  <si>
    <t>Option Hedge</t>
  </si>
  <si>
    <t>Forward Payoff</t>
  </si>
  <si>
    <t>Option Payoff</t>
  </si>
  <si>
    <t>WMT</t>
  </si>
  <si>
    <t>AMZN</t>
  </si>
  <si>
    <t>NVDA</t>
  </si>
  <si>
    <t>SP500</t>
  </si>
  <si>
    <t>date</t>
  </si>
  <si>
    <t>adjusted_close</t>
  </si>
  <si>
    <t>Mean</t>
  </si>
  <si>
    <t>Volatility</t>
  </si>
  <si>
    <t>Variance</t>
  </si>
  <si>
    <t xml:space="preserve">Weights </t>
  </si>
  <si>
    <t>ER</t>
  </si>
  <si>
    <t>Vol</t>
  </si>
  <si>
    <t>We now find the MVP</t>
  </si>
  <si>
    <t>z</t>
  </si>
  <si>
    <t>Ones</t>
  </si>
  <si>
    <t>Z</t>
  </si>
  <si>
    <t>x</t>
  </si>
  <si>
    <t xml:space="preserve">We then find the ER, Var and Vol </t>
  </si>
  <si>
    <t xml:space="preserve">Risk-free rate </t>
  </si>
  <si>
    <t xml:space="preserve">We now find the efficient tangent portfolio </t>
  </si>
  <si>
    <t>We first find b-r_f</t>
  </si>
  <si>
    <t xml:space="preserve">Based on this, we find the ETP </t>
  </si>
  <si>
    <t>X</t>
  </si>
  <si>
    <t>We then find the key figures</t>
  </si>
  <si>
    <t>Var</t>
  </si>
  <si>
    <t>MCQ</t>
  </si>
  <si>
    <t>Calced</t>
  </si>
  <si>
    <t>YTM</t>
  </si>
  <si>
    <t>Rating</t>
  </si>
  <si>
    <t>EL</t>
  </si>
  <si>
    <t>r_d</t>
  </si>
  <si>
    <t xml:space="preserve">Factor Variance </t>
  </si>
  <si>
    <t>Variance of epsilon</t>
  </si>
  <si>
    <t>We then calc the Variance as</t>
  </si>
  <si>
    <t>V</t>
  </si>
  <si>
    <t>BWB^T</t>
  </si>
  <si>
    <t xml:space="preserve">We then search for the minimum variance portfolio </t>
  </si>
  <si>
    <t xml:space="preserve">For this, we need a vector of ones </t>
  </si>
  <si>
    <t>Opg 6.3</t>
  </si>
  <si>
    <t xml:space="preserve"> </t>
  </si>
  <si>
    <t>a</t>
  </si>
  <si>
    <t>We then find the payoff</t>
  </si>
  <si>
    <t xml:space="preserve">We then find the weights </t>
  </si>
  <si>
    <t xml:space="preserve">Therefore, the risk free rate must be equal to the ER, as we have been searching for a pricing, which excludes possibilities of arbitrage </t>
  </si>
  <si>
    <t xml:space="preserve">The two factor loadings are </t>
  </si>
  <si>
    <t>b</t>
  </si>
  <si>
    <t>Risk premiums</t>
  </si>
  <si>
    <t>1)</t>
  </si>
  <si>
    <t>rf</t>
  </si>
  <si>
    <t>A</t>
  </si>
  <si>
    <t>b-rf</t>
  </si>
  <si>
    <t xml:space="preserve">Opg 2 </t>
  </si>
  <si>
    <t xml:space="preserve">We have </t>
  </si>
  <si>
    <t xml:space="preserve">Weights are then given as: </t>
  </si>
  <si>
    <t xml:space="preserve">We then find the payoffs as: </t>
  </si>
  <si>
    <t>We then solve the the column vector d to make sure, the market is arbitrage free</t>
  </si>
  <si>
    <t xml:space="preserve">We then find the risk free rate </t>
  </si>
  <si>
    <t xml:space="preserve">We then normallise the vector d </t>
  </si>
  <si>
    <t xml:space="preserve">We can still replicate i.e. </t>
  </si>
  <si>
    <t xml:space="preserve">Opg 3 </t>
  </si>
  <si>
    <t>p</t>
  </si>
  <si>
    <t>We must solve for p=Vd</t>
  </si>
  <si>
    <t>d</t>
  </si>
  <si>
    <t>Minumun val</t>
  </si>
  <si>
    <t>Thus the market is arbitrage free</t>
  </si>
  <si>
    <t>I</t>
  </si>
  <si>
    <t xml:space="preserve">This one has two methods </t>
  </si>
  <si>
    <t xml:space="preserve">Second approach </t>
  </si>
  <si>
    <t xml:space="preserve">c) </t>
  </si>
  <si>
    <t xml:space="preserve">Exercise 1 </t>
  </si>
  <si>
    <t>P1</t>
  </si>
  <si>
    <t>P2</t>
  </si>
  <si>
    <t>wacc</t>
  </si>
  <si>
    <t xml:space="preserve">Investment </t>
  </si>
  <si>
    <t>Prob</t>
  </si>
  <si>
    <t xml:space="preserve">b) </t>
  </si>
  <si>
    <t xml:space="preserve">The price of the firm is equal to the present value future cashflows </t>
  </si>
  <si>
    <t xml:space="preserve">If the initial investement is raisd through debt, then investors will get either </t>
  </si>
  <si>
    <t>Good</t>
  </si>
  <si>
    <t>Bad</t>
  </si>
  <si>
    <t>risk-free</t>
  </si>
  <si>
    <t>The value in MM is the same as above:</t>
  </si>
  <si>
    <t>Bad state</t>
  </si>
  <si>
    <t>Good state</t>
  </si>
  <si>
    <t>Payoff (mDKK)</t>
  </si>
  <si>
    <t>Probabilities, q</t>
  </si>
  <si>
    <t>Pricing vector, d</t>
  </si>
  <si>
    <t>Exercise 2</t>
  </si>
  <si>
    <t>P</t>
  </si>
  <si>
    <t>Creditors</t>
  </si>
  <si>
    <t>Equity</t>
  </si>
  <si>
    <t>Debt</t>
  </si>
  <si>
    <t>Value</t>
  </si>
  <si>
    <t>D</t>
  </si>
  <si>
    <t>E</t>
  </si>
  <si>
    <t>D + E</t>
  </si>
  <si>
    <t xml:space="preserve">It does not matter who the CFs end up at, as long as </t>
  </si>
  <si>
    <t>Exp. Return</t>
  </si>
  <si>
    <t>Kurz Manufacturing</t>
  </si>
  <si>
    <t>Number of shares</t>
  </si>
  <si>
    <t>Price per share</t>
  </si>
  <si>
    <t>Market Value</t>
  </si>
  <si>
    <t xml:space="preserve">Then Kurz takes on debt to the value of 65 million dollars </t>
  </si>
  <si>
    <t>Taxrate</t>
  </si>
  <si>
    <t>Interest Tax Shield</t>
  </si>
  <si>
    <t>New value</t>
  </si>
  <si>
    <t>Cash</t>
  </si>
  <si>
    <t xml:space="preserve">Kurz share price must be the value of the firm divided by the number of stocks </t>
  </si>
  <si>
    <t>New share price</t>
  </si>
  <si>
    <t>Shares to be bought back</t>
  </si>
  <si>
    <t xml:space="preserve">d) </t>
  </si>
  <si>
    <t>Now Kurz repurchase the shares</t>
  </si>
  <si>
    <t>New number of shares</t>
  </si>
  <si>
    <t>New market value</t>
  </si>
  <si>
    <t>Buying back stocks by obtaining debt increases the stck value due to the tax-shield advantage</t>
  </si>
  <si>
    <t xml:space="preserve">But it is the process of taking on debt and raising cash that increases the share price, the share price increases before the repurchase </t>
  </si>
  <si>
    <t xml:space="preserve">The act of repurchasing in itself does not increase the stock price </t>
  </si>
  <si>
    <t xml:space="preserve">Facebook Inc had no debt on the balance sheet </t>
  </si>
  <si>
    <t>Taxes</t>
  </si>
  <si>
    <t>Tax rate</t>
  </si>
  <si>
    <t xml:space="preserve">Reduce by </t>
  </si>
  <si>
    <t xml:space="preserve">Supposed Debt </t>
  </si>
  <si>
    <t>Debt perpetuity</t>
  </si>
  <si>
    <t>PV of tax shield</t>
  </si>
  <si>
    <t>Tax rante on interest</t>
  </si>
  <si>
    <t>Tax on equity</t>
  </si>
  <si>
    <t>Then we can get the effective tax rate</t>
  </si>
  <si>
    <t xml:space="preserve">The formula is given as </t>
  </si>
  <si>
    <t>tau^\star=1-\frac{(1-t_c)\cdot(1-t_e)}{(1-t_i}</t>
  </si>
  <si>
    <t xml:space="preserve">Effective tax rate </t>
  </si>
  <si>
    <t xml:space="preserve">Hawar International </t>
  </si>
  <si>
    <t>Share price</t>
  </si>
  <si>
    <t>Millions of shares</t>
  </si>
  <si>
    <t>Market val</t>
  </si>
  <si>
    <t>Share repurchase</t>
  </si>
  <si>
    <t>New shares</t>
  </si>
  <si>
    <t>New Market Val</t>
  </si>
  <si>
    <t xml:space="preserve">We now introduce corporate tax rate of 0.40 </t>
  </si>
  <si>
    <t>Corp tax</t>
  </si>
  <si>
    <t xml:space="preserve">PV of debt </t>
  </si>
  <si>
    <t>New market val</t>
  </si>
  <si>
    <t>New Share price</t>
  </si>
  <si>
    <t xml:space="preserve">Actual share price </t>
  </si>
  <si>
    <t xml:space="preserve">Therefore, the PV of the financial distress is </t>
  </si>
  <si>
    <t>Financial distress</t>
  </si>
  <si>
    <t>B</t>
  </si>
  <si>
    <t>Prob. Success</t>
  </si>
  <si>
    <t>Firm Val success</t>
  </si>
  <si>
    <t>Highest payoff</t>
  </si>
  <si>
    <t>Payoff</t>
  </si>
  <si>
    <t>Now we introduce debt</t>
  </si>
  <si>
    <t>EV Debt</t>
  </si>
  <si>
    <t>EV Equity</t>
  </si>
  <si>
    <t>EV Succes</t>
  </si>
  <si>
    <t>Max val</t>
  </si>
  <si>
    <t>Project</t>
  </si>
  <si>
    <t>Price of debt</t>
  </si>
  <si>
    <t>Implied interest</t>
  </si>
  <si>
    <t>Therefore, the investors must raise enough equity in order to pay back 28 million of debt. This is differece between 32-4</t>
  </si>
  <si>
    <t>Debt Buyback</t>
  </si>
  <si>
    <t>This is bought back at the implid interest rate</t>
  </si>
  <si>
    <t>Value of debt</t>
  </si>
  <si>
    <t xml:space="preserve">Now going from B to procject A, we get </t>
  </si>
  <si>
    <t>Difference</t>
  </si>
  <si>
    <t>Debt before - debt raise - debt now</t>
  </si>
  <si>
    <t>We  want to find the effective tax rate of dividends</t>
  </si>
  <si>
    <t>t_d^\star=1-\frac{P_{cum}-P_{ex}}{Div}</t>
  </si>
  <si>
    <t>t_d^\star =\frac{t_d-t_g}{1-t_g}</t>
  </si>
  <si>
    <t>P_ex</t>
  </si>
  <si>
    <t>P_cum</t>
  </si>
  <si>
    <t>Dividend</t>
  </si>
  <si>
    <t>Change in price</t>
  </si>
  <si>
    <t xml:space="preserve">Based on this, we can use the formula </t>
  </si>
  <si>
    <t xml:space="preserve">Effect Tax Rate </t>
  </si>
  <si>
    <t>As pension funds are tax excempt, they will probably price movers, as they have lost value through the dividend.</t>
  </si>
  <si>
    <t>Kay Industries</t>
  </si>
  <si>
    <t xml:space="preserve">Interest rate </t>
  </si>
  <si>
    <t>Interest payment</t>
  </si>
  <si>
    <t>Perpertuity</t>
  </si>
  <si>
    <t>Loss of dividend</t>
  </si>
  <si>
    <t>Change value</t>
  </si>
  <si>
    <t xml:space="preserve">The price of the stock, would fall equal to the fall in value by paying out the 100 </t>
  </si>
  <si>
    <t xml:space="preserve">Under the assumption of MM </t>
  </si>
  <si>
    <t xml:space="preserve">The investor will be indifferent </t>
  </si>
  <si>
    <t xml:space="preserve">Key industries with tax rate </t>
  </si>
  <si>
    <t xml:space="preserve">Tax rate </t>
  </si>
  <si>
    <t>Perpetuity</t>
  </si>
  <si>
    <t>Yearly dividend</t>
  </si>
  <si>
    <t>Loss from dividend</t>
  </si>
  <si>
    <t>Stock val up</t>
  </si>
  <si>
    <t xml:space="preserve">Th value would fall by 100 mil as the assets are paid out </t>
  </si>
  <si>
    <t xml:space="preserve">Because of the restrictions i.e. the tax rate, the investors would be benefitted </t>
  </si>
  <si>
    <t>div</t>
  </si>
  <si>
    <t>gains</t>
  </si>
  <si>
    <t>interest</t>
  </si>
  <si>
    <t>Corp</t>
  </si>
  <si>
    <t>Eff tax rate</t>
  </si>
  <si>
    <t>Tax Equity</t>
  </si>
  <si>
    <t>Interest Tax</t>
  </si>
  <si>
    <t>Corp Tax</t>
  </si>
  <si>
    <t>v_c</t>
  </si>
  <si>
    <t>x^T</t>
  </si>
  <si>
    <t>C_0</t>
  </si>
  <si>
    <t>Bond</t>
  </si>
  <si>
    <t>Risk neutral probabilities</t>
  </si>
  <si>
    <t>q</t>
  </si>
  <si>
    <t>1-q</t>
  </si>
  <si>
    <t>Verified</t>
  </si>
  <si>
    <t>Put Price</t>
  </si>
  <si>
    <t>Put-call-Parity</t>
  </si>
  <si>
    <t>P+S=C+Dis(K)</t>
  </si>
  <si>
    <t>Strike</t>
  </si>
  <si>
    <t>Thus</t>
  </si>
  <si>
    <t>P=C-S+Dis(K)</t>
  </si>
  <si>
    <t>Put price</t>
  </si>
  <si>
    <t>v_p</t>
  </si>
  <si>
    <t>g)</t>
  </si>
  <si>
    <t>Strat 1</t>
  </si>
  <si>
    <t>Strat 2</t>
  </si>
  <si>
    <t>S_0/C_0</t>
  </si>
  <si>
    <t>h)</t>
  </si>
  <si>
    <t>Beta of a call</t>
  </si>
  <si>
    <t>Stock delta</t>
  </si>
  <si>
    <t>Beta market</t>
  </si>
  <si>
    <t>Beta of put</t>
  </si>
  <si>
    <t>Risk-free interest rate</t>
  </si>
  <si>
    <t>State</t>
  </si>
  <si>
    <t>Very Bad</t>
  </si>
  <si>
    <t>Neutral</t>
  </si>
  <si>
    <t>Very Good</t>
  </si>
  <si>
    <t>Probability</t>
  </si>
  <si>
    <t>Stock Value</t>
  </si>
  <si>
    <r>
      <t>S</t>
    </r>
    <r>
      <rPr>
        <vertAlign val="subscript"/>
        <sz val="11"/>
        <color theme="1"/>
        <rFont val="Aptos Narrow"/>
        <family val="2"/>
        <scheme val="minor"/>
      </rPr>
      <t>0</t>
    </r>
    <r>
      <rPr>
        <sz val="11"/>
        <color theme="1"/>
        <rFont val="Aptos Narrow"/>
        <family val="2"/>
        <scheme val="minor"/>
      </rPr>
      <t xml:space="preserve"> = </t>
    </r>
  </si>
  <si>
    <t>Future Value of Call, K=69</t>
  </si>
  <si>
    <t>Future Value of Call, K=70</t>
  </si>
  <si>
    <t>Future Value of Call, K=71</t>
  </si>
  <si>
    <r>
      <t>C</t>
    </r>
    <r>
      <rPr>
        <vertAlign val="subscript"/>
        <sz val="11"/>
        <color theme="1"/>
        <rFont val="Aptos Narrow"/>
        <family val="2"/>
        <scheme val="minor"/>
      </rPr>
      <t>0</t>
    </r>
    <r>
      <rPr>
        <sz val="11"/>
        <color theme="1"/>
        <rFont val="Aptos Narrow"/>
        <family val="2"/>
        <scheme val="minor"/>
      </rPr>
      <t xml:space="preserve">, K=69  </t>
    </r>
  </si>
  <si>
    <r>
      <t>C</t>
    </r>
    <r>
      <rPr>
        <vertAlign val="subscript"/>
        <sz val="11"/>
        <color theme="1"/>
        <rFont val="Aptos Narrow"/>
        <family val="2"/>
        <scheme val="minor"/>
      </rPr>
      <t>0</t>
    </r>
    <r>
      <rPr>
        <sz val="11"/>
        <color theme="1"/>
        <rFont val="Aptos Narrow"/>
        <family val="2"/>
        <scheme val="minor"/>
      </rPr>
      <t>, K=70</t>
    </r>
  </si>
  <si>
    <r>
      <t>C</t>
    </r>
    <r>
      <rPr>
        <vertAlign val="subscript"/>
        <sz val="11"/>
        <color theme="1"/>
        <rFont val="Aptos Narrow"/>
        <family val="2"/>
        <scheme val="minor"/>
      </rPr>
      <t>0</t>
    </r>
    <r>
      <rPr>
        <sz val="11"/>
        <color theme="1"/>
        <rFont val="Aptos Narrow"/>
        <family val="2"/>
        <scheme val="minor"/>
      </rPr>
      <t xml:space="preserve">, K=71 </t>
    </r>
  </si>
  <si>
    <t>Buy 1 Call K=69</t>
  </si>
  <si>
    <t xml:space="preserve">Need a combination of Call K=70 and K=71 that equals the future value of Call K=71 in the Good and Very Good state. </t>
  </si>
  <si>
    <r>
      <t>Solve x</t>
    </r>
    <r>
      <rPr>
        <vertAlign val="superscript"/>
        <sz val="11"/>
        <color theme="1"/>
        <rFont val="Aptos Narrow"/>
        <family val="2"/>
        <scheme val="minor"/>
      </rPr>
      <t xml:space="preserve">T </t>
    </r>
    <r>
      <rPr>
        <sz val="11"/>
        <color theme="1"/>
        <rFont val="Aptos Narrow"/>
        <family val="2"/>
        <scheme val="minor"/>
      </rPr>
      <t>V=v</t>
    </r>
    <r>
      <rPr>
        <vertAlign val="superscript"/>
        <sz val="11"/>
        <color theme="1"/>
        <rFont val="Aptos Narrow"/>
        <family val="2"/>
        <scheme val="minor"/>
      </rPr>
      <t>T</t>
    </r>
    <r>
      <rPr>
        <sz val="11"/>
        <color theme="1"/>
        <rFont val="Aptos Narrow"/>
        <family val="2"/>
        <scheme val="minor"/>
      </rPr>
      <t xml:space="preserve"> for x</t>
    </r>
    <r>
      <rPr>
        <vertAlign val="superscript"/>
        <sz val="11"/>
        <color theme="1"/>
        <rFont val="Aptos Narrow"/>
        <family val="2"/>
        <scheme val="minor"/>
      </rPr>
      <t>T</t>
    </r>
    <r>
      <rPr>
        <sz val="11"/>
        <color theme="1"/>
        <rFont val="Aptos Narrow"/>
        <family val="2"/>
        <scheme val="minor"/>
      </rPr>
      <t>.</t>
    </r>
  </si>
  <si>
    <r>
      <t>x</t>
    </r>
    <r>
      <rPr>
        <vertAlign val="superscript"/>
        <sz val="11"/>
        <color theme="1"/>
        <rFont val="Aptos Narrow"/>
        <family val="2"/>
        <scheme val="minor"/>
      </rPr>
      <t xml:space="preserve">T </t>
    </r>
    <r>
      <rPr>
        <sz val="11"/>
        <color theme="1"/>
        <rFont val="Aptos Narrow"/>
        <family val="2"/>
        <scheme val="minor"/>
      </rPr>
      <t>=</t>
    </r>
  </si>
  <si>
    <t>Sell 2 Call K=70 and buy 1 Call K=71.</t>
  </si>
  <si>
    <r>
      <t>v</t>
    </r>
    <r>
      <rPr>
        <vertAlign val="superscript"/>
        <sz val="11"/>
        <color theme="1"/>
        <rFont val="Aptos Narrow"/>
        <family val="2"/>
        <scheme val="minor"/>
      </rPr>
      <t xml:space="preserve">T </t>
    </r>
    <r>
      <rPr>
        <sz val="11"/>
        <color theme="1"/>
        <rFont val="Aptos Narrow"/>
        <family val="2"/>
        <scheme val="minor"/>
      </rPr>
      <t>=</t>
    </r>
  </si>
  <si>
    <t>Risk-free price =</t>
  </si>
  <si>
    <t>Buy 1 Call, K=69</t>
  </si>
  <si>
    <t>Sell 2 Call, K=70</t>
  </si>
  <si>
    <t>Buy 1 Call, K=71</t>
  </si>
  <si>
    <t>Portfolio Payoff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</si>
</sst>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8" formatCode="#,##0.00\ &quot;kr.&quot;;[Red]\-#,##0.00\ &quot;kr.&quot;"/>
    <numFmt numFmtId="43" formatCode="_-* #,##0.00_-;\-* #,##0.00_-;_-* &quot;-&quot;??_-;_-@_-"/>
    <numFmt numFmtId="164" formatCode="_-[$$-409]* #,##0.00_ ;_-[$$-409]* \-#,##0.00\ ;_-[$$-409]* &quot;-&quot;??_ ;_-@_ "/>
    <numFmt numFmtId="165" formatCode="0.0%"/>
    <numFmt numFmtId="166" formatCode="0.0"/>
    <numFmt numFmtId="167" formatCode="0.000"/>
    <numFmt numFmtId="168" formatCode="0.0000"/>
    <numFmt numFmtId="169" formatCode="_-* #,##0.00\ _k_r_._-;\-* #,##0.00\ _k_r_._-;_-* &quot;-&quot;??\ _k_r_._-;_-@_-"/>
    <numFmt numFmtId="170" formatCode="_-* #,##0_-;\-* #,##0_-;_-* &quot;-&quot;??_-;_-@_-"/>
    <numFmt numFmtId="171" formatCode="_-[$€-2]\ * #,##0.00_-;\-[$€-2]\ * #,##0.00_-;_-[$€-2]\ * &quot;-&quot;??_-;_-@_-"/>
    <numFmt numFmtId="172" formatCode="0.00000000"/>
    <numFmt numFmtId="173" formatCode="0.0000000"/>
  </numFmts>
  <fonts count="14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vertAlign val="subscript"/>
      <sz val="11"/>
      <color theme="1"/>
      <name val="Aptos Narrow"/>
      <family val="2"/>
      <scheme val="minor"/>
    </font>
    <font>
      <vertAlign val="superscript"/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  <font>
      <sz val="12"/>
      <color theme="1"/>
      <name val="Aptos"/>
      <family val="2"/>
    </font>
    <font>
      <b/>
      <sz val="12"/>
      <color theme="1"/>
      <name val="Aptos"/>
      <family val="2"/>
    </font>
    <font>
      <vertAlign val="subscript"/>
      <sz val="12"/>
      <color theme="1"/>
      <name val="Aptos"/>
      <family val="2"/>
    </font>
    <font>
      <b/>
      <sz val="11"/>
      <color theme="1"/>
      <name val="Aptos Narrow"/>
      <scheme val="minor"/>
    </font>
    <font>
      <sz val="11"/>
      <color rgb="FF000000"/>
      <name val="Aptos Narrow"/>
      <family val="2"/>
      <scheme val="minor"/>
    </font>
    <font>
      <sz val="11"/>
      <name val="Aptos"/>
      <family val="2"/>
    </font>
    <font>
      <sz val="17"/>
      <color theme="1"/>
      <name val="Arial"/>
      <family val="2"/>
    </font>
    <font>
      <sz val="17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3">
    <xf numFmtId="0" fontId="0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</cellStyleXfs>
  <cellXfs count="66">
    <xf numFmtId="0" fontId="0" fillId="0" borderId="0" xfId="0"/>
    <xf numFmtId="9" fontId="0" fillId="0" borderId="0" xfId="0" applyNumberFormat="1"/>
    <xf numFmtId="0" fontId="0" fillId="0" borderId="1" xfId="0" applyBorder="1"/>
    <xf numFmtId="0" fontId="0" fillId="0" borderId="3" xfId="0" applyBorder="1"/>
    <xf numFmtId="0" fontId="0" fillId="0" borderId="2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164" fontId="0" fillId="0" borderId="0" xfId="0" applyNumberFormat="1"/>
    <xf numFmtId="164" fontId="0" fillId="0" borderId="3" xfId="0" applyNumberFormat="1" applyBorder="1"/>
    <xf numFmtId="165" fontId="0" fillId="0" borderId="0" xfId="1" applyNumberFormat="1" applyFont="1"/>
    <xf numFmtId="165" fontId="0" fillId="0" borderId="3" xfId="1" applyNumberFormat="1" applyFont="1" applyBorder="1"/>
    <xf numFmtId="2" fontId="0" fillId="0" borderId="0" xfId="0" applyNumberFormat="1"/>
    <xf numFmtId="2" fontId="0" fillId="0" borderId="3" xfId="0" applyNumberFormat="1" applyBorder="1"/>
    <xf numFmtId="166" fontId="0" fillId="0" borderId="0" xfId="0" applyNumberFormat="1"/>
    <xf numFmtId="1" fontId="0" fillId="0" borderId="0" xfId="0" applyNumberFormat="1"/>
    <xf numFmtId="2" fontId="0" fillId="0" borderId="7" xfId="0" applyNumberFormat="1" applyBorder="1"/>
    <xf numFmtId="43" fontId="0" fillId="0" borderId="8" xfId="2" applyFont="1" applyBorder="1"/>
    <xf numFmtId="43" fontId="0" fillId="0" borderId="2" xfId="2" applyFont="1" applyBorder="1"/>
    <xf numFmtId="165" fontId="0" fillId="0" borderId="0" xfId="0" applyNumberFormat="1"/>
    <xf numFmtId="167" fontId="0" fillId="0" borderId="0" xfId="0" applyNumberFormat="1"/>
    <xf numFmtId="168" fontId="0" fillId="0" borderId="0" xfId="0" applyNumberFormat="1"/>
    <xf numFmtId="2" fontId="0" fillId="0" borderId="0" xfId="2" applyNumberFormat="1" applyFont="1"/>
    <xf numFmtId="165" fontId="0" fillId="0" borderId="3" xfId="0" applyNumberFormat="1" applyBorder="1"/>
    <xf numFmtId="43" fontId="6" fillId="0" borderId="0" xfId="2" applyFont="1" applyFill="1" applyAlignment="1">
      <alignment horizontal="left"/>
    </xf>
    <xf numFmtId="43" fontId="7" fillId="0" borderId="0" xfId="2" applyFont="1" applyFill="1" applyAlignment="1">
      <alignment horizontal="left"/>
    </xf>
    <xf numFmtId="43" fontId="6" fillId="0" borderId="0" xfId="2" applyFont="1" applyAlignment="1">
      <alignment horizontal="left"/>
    </xf>
    <xf numFmtId="43" fontId="6" fillId="0" borderId="1" xfId="2" applyFont="1" applyBorder="1" applyAlignment="1">
      <alignment horizontal="left"/>
    </xf>
    <xf numFmtId="10" fontId="6" fillId="0" borderId="0" xfId="1" applyNumberFormat="1" applyFont="1" applyAlignment="1">
      <alignment horizontal="left"/>
    </xf>
    <xf numFmtId="9" fontId="6" fillId="0" borderId="0" xfId="1" applyFont="1" applyAlignment="1">
      <alignment horizontal="left"/>
    </xf>
    <xf numFmtId="43" fontId="7" fillId="0" borderId="0" xfId="2" applyFont="1" applyAlignment="1">
      <alignment horizontal="left"/>
    </xf>
    <xf numFmtId="165" fontId="0" fillId="0" borderId="3" xfId="1" applyNumberFormat="1" applyFont="1" applyBorder="1" applyAlignment="1">
      <alignment horizontal="right"/>
    </xf>
    <xf numFmtId="0" fontId="10" fillId="0" borderId="0" xfId="0" applyFont="1"/>
    <xf numFmtId="43" fontId="10" fillId="0" borderId="0" xfId="0" applyNumberFormat="1" applyFont="1"/>
    <xf numFmtId="2" fontId="10" fillId="0" borderId="0" xfId="0" applyNumberFormat="1" applyFont="1"/>
    <xf numFmtId="170" fontId="10" fillId="0" borderId="0" xfId="0" applyNumberFormat="1" applyFont="1"/>
    <xf numFmtId="8" fontId="0" fillId="0" borderId="0" xfId="0" applyNumberFormat="1"/>
    <xf numFmtId="171" fontId="10" fillId="0" borderId="0" xfId="0" applyNumberFormat="1" applyFont="1"/>
    <xf numFmtId="164" fontId="10" fillId="0" borderId="0" xfId="0" applyNumberFormat="1" applyFont="1"/>
    <xf numFmtId="4" fontId="10" fillId="0" borderId="0" xfId="0" applyNumberFormat="1" applyFont="1"/>
    <xf numFmtId="14" fontId="0" fillId="0" borderId="0" xfId="0" applyNumberFormat="1"/>
    <xf numFmtId="172" fontId="0" fillId="0" borderId="0" xfId="0" applyNumberFormat="1"/>
    <xf numFmtId="173" fontId="0" fillId="0" borderId="0" xfId="0" applyNumberFormat="1"/>
    <xf numFmtId="0" fontId="9" fillId="0" borderId="0" xfId="0" applyFont="1"/>
    <xf numFmtId="0" fontId="0" fillId="0" borderId="0" xfId="0" applyAlignment="1">
      <alignment horizontal="center"/>
    </xf>
    <xf numFmtId="20" fontId="0" fillId="0" borderId="0" xfId="0" applyNumberFormat="1"/>
    <xf numFmtId="2" fontId="0" fillId="0" borderId="0" xfId="0" quotePrefix="1" applyNumberFormat="1"/>
    <xf numFmtId="0" fontId="11" fillId="0" borderId="0" xfId="0" applyFont="1"/>
    <xf numFmtId="4" fontId="11" fillId="0" borderId="0" xfId="0" applyNumberFormat="1" applyFont="1"/>
    <xf numFmtId="9" fontId="11" fillId="0" borderId="0" xfId="0" applyNumberFormat="1" applyFont="1"/>
    <xf numFmtId="0" fontId="11" fillId="0" borderId="1" xfId="0" applyFont="1" applyBorder="1" applyAlignment="1">
      <alignment horizontal="center"/>
    </xf>
    <xf numFmtId="0" fontId="11" fillId="0" borderId="0" xfId="0" applyFont="1" applyAlignment="1">
      <alignment horizontal="center"/>
    </xf>
    <xf numFmtId="4" fontId="11" fillId="0" borderId="0" xfId="0" applyNumberFormat="1" applyFont="1" applyAlignment="1">
      <alignment horizontal="center"/>
    </xf>
    <xf numFmtId="0" fontId="11" fillId="0" borderId="1" xfId="0" applyFont="1" applyBorder="1"/>
    <xf numFmtId="0" fontId="11" fillId="0" borderId="0" xfId="0" applyFont="1" applyAlignment="1">
      <alignment horizontal="left" vertical="top"/>
    </xf>
    <xf numFmtId="10" fontId="11" fillId="0" borderId="0" xfId="1" applyNumberFormat="1" applyFont="1" applyFill="1" applyAlignment="1">
      <alignment horizontal="center"/>
    </xf>
    <xf numFmtId="10" fontId="11" fillId="0" borderId="1" xfId="1" applyNumberFormat="1" applyFont="1" applyFill="1" applyBorder="1" applyAlignment="1">
      <alignment horizontal="center"/>
    </xf>
    <xf numFmtId="43" fontId="0" fillId="0" borderId="0" xfId="2" applyFont="1"/>
    <xf numFmtId="169" fontId="0" fillId="0" borderId="0" xfId="0" applyNumberFormat="1"/>
    <xf numFmtId="169" fontId="0" fillId="0" borderId="0" xfId="0" applyNumberFormat="1" applyAlignment="1">
      <alignment vertical="top"/>
    </xf>
    <xf numFmtId="0" fontId="12" fillId="0" borderId="0" xfId="0" applyFont="1"/>
    <xf numFmtId="0" fontId="13" fillId="0" borderId="0" xfId="0" applyFont="1"/>
    <xf numFmtId="0" fontId="0" fillId="0" borderId="0" xfId="0" applyAlignment="1">
      <alignment horizontal="right"/>
    </xf>
    <xf numFmtId="2" fontId="0" fillId="0" borderId="0" xfId="0" applyNumberFormat="1" applyAlignment="1">
      <alignment horizontal="right"/>
    </xf>
    <xf numFmtId="0" fontId="11" fillId="0" borderId="1" xfId="0" applyFont="1" applyBorder="1" applyAlignment="1">
      <alignment horizontal="center"/>
    </xf>
  </cellXfs>
  <cellStyles count="3">
    <cellStyle name="Comma" xfId="2" builtinId="3"/>
    <cellStyle name="Normal" xfId="0" builtinId="0"/>
    <cellStyle name="Per 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microsoft.com/office/2022/10/relationships/richValueRel" Target="richData/richValueRel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17/06/relationships/rdRichValueTypes" Target="richData/rdRichValueTyp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microsoft.com/office/2017/06/relationships/rdRichValueStructure" Target="richData/rdrichvaluestructure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microsoft.com/office/2017/06/relationships/rdRichValue" Target="richData/rdrichvalue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'PS11'!$C$85</c:f>
              <c:strCache>
                <c:ptCount val="1"/>
                <c:pt idx="0">
                  <c:v>Buy 1 Call, K=69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'PS11'!$B$86:$B$90</c:f>
              <c:numCache>
                <c:formatCode>General</c:formatCode>
                <c:ptCount val="5"/>
                <c:pt idx="0">
                  <c:v>68</c:v>
                </c:pt>
                <c:pt idx="1">
                  <c:v>69</c:v>
                </c:pt>
                <c:pt idx="2">
                  <c:v>70</c:v>
                </c:pt>
                <c:pt idx="3">
                  <c:v>71</c:v>
                </c:pt>
                <c:pt idx="4">
                  <c:v>72</c:v>
                </c:pt>
              </c:numCache>
            </c:numRef>
          </c:cat>
          <c:val>
            <c:numRef>
              <c:f>'PS11'!$C$86:$C$90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2</c:v>
                </c:pt>
                <c:pt idx="4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9D-514D-812C-6C4ACDBD1457}"/>
            </c:ext>
          </c:extLst>
        </c:ser>
        <c:ser>
          <c:idx val="1"/>
          <c:order val="1"/>
          <c:tx>
            <c:strRef>
              <c:f>'PS11'!$D$85</c:f>
              <c:strCache>
                <c:ptCount val="1"/>
                <c:pt idx="0">
                  <c:v>Sell 2 Call, K=70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'PS11'!$B$86:$B$90</c:f>
              <c:numCache>
                <c:formatCode>General</c:formatCode>
                <c:ptCount val="5"/>
                <c:pt idx="0">
                  <c:v>68</c:v>
                </c:pt>
                <c:pt idx="1">
                  <c:v>69</c:v>
                </c:pt>
                <c:pt idx="2">
                  <c:v>70</c:v>
                </c:pt>
                <c:pt idx="3">
                  <c:v>71</c:v>
                </c:pt>
                <c:pt idx="4">
                  <c:v>72</c:v>
                </c:pt>
              </c:numCache>
            </c:numRef>
          </c:cat>
          <c:val>
            <c:numRef>
              <c:f>'PS11'!$D$86:$D$90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-2</c:v>
                </c:pt>
                <c:pt idx="4">
                  <c:v>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9D-514D-812C-6C4ACDBD1457}"/>
            </c:ext>
          </c:extLst>
        </c:ser>
        <c:ser>
          <c:idx val="2"/>
          <c:order val="2"/>
          <c:tx>
            <c:strRef>
              <c:f>'PS11'!$E$85</c:f>
              <c:strCache>
                <c:ptCount val="1"/>
                <c:pt idx="0">
                  <c:v>Buy 1 Call, K=71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'PS11'!$B$86:$B$90</c:f>
              <c:numCache>
                <c:formatCode>General</c:formatCode>
                <c:ptCount val="5"/>
                <c:pt idx="0">
                  <c:v>68</c:v>
                </c:pt>
                <c:pt idx="1">
                  <c:v>69</c:v>
                </c:pt>
                <c:pt idx="2">
                  <c:v>70</c:v>
                </c:pt>
                <c:pt idx="3">
                  <c:v>71</c:v>
                </c:pt>
                <c:pt idx="4">
                  <c:v>72</c:v>
                </c:pt>
              </c:numCache>
            </c:numRef>
          </c:cat>
          <c:val>
            <c:numRef>
              <c:f>'PS11'!$E$86:$E$90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49D-514D-812C-6C4ACDBD1457}"/>
            </c:ext>
          </c:extLst>
        </c:ser>
        <c:ser>
          <c:idx val="3"/>
          <c:order val="3"/>
          <c:tx>
            <c:strRef>
              <c:f>'PS11'!$F$85</c:f>
              <c:strCache>
                <c:ptCount val="1"/>
                <c:pt idx="0">
                  <c:v>Portfolio Payoff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'PS11'!$B$86:$B$90</c:f>
              <c:numCache>
                <c:formatCode>General</c:formatCode>
                <c:ptCount val="5"/>
                <c:pt idx="0">
                  <c:v>68</c:v>
                </c:pt>
                <c:pt idx="1">
                  <c:v>69</c:v>
                </c:pt>
                <c:pt idx="2">
                  <c:v>70</c:v>
                </c:pt>
                <c:pt idx="3">
                  <c:v>71</c:v>
                </c:pt>
                <c:pt idx="4">
                  <c:v>72</c:v>
                </c:pt>
              </c:numCache>
            </c:numRef>
          </c:cat>
          <c:val>
            <c:numRef>
              <c:f>'PS11'!$F$86:$F$90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49D-514D-812C-6C4ACDBD14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2980624"/>
        <c:axId val="652503360"/>
      </c:lineChart>
      <c:catAx>
        <c:axId val="652980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652503360"/>
        <c:crosses val="autoZero"/>
        <c:auto val="1"/>
        <c:lblAlgn val="ctr"/>
        <c:lblOffset val="100"/>
        <c:noMultiLvlLbl val="0"/>
      </c:catAx>
      <c:valAx>
        <c:axId val="652503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652980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K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DK"/>
              <a:t>Call Value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'PS 12 Part II'!$G$8</c:f>
              <c:strCache>
                <c:ptCount val="1"/>
                <c:pt idx="0">
                  <c:v>C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'PS 12 Part II'!$B$9:$B$21</c:f>
              <c:numCache>
                <c:formatCode>General</c:formatCode>
                <c:ptCount val="13"/>
                <c:pt idx="0">
                  <c:v>75</c:v>
                </c:pt>
                <c:pt idx="1">
                  <c:v>80</c:v>
                </c:pt>
                <c:pt idx="2">
                  <c:v>85</c:v>
                </c:pt>
                <c:pt idx="3">
                  <c:v>90</c:v>
                </c:pt>
                <c:pt idx="4">
                  <c:v>95</c:v>
                </c:pt>
                <c:pt idx="5">
                  <c:v>100</c:v>
                </c:pt>
                <c:pt idx="6">
                  <c:v>105</c:v>
                </c:pt>
                <c:pt idx="7">
                  <c:v>110</c:v>
                </c:pt>
                <c:pt idx="8">
                  <c:v>115</c:v>
                </c:pt>
                <c:pt idx="9">
                  <c:v>120</c:v>
                </c:pt>
                <c:pt idx="10">
                  <c:v>125</c:v>
                </c:pt>
                <c:pt idx="11">
                  <c:v>130</c:v>
                </c:pt>
                <c:pt idx="12">
                  <c:v>135</c:v>
                </c:pt>
              </c:numCache>
            </c:numRef>
          </c:xVal>
          <c:yVal>
            <c:numRef>
              <c:f>'PS 12 Part II'!$G$9:$G$21</c:f>
              <c:numCache>
                <c:formatCode>0.00</c:formatCode>
                <c:ptCount val="13"/>
                <c:pt idx="0">
                  <c:v>0.66959790778411676</c:v>
                </c:pt>
                <c:pt idx="1">
                  <c:v>1.3470231128862533</c:v>
                </c:pt>
                <c:pt idx="2">
                  <c:v>2.4228641367691246</c:v>
                </c:pt>
                <c:pt idx="3">
                  <c:v>3.9752968614107189</c:v>
                </c:pt>
                <c:pt idx="4">
                  <c:v>6.0468954537301869</c:v>
                </c:pt>
                <c:pt idx="5">
                  <c:v>8.6408391262848809</c:v>
                </c:pt>
                <c:pt idx="6">
                  <c:v>11.725867783683142</c:v>
                </c:pt>
                <c:pt idx="7">
                  <c:v>15.246506819640388</c:v>
                </c:pt>
                <c:pt idx="8">
                  <c:v>19.134671146221393</c:v>
                </c:pt>
                <c:pt idx="9">
                  <c:v>23.319777659673193</c:v>
                </c:pt>
                <c:pt idx="10">
                  <c:v>27.735956138643502</c:v>
                </c:pt>
                <c:pt idx="11">
                  <c:v>32.326169666186303</c:v>
                </c:pt>
                <c:pt idx="12">
                  <c:v>37.043779515504156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91D-4032-870E-AC8F5BD24841}"/>
            </c:ext>
          </c:extLst>
        </c:ser>
        <c:ser>
          <c:idx val="1"/>
          <c:order val="1"/>
          <c:tx>
            <c:strRef>
              <c:f>'PS 12 Part II'!$H$8</c:f>
              <c:strCache>
                <c:ptCount val="1"/>
                <c:pt idx="0">
                  <c:v>Intricinsic Value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'PS 12 Part II'!$B$9:$B$21</c:f>
              <c:numCache>
                <c:formatCode>General</c:formatCode>
                <c:ptCount val="13"/>
                <c:pt idx="0">
                  <c:v>75</c:v>
                </c:pt>
                <c:pt idx="1">
                  <c:v>80</c:v>
                </c:pt>
                <c:pt idx="2">
                  <c:v>85</c:v>
                </c:pt>
                <c:pt idx="3">
                  <c:v>90</c:v>
                </c:pt>
                <c:pt idx="4">
                  <c:v>95</c:v>
                </c:pt>
                <c:pt idx="5">
                  <c:v>100</c:v>
                </c:pt>
                <c:pt idx="6">
                  <c:v>105</c:v>
                </c:pt>
                <c:pt idx="7">
                  <c:v>110</c:v>
                </c:pt>
                <c:pt idx="8">
                  <c:v>115</c:v>
                </c:pt>
                <c:pt idx="9">
                  <c:v>120</c:v>
                </c:pt>
                <c:pt idx="10">
                  <c:v>125</c:v>
                </c:pt>
                <c:pt idx="11">
                  <c:v>130</c:v>
                </c:pt>
                <c:pt idx="12">
                  <c:v>135</c:v>
                </c:pt>
              </c:numCache>
            </c:numRef>
          </c:xVal>
          <c:yVal>
            <c:numRef>
              <c:f>'PS 12 Part II'!$H$9:$H$21</c:f>
              <c:numCache>
                <c:formatCode>0.00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5</c:v>
                </c:pt>
                <c:pt idx="7">
                  <c:v>10</c:v>
                </c:pt>
                <c:pt idx="8">
                  <c:v>15</c:v>
                </c:pt>
                <c:pt idx="9">
                  <c:v>20</c:v>
                </c:pt>
                <c:pt idx="10">
                  <c:v>25</c:v>
                </c:pt>
                <c:pt idx="11">
                  <c:v>30</c:v>
                </c:pt>
                <c:pt idx="12">
                  <c:v>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91D-4032-870E-AC8F5BD248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9169823"/>
        <c:axId val="749165503"/>
      </c:scatterChart>
      <c:valAx>
        <c:axId val="749169823"/>
        <c:scaling>
          <c:orientation val="minMax"/>
          <c:min val="65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749165503"/>
        <c:crosses val="autoZero"/>
        <c:crossBetween val="midCat"/>
      </c:valAx>
      <c:valAx>
        <c:axId val="749165503"/>
        <c:scaling>
          <c:orientation val="minMax"/>
          <c:max val="35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74916982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K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444500</xdr:colOff>
      <xdr:row>5</xdr:row>
      <xdr:rowOff>165100</xdr:rowOff>
    </xdr:from>
    <xdr:to>
      <xdr:col>10</xdr:col>
      <xdr:colOff>558800</xdr:colOff>
      <xdr:row>11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5555655-5BDF-2FE5-07F8-D60EBEC8E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21000" y="1117600"/>
          <a:ext cx="5892800" cy="1016000"/>
        </a:xfrm>
        <a:prstGeom prst="rect">
          <a:avLst/>
        </a:prstGeom>
      </xdr:spPr>
    </xdr:pic>
    <xdr:clientData/>
  </xdr:twoCellAnchor>
  <xdr:twoCellAnchor editAs="oneCell">
    <xdr:from>
      <xdr:col>3</xdr:col>
      <xdr:colOff>558800</xdr:colOff>
      <xdr:row>11</xdr:row>
      <xdr:rowOff>76200</xdr:rowOff>
    </xdr:from>
    <xdr:to>
      <xdr:col>6</xdr:col>
      <xdr:colOff>76200</xdr:colOff>
      <xdr:row>14</xdr:row>
      <xdr:rowOff>114300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CFEFE25-F0DD-2F61-9A1A-627FC17343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35300" y="2171700"/>
          <a:ext cx="1993900" cy="6096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812800</xdr:colOff>
      <xdr:row>5</xdr:row>
      <xdr:rowOff>12700</xdr:rowOff>
    </xdr:from>
    <xdr:to>
      <xdr:col>13</xdr:col>
      <xdr:colOff>330200</xdr:colOff>
      <xdr:row>9</xdr:row>
      <xdr:rowOff>163869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8F7F2C4-A1F5-BE42-2E17-9B6774B0B2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89300" y="965200"/>
          <a:ext cx="7772400" cy="913169"/>
        </a:xfrm>
        <a:prstGeom prst="rect">
          <a:avLst/>
        </a:prstGeom>
      </xdr:spPr>
    </xdr:pic>
    <xdr:clientData/>
  </xdr:twoCellAnchor>
  <xdr:twoCellAnchor editAs="oneCell">
    <xdr:from>
      <xdr:col>5</xdr:col>
      <xdr:colOff>609600</xdr:colOff>
      <xdr:row>79</xdr:row>
      <xdr:rowOff>101600</xdr:rowOff>
    </xdr:from>
    <xdr:to>
      <xdr:col>15</xdr:col>
      <xdr:colOff>127000</xdr:colOff>
      <xdr:row>90</xdr:row>
      <xdr:rowOff>81587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94A90F2-77D4-4E3E-91CE-B85633BE81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37100" y="15151100"/>
          <a:ext cx="7772400" cy="207548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482600</xdr:colOff>
      <xdr:row>6</xdr:row>
      <xdr:rowOff>63500</xdr:rowOff>
    </xdr:from>
    <xdr:to>
      <xdr:col>17</xdr:col>
      <xdr:colOff>0</xdr:colOff>
      <xdr:row>24</xdr:row>
      <xdr:rowOff>186729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D87264D-D82A-2965-86DC-69567A284E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61100" y="1206500"/>
          <a:ext cx="7772400" cy="355222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127000</xdr:colOff>
      <xdr:row>89</xdr:row>
      <xdr:rowOff>76200</xdr:rowOff>
    </xdr:from>
    <xdr:to>
      <xdr:col>18</xdr:col>
      <xdr:colOff>469900</xdr:colOff>
      <xdr:row>94</xdr:row>
      <xdr:rowOff>24364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C370554-FD81-B651-8AB7-C6D24F359E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10500" y="17030700"/>
          <a:ext cx="7772400" cy="90066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546100</xdr:colOff>
      <xdr:row>90</xdr:row>
      <xdr:rowOff>177800</xdr:rowOff>
    </xdr:from>
    <xdr:to>
      <xdr:col>6</xdr:col>
      <xdr:colOff>101600</xdr:colOff>
      <xdr:row>105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3CE8A0-A2F2-377C-D95F-07ACCC7170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940486</xdr:colOff>
      <xdr:row>21</xdr:row>
      <xdr:rowOff>172994</xdr:rowOff>
    </xdr:from>
    <xdr:to>
      <xdr:col>7</xdr:col>
      <xdr:colOff>943918</xdr:colOff>
      <xdr:row>40</xdr:row>
      <xdr:rowOff>163039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55156C-562C-337D-1B5A-E4D3E07C87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558800</xdr:colOff>
      <xdr:row>80</xdr:row>
      <xdr:rowOff>76200</xdr:rowOff>
    </xdr:from>
    <xdr:to>
      <xdr:col>11</xdr:col>
      <xdr:colOff>533400</xdr:colOff>
      <xdr:row>87</xdr:row>
      <xdr:rowOff>165100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5970DB2-6887-076B-E565-F222145351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97400" y="15875000"/>
          <a:ext cx="4686300" cy="1562100"/>
        </a:xfrm>
        <a:prstGeom prst="rect">
          <a:avLst/>
        </a:prstGeom>
      </xdr:spPr>
    </xdr:pic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0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5CC945-3935-0241-8794-6F34323EDDCC}">
  <dimension ref="A1:Q3525"/>
  <sheetViews>
    <sheetView topLeftCell="A2" workbookViewId="0">
      <selection activeCell="G2" sqref="G2"/>
    </sheetView>
  </sheetViews>
  <sheetFormatPr baseColWidth="10" defaultRowHeight="15" x14ac:dyDescent="0.2"/>
  <cols>
    <col min="8" max="11" width="12.1640625" bestFit="1" customWidth="1"/>
    <col min="14" max="14" width="12.6640625" bestFit="1" customWidth="1"/>
  </cols>
  <sheetData>
    <row r="1" spans="1:17" x14ac:dyDescent="0.2">
      <c r="B1" t="s">
        <v>122</v>
      </c>
      <c r="C1" t="s">
        <v>123</v>
      </c>
      <c r="D1" t="s">
        <v>124</v>
      </c>
      <c r="E1" t="s">
        <v>125</v>
      </c>
      <c r="H1" t="str">
        <f t="shared" ref="H1:K1" si="0">B1</f>
        <v>WMT</v>
      </c>
      <c r="I1" t="str">
        <f t="shared" si="0"/>
        <v>AMZN</v>
      </c>
      <c r="J1" t="str">
        <f t="shared" si="0"/>
        <v>NVDA</v>
      </c>
      <c r="K1" t="str">
        <f t="shared" si="0"/>
        <v>SP500</v>
      </c>
    </row>
    <row r="2" spans="1:17" x14ac:dyDescent="0.2">
      <c r="A2" t="s">
        <v>126</v>
      </c>
      <c r="B2" t="s">
        <v>127</v>
      </c>
      <c r="C2" t="s">
        <v>127</v>
      </c>
      <c r="D2" t="s">
        <v>127</v>
      </c>
      <c r="E2" t="s">
        <v>127</v>
      </c>
      <c r="G2" t="str">
        <f t="shared" ref="G2:G65" si="1">A2</f>
        <v>date</v>
      </c>
      <c r="N2" t="str">
        <f>H1</f>
        <v>WMT</v>
      </c>
      <c r="O2" t="str">
        <f t="shared" ref="O2:Q2" si="2">I1</f>
        <v>AMZN</v>
      </c>
      <c r="P2" t="str">
        <f t="shared" si="2"/>
        <v>NVDA</v>
      </c>
      <c r="Q2" t="str">
        <f t="shared" si="2"/>
        <v>SP500</v>
      </c>
    </row>
    <row r="3" spans="1:17" x14ac:dyDescent="0.2">
      <c r="A3" s="41">
        <v>40422</v>
      </c>
      <c r="B3">
        <v>12.595931050000001</v>
      </c>
      <c r="C3">
        <v>6.6244997980000004</v>
      </c>
      <c r="D3">
        <v>0.215548247</v>
      </c>
      <c r="E3">
        <v>1080.290039</v>
      </c>
      <c r="G3" s="41">
        <f t="shared" si="1"/>
        <v>40422</v>
      </c>
      <c r="M3" t="s">
        <v>129</v>
      </c>
      <c r="N3" s="21">
        <f>SQRT(N5)</f>
        <v>1.2206057613505322E-2</v>
      </c>
      <c r="O3" s="21">
        <f t="shared" ref="O3:Q3" si="3">SQRT(O5)</f>
        <v>2.0627361649811587E-2</v>
      </c>
      <c r="P3" s="21">
        <f t="shared" si="3"/>
        <v>2.8619306940931153E-2</v>
      </c>
      <c r="Q3" s="21">
        <f t="shared" si="3"/>
        <v>1.0815825739244007E-2</v>
      </c>
    </row>
    <row r="4" spans="1:17" x14ac:dyDescent="0.2">
      <c r="A4" s="41">
        <v>40423</v>
      </c>
      <c r="B4">
        <v>12.73369503</v>
      </c>
      <c r="C4">
        <v>6.7604999540000001</v>
      </c>
      <c r="D4">
        <v>0.21944654</v>
      </c>
      <c r="E4">
        <v>1090.099976</v>
      </c>
      <c r="G4" s="41">
        <f t="shared" si="1"/>
        <v>40423</v>
      </c>
      <c r="H4" s="21">
        <f>(B4-B3)/B3</f>
        <v>1.0937181178043921E-2</v>
      </c>
      <c r="I4" s="21">
        <f t="shared" ref="I4:K4" si="4">C4/C3-1</f>
        <v>2.0529875484494697E-2</v>
      </c>
      <c r="J4" s="21">
        <f t="shared" si="4"/>
        <v>1.8085477633227987E-2</v>
      </c>
      <c r="K4" s="21">
        <f t="shared" si="4"/>
        <v>9.0808362993708425E-3</v>
      </c>
      <c r="M4" t="s">
        <v>128</v>
      </c>
      <c r="N4" s="21">
        <f>AVERAGE(H4:H3525)</f>
        <v>5.8947067989276322E-4</v>
      </c>
      <c r="O4" s="21">
        <f t="shared" ref="O4:Q4" si="5">AVERAGE(I4:I3525)</f>
        <v>1.1476524760705958E-3</v>
      </c>
      <c r="P4" s="21">
        <f t="shared" si="5"/>
        <v>2.1999796406166712E-3</v>
      </c>
      <c r="Q4" s="21">
        <f t="shared" si="5"/>
        <v>5.2848593423443925E-4</v>
      </c>
    </row>
    <row r="5" spans="1:17" x14ac:dyDescent="0.2">
      <c r="A5" s="41">
        <v>40424</v>
      </c>
      <c r="B5">
        <v>12.802576070000001</v>
      </c>
      <c r="C5">
        <v>6.9394998550000002</v>
      </c>
      <c r="D5">
        <v>0.227013662</v>
      </c>
      <c r="E5">
        <v>1104.51001</v>
      </c>
      <c r="G5" s="41">
        <f t="shared" si="1"/>
        <v>40424</v>
      </c>
      <c r="H5" s="21">
        <f t="shared" ref="H5:H68" si="6">(B5-B4)/B4</f>
        <v>5.4093521038253451E-3</v>
      </c>
      <c r="I5" s="21">
        <f t="shared" ref="I5:I68" si="7">C5/C4-1</f>
        <v>2.6477317094587116E-2</v>
      </c>
      <c r="J5" s="21">
        <f t="shared" ref="J5:J68" si="8">D5/D4-1</f>
        <v>3.4482758306419559E-2</v>
      </c>
      <c r="K5" s="21">
        <f t="shared" ref="K5:K68" si="9">E5/E4-1</f>
        <v>1.321900221746275E-2</v>
      </c>
      <c r="M5" t="s">
        <v>130</v>
      </c>
      <c r="N5" s="21">
        <f>_xlfn.VAR.S(H4:H3525)</f>
        <v>1.4898784246421124E-4</v>
      </c>
      <c r="O5" s="21">
        <f t="shared" ref="O5:Q5" si="10">_xlfn.VAR.S(I4:I3525)</f>
        <v>4.2548804863211783E-4</v>
      </c>
      <c r="P5" s="21">
        <f t="shared" si="10"/>
        <v>8.1906472977923009E-4</v>
      </c>
      <c r="Q5" s="21">
        <f t="shared" si="10"/>
        <v>1.1698208642169319E-4</v>
      </c>
    </row>
    <row r="6" spans="1:17" x14ac:dyDescent="0.2">
      <c r="A6" s="41">
        <v>40428</v>
      </c>
      <c r="B6">
        <v>12.7582922</v>
      </c>
      <c r="C6">
        <v>6.8610000610000004</v>
      </c>
      <c r="D6">
        <v>0.229077384</v>
      </c>
      <c r="E6">
        <v>1091.839966</v>
      </c>
      <c r="G6" s="41">
        <f t="shared" si="1"/>
        <v>40428</v>
      </c>
      <c r="H6" s="21">
        <f t="shared" si="6"/>
        <v>-3.4589812048662952E-3</v>
      </c>
      <c r="I6" s="21">
        <f t="shared" si="7"/>
        <v>-1.1312024733805548E-2</v>
      </c>
      <c r="J6" s="21">
        <f t="shared" si="8"/>
        <v>9.0907392172723256E-3</v>
      </c>
      <c r="K6" s="21">
        <f t="shared" si="9"/>
        <v>-1.1471189835572382E-2</v>
      </c>
    </row>
    <row r="7" spans="1:17" x14ac:dyDescent="0.2">
      <c r="A7" s="41">
        <v>40429</v>
      </c>
      <c r="B7">
        <v>12.750914570000001</v>
      </c>
      <c r="C7">
        <v>6.9569997790000002</v>
      </c>
      <c r="D7">
        <v>0.23664449200000001</v>
      </c>
      <c r="E7">
        <v>1098.869995</v>
      </c>
      <c r="G7" s="41">
        <f t="shared" si="1"/>
        <v>40429</v>
      </c>
      <c r="H7" s="21">
        <f t="shared" si="6"/>
        <v>-5.7826156387912194E-4</v>
      </c>
      <c r="I7" s="21">
        <f t="shared" si="7"/>
        <v>1.3992088200915687E-2</v>
      </c>
      <c r="J7" s="21">
        <f t="shared" si="8"/>
        <v>3.3032977188180324E-2</v>
      </c>
      <c r="K7" s="21">
        <f t="shared" si="9"/>
        <v>6.4386990941125433E-3</v>
      </c>
      <c r="N7" t="str">
        <f>N2</f>
        <v>WMT</v>
      </c>
      <c r="O7" t="str">
        <f t="shared" ref="O7:Q7" si="11">O2</f>
        <v>AMZN</v>
      </c>
      <c r="P7" t="str">
        <f t="shared" si="11"/>
        <v>NVDA</v>
      </c>
      <c r="Q7" t="str">
        <f t="shared" si="11"/>
        <v>SP500</v>
      </c>
    </row>
    <row r="8" spans="1:17" x14ac:dyDescent="0.2">
      <c r="A8" s="41">
        <v>40430</v>
      </c>
      <c r="B8">
        <v>12.7705965</v>
      </c>
      <c r="C8">
        <v>7.0190000530000001</v>
      </c>
      <c r="D8">
        <v>0.23343420000000001</v>
      </c>
      <c r="E8">
        <v>1104.1800539999999</v>
      </c>
      <c r="G8" s="41">
        <f t="shared" si="1"/>
        <v>40430</v>
      </c>
      <c r="H8" s="21">
        <f t="shared" si="6"/>
        <v>1.5435700625197639E-3</v>
      </c>
      <c r="I8" s="21">
        <f t="shared" si="7"/>
        <v>8.9119269756412489E-3</v>
      </c>
      <c r="J8" s="21">
        <f t="shared" si="8"/>
        <v>-1.3565885150625068E-2</v>
      </c>
      <c r="K8" s="21">
        <f t="shared" si="9"/>
        <v>4.832290465807132E-3</v>
      </c>
      <c r="M8" t="s">
        <v>122</v>
      </c>
      <c r="N8" s="42">
        <f>N5</f>
        <v>1.4898784246421124E-4</v>
      </c>
      <c r="O8" s="42">
        <f>N9</f>
        <v>6.1026845180365894E-5</v>
      </c>
      <c r="P8" s="42">
        <f>N10</f>
        <v>7.611349018760422E-5</v>
      </c>
      <c r="Q8" s="42">
        <f>N11</f>
        <v>5.8846639419658537E-5</v>
      </c>
    </row>
    <row r="9" spans="1:17" x14ac:dyDescent="0.2">
      <c r="A9" s="41">
        <v>40431</v>
      </c>
      <c r="B9">
        <v>12.785359379999999</v>
      </c>
      <c r="C9">
        <v>7.1220002170000001</v>
      </c>
      <c r="D9">
        <v>0.23091183600000001</v>
      </c>
      <c r="E9">
        <v>1109.5500489999999</v>
      </c>
      <c r="G9" s="41">
        <f t="shared" si="1"/>
        <v>40431</v>
      </c>
      <c r="H9" s="21">
        <f t="shared" si="6"/>
        <v>1.1560055162653723E-3</v>
      </c>
      <c r="I9" s="21">
        <f t="shared" si="7"/>
        <v>1.4674478304922633E-2</v>
      </c>
      <c r="J9" s="21">
        <f t="shared" si="8"/>
        <v>-1.0805460382411813E-2</v>
      </c>
      <c r="K9" s="21">
        <f t="shared" si="9"/>
        <v>4.8633327332319176E-3</v>
      </c>
      <c r="M9" t="s">
        <v>123</v>
      </c>
      <c r="N9" s="42">
        <f>_xlfn.COVARIANCE.S(H4:H3525,I4:I3525)</f>
        <v>6.1026845180365894E-5</v>
      </c>
      <c r="O9" s="42">
        <f>O5</f>
        <v>4.2548804863211783E-4</v>
      </c>
      <c r="P9" s="42">
        <f>O10</f>
        <v>2.7315252493430618E-4</v>
      </c>
      <c r="Q9" s="42">
        <f>O11</f>
        <v>1.3257623383682577E-4</v>
      </c>
    </row>
    <row r="10" spans="1:17" x14ac:dyDescent="0.2">
      <c r="A10" s="41">
        <v>40434</v>
      </c>
      <c r="B10">
        <v>12.8443985</v>
      </c>
      <c r="C10">
        <v>7.2534999850000004</v>
      </c>
      <c r="D10">
        <v>0.24398246400000001</v>
      </c>
      <c r="E10">
        <v>1121.900024</v>
      </c>
      <c r="G10" s="41">
        <f t="shared" si="1"/>
        <v>40434</v>
      </c>
      <c r="H10" s="21">
        <f t="shared" si="6"/>
        <v>4.6177129828947625E-3</v>
      </c>
      <c r="I10" s="21">
        <f t="shared" si="7"/>
        <v>1.8463881493026912E-2</v>
      </c>
      <c r="J10" s="21">
        <f t="shared" si="8"/>
        <v>5.6604408965853059E-2</v>
      </c>
      <c r="K10" s="21">
        <f t="shared" si="9"/>
        <v>1.1130615523951004E-2</v>
      </c>
      <c r="M10" t="s">
        <v>124</v>
      </c>
      <c r="N10" s="42">
        <f>_xlfn.COVARIANCE.S(H4:H3525,J4:J3525)</f>
        <v>7.611349018760422E-5</v>
      </c>
      <c r="O10" s="42">
        <f>_xlfn.COVARIANCE.S(I4:I3525,J4:J3525)</f>
        <v>2.7315252493430618E-4</v>
      </c>
      <c r="P10" s="42">
        <f>P5</f>
        <v>8.1906472977923009E-4</v>
      </c>
      <c r="Q10" s="42">
        <f>P11</f>
        <v>1.9276443413647246E-4</v>
      </c>
    </row>
    <row r="11" spans="1:17" x14ac:dyDescent="0.2">
      <c r="A11" s="41">
        <v>40435</v>
      </c>
      <c r="B11">
        <v>12.9551096</v>
      </c>
      <c r="C11">
        <v>7.2874999049999998</v>
      </c>
      <c r="D11">
        <v>0.24168928000000001</v>
      </c>
      <c r="E11">
        <v>1121.099976</v>
      </c>
      <c r="G11" s="41">
        <f t="shared" si="1"/>
        <v>40435</v>
      </c>
      <c r="H11" s="21">
        <f t="shared" si="6"/>
        <v>8.6194071291076507E-3</v>
      </c>
      <c r="I11" s="21">
        <f t="shared" si="7"/>
        <v>4.6873812739105514E-3</v>
      </c>
      <c r="J11" s="21">
        <f t="shared" si="8"/>
        <v>-9.3989705751967856E-3</v>
      </c>
      <c r="K11" s="21">
        <f t="shared" si="9"/>
        <v>-7.131188010386369E-4</v>
      </c>
      <c r="M11" t="s">
        <v>125</v>
      </c>
      <c r="N11" s="42">
        <f>_xlfn.COVARIANCE.S(H4:H3525,K4:K3525)</f>
        <v>5.8846639419658537E-5</v>
      </c>
      <c r="O11" s="42">
        <f>_xlfn.COVARIANCE.S(I4:I3525,K4:K3525)</f>
        <v>1.3257623383682577E-4</v>
      </c>
      <c r="P11" s="42">
        <f>_xlfn.COVARIANCE.S(J4:J3525,K4:K3525)</f>
        <v>1.9276443413647246E-4</v>
      </c>
      <c r="Q11" s="42">
        <f>Q5</f>
        <v>1.1698208642169319E-4</v>
      </c>
    </row>
    <row r="12" spans="1:17" x14ac:dyDescent="0.2">
      <c r="A12" s="41">
        <v>40436</v>
      </c>
      <c r="B12">
        <v>13.00430965</v>
      </c>
      <c r="C12">
        <v>7.2725000380000004</v>
      </c>
      <c r="D12">
        <v>0.24214787800000001</v>
      </c>
      <c r="E12">
        <v>1125.0699460000001</v>
      </c>
      <c r="G12" s="41">
        <f t="shared" si="1"/>
        <v>40436</v>
      </c>
      <c r="H12" s="21">
        <f t="shared" si="6"/>
        <v>3.7977332125387502E-3</v>
      </c>
      <c r="I12" s="21">
        <f t="shared" si="7"/>
        <v>-2.0583008158542304E-3</v>
      </c>
      <c r="J12" s="21">
        <f t="shared" si="8"/>
        <v>1.8974693457649572E-3</v>
      </c>
      <c r="K12" s="21">
        <f t="shared" si="9"/>
        <v>3.5411382436780769E-3</v>
      </c>
    </row>
    <row r="13" spans="1:17" x14ac:dyDescent="0.2">
      <c r="A13" s="41">
        <v>40437</v>
      </c>
      <c r="B13">
        <v>13.07565022</v>
      </c>
      <c r="C13">
        <v>7.4064998629999996</v>
      </c>
      <c r="D13">
        <v>0.242377177</v>
      </c>
      <c r="E13">
        <v>1124.660034</v>
      </c>
      <c r="G13" s="41">
        <f t="shared" si="1"/>
        <v>40437</v>
      </c>
      <c r="H13" s="21">
        <f t="shared" si="6"/>
        <v>5.4859175088929285E-3</v>
      </c>
      <c r="I13" s="21">
        <f t="shared" si="7"/>
        <v>1.8425551639715154E-2</v>
      </c>
      <c r="J13" s="21">
        <f t="shared" si="8"/>
        <v>9.4693788726907258E-4</v>
      </c>
      <c r="K13" s="21">
        <f t="shared" si="9"/>
        <v>-3.6434356944425872E-4</v>
      </c>
    </row>
    <row r="14" spans="1:17" x14ac:dyDescent="0.2">
      <c r="A14" s="41">
        <v>40438</v>
      </c>
      <c r="B14">
        <v>13.041210169999999</v>
      </c>
      <c r="C14">
        <v>7.4159998890000001</v>
      </c>
      <c r="D14">
        <v>0.241918564</v>
      </c>
      <c r="E14">
        <v>1125.589966</v>
      </c>
      <c r="G14" s="41">
        <f t="shared" si="1"/>
        <v>40438</v>
      </c>
      <c r="H14" s="21">
        <f t="shared" si="6"/>
        <v>-2.6339072566595933E-3</v>
      </c>
      <c r="I14" s="21">
        <f t="shared" si="7"/>
        <v>1.2826606596536561E-3</v>
      </c>
      <c r="J14" s="21">
        <f t="shared" si="8"/>
        <v>-1.8921459754438485E-3</v>
      </c>
      <c r="K14" s="21">
        <f t="shared" si="9"/>
        <v>8.2685609151833539E-4</v>
      </c>
    </row>
    <row r="15" spans="1:17" x14ac:dyDescent="0.2">
      <c r="A15" s="41">
        <v>40441</v>
      </c>
      <c r="B15">
        <v>13.171602249999999</v>
      </c>
      <c r="C15">
        <v>7.5650000569999998</v>
      </c>
      <c r="D15">
        <v>0.24558749799999999</v>
      </c>
      <c r="E15">
        <v>1142.709961</v>
      </c>
      <c r="G15" s="41">
        <f t="shared" si="1"/>
        <v>40441</v>
      </c>
      <c r="H15" s="21">
        <f t="shared" si="6"/>
        <v>9.9984647360376079E-3</v>
      </c>
      <c r="I15" s="21">
        <f t="shared" si="7"/>
        <v>2.0091716589830222E-2</v>
      </c>
      <c r="J15" s="21">
        <f t="shared" si="8"/>
        <v>1.5165987840437101E-2</v>
      </c>
      <c r="K15" s="21">
        <f t="shared" si="9"/>
        <v>1.5209797099417388E-2</v>
      </c>
    </row>
    <row r="16" spans="1:17" x14ac:dyDescent="0.2">
      <c r="A16" s="41">
        <v>40442</v>
      </c>
      <c r="B16">
        <v>13.17898083</v>
      </c>
      <c r="C16">
        <v>7.5364999770000001</v>
      </c>
      <c r="D16">
        <v>0.258887231</v>
      </c>
      <c r="E16">
        <v>1139.780029</v>
      </c>
      <c r="G16" s="41">
        <f t="shared" si="1"/>
        <v>40442</v>
      </c>
      <c r="H16" s="21">
        <f t="shared" si="6"/>
        <v>5.6018849187470892E-4</v>
      </c>
      <c r="I16" s="21">
        <f t="shared" si="7"/>
        <v>-3.7673601831144099E-3</v>
      </c>
      <c r="J16" s="21">
        <f t="shared" si="8"/>
        <v>5.4154764018158552E-2</v>
      </c>
      <c r="K16" s="21">
        <f t="shared" si="9"/>
        <v>-2.5640207051630393E-3</v>
      </c>
    </row>
    <row r="17" spans="1:11" x14ac:dyDescent="0.2">
      <c r="A17" s="41">
        <v>40443</v>
      </c>
      <c r="B17">
        <v>13.240483279999999</v>
      </c>
      <c r="C17">
        <v>7.5914998049999998</v>
      </c>
      <c r="D17">
        <v>0.26118034099999998</v>
      </c>
      <c r="E17">
        <v>1134.280029</v>
      </c>
      <c r="G17" s="41">
        <f t="shared" si="1"/>
        <v>40443</v>
      </c>
      <c r="H17" s="21">
        <f t="shared" si="6"/>
        <v>4.6667076000291132E-3</v>
      </c>
      <c r="I17" s="21">
        <f t="shared" si="7"/>
        <v>7.2977944891989832E-3</v>
      </c>
      <c r="J17" s="21">
        <f t="shared" si="8"/>
        <v>8.857563160386217E-3</v>
      </c>
      <c r="K17" s="21">
        <f t="shared" si="9"/>
        <v>-4.8254925161528295E-3</v>
      </c>
    </row>
    <row r="18" spans="1:11" x14ac:dyDescent="0.2">
      <c r="A18" s="41">
        <v>40444</v>
      </c>
      <c r="B18">
        <v>13.19866371</v>
      </c>
      <c r="C18">
        <v>7.642499924</v>
      </c>
      <c r="D18">
        <v>0.26645442800000002</v>
      </c>
      <c r="E18">
        <v>1124.829956</v>
      </c>
      <c r="G18" s="41">
        <f t="shared" si="1"/>
        <v>40444</v>
      </c>
      <c r="H18" s="21">
        <f t="shared" si="6"/>
        <v>-3.1584625059093369E-3</v>
      </c>
      <c r="I18" s="21">
        <f t="shared" si="7"/>
        <v>6.7180557610513336E-3</v>
      </c>
      <c r="J18" s="21">
        <f t="shared" si="8"/>
        <v>2.0193277104267437E-2</v>
      </c>
      <c r="K18" s="21">
        <f t="shared" si="9"/>
        <v>-8.3313403730922442E-3</v>
      </c>
    </row>
    <row r="19" spans="1:11" x14ac:dyDescent="0.2">
      <c r="A19" s="41">
        <v>40445</v>
      </c>
      <c r="B19">
        <v>13.30444717</v>
      </c>
      <c r="C19">
        <v>8.0364999770000001</v>
      </c>
      <c r="D19">
        <v>0.28113004600000002</v>
      </c>
      <c r="E19">
        <v>1148.670044</v>
      </c>
      <c r="G19" s="41">
        <f t="shared" si="1"/>
        <v>40445</v>
      </c>
      <c r="H19" s="21">
        <f t="shared" si="6"/>
        <v>8.0147098467136871E-3</v>
      </c>
      <c r="I19" s="21">
        <f t="shared" si="7"/>
        <v>5.1553818373319071E-2</v>
      </c>
      <c r="J19" s="21">
        <f t="shared" si="8"/>
        <v>5.507740332992328E-2</v>
      </c>
      <c r="K19" s="21">
        <f t="shared" si="9"/>
        <v>2.1194392870525602E-2</v>
      </c>
    </row>
    <row r="20" spans="1:11" x14ac:dyDescent="0.2">
      <c r="A20" s="41">
        <v>40448</v>
      </c>
      <c r="B20">
        <v>13.15683651</v>
      </c>
      <c r="C20">
        <v>7.9685001370000004</v>
      </c>
      <c r="D20">
        <v>0.27516803099999998</v>
      </c>
      <c r="E20">
        <v>1142.160034</v>
      </c>
      <c r="G20" s="41">
        <f t="shared" si="1"/>
        <v>40448</v>
      </c>
      <c r="H20" s="21">
        <f t="shared" si="6"/>
        <v>-1.1094836043458076E-2</v>
      </c>
      <c r="I20" s="21">
        <f t="shared" si="7"/>
        <v>-8.461375000884841E-3</v>
      </c>
      <c r="J20" s="21">
        <f t="shared" si="8"/>
        <v>-2.1207320543745967E-2</v>
      </c>
      <c r="K20" s="21">
        <f t="shared" si="9"/>
        <v>-5.6674325529811886E-3</v>
      </c>
    </row>
    <row r="21" spans="1:11" x14ac:dyDescent="0.2">
      <c r="A21" s="41">
        <v>40449</v>
      </c>
      <c r="B21">
        <v>13.240483279999999</v>
      </c>
      <c r="C21">
        <v>7.9850001339999999</v>
      </c>
      <c r="D21">
        <v>0.27448016400000003</v>
      </c>
      <c r="E21">
        <v>1147.6999510000001</v>
      </c>
      <c r="G21" s="41">
        <f t="shared" si="1"/>
        <v>40449</v>
      </c>
      <c r="H21" s="21">
        <f t="shared" si="6"/>
        <v>6.3576658368007383E-3</v>
      </c>
      <c r="I21" s="21">
        <f t="shared" si="7"/>
        <v>2.0706527848803891E-3</v>
      </c>
      <c r="J21" s="21">
        <f t="shared" si="8"/>
        <v>-2.499807108769625E-3</v>
      </c>
      <c r="K21" s="21">
        <f t="shared" si="9"/>
        <v>4.8503859661404025E-3</v>
      </c>
    </row>
    <row r="22" spans="1:11" x14ac:dyDescent="0.2">
      <c r="A22" s="41">
        <v>40450</v>
      </c>
      <c r="B22">
        <v>13.12485695</v>
      </c>
      <c r="C22">
        <v>7.9495000840000003</v>
      </c>
      <c r="D22">
        <v>0.27241638299999998</v>
      </c>
      <c r="E22">
        <v>1144.7299800000001</v>
      </c>
      <c r="G22" s="41">
        <f t="shared" si="1"/>
        <v>40450</v>
      </c>
      <c r="H22" s="21">
        <f t="shared" si="6"/>
        <v>-8.7327877355243763E-3</v>
      </c>
      <c r="I22" s="21">
        <f t="shared" si="7"/>
        <v>-4.445842129524924E-3</v>
      </c>
      <c r="J22" s="21">
        <f t="shared" si="8"/>
        <v>-7.5188711997419277E-3</v>
      </c>
      <c r="K22" s="21">
        <f t="shared" si="9"/>
        <v>-2.5877591067353656E-3</v>
      </c>
    </row>
    <row r="23" spans="1:11" x14ac:dyDescent="0.2">
      <c r="A23" s="41">
        <v>40451</v>
      </c>
      <c r="B23">
        <v>13.166678429999999</v>
      </c>
      <c r="C23">
        <v>7.853000164</v>
      </c>
      <c r="D23">
        <v>0.26783016300000001</v>
      </c>
      <c r="E23">
        <v>1141.1999510000001</v>
      </c>
      <c r="G23" s="41">
        <f t="shared" si="1"/>
        <v>40451</v>
      </c>
      <c r="H23" s="21">
        <f t="shared" si="6"/>
        <v>3.1864332052776705E-3</v>
      </c>
      <c r="I23" s="21">
        <f t="shared" si="7"/>
        <v>-1.2139118055263132E-2</v>
      </c>
      <c r="J23" s="21">
        <f t="shared" si="8"/>
        <v>-1.6835331082124982E-2</v>
      </c>
      <c r="K23" s="21">
        <f t="shared" si="9"/>
        <v>-3.0837219795710746E-3</v>
      </c>
    </row>
    <row r="24" spans="1:11" x14ac:dyDescent="0.2">
      <c r="A24" s="41">
        <v>40452</v>
      </c>
      <c r="B24">
        <v>13.12731552</v>
      </c>
      <c r="C24">
        <v>7.6855001449999998</v>
      </c>
      <c r="D24">
        <v>0.26026323400000001</v>
      </c>
      <c r="E24">
        <v>1146.23999</v>
      </c>
      <c r="G24" s="41">
        <f t="shared" si="1"/>
        <v>40452</v>
      </c>
      <c r="H24" s="21">
        <f t="shared" si="6"/>
        <v>-2.9895854303171794E-3</v>
      </c>
      <c r="I24" s="21">
        <f t="shared" si="7"/>
        <v>-2.1329430218002488E-2</v>
      </c>
      <c r="J24" s="21">
        <f t="shared" si="8"/>
        <v>-2.8252714015635338E-2</v>
      </c>
      <c r="K24" s="21">
        <f t="shared" si="9"/>
        <v>4.416438149671853E-3</v>
      </c>
    </row>
    <row r="25" spans="1:11" x14ac:dyDescent="0.2">
      <c r="A25" s="41">
        <v>40455</v>
      </c>
      <c r="B25">
        <v>13.17898083</v>
      </c>
      <c r="C25">
        <v>7.7694997790000002</v>
      </c>
      <c r="D25">
        <v>0.25774076600000001</v>
      </c>
      <c r="E25">
        <v>1137.030029</v>
      </c>
      <c r="G25" s="41">
        <f t="shared" si="1"/>
        <v>40455</v>
      </c>
      <c r="H25" s="21">
        <f t="shared" si="6"/>
        <v>3.9357102311806573E-3</v>
      </c>
      <c r="I25" s="21">
        <f t="shared" si="7"/>
        <v>1.0929624932041415E-2</v>
      </c>
      <c r="J25" s="21">
        <f t="shared" si="8"/>
        <v>-9.6919874591275823E-3</v>
      </c>
      <c r="K25" s="21">
        <f t="shared" si="9"/>
        <v>-8.0349325449725617E-3</v>
      </c>
    </row>
    <row r="26" spans="1:11" x14ac:dyDescent="0.2">
      <c r="A26" s="41">
        <v>40456</v>
      </c>
      <c r="B26">
        <v>13.284768100000001</v>
      </c>
      <c r="C26">
        <v>8.0434999470000008</v>
      </c>
      <c r="D26">
        <v>0.25957509899999998</v>
      </c>
      <c r="E26">
        <v>1160.75</v>
      </c>
      <c r="G26" s="41">
        <f t="shared" si="1"/>
        <v>40456</v>
      </c>
      <c r="H26" s="21">
        <f t="shared" si="6"/>
        <v>8.0269689564455068E-3</v>
      </c>
      <c r="I26" s="21">
        <f t="shared" si="7"/>
        <v>3.5266127266080805E-2</v>
      </c>
      <c r="J26" s="21">
        <f t="shared" si="8"/>
        <v>7.1169688383714291E-3</v>
      </c>
      <c r="K26" s="21">
        <f t="shared" si="9"/>
        <v>2.0861340857339927E-2</v>
      </c>
    </row>
    <row r="27" spans="1:11" x14ac:dyDescent="0.2">
      <c r="A27" s="41">
        <v>40457</v>
      </c>
      <c r="B27">
        <v>13.42253208</v>
      </c>
      <c r="C27">
        <v>7.7699999809999998</v>
      </c>
      <c r="D27">
        <v>0.247192577</v>
      </c>
      <c r="E27">
        <v>1159.969971</v>
      </c>
      <c r="G27" s="41">
        <f t="shared" si="1"/>
        <v>40457</v>
      </c>
      <c r="H27" s="21">
        <f t="shared" si="6"/>
        <v>1.0370070366527437E-2</v>
      </c>
      <c r="I27" s="21">
        <f t="shared" si="7"/>
        <v>-3.4002606800788149E-2</v>
      </c>
      <c r="J27" s="21">
        <f t="shared" si="8"/>
        <v>-4.7703042578826071E-2</v>
      </c>
      <c r="K27" s="21">
        <f t="shared" si="9"/>
        <v>-6.7200430755975926E-4</v>
      </c>
    </row>
    <row r="28" spans="1:11" x14ac:dyDescent="0.2">
      <c r="A28" s="41">
        <v>40458</v>
      </c>
      <c r="B28">
        <v>13.373329160000001</v>
      </c>
      <c r="C28">
        <v>7.8134999279999997</v>
      </c>
      <c r="D28">
        <v>0.24535821399999999</v>
      </c>
      <c r="E28">
        <v>1158.0600589999999</v>
      </c>
      <c r="G28" s="41">
        <f t="shared" si="1"/>
        <v>40458</v>
      </c>
      <c r="H28" s="21">
        <f t="shared" si="6"/>
        <v>-3.6656958394096859E-3</v>
      </c>
      <c r="I28" s="21">
        <f t="shared" si="7"/>
        <v>5.5984487910387681E-3</v>
      </c>
      <c r="J28" s="21">
        <f t="shared" si="8"/>
        <v>-7.4207851314240791E-3</v>
      </c>
      <c r="K28" s="21">
        <f t="shared" si="9"/>
        <v>-1.6465184856065962E-3</v>
      </c>
    </row>
    <row r="29" spans="1:11" x14ac:dyDescent="0.2">
      <c r="A29" s="41">
        <v>40459</v>
      </c>
      <c r="B29">
        <v>13.385636330000001</v>
      </c>
      <c r="C29">
        <v>7.7775001530000001</v>
      </c>
      <c r="D29">
        <v>0.249027058</v>
      </c>
      <c r="E29">
        <v>1165.150024</v>
      </c>
      <c r="G29" s="41">
        <f t="shared" si="1"/>
        <v>40459</v>
      </c>
      <c r="H29" s="21">
        <f t="shared" si="6"/>
        <v>9.2027720642746079E-4</v>
      </c>
      <c r="I29" s="21">
        <f t="shared" si="7"/>
        <v>-4.6073814976298477E-3</v>
      </c>
      <c r="J29" s="21">
        <f t="shared" si="8"/>
        <v>1.4953010702955405E-2</v>
      </c>
      <c r="K29" s="21">
        <f t="shared" si="9"/>
        <v>6.1222774629861032E-3</v>
      </c>
    </row>
    <row r="30" spans="1:11" x14ac:dyDescent="0.2">
      <c r="A30" s="41">
        <v>40462</v>
      </c>
      <c r="B30">
        <v>13.43483829</v>
      </c>
      <c r="C30">
        <v>7.6515002250000004</v>
      </c>
      <c r="D30">
        <v>0.24788051799999999</v>
      </c>
      <c r="E30">
        <v>1165.3199460000001</v>
      </c>
      <c r="G30" s="41">
        <f t="shared" si="1"/>
        <v>40462</v>
      </c>
      <c r="H30" s="21">
        <f t="shared" si="6"/>
        <v>3.6757281302890097E-3</v>
      </c>
      <c r="I30" s="21">
        <f t="shared" si="7"/>
        <v>-1.6200569015919375E-2</v>
      </c>
      <c r="J30" s="21">
        <f t="shared" si="8"/>
        <v>-4.6040780034433126E-3</v>
      </c>
      <c r="K30" s="21">
        <f t="shared" si="9"/>
        <v>1.4583701368908741E-4</v>
      </c>
    </row>
    <row r="31" spans="1:11" x14ac:dyDescent="0.2">
      <c r="A31" s="41">
        <v>40463</v>
      </c>
      <c r="B31">
        <v>13.265082359999999</v>
      </c>
      <c r="C31">
        <v>7.8239998819999999</v>
      </c>
      <c r="D31">
        <v>0.25269612699999999</v>
      </c>
      <c r="E31">
        <v>1169.7700199999999</v>
      </c>
      <c r="G31" s="41">
        <f t="shared" si="1"/>
        <v>40463</v>
      </c>
      <c r="H31" s="21">
        <f t="shared" si="6"/>
        <v>-1.2635502291557608E-2</v>
      </c>
      <c r="I31" s="21">
        <f t="shared" si="7"/>
        <v>2.2544553607459328E-2</v>
      </c>
      <c r="J31" s="21">
        <f t="shared" si="8"/>
        <v>1.9427137876160128E-2</v>
      </c>
      <c r="K31" s="21">
        <f t="shared" si="9"/>
        <v>3.8187572565584471E-3</v>
      </c>
    </row>
    <row r="32" spans="1:11" x14ac:dyDescent="0.2">
      <c r="A32" s="41">
        <v>40464</v>
      </c>
      <c r="B32">
        <v>13.240483279999999</v>
      </c>
      <c r="C32">
        <v>7.7585000989999999</v>
      </c>
      <c r="D32">
        <v>0.26003384600000001</v>
      </c>
      <c r="E32">
        <v>1178.099976</v>
      </c>
      <c r="G32" s="41">
        <f t="shared" si="1"/>
        <v>40464</v>
      </c>
      <c r="H32" s="21">
        <f t="shared" si="6"/>
        <v>-1.854423465486857E-3</v>
      </c>
      <c r="I32" s="21">
        <f t="shared" si="7"/>
        <v>-8.3716492827012878E-3</v>
      </c>
      <c r="J32" s="21">
        <f t="shared" si="8"/>
        <v>2.9037718492614717E-2</v>
      </c>
      <c r="K32" s="21">
        <f t="shared" si="9"/>
        <v>7.121020249775345E-3</v>
      </c>
    </row>
    <row r="33" spans="1:11" x14ac:dyDescent="0.2">
      <c r="A33" s="41">
        <v>40465</v>
      </c>
      <c r="B33">
        <v>13.10025883</v>
      </c>
      <c r="C33">
        <v>7.7765002250000004</v>
      </c>
      <c r="D33">
        <v>0.25590631400000002</v>
      </c>
      <c r="E33">
        <v>1173.8100589999999</v>
      </c>
      <c r="G33" s="41">
        <f t="shared" si="1"/>
        <v>40465</v>
      </c>
      <c r="H33" s="21">
        <f t="shared" si="6"/>
        <v>-1.0590583971493813E-2</v>
      </c>
      <c r="I33" s="21">
        <f t="shared" si="7"/>
        <v>2.320052300098574E-3</v>
      </c>
      <c r="J33" s="21">
        <f t="shared" si="8"/>
        <v>-1.5873056771232741E-2</v>
      </c>
      <c r="K33" s="21">
        <f t="shared" si="9"/>
        <v>-3.6413862043912504E-3</v>
      </c>
    </row>
    <row r="34" spans="1:11" x14ac:dyDescent="0.2">
      <c r="A34" s="41">
        <v>40466</v>
      </c>
      <c r="B34">
        <v>13.12485695</v>
      </c>
      <c r="C34">
        <v>8.2320003509999999</v>
      </c>
      <c r="D34">
        <v>0.258887231</v>
      </c>
      <c r="E34">
        <v>1176.1899410000001</v>
      </c>
      <c r="G34" s="41">
        <f t="shared" si="1"/>
        <v>40466</v>
      </c>
      <c r="H34" s="21">
        <f t="shared" si="6"/>
        <v>1.8776819847001664E-3</v>
      </c>
      <c r="I34" s="21">
        <f t="shared" si="7"/>
        <v>5.8573923078617307E-2</v>
      </c>
      <c r="J34" s="21">
        <f t="shared" si="8"/>
        <v>1.1648469916220927E-2</v>
      </c>
      <c r="K34" s="21">
        <f t="shared" si="9"/>
        <v>2.0274847550953989E-3</v>
      </c>
    </row>
    <row r="35" spans="1:11" x14ac:dyDescent="0.2">
      <c r="A35" s="41">
        <v>40469</v>
      </c>
      <c r="B35">
        <v>13.22572327</v>
      </c>
      <c r="C35">
        <v>8.1780004500000008</v>
      </c>
      <c r="D35">
        <v>0.26049247399999997</v>
      </c>
      <c r="E35">
        <v>1184.709961</v>
      </c>
      <c r="G35" s="41">
        <f t="shared" si="1"/>
        <v>40469</v>
      </c>
      <c r="H35" s="21">
        <f t="shared" si="6"/>
        <v>7.6851367130519261E-3</v>
      </c>
      <c r="I35" s="21">
        <f t="shared" si="7"/>
        <v>-6.5597544579112377E-3</v>
      </c>
      <c r="J35" s="21">
        <f t="shared" si="8"/>
        <v>6.2005491495251697E-3</v>
      </c>
      <c r="K35" s="21">
        <f t="shared" si="9"/>
        <v>7.2437449964553036E-3</v>
      </c>
    </row>
    <row r="36" spans="1:11" x14ac:dyDescent="0.2">
      <c r="A36" s="41">
        <v>40470</v>
      </c>
      <c r="B36">
        <v>13.117476460000001</v>
      </c>
      <c r="C36">
        <v>7.9334998130000001</v>
      </c>
      <c r="D36">
        <v>0.258887231</v>
      </c>
      <c r="E36">
        <v>1165.900024</v>
      </c>
      <c r="G36" s="41">
        <f t="shared" si="1"/>
        <v>40470</v>
      </c>
      <c r="H36" s="21">
        <f t="shared" si="6"/>
        <v>-8.1845663779716235E-3</v>
      </c>
      <c r="I36" s="21">
        <f t="shared" si="7"/>
        <v>-2.9897361646635812E-2</v>
      </c>
      <c r="J36" s="21">
        <f t="shared" si="8"/>
        <v>-6.1623392620547834E-3</v>
      </c>
      <c r="K36" s="21">
        <f t="shared" si="9"/>
        <v>-1.5877250651393782E-2</v>
      </c>
    </row>
    <row r="37" spans="1:11" x14ac:dyDescent="0.2">
      <c r="A37" s="41">
        <v>40471</v>
      </c>
      <c r="B37">
        <v>13.154379840000001</v>
      </c>
      <c r="C37">
        <v>7.9334998130000001</v>
      </c>
      <c r="D37">
        <v>0.258887231</v>
      </c>
      <c r="E37">
        <v>1178.170044</v>
      </c>
      <c r="G37" s="41">
        <f t="shared" si="1"/>
        <v>40471</v>
      </c>
      <c r="H37" s="21">
        <f t="shared" si="6"/>
        <v>2.8132987402365072E-3</v>
      </c>
      <c r="I37" s="21">
        <f t="shared" si="7"/>
        <v>0</v>
      </c>
      <c r="J37" s="21">
        <f t="shared" si="8"/>
        <v>0</v>
      </c>
      <c r="K37" s="21">
        <f t="shared" si="9"/>
        <v>1.0524075604616323E-2</v>
      </c>
    </row>
    <row r="38" spans="1:11" x14ac:dyDescent="0.2">
      <c r="A38" s="41">
        <v>40472</v>
      </c>
      <c r="B38">
        <v>13.29214668</v>
      </c>
      <c r="C38">
        <v>8.2484998699999998</v>
      </c>
      <c r="D38">
        <v>0.25430101199999999</v>
      </c>
      <c r="E38">
        <v>1180.26001</v>
      </c>
      <c r="G38" s="41">
        <f t="shared" si="1"/>
        <v>40472</v>
      </c>
      <c r="H38" s="21">
        <f t="shared" si="6"/>
        <v>1.0473077535823945E-2</v>
      </c>
      <c r="I38" s="21">
        <f t="shared" si="7"/>
        <v>3.9705056333880995E-2</v>
      </c>
      <c r="J38" s="21">
        <f t="shared" si="8"/>
        <v>-1.7715122458086818E-2</v>
      </c>
      <c r="K38" s="21">
        <f t="shared" si="9"/>
        <v>1.7739086226504774E-3</v>
      </c>
    </row>
    <row r="39" spans="1:11" x14ac:dyDescent="0.2">
      <c r="A39" s="41">
        <v>40473</v>
      </c>
      <c r="B39">
        <v>13.29952621</v>
      </c>
      <c r="C39">
        <v>8.4565000529999992</v>
      </c>
      <c r="D39">
        <v>0.27058187099999997</v>
      </c>
      <c r="E39">
        <v>1183.079956</v>
      </c>
      <c r="G39" s="41">
        <f t="shared" si="1"/>
        <v>40473</v>
      </c>
      <c r="H39" s="21">
        <f t="shared" si="6"/>
        <v>5.5517969953666584E-4</v>
      </c>
      <c r="I39" s="21">
        <f t="shared" si="7"/>
        <v>2.5216728651048514E-2</v>
      </c>
      <c r="J39" s="21">
        <f t="shared" si="8"/>
        <v>6.4021998465346286E-2</v>
      </c>
      <c r="K39" s="21">
        <f t="shared" si="9"/>
        <v>2.3892582787754524E-3</v>
      </c>
    </row>
    <row r="40" spans="1:11" x14ac:dyDescent="0.2">
      <c r="A40" s="41">
        <v>40476</v>
      </c>
      <c r="B40">
        <v>13.272463800000001</v>
      </c>
      <c r="C40">
        <v>8.4499998089999995</v>
      </c>
      <c r="D40">
        <v>0.27310427999999998</v>
      </c>
      <c r="E40">
        <v>1185.619995</v>
      </c>
      <c r="G40" s="41">
        <f t="shared" si="1"/>
        <v>40476</v>
      </c>
      <c r="H40" s="21">
        <f t="shared" si="6"/>
        <v>-2.0348401569110636E-3</v>
      </c>
      <c r="I40" s="21">
        <f t="shared" si="7"/>
        <v>-7.6866835679778589E-4</v>
      </c>
      <c r="J40" s="21">
        <f t="shared" si="8"/>
        <v>9.3221655637083511E-3</v>
      </c>
      <c r="K40" s="21">
        <f t="shared" si="9"/>
        <v>2.1469715441615467E-3</v>
      </c>
    </row>
    <row r="41" spans="1:11" x14ac:dyDescent="0.2">
      <c r="A41" s="41">
        <v>40477</v>
      </c>
      <c r="B41">
        <v>13.42253208</v>
      </c>
      <c r="C41">
        <v>8.4975004199999997</v>
      </c>
      <c r="D41">
        <v>0.272187024</v>
      </c>
      <c r="E41">
        <v>1185.6400149999999</v>
      </c>
      <c r="G41" s="41">
        <f t="shared" si="1"/>
        <v>40477</v>
      </c>
      <c r="H41" s="21">
        <f t="shared" si="6"/>
        <v>1.1306738693082687E-2</v>
      </c>
      <c r="I41" s="21">
        <f t="shared" si="7"/>
        <v>5.6213742099033848E-3</v>
      </c>
      <c r="J41" s="21">
        <f t="shared" si="8"/>
        <v>-3.3586291653868727E-3</v>
      </c>
      <c r="K41" s="21">
        <f t="shared" si="9"/>
        <v>1.6885680137246339E-5</v>
      </c>
    </row>
    <row r="42" spans="1:11" x14ac:dyDescent="0.2">
      <c r="A42" s="41">
        <v>40478</v>
      </c>
      <c r="B42">
        <v>13.252788539999999</v>
      </c>
      <c r="C42">
        <v>8.3754997249999992</v>
      </c>
      <c r="D42">
        <v>0.276085258</v>
      </c>
      <c r="E42">
        <v>1182.4499510000001</v>
      </c>
      <c r="G42" s="41">
        <f t="shared" si="1"/>
        <v>40478</v>
      </c>
      <c r="H42" s="21">
        <f t="shared" si="6"/>
        <v>-1.2646163852565789E-2</v>
      </c>
      <c r="I42" s="21">
        <f t="shared" si="7"/>
        <v>-1.435724495086288E-2</v>
      </c>
      <c r="J42" s="21">
        <f t="shared" si="8"/>
        <v>1.4321895080494418E-2</v>
      </c>
      <c r="K42" s="21">
        <f t="shared" si="9"/>
        <v>-2.6905839543547305E-3</v>
      </c>
    </row>
    <row r="43" spans="1:11" x14ac:dyDescent="0.2">
      <c r="A43" s="41">
        <v>40479</v>
      </c>
      <c r="B43">
        <v>13.30444717</v>
      </c>
      <c r="C43">
        <v>8.3420000079999994</v>
      </c>
      <c r="D43">
        <v>0.27631461600000001</v>
      </c>
      <c r="E43">
        <v>1183.780029</v>
      </c>
      <c r="G43" s="41">
        <f t="shared" si="1"/>
        <v>40479</v>
      </c>
      <c r="H43" s="21">
        <f t="shared" si="6"/>
        <v>3.8979441831492752E-3</v>
      </c>
      <c r="I43" s="21">
        <f t="shared" si="7"/>
        <v>-3.999727550584975E-3</v>
      </c>
      <c r="J43" s="21">
        <f t="shared" si="8"/>
        <v>8.3075062269366562E-4</v>
      </c>
      <c r="K43" s="21">
        <f t="shared" si="9"/>
        <v>1.1248493002813387E-3</v>
      </c>
    </row>
    <row r="44" spans="1:11" x14ac:dyDescent="0.2">
      <c r="A44" s="41">
        <v>40480</v>
      </c>
      <c r="B44">
        <v>13.32659054</v>
      </c>
      <c r="C44">
        <v>8.2615003589999993</v>
      </c>
      <c r="D44">
        <v>0.2756266</v>
      </c>
      <c r="E44">
        <v>1183.26001</v>
      </c>
      <c r="G44" s="41">
        <f t="shared" si="1"/>
        <v>40480</v>
      </c>
      <c r="H44" s="21">
        <f t="shared" si="6"/>
        <v>1.664358519903854E-3</v>
      </c>
      <c r="I44" s="21">
        <f t="shared" si="7"/>
        <v>-9.6499219519060597E-3</v>
      </c>
      <c r="J44" s="21">
        <f t="shared" si="8"/>
        <v>-2.4899732412273501E-3</v>
      </c>
      <c r="K44" s="21">
        <f t="shared" si="9"/>
        <v>-4.3928684997274203E-4</v>
      </c>
    </row>
    <row r="45" spans="1:11" x14ac:dyDescent="0.2">
      <c r="A45" s="41">
        <v>40483</v>
      </c>
      <c r="B45">
        <v>13.36103058</v>
      </c>
      <c r="C45">
        <v>8.1289997100000004</v>
      </c>
      <c r="D45">
        <v>0.276085258</v>
      </c>
      <c r="E45">
        <v>1184.380005</v>
      </c>
      <c r="G45" s="41">
        <f t="shared" si="1"/>
        <v>40483</v>
      </c>
      <c r="H45" s="21">
        <f t="shared" si="6"/>
        <v>2.5843099100724518E-3</v>
      </c>
      <c r="I45" s="21">
        <f t="shared" si="7"/>
        <v>-1.6038327572745814E-2</v>
      </c>
      <c r="J45" s="21">
        <f t="shared" si="8"/>
        <v>1.6640556462983458E-3</v>
      </c>
      <c r="K45" s="21">
        <f t="shared" si="9"/>
        <v>9.4653329829008648E-4</v>
      </c>
    </row>
    <row r="46" spans="1:11" x14ac:dyDescent="0.2">
      <c r="A46" s="41">
        <v>40484</v>
      </c>
      <c r="B46">
        <v>13.479117390000001</v>
      </c>
      <c r="C46">
        <v>8.2305002209999998</v>
      </c>
      <c r="D46">
        <v>0.28181794300000002</v>
      </c>
      <c r="E46">
        <v>1193.5699460000001</v>
      </c>
      <c r="G46" s="41">
        <f t="shared" si="1"/>
        <v>40484</v>
      </c>
      <c r="H46" s="21">
        <f t="shared" si="6"/>
        <v>8.8381513157199301E-3</v>
      </c>
      <c r="I46" s="21">
        <f t="shared" si="7"/>
        <v>1.248622396617094E-2</v>
      </c>
      <c r="J46" s="21">
        <f t="shared" si="8"/>
        <v>2.0764183649385703E-2</v>
      </c>
      <c r="K46" s="21">
        <f t="shared" si="9"/>
        <v>7.759284149684742E-3</v>
      </c>
    </row>
    <row r="47" spans="1:11" x14ac:dyDescent="0.2">
      <c r="A47" s="41">
        <v>40485</v>
      </c>
      <c r="B47">
        <v>13.508642200000001</v>
      </c>
      <c r="C47">
        <v>8.4235000610000004</v>
      </c>
      <c r="D47">
        <v>0.283881783</v>
      </c>
      <c r="E47">
        <v>1197.959961</v>
      </c>
      <c r="G47" s="41">
        <f t="shared" si="1"/>
        <v>40485</v>
      </c>
      <c r="H47" s="21">
        <f t="shared" si="6"/>
        <v>2.1904112224665358E-3</v>
      </c>
      <c r="I47" s="21">
        <f t="shared" si="7"/>
        <v>2.3449345096615781E-2</v>
      </c>
      <c r="J47" s="21">
        <f t="shared" si="8"/>
        <v>7.3233094317204372E-3</v>
      </c>
      <c r="K47" s="21">
        <f t="shared" si="9"/>
        <v>3.6780542394789784E-3</v>
      </c>
    </row>
    <row r="48" spans="1:11" x14ac:dyDescent="0.2">
      <c r="A48" s="41">
        <v>40486</v>
      </c>
      <c r="B48">
        <v>13.61934948</v>
      </c>
      <c r="C48">
        <v>8.4464998250000001</v>
      </c>
      <c r="D48">
        <v>0.284340441</v>
      </c>
      <c r="E48">
        <v>1221.0600589999999</v>
      </c>
      <c r="G48" s="41">
        <f t="shared" si="1"/>
        <v>40486</v>
      </c>
      <c r="H48" s="21">
        <f t="shared" si="6"/>
        <v>8.1952929362508198E-3</v>
      </c>
      <c r="I48" s="21">
        <f t="shared" si="7"/>
        <v>2.7304284244604737E-3</v>
      </c>
      <c r="J48" s="21">
        <f t="shared" si="8"/>
        <v>1.6156654898846767E-3</v>
      </c>
      <c r="K48" s="21">
        <f t="shared" si="9"/>
        <v>1.928286316073291E-2</v>
      </c>
    </row>
    <row r="49" spans="1:11" x14ac:dyDescent="0.2">
      <c r="A49" s="41">
        <v>40487</v>
      </c>
      <c r="B49">
        <v>13.57998753</v>
      </c>
      <c r="C49">
        <v>8.5384998319999994</v>
      </c>
      <c r="D49">
        <v>0.289155781</v>
      </c>
      <c r="E49">
        <v>1225.849976</v>
      </c>
      <c r="G49" s="41">
        <f t="shared" si="1"/>
        <v>40487</v>
      </c>
      <c r="H49" s="21">
        <f t="shared" si="6"/>
        <v>-2.8901490528459497E-3</v>
      </c>
      <c r="I49" s="21">
        <f t="shared" si="7"/>
        <v>1.0892086533607293E-2</v>
      </c>
      <c r="J49" s="21">
        <f t="shared" si="8"/>
        <v>1.6935121796480601E-2</v>
      </c>
      <c r="K49" s="21">
        <f t="shared" si="9"/>
        <v>3.922752992119749E-3</v>
      </c>
    </row>
    <row r="50" spans="1:11" x14ac:dyDescent="0.2">
      <c r="A50" s="41">
        <v>40490</v>
      </c>
      <c r="B50">
        <v>13.508642200000001</v>
      </c>
      <c r="C50">
        <v>8.5994997019999992</v>
      </c>
      <c r="D50">
        <v>0.29030233599999999</v>
      </c>
      <c r="E50">
        <v>1223.25</v>
      </c>
      <c r="G50" s="41">
        <f t="shared" si="1"/>
        <v>40490</v>
      </c>
      <c r="H50" s="21">
        <f t="shared" si="6"/>
        <v>-5.2537110098509615E-3</v>
      </c>
      <c r="I50" s="21">
        <f t="shared" si="7"/>
        <v>7.1440968788671899E-3</v>
      </c>
      <c r="J50" s="21">
        <f t="shared" si="8"/>
        <v>3.9651809693543871E-3</v>
      </c>
      <c r="K50" s="21">
        <f t="shared" si="9"/>
        <v>-2.1209577443430661E-3</v>
      </c>
    </row>
    <row r="51" spans="1:11" x14ac:dyDescent="0.2">
      <c r="A51" s="41">
        <v>40491</v>
      </c>
      <c r="B51">
        <v>13.543081280000001</v>
      </c>
      <c r="C51">
        <v>8.5135002140000005</v>
      </c>
      <c r="D51">
        <v>0.28869718300000002</v>
      </c>
      <c r="E51">
        <v>1213.400024</v>
      </c>
      <c r="G51" s="41">
        <f t="shared" si="1"/>
        <v>40491</v>
      </c>
      <c r="H51" s="21">
        <f t="shared" si="6"/>
        <v>2.5494109245117386E-3</v>
      </c>
      <c r="I51" s="21">
        <f t="shared" si="7"/>
        <v>-1.0000522237357368E-2</v>
      </c>
      <c r="J51" s="21">
        <f t="shared" si="8"/>
        <v>-5.5292458962505897E-3</v>
      </c>
      <c r="K51" s="21">
        <f t="shared" si="9"/>
        <v>-8.0523000204373307E-3</v>
      </c>
    </row>
    <row r="52" spans="1:11" x14ac:dyDescent="0.2">
      <c r="A52" s="41">
        <v>40492</v>
      </c>
      <c r="B52">
        <v>13.410234450000001</v>
      </c>
      <c r="C52">
        <v>8.6665000919999997</v>
      </c>
      <c r="D52">
        <v>0.29213681800000002</v>
      </c>
      <c r="E52">
        <v>1218.709961</v>
      </c>
      <c r="G52" s="41">
        <f t="shared" si="1"/>
        <v>40492</v>
      </c>
      <c r="H52" s="21">
        <f t="shared" si="6"/>
        <v>-9.8092027400133921E-3</v>
      </c>
      <c r="I52" s="21">
        <f t="shared" si="7"/>
        <v>1.7971442315629416E-2</v>
      </c>
      <c r="J52" s="21">
        <f t="shared" si="8"/>
        <v>1.1914335166893553E-2</v>
      </c>
      <c r="K52" s="21">
        <f t="shared" si="9"/>
        <v>4.3760811727162618E-3</v>
      </c>
    </row>
    <row r="53" spans="1:11" x14ac:dyDescent="0.2">
      <c r="A53" s="41">
        <v>40493</v>
      </c>
      <c r="B53">
        <v>13.368413929999999</v>
      </c>
      <c r="C53">
        <v>8.518500328</v>
      </c>
      <c r="D53">
        <v>0.289155781</v>
      </c>
      <c r="E53">
        <v>1213.540039</v>
      </c>
      <c r="G53" s="41">
        <f t="shared" si="1"/>
        <v>40493</v>
      </c>
      <c r="H53" s="21">
        <f t="shared" si="6"/>
        <v>-3.1185524873505615E-3</v>
      </c>
      <c r="I53" s="21">
        <f t="shared" si="7"/>
        <v>-1.7077224073027808E-2</v>
      </c>
      <c r="J53" s="21">
        <f t="shared" si="8"/>
        <v>-1.0204249571856505E-2</v>
      </c>
      <c r="K53" s="21">
        <f t="shared" si="9"/>
        <v>-4.2421266465713092E-3</v>
      </c>
    </row>
    <row r="54" spans="1:11" x14ac:dyDescent="0.2">
      <c r="A54" s="41">
        <v>40494</v>
      </c>
      <c r="B54">
        <v>13.316751480000001</v>
      </c>
      <c r="C54">
        <v>8.2840003969999998</v>
      </c>
      <c r="D54">
        <v>0.30406075700000001</v>
      </c>
      <c r="E54">
        <v>1199.209961</v>
      </c>
      <c r="G54" s="41">
        <f t="shared" si="1"/>
        <v>40494</v>
      </c>
      <c r="H54" s="21">
        <f t="shared" si="6"/>
        <v>-3.8645160353737249E-3</v>
      </c>
      <c r="I54" s="21">
        <f t="shared" si="7"/>
        <v>-2.752831155376112E-2</v>
      </c>
      <c r="J54" s="21">
        <f t="shared" si="8"/>
        <v>5.1546526057523412E-2</v>
      </c>
      <c r="K54" s="21">
        <f t="shared" si="9"/>
        <v>-1.1808492130023551E-2</v>
      </c>
    </row>
    <row r="55" spans="1:11" x14ac:dyDescent="0.2">
      <c r="A55" s="41">
        <v>40497</v>
      </c>
      <c r="B55">
        <v>13.272463800000001</v>
      </c>
      <c r="C55">
        <v>7.9450001720000003</v>
      </c>
      <c r="D55">
        <v>0.30039179300000002</v>
      </c>
      <c r="E55">
        <v>1197.75</v>
      </c>
      <c r="G55" s="41">
        <f t="shared" si="1"/>
        <v>40497</v>
      </c>
      <c r="H55" s="21">
        <f t="shared" si="6"/>
        <v>-3.3257119851274755E-3</v>
      </c>
      <c r="I55" s="21">
        <f t="shared" si="7"/>
        <v>-4.0922284977529255E-2</v>
      </c>
      <c r="J55" s="21">
        <f t="shared" si="8"/>
        <v>-1.2066548923312714E-2</v>
      </c>
      <c r="K55" s="21">
        <f t="shared" si="9"/>
        <v>-1.217435684725765E-3</v>
      </c>
    </row>
    <row r="56" spans="1:11" x14ac:dyDescent="0.2">
      <c r="A56" s="41">
        <v>40498</v>
      </c>
      <c r="B56">
        <v>13.348731040000001</v>
      </c>
      <c r="C56">
        <v>7.8889999389999996</v>
      </c>
      <c r="D56">
        <v>0.29144883199999999</v>
      </c>
      <c r="E56">
        <v>1178.339966</v>
      </c>
      <c r="G56" s="41">
        <f t="shared" si="1"/>
        <v>40498</v>
      </c>
      <c r="H56" s="21">
        <f t="shared" si="6"/>
        <v>5.7462759853223301E-3</v>
      </c>
      <c r="I56" s="21">
        <f t="shared" si="7"/>
        <v>-7.0484873238088053E-3</v>
      </c>
      <c r="J56" s="21">
        <f t="shared" si="8"/>
        <v>-2.9770989782001211E-2</v>
      </c>
      <c r="K56" s="21">
        <f t="shared" si="9"/>
        <v>-1.620541348361515E-2</v>
      </c>
    </row>
    <row r="57" spans="1:11" x14ac:dyDescent="0.2">
      <c r="A57" s="41">
        <v>40499</v>
      </c>
      <c r="B57">
        <v>13.22818756</v>
      </c>
      <c r="C57">
        <v>7.9175000190000002</v>
      </c>
      <c r="D57">
        <v>0.296264321</v>
      </c>
      <c r="E57">
        <v>1178.589966</v>
      </c>
      <c r="G57" s="41">
        <f t="shared" si="1"/>
        <v>40499</v>
      </c>
      <c r="H57" s="21">
        <f t="shared" si="6"/>
        <v>-9.0303325191575853E-3</v>
      </c>
      <c r="I57" s="21">
        <f t="shared" si="7"/>
        <v>3.6126353429295488E-3</v>
      </c>
      <c r="J57" s="21">
        <f t="shared" si="8"/>
        <v>1.6522588088464296E-2</v>
      </c>
      <c r="K57" s="21">
        <f t="shared" si="9"/>
        <v>2.1216287931635769E-4</v>
      </c>
    </row>
    <row r="58" spans="1:11" x14ac:dyDescent="0.2">
      <c r="A58" s="41">
        <v>40500</v>
      </c>
      <c r="B58">
        <v>13.27984524</v>
      </c>
      <c r="C58">
        <v>8.2084999080000003</v>
      </c>
      <c r="D58">
        <v>0.30543655199999997</v>
      </c>
      <c r="E58">
        <v>1196.6899410000001</v>
      </c>
      <c r="G58" s="41">
        <f t="shared" si="1"/>
        <v>40500</v>
      </c>
      <c r="H58" s="21">
        <f t="shared" si="6"/>
        <v>3.905121526716539E-3</v>
      </c>
      <c r="I58" s="21">
        <f t="shared" si="7"/>
        <v>3.6754011784234208E-2</v>
      </c>
      <c r="J58" s="21">
        <f t="shared" si="8"/>
        <v>3.0959620682775357E-2</v>
      </c>
      <c r="K58" s="21">
        <f t="shared" si="9"/>
        <v>1.5357312994466854E-2</v>
      </c>
    </row>
    <row r="59" spans="1:11" x14ac:dyDescent="0.2">
      <c r="A59" s="41">
        <v>40501</v>
      </c>
      <c r="B59">
        <v>13.38071442</v>
      </c>
      <c r="C59">
        <v>8.2410001749999999</v>
      </c>
      <c r="D59">
        <v>0.31529673899999999</v>
      </c>
      <c r="E59">
        <v>1199.7299800000001</v>
      </c>
      <c r="G59" s="41">
        <f t="shared" si="1"/>
        <v>40501</v>
      </c>
      <c r="H59" s="21">
        <f t="shared" si="6"/>
        <v>7.5956593000175744E-3</v>
      </c>
      <c r="I59" s="21">
        <f t="shared" si="7"/>
        <v>3.9593430424875731E-3</v>
      </c>
      <c r="J59" s="21">
        <f t="shared" si="8"/>
        <v>3.2282275763773072E-2</v>
      </c>
      <c r="K59" s="21">
        <f t="shared" si="9"/>
        <v>2.5403731541853158E-3</v>
      </c>
    </row>
    <row r="60" spans="1:11" x14ac:dyDescent="0.2">
      <c r="A60" s="41">
        <v>40504</v>
      </c>
      <c r="B60">
        <v>13.378252030000001</v>
      </c>
      <c r="C60">
        <v>8.5194997790000002</v>
      </c>
      <c r="D60">
        <v>0.31552612800000002</v>
      </c>
      <c r="E60">
        <v>1197.839966</v>
      </c>
      <c r="G60" s="41">
        <f t="shared" si="1"/>
        <v>40504</v>
      </c>
      <c r="H60" s="21">
        <f t="shared" si="6"/>
        <v>-1.8402530109448478E-4</v>
      </c>
      <c r="I60" s="21">
        <f t="shared" si="7"/>
        <v>3.379439365198178E-2</v>
      </c>
      <c r="J60" s="21">
        <f t="shared" si="8"/>
        <v>7.2753369009648239E-4</v>
      </c>
      <c r="K60" s="21">
        <f t="shared" si="9"/>
        <v>-1.575366150306623E-3</v>
      </c>
    </row>
    <row r="61" spans="1:11" x14ac:dyDescent="0.2">
      <c r="A61" s="41">
        <v>40505</v>
      </c>
      <c r="B61">
        <v>13.203578</v>
      </c>
      <c r="C61">
        <v>8.4099998469999999</v>
      </c>
      <c r="D61">
        <v>0.30818814</v>
      </c>
      <c r="E61">
        <v>1180.7299800000001</v>
      </c>
      <c r="G61" s="41">
        <f t="shared" si="1"/>
        <v>40505</v>
      </c>
      <c r="H61" s="21">
        <f t="shared" si="6"/>
        <v>-1.3056565955575009E-2</v>
      </c>
      <c r="I61" s="21">
        <f t="shared" si="7"/>
        <v>-1.285285930400637E-2</v>
      </c>
      <c r="J61" s="21">
        <f t="shared" si="8"/>
        <v>-2.3256356126551969E-2</v>
      </c>
      <c r="K61" s="21">
        <f t="shared" si="9"/>
        <v>-1.4284033331377399E-2</v>
      </c>
    </row>
    <row r="62" spans="1:11" x14ac:dyDescent="0.2">
      <c r="A62" s="41">
        <v>40506</v>
      </c>
      <c r="B62">
        <v>13.28722572</v>
      </c>
      <c r="C62">
        <v>8.8625001910000005</v>
      </c>
      <c r="D62">
        <v>0.31575539699999999</v>
      </c>
      <c r="E62">
        <v>1198.349976</v>
      </c>
      <c r="G62" s="41">
        <f t="shared" si="1"/>
        <v>40506</v>
      </c>
      <c r="H62" s="21">
        <f t="shared" si="6"/>
        <v>6.3352312532254582E-3</v>
      </c>
      <c r="I62" s="21">
        <f t="shared" si="7"/>
        <v>5.3805035937237955E-2</v>
      </c>
      <c r="J62" s="21">
        <f t="shared" si="8"/>
        <v>2.4554017555639795E-2</v>
      </c>
      <c r="K62" s="21">
        <f t="shared" si="9"/>
        <v>1.4922968247151669E-2</v>
      </c>
    </row>
    <row r="63" spans="1:11" x14ac:dyDescent="0.2">
      <c r="A63" s="41">
        <v>40508</v>
      </c>
      <c r="B63">
        <v>13.2208004</v>
      </c>
      <c r="C63">
        <v>8.8599996569999995</v>
      </c>
      <c r="D63">
        <v>0.31185716400000002</v>
      </c>
      <c r="E63">
        <v>1189.400024</v>
      </c>
      <c r="G63" s="41">
        <f t="shared" si="1"/>
        <v>40508</v>
      </c>
      <c r="H63" s="21">
        <f t="shared" si="6"/>
        <v>-4.9991865420045299E-3</v>
      </c>
      <c r="I63" s="21">
        <f t="shared" si="7"/>
        <v>-2.8214769490675362E-4</v>
      </c>
      <c r="J63" s="21">
        <f t="shared" si="8"/>
        <v>-1.234573672227679E-2</v>
      </c>
      <c r="K63" s="21">
        <f t="shared" si="9"/>
        <v>-7.4685627564947676E-3</v>
      </c>
    </row>
    <row r="64" spans="1:11" x14ac:dyDescent="0.2">
      <c r="A64" s="41">
        <v>40511</v>
      </c>
      <c r="B64">
        <v>13.247864720000001</v>
      </c>
      <c r="C64">
        <v>8.9744997019999992</v>
      </c>
      <c r="D64">
        <v>0.31529673899999999</v>
      </c>
      <c r="E64">
        <v>1187.76001</v>
      </c>
      <c r="G64" s="41">
        <f t="shared" si="1"/>
        <v>40511</v>
      </c>
      <c r="H64" s="21">
        <f t="shared" si="6"/>
        <v>2.0471014750363314E-3</v>
      </c>
      <c r="I64" s="21">
        <f t="shared" si="7"/>
        <v>1.292325614364298E-2</v>
      </c>
      <c r="J64" s="21">
        <f t="shared" si="8"/>
        <v>1.1029328157425189E-2</v>
      </c>
      <c r="K64" s="21">
        <f t="shared" si="9"/>
        <v>-1.3788582200331412E-3</v>
      </c>
    </row>
    <row r="65" spans="1:11" x14ac:dyDescent="0.2">
      <c r="A65" s="41">
        <v>40512</v>
      </c>
      <c r="B65">
        <v>13.30691051</v>
      </c>
      <c r="C65">
        <v>8.7700004580000002</v>
      </c>
      <c r="D65">
        <v>0.31208640300000001</v>
      </c>
      <c r="E65">
        <v>1180.5500489999999</v>
      </c>
      <c r="G65" s="41">
        <f t="shared" si="1"/>
        <v>40512</v>
      </c>
      <c r="H65" s="21">
        <f t="shared" si="6"/>
        <v>4.4570042982744907E-3</v>
      </c>
      <c r="I65" s="21">
        <f t="shared" si="7"/>
        <v>-2.2786701297056733E-2</v>
      </c>
      <c r="J65" s="21">
        <f t="shared" si="8"/>
        <v>-1.0181951168229397E-2</v>
      </c>
      <c r="K65" s="21">
        <f t="shared" si="9"/>
        <v>-6.0702169961085461E-3</v>
      </c>
    </row>
    <row r="66" spans="1:11" x14ac:dyDescent="0.2">
      <c r="A66" s="41">
        <v>40513</v>
      </c>
      <c r="B66">
        <v>13.45697784</v>
      </c>
      <c r="C66">
        <v>8.8275003430000005</v>
      </c>
      <c r="D66">
        <v>0.325844884</v>
      </c>
      <c r="E66">
        <v>1206.0699460000001</v>
      </c>
      <c r="G66" s="41">
        <f t="shared" ref="G66:G129" si="12">A66</f>
        <v>40513</v>
      </c>
      <c r="H66" s="21">
        <f t="shared" si="6"/>
        <v>1.1277398302725988E-2</v>
      </c>
      <c r="I66" s="21">
        <f t="shared" si="7"/>
        <v>6.5564289620474447E-3</v>
      </c>
      <c r="J66" s="21">
        <f t="shared" si="8"/>
        <v>4.4085486800269136E-2</v>
      </c>
      <c r="K66" s="21">
        <f t="shared" si="9"/>
        <v>2.1616954759027029E-2</v>
      </c>
    </row>
    <row r="67" spans="1:11" x14ac:dyDescent="0.2">
      <c r="A67" s="41">
        <v>40514</v>
      </c>
      <c r="B67">
        <v>13.469277379999999</v>
      </c>
      <c r="C67">
        <v>8.8264999389999996</v>
      </c>
      <c r="D67">
        <v>0.32974314700000001</v>
      </c>
      <c r="E67">
        <v>1221.530029</v>
      </c>
      <c r="G67" s="41">
        <f t="shared" si="12"/>
        <v>40514</v>
      </c>
      <c r="H67" s="21">
        <f t="shared" si="6"/>
        <v>9.139897639899062E-4</v>
      </c>
      <c r="I67" s="21">
        <f t="shared" si="7"/>
        <v>-1.1332811794162456E-4</v>
      </c>
      <c r="J67" s="21">
        <f t="shared" si="8"/>
        <v>1.1963554413209732E-2</v>
      </c>
      <c r="K67" s="21">
        <f t="shared" si="9"/>
        <v>1.2818562514781418E-2</v>
      </c>
    </row>
    <row r="68" spans="1:11" x14ac:dyDescent="0.2">
      <c r="A68" s="41">
        <v>40515</v>
      </c>
      <c r="B68">
        <v>13.437296870000001</v>
      </c>
      <c r="C68">
        <v>8.7840003969999998</v>
      </c>
      <c r="D68">
        <v>0.339144528</v>
      </c>
      <c r="E68">
        <v>1224.709961</v>
      </c>
      <c r="G68" s="41">
        <f t="shared" si="12"/>
        <v>40515</v>
      </c>
      <c r="H68" s="21">
        <f t="shared" si="6"/>
        <v>-2.3743300473925331E-3</v>
      </c>
      <c r="I68" s="21">
        <f t="shared" si="7"/>
        <v>-4.8149937453934033E-3</v>
      </c>
      <c r="J68" s="21">
        <f t="shared" si="8"/>
        <v>2.8511224829185E-2</v>
      </c>
      <c r="K68" s="21">
        <f t="shared" si="9"/>
        <v>2.6032368623825075E-3</v>
      </c>
    </row>
    <row r="69" spans="1:11" x14ac:dyDescent="0.2">
      <c r="A69" s="41">
        <v>40518</v>
      </c>
      <c r="B69">
        <v>13.405315399999999</v>
      </c>
      <c r="C69">
        <v>8.9025001530000001</v>
      </c>
      <c r="D69">
        <v>0.33272406500000001</v>
      </c>
      <c r="E69">
        <v>1223.119995</v>
      </c>
      <c r="G69" s="41">
        <f t="shared" si="12"/>
        <v>40518</v>
      </c>
      <c r="H69" s="21">
        <f t="shared" ref="H69:H132" si="13">(B69-B68)/B68</f>
        <v>-2.3800523505142757E-3</v>
      </c>
      <c r="I69" s="21">
        <f t="shared" ref="I69:I132" si="14">C69/C68-1</f>
        <v>1.3490408770982176E-2</v>
      </c>
      <c r="J69" s="21">
        <f t="shared" ref="J69:J132" si="15">D69/D68-1</f>
        <v>-1.8931347758616934E-2</v>
      </c>
      <c r="K69" s="21">
        <f t="shared" ref="K69:K132" si="16">E69/E68-1</f>
        <v>-1.2982388080698959E-3</v>
      </c>
    </row>
    <row r="70" spans="1:11" x14ac:dyDescent="0.2">
      <c r="A70" s="41">
        <v>40519</v>
      </c>
      <c r="B70">
        <v>13.55292416</v>
      </c>
      <c r="C70">
        <v>8.8385000229999999</v>
      </c>
      <c r="D70">
        <v>0.34350141899999997</v>
      </c>
      <c r="E70">
        <v>1223.75</v>
      </c>
      <c r="G70" s="41">
        <f t="shared" si="12"/>
        <v>40519</v>
      </c>
      <c r="H70" s="21">
        <f t="shared" si="13"/>
        <v>1.101121126922539E-2</v>
      </c>
      <c r="I70" s="21">
        <f t="shared" si="14"/>
        <v>-7.1890063353082789E-3</v>
      </c>
      <c r="J70" s="21">
        <f t="shared" si="15"/>
        <v>3.2391266919632011E-2</v>
      </c>
      <c r="K70" s="21">
        <f t="shared" si="16"/>
        <v>5.1508028858604504E-4</v>
      </c>
    </row>
    <row r="71" spans="1:11" x14ac:dyDescent="0.2">
      <c r="A71" s="41">
        <v>40520</v>
      </c>
      <c r="B71">
        <v>13.47945213</v>
      </c>
      <c r="C71">
        <v>8.8144998549999993</v>
      </c>
      <c r="D71">
        <v>0.34648254499999998</v>
      </c>
      <c r="E71">
        <v>1228.280029</v>
      </c>
      <c r="G71" s="41">
        <f t="shared" si="12"/>
        <v>40520</v>
      </c>
      <c r="H71" s="21">
        <f t="shared" si="13"/>
        <v>-5.4211201311702446E-3</v>
      </c>
      <c r="I71" s="21">
        <f t="shared" si="14"/>
        <v>-2.7154118840918562E-3</v>
      </c>
      <c r="J71" s="21">
        <f t="shared" si="15"/>
        <v>8.6786424599893941E-3</v>
      </c>
      <c r="K71" s="21">
        <f t="shared" si="16"/>
        <v>3.7017601634321551E-3</v>
      </c>
    </row>
    <row r="72" spans="1:11" x14ac:dyDescent="0.2">
      <c r="A72" s="41">
        <v>40521</v>
      </c>
      <c r="B72">
        <v>13.442345619999999</v>
      </c>
      <c r="C72">
        <v>8.7425003050000001</v>
      </c>
      <c r="D72">
        <v>0.34074977000000001</v>
      </c>
      <c r="E72">
        <v>1233</v>
      </c>
      <c r="G72" s="41">
        <f t="shared" si="12"/>
        <v>40521</v>
      </c>
      <c r="H72" s="21">
        <f t="shared" si="13"/>
        <v>-2.7528203403324064E-3</v>
      </c>
      <c r="I72" s="21">
        <f t="shared" si="14"/>
        <v>-8.1683080361227844E-3</v>
      </c>
      <c r="J72" s="21">
        <f t="shared" si="15"/>
        <v>-1.6545638684338226E-2</v>
      </c>
      <c r="K72" s="21">
        <f t="shared" si="16"/>
        <v>3.8427483054028766E-3</v>
      </c>
    </row>
    <row r="73" spans="1:11" x14ac:dyDescent="0.2">
      <c r="A73" s="41">
        <v>40522</v>
      </c>
      <c r="B73">
        <v>13.42749882</v>
      </c>
      <c r="C73">
        <v>8.7810001369999995</v>
      </c>
      <c r="D73">
        <v>0.34281355099999999</v>
      </c>
      <c r="E73">
        <v>1240.400024</v>
      </c>
      <c r="G73" s="41">
        <f t="shared" si="12"/>
        <v>40522</v>
      </c>
      <c r="H73" s="21">
        <f t="shared" si="13"/>
        <v>-1.1044798593713775E-3</v>
      </c>
      <c r="I73" s="21">
        <f t="shared" si="14"/>
        <v>4.4037552938924751E-3</v>
      </c>
      <c r="J73" s="21">
        <f t="shared" si="15"/>
        <v>6.0565880939551509E-3</v>
      </c>
      <c r="K73" s="21">
        <f t="shared" si="16"/>
        <v>6.0016415247363675E-3</v>
      </c>
    </row>
    <row r="74" spans="1:11" x14ac:dyDescent="0.2">
      <c r="A74" s="41">
        <v>40525</v>
      </c>
      <c r="B74">
        <v>13.410184859999999</v>
      </c>
      <c r="C74">
        <v>8.7124996190000008</v>
      </c>
      <c r="D74">
        <v>0.334099859</v>
      </c>
      <c r="E74">
        <v>1240.459961</v>
      </c>
      <c r="G74" s="41">
        <f t="shared" si="12"/>
        <v>40525</v>
      </c>
      <c r="H74" s="21">
        <f t="shared" si="13"/>
        <v>-1.2894404410009816E-3</v>
      </c>
      <c r="I74" s="21">
        <f t="shared" si="14"/>
        <v>-7.8009927037082649E-3</v>
      </c>
      <c r="J74" s="21">
        <f t="shared" si="15"/>
        <v>-2.5418166739855641E-2</v>
      </c>
      <c r="K74" s="21">
        <f t="shared" si="16"/>
        <v>4.8320702064064136E-5</v>
      </c>
    </row>
    <row r="75" spans="1:11" x14ac:dyDescent="0.2">
      <c r="A75" s="41">
        <v>40526</v>
      </c>
      <c r="B75">
        <v>13.469555850000001</v>
      </c>
      <c r="C75">
        <v>8.6969995499999992</v>
      </c>
      <c r="D75">
        <v>0.33455854699999998</v>
      </c>
      <c r="E75">
        <v>1241.589966</v>
      </c>
      <c r="G75" s="41">
        <f t="shared" si="12"/>
        <v>40526</v>
      </c>
      <c r="H75" s="21">
        <f t="shared" si="13"/>
        <v>4.4273058589291859E-3</v>
      </c>
      <c r="I75" s="21">
        <f t="shared" si="14"/>
        <v>-1.7790610821031283E-3</v>
      </c>
      <c r="J75" s="21">
        <f t="shared" si="15"/>
        <v>1.3729068948813428E-3</v>
      </c>
      <c r="K75" s="21">
        <f t="shared" si="16"/>
        <v>9.1095644803318443E-4</v>
      </c>
    </row>
    <row r="76" spans="1:11" x14ac:dyDescent="0.2">
      <c r="A76" s="41">
        <v>40527</v>
      </c>
      <c r="B76">
        <v>13.41513443</v>
      </c>
      <c r="C76">
        <v>8.7784996030000002</v>
      </c>
      <c r="D76">
        <v>0.327220768</v>
      </c>
      <c r="E76">
        <v>1235.2299800000001</v>
      </c>
      <c r="G76" s="41">
        <f t="shared" si="12"/>
        <v>40527</v>
      </c>
      <c r="H76" s="21">
        <f t="shared" si="13"/>
        <v>-4.040327729143393E-3</v>
      </c>
      <c r="I76" s="21">
        <f t="shared" si="14"/>
        <v>9.3710540665719044E-3</v>
      </c>
      <c r="J76" s="21">
        <f t="shared" si="15"/>
        <v>-2.1932720194411837E-2</v>
      </c>
      <c r="K76" s="21">
        <f t="shared" si="16"/>
        <v>-5.12245280178103E-3</v>
      </c>
    </row>
    <row r="77" spans="1:11" x14ac:dyDescent="0.2">
      <c r="A77" s="41">
        <v>40528</v>
      </c>
      <c r="B77">
        <v>13.51408386</v>
      </c>
      <c r="C77">
        <v>8.9020004270000008</v>
      </c>
      <c r="D77">
        <v>0.32767927600000002</v>
      </c>
      <c r="E77">
        <v>1242.869995</v>
      </c>
      <c r="G77" s="41">
        <f t="shared" si="12"/>
        <v>40528</v>
      </c>
      <c r="H77" s="21">
        <f t="shared" si="13"/>
        <v>7.3759551584306662E-3</v>
      </c>
      <c r="I77" s="21">
        <f t="shared" si="14"/>
        <v>1.4068557223354539E-2</v>
      </c>
      <c r="J77" s="21">
        <f t="shared" si="15"/>
        <v>1.401219130443554E-3</v>
      </c>
      <c r="K77" s="21">
        <f t="shared" si="16"/>
        <v>6.1850951836515122E-3</v>
      </c>
    </row>
    <row r="78" spans="1:11" x14ac:dyDescent="0.2">
      <c r="A78" s="41">
        <v>40529</v>
      </c>
      <c r="B78">
        <v>13.459665299999999</v>
      </c>
      <c r="C78">
        <v>8.8789997100000004</v>
      </c>
      <c r="D78">
        <v>0.329513848</v>
      </c>
      <c r="E78">
        <v>1243.910034</v>
      </c>
      <c r="G78" s="41">
        <f t="shared" si="12"/>
        <v>40529</v>
      </c>
      <c r="H78" s="21">
        <f t="shared" si="13"/>
        <v>-4.0268034861817284E-3</v>
      </c>
      <c r="I78" s="21">
        <f t="shared" si="14"/>
        <v>-2.5837694784015541E-3</v>
      </c>
      <c r="J78" s="21">
        <f t="shared" si="15"/>
        <v>5.5986818037281338E-3</v>
      </c>
      <c r="K78" s="21">
        <f t="shared" si="16"/>
        <v>8.3680433527555387E-4</v>
      </c>
    </row>
    <row r="79" spans="1:11" x14ac:dyDescent="0.2">
      <c r="A79" s="41">
        <v>40532</v>
      </c>
      <c r="B79">
        <v>13.301345830000001</v>
      </c>
      <c r="C79">
        <v>9.1645002370000004</v>
      </c>
      <c r="D79">
        <v>0.32813787500000002</v>
      </c>
      <c r="E79">
        <v>1247.079956</v>
      </c>
      <c r="G79" s="41">
        <f t="shared" si="12"/>
        <v>40532</v>
      </c>
      <c r="H79" s="21">
        <f t="shared" si="13"/>
        <v>-1.1762511657700625E-2</v>
      </c>
      <c r="I79" s="21">
        <f t="shared" si="14"/>
        <v>3.2154582309362301E-2</v>
      </c>
      <c r="J79" s="21">
        <f t="shared" si="15"/>
        <v>-4.1757668406092741E-3</v>
      </c>
      <c r="K79" s="21">
        <f t="shared" si="16"/>
        <v>2.5483531070222831E-3</v>
      </c>
    </row>
    <row r="80" spans="1:11" x14ac:dyDescent="0.2">
      <c r="A80" s="41">
        <v>40533</v>
      </c>
      <c r="B80">
        <v>13.2716589</v>
      </c>
      <c r="C80">
        <v>9.2375001910000005</v>
      </c>
      <c r="D80">
        <v>0.34097906900000002</v>
      </c>
      <c r="E80">
        <v>1254.599976</v>
      </c>
      <c r="G80" s="41">
        <f t="shared" si="12"/>
        <v>40533</v>
      </c>
      <c r="H80" s="21">
        <f t="shared" si="13"/>
        <v>-2.2318741561507421E-3</v>
      </c>
      <c r="I80" s="21">
        <f t="shared" si="14"/>
        <v>7.9655138973400152E-3</v>
      </c>
      <c r="J80" s="21">
        <f t="shared" si="15"/>
        <v>3.9133531903319696E-2</v>
      </c>
      <c r="K80" s="21">
        <f t="shared" si="16"/>
        <v>6.0301025317737178E-3</v>
      </c>
    </row>
    <row r="81" spans="1:11" x14ac:dyDescent="0.2">
      <c r="A81" s="41">
        <v>40534</v>
      </c>
      <c r="B81">
        <v>13.18755054</v>
      </c>
      <c r="C81">
        <v>9.2379999159999997</v>
      </c>
      <c r="D81">
        <v>0.34464779499999998</v>
      </c>
      <c r="E81">
        <v>1258.839966</v>
      </c>
      <c r="G81" s="41">
        <f t="shared" si="12"/>
        <v>40534</v>
      </c>
      <c r="H81" s="21">
        <f t="shared" si="13"/>
        <v>-6.337441357839607E-3</v>
      </c>
      <c r="I81" s="21">
        <f t="shared" si="14"/>
        <v>5.4097427839350232E-5</v>
      </c>
      <c r="J81" s="21">
        <f t="shared" si="15"/>
        <v>1.0759387697196088E-2</v>
      </c>
      <c r="K81" s="21">
        <f t="shared" si="16"/>
        <v>3.3795553013784563E-3</v>
      </c>
    </row>
    <row r="82" spans="1:11" x14ac:dyDescent="0.2">
      <c r="A82" s="41">
        <v>40535</v>
      </c>
      <c r="B82">
        <v>13.259286879999999</v>
      </c>
      <c r="C82">
        <v>9.1295003890000004</v>
      </c>
      <c r="D82">
        <v>0.342125654</v>
      </c>
      <c r="E82">
        <v>1256.7700199999999</v>
      </c>
      <c r="G82" s="41">
        <f t="shared" si="12"/>
        <v>40535</v>
      </c>
      <c r="H82" s="21">
        <f t="shared" si="13"/>
        <v>5.4397016172496341E-3</v>
      </c>
      <c r="I82" s="21">
        <f t="shared" si="14"/>
        <v>-1.1744915348189222E-2</v>
      </c>
      <c r="J82" s="21">
        <f t="shared" si="15"/>
        <v>-7.3180244777134584E-3</v>
      </c>
      <c r="K82" s="21">
        <f t="shared" si="16"/>
        <v>-1.6443281560064582E-3</v>
      </c>
    </row>
    <row r="83" spans="1:11" x14ac:dyDescent="0.2">
      <c r="A83" s="41">
        <v>40539</v>
      </c>
      <c r="B83">
        <v>13.25186729</v>
      </c>
      <c r="C83">
        <v>9.1070003509999999</v>
      </c>
      <c r="D83">
        <v>0.34396010599999999</v>
      </c>
      <c r="E83">
        <v>1257.540039</v>
      </c>
      <c r="G83" s="41">
        <f t="shared" si="12"/>
        <v>40539</v>
      </c>
      <c r="H83" s="21">
        <f t="shared" si="13"/>
        <v>-5.5957685108926373E-4</v>
      </c>
      <c r="I83" s="21">
        <f t="shared" si="14"/>
        <v>-2.4645420933560036E-3</v>
      </c>
      <c r="J83" s="21">
        <f t="shared" si="15"/>
        <v>5.3619247155314298E-3</v>
      </c>
      <c r="K83" s="21">
        <f t="shared" si="16"/>
        <v>6.1269682419706761E-4</v>
      </c>
    </row>
    <row r="84" spans="1:11" x14ac:dyDescent="0.2">
      <c r="A84" s="41">
        <v>40540</v>
      </c>
      <c r="B84">
        <v>13.293921470000001</v>
      </c>
      <c r="C84">
        <v>9.0544996260000001</v>
      </c>
      <c r="D84">
        <v>0.34258425199999998</v>
      </c>
      <c r="E84">
        <v>1258.51001</v>
      </c>
      <c r="G84" s="41">
        <f t="shared" si="12"/>
        <v>40540</v>
      </c>
      <c r="H84" s="21">
        <f t="shared" si="13"/>
        <v>3.1734531503900187E-3</v>
      </c>
      <c r="I84" s="21">
        <f t="shared" si="14"/>
        <v>-5.764875697433669E-3</v>
      </c>
      <c r="J84" s="21">
        <f t="shared" si="15"/>
        <v>-4.0000394696936281E-3</v>
      </c>
      <c r="K84" s="21">
        <f t="shared" si="16"/>
        <v>7.7132414866998289E-4</v>
      </c>
    </row>
    <row r="85" spans="1:11" x14ac:dyDescent="0.2">
      <c r="A85" s="41">
        <v>40541</v>
      </c>
      <c r="B85">
        <v>13.378027919999999</v>
      </c>
      <c r="C85">
        <v>9.1684999470000008</v>
      </c>
      <c r="D85">
        <v>0.34258425199999998</v>
      </c>
      <c r="E85">
        <v>1259.780029</v>
      </c>
      <c r="G85" s="41">
        <f t="shared" si="12"/>
        <v>40541</v>
      </c>
      <c r="H85" s="21">
        <f t="shared" si="13"/>
        <v>6.3266847325523113E-3</v>
      </c>
      <c r="I85" s="21">
        <f t="shared" si="14"/>
        <v>1.2590460622765809E-2</v>
      </c>
      <c r="J85" s="21">
        <f t="shared" si="15"/>
        <v>0</v>
      </c>
      <c r="K85" s="21">
        <f t="shared" si="16"/>
        <v>1.0091449332214619E-3</v>
      </c>
    </row>
    <row r="86" spans="1:11" x14ac:dyDescent="0.2">
      <c r="A86" s="41">
        <v>40542</v>
      </c>
      <c r="B86">
        <v>13.37555504</v>
      </c>
      <c r="C86">
        <v>9.1374998089999995</v>
      </c>
      <c r="D86">
        <v>0.34373068800000001</v>
      </c>
      <c r="E86">
        <v>1257.880005</v>
      </c>
      <c r="G86" s="41">
        <f t="shared" si="12"/>
        <v>40542</v>
      </c>
      <c r="H86" s="21">
        <f t="shared" si="13"/>
        <v>-1.8484637756677088E-4</v>
      </c>
      <c r="I86" s="21">
        <f t="shared" si="14"/>
        <v>-3.3811570245081413E-3</v>
      </c>
      <c r="J86" s="21">
        <f t="shared" si="15"/>
        <v>3.3464352004131115E-3</v>
      </c>
      <c r="K86" s="21">
        <f t="shared" si="16"/>
        <v>-1.5082188606436731E-3</v>
      </c>
    </row>
    <row r="87" spans="1:11" x14ac:dyDescent="0.2">
      <c r="A87" s="41">
        <v>40543</v>
      </c>
      <c r="B87">
        <v>13.34092045</v>
      </c>
      <c r="C87">
        <v>9</v>
      </c>
      <c r="D87">
        <v>0.35313230800000001</v>
      </c>
      <c r="E87">
        <v>1257.6400149999999</v>
      </c>
      <c r="G87" s="41">
        <f t="shared" si="12"/>
        <v>40543</v>
      </c>
      <c r="H87" s="21">
        <f t="shared" si="13"/>
        <v>-2.5893946005548026E-3</v>
      </c>
      <c r="I87" s="21">
        <f t="shared" si="14"/>
        <v>-1.5047859028633703E-2</v>
      </c>
      <c r="J87" s="21">
        <f t="shared" si="15"/>
        <v>2.7351703901398627E-2</v>
      </c>
      <c r="K87" s="21">
        <f t="shared" si="16"/>
        <v>-1.9078926371840499E-4</v>
      </c>
    </row>
    <row r="88" spans="1:11" x14ac:dyDescent="0.2">
      <c r="A88" s="41">
        <v>40546</v>
      </c>
      <c r="B88">
        <v>13.496766089999999</v>
      </c>
      <c r="C88">
        <v>9.2110004429999996</v>
      </c>
      <c r="D88">
        <v>0.36276325599999998</v>
      </c>
      <c r="E88">
        <v>1271.869995</v>
      </c>
      <c r="G88" s="41">
        <f t="shared" si="12"/>
        <v>40546</v>
      </c>
      <c r="H88" s="21">
        <f t="shared" si="13"/>
        <v>1.1681775675380705E-2</v>
      </c>
      <c r="I88" s="21">
        <f t="shared" si="14"/>
        <v>2.3444493666666677E-2</v>
      </c>
      <c r="J88" s="21">
        <f t="shared" si="15"/>
        <v>2.72729166429031E-2</v>
      </c>
      <c r="K88" s="21">
        <f t="shared" si="16"/>
        <v>1.131482763770042E-2</v>
      </c>
    </row>
    <row r="89" spans="1:11" x14ac:dyDescent="0.2">
      <c r="A89" s="41">
        <v>40547</v>
      </c>
      <c r="B89">
        <v>13.54871273</v>
      </c>
      <c r="C89">
        <v>9.2504997249999992</v>
      </c>
      <c r="D89">
        <v>0.36161670099999998</v>
      </c>
      <c r="E89">
        <v>1270.1999510000001</v>
      </c>
      <c r="G89" s="41">
        <f t="shared" si="12"/>
        <v>40547</v>
      </c>
      <c r="H89" s="21">
        <f t="shared" si="13"/>
        <v>3.8488212401109043E-3</v>
      </c>
      <c r="I89" s="21">
        <f t="shared" si="14"/>
        <v>4.2882727282915756E-3</v>
      </c>
      <c r="J89" s="21">
        <f t="shared" si="15"/>
        <v>-3.1606150320803161E-3</v>
      </c>
      <c r="K89" s="21">
        <f t="shared" si="16"/>
        <v>-1.3130618746926004E-3</v>
      </c>
    </row>
    <row r="90" spans="1:11" x14ac:dyDescent="0.2">
      <c r="A90" s="41">
        <v>40548</v>
      </c>
      <c r="B90">
        <v>13.459665299999999</v>
      </c>
      <c r="C90">
        <v>9.3710002899999996</v>
      </c>
      <c r="D90">
        <v>0.38936284199999999</v>
      </c>
      <c r="E90">
        <v>1276.5600589999999</v>
      </c>
      <c r="G90" s="41">
        <f t="shared" si="12"/>
        <v>40548</v>
      </c>
      <c r="H90" s="21">
        <f t="shared" si="13"/>
        <v>-6.5723904384531748E-3</v>
      </c>
      <c r="I90" s="21">
        <f t="shared" si="14"/>
        <v>1.3026384366494392E-2</v>
      </c>
      <c r="J90" s="21">
        <f t="shared" si="15"/>
        <v>7.6728040832384048E-2</v>
      </c>
      <c r="K90" s="21">
        <f t="shared" si="16"/>
        <v>5.0071707174863533E-3</v>
      </c>
    </row>
    <row r="91" spans="1:11" x14ac:dyDescent="0.2">
      <c r="A91" s="41">
        <v>40549</v>
      </c>
      <c r="B91">
        <v>13.34834671</v>
      </c>
      <c r="C91">
        <v>9.2930002209999998</v>
      </c>
      <c r="D91">
        <v>0.44324999999999998</v>
      </c>
      <c r="E91">
        <v>1273.849976</v>
      </c>
      <c r="G91" s="41">
        <f t="shared" si="12"/>
        <v>40549</v>
      </c>
      <c r="H91" s="21">
        <f t="shared" si="13"/>
        <v>-8.2705318088407281E-3</v>
      </c>
      <c r="I91" s="21">
        <f t="shared" si="14"/>
        <v>-8.3235584874792323E-3</v>
      </c>
      <c r="J91" s="21">
        <f t="shared" si="15"/>
        <v>0.13839830663656394</v>
      </c>
      <c r="K91" s="21">
        <f t="shared" si="16"/>
        <v>-2.12295769469939E-3</v>
      </c>
    </row>
    <row r="92" spans="1:11" x14ac:dyDescent="0.2">
      <c r="A92" s="41">
        <v>40550</v>
      </c>
      <c r="B92">
        <v>13.378027919999999</v>
      </c>
      <c r="C92">
        <v>9.2744998929999998</v>
      </c>
      <c r="D92">
        <v>0.45563238900000003</v>
      </c>
      <c r="E92">
        <v>1271.5</v>
      </c>
      <c r="G92" s="41">
        <f t="shared" si="12"/>
        <v>40550</v>
      </c>
      <c r="H92" s="21">
        <f t="shared" si="13"/>
        <v>2.2235869838295266E-3</v>
      </c>
      <c r="I92" s="21">
        <f t="shared" si="14"/>
        <v>-1.990780970627104E-3</v>
      </c>
      <c r="J92" s="21">
        <f t="shared" si="15"/>
        <v>2.7935451776649911E-2</v>
      </c>
      <c r="K92" s="21">
        <f t="shared" si="16"/>
        <v>-1.8447823874668812E-3</v>
      </c>
    </row>
    <row r="93" spans="1:11" x14ac:dyDescent="0.2">
      <c r="A93" s="41">
        <v>40553</v>
      </c>
      <c r="B93">
        <v>13.29144859</v>
      </c>
      <c r="C93">
        <v>9.2340002059999993</v>
      </c>
      <c r="D93">
        <v>0.473059744</v>
      </c>
      <c r="E93">
        <v>1269.75</v>
      </c>
      <c r="G93" s="41">
        <f t="shared" si="12"/>
        <v>40553</v>
      </c>
      <c r="H93" s="21">
        <f t="shared" si="13"/>
        <v>-6.4717558161591351E-3</v>
      </c>
      <c r="I93" s="21">
        <f t="shared" si="14"/>
        <v>-4.3667785290038008E-3</v>
      </c>
      <c r="J93" s="21">
        <f t="shared" si="15"/>
        <v>3.8248718529972692E-2</v>
      </c>
      <c r="K93" s="21">
        <f t="shared" si="16"/>
        <v>-1.376327172630698E-3</v>
      </c>
    </row>
    <row r="94" spans="1:11" x14ac:dyDescent="0.2">
      <c r="A94" s="41">
        <v>40554</v>
      </c>
      <c r="B94">
        <v>13.429980280000001</v>
      </c>
      <c r="C94">
        <v>9.2170000079999994</v>
      </c>
      <c r="D94">
        <v>0.46572190499999999</v>
      </c>
      <c r="E94">
        <v>1274.4799800000001</v>
      </c>
      <c r="G94" s="41">
        <f t="shared" si="12"/>
        <v>40554</v>
      </c>
      <c r="H94" s="21">
        <f t="shared" si="13"/>
        <v>1.0422617900672379E-2</v>
      </c>
      <c r="I94" s="21">
        <f t="shared" si="14"/>
        <v>-1.8410437102820421E-3</v>
      </c>
      <c r="J94" s="21">
        <f t="shared" si="15"/>
        <v>-1.5511442461694669E-2</v>
      </c>
      <c r="K94" s="21">
        <f t="shared" si="16"/>
        <v>3.7251269935028031E-3</v>
      </c>
    </row>
    <row r="95" spans="1:11" x14ac:dyDescent="0.2">
      <c r="A95" s="41">
        <v>40555</v>
      </c>
      <c r="B95">
        <v>13.56850433</v>
      </c>
      <c r="C95">
        <v>9.2040004730000007</v>
      </c>
      <c r="D95">
        <v>0.53543114700000005</v>
      </c>
      <c r="E95">
        <v>1285.959961</v>
      </c>
      <c r="G95" s="41">
        <f t="shared" si="12"/>
        <v>40555</v>
      </c>
      <c r="H95" s="21">
        <f t="shared" si="13"/>
        <v>1.0314538600349987E-2</v>
      </c>
      <c r="I95" s="21">
        <f t="shared" si="14"/>
        <v>-1.4103867840637996E-3</v>
      </c>
      <c r="J95" s="21">
        <f t="shared" si="15"/>
        <v>0.14967997264376054</v>
      </c>
      <c r="K95" s="21">
        <f t="shared" si="16"/>
        <v>9.0075804878473331E-3</v>
      </c>
    </row>
    <row r="96" spans="1:11" x14ac:dyDescent="0.2">
      <c r="A96" s="41">
        <v>40556</v>
      </c>
      <c r="B96">
        <v>13.55366135</v>
      </c>
      <c r="C96">
        <v>9.2764997480000009</v>
      </c>
      <c r="D96">
        <v>0.53634840299999997</v>
      </c>
      <c r="E96">
        <v>1283.76001</v>
      </c>
      <c r="G96" s="41">
        <f t="shared" si="12"/>
        <v>40556</v>
      </c>
      <c r="H96" s="21">
        <f t="shared" si="13"/>
        <v>-1.0939289724941389E-3</v>
      </c>
      <c r="I96" s="21">
        <f t="shared" si="14"/>
        <v>7.8769308207531363E-3</v>
      </c>
      <c r="J96" s="21">
        <f t="shared" si="15"/>
        <v>1.7131166259924946E-3</v>
      </c>
      <c r="K96" s="21">
        <f t="shared" si="16"/>
        <v>-1.7107461093028853E-3</v>
      </c>
    </row>
    <row r="97" spans="1:11" x14ac:dyDescent="0.2">
      <c r="A97" s="41">
        <v>40557</v>
      </c>
      <c r="B97">
        <v>13.55861187</v>
      </c>
      <c r="C97">
        <v>9.4375</v>
      </c>
      <c r="D97">
        <v>0.54093450300000001</v>
      </c>
      <c r="E97">
        <v>1293.23999</v>
      </c>
      <c r="G97" s="41">
        <f t="shared" si="12"/>
        <v>40557</v>
      </c>
      <c r="H97" s="21">
        <f t="shared" si="13"/>
        <v>3.6525333429549749E-4</v>
      </c>
      <c r="I97" s="21">
        <f t="shared" si="14"/>
        <v>1.7355711353812087E-2</v>
      </c>
      <c r="J97" s="21">
        <f t="shared" si="15"/>
        <v>8.550598779353491E-3</v>
      </c>
      <c r="K97" s="21">
        <f t="shared" si="16"/>
        <v>7.3845422245237824E-3</v>
      </c>
    </row>
    <row r="98" spans="1:11" x14ac:dyDescent="0.2">
      <c r="A98" s="41">
        <v>40561</v>
      </c>
      <c r="B98">
        <v>13.64025211</v>
      </c>
      <c r="C98">
        <v>9.5625</v>
      </c>
      <c r="D98">
        <v>0.52832251799999996</v>
      </c>
      <c r="E98">
        <v>1295.0200199999999</v>
      </c>
      <c r="G98" s="41">
        <f t="shared" si="12"/>
        <v>40561</v>
      </c>
      <c r="H98" s="21">
        <f t="shared" si="13"/>
        <v>6.0212830622166395E-3</v>
      </c>
      <c r="I98" s="21">
        <f t="shared" si="14"/>
        <v>1.3245033112582849E-2</v>
      </c>
      <c r="J98" s="21">
        <f t="shared" si="15"/>
        <v>-2.3315179434949207E-2</v>
      </c>
      <c r="K98" s="21">
        <f t="shared" si="16"/>
        <v>1.3764111949552404E-3</v>
      </c>
    </row>
    <row r="99" spans="1:11" x14ac:dyDescent="0.2">
      <c r="A99" s="41">
        <v>40562</v>
      </c>
      <c r="B99">
        <v>13.613033290000001</v>
      </c>
      <c r="C99">
        <v>9.3435001369999995</v>
      </c>
      <c r="D99">
        <v>0.51387620000000001</v>
      </c>
      <c r="E99">
        <v>1281.920044</v>
      </c>
      <c r="G99" s="41">
        <f t="shared" si="12"/>
        <v>40562</v>
      </c>
      <c r="H99" s="21">
        <f t="shared" si="13"/>
        <v>-1.9954777800657427E-3</v>
      </c>
      <c r="I99" s="21">
        <f t="shared" si="14"/>
        <v>-2.290194645751642E-2</v>
      </c>
      <c r="J99" s="21">
        <f t="shared" si="15"/>
        <v>-2.7343748388176659E-2</v>
      </c>
      <c r="K99" s="21">
        <f t="shared" si="16"/>
        <v>-1.0115655200450102E-2</v>
      </c>
    </row>
    <row r="100" spans="1:11" x14ac:dyDescent="0.2">
      <c r="A100" s="41">
        <v>40563</v>
      </c>
      <c r="B100">
        <v>13.850516320000001</v>
      </c>
      <c r="C100">
        <v>9.0979995729999992</v>
      </c>
      <c r="D100">
        <v>0.51433503599999997</v>
      </c>
      <c r="E100">
        <v>1280.26001</v>
      </c>
      <c r="G100" s="41">
        <f t="shared" si="12"/>
        <v>40563</v>
      </c>
      <c r="H100" s="21">
        <f t="shared" si="13"/>
        <v>1.7445269172628307E-2</v>
      </c>
      <c r="I100" s="21">
        <f t="shared" si="14"/>
        <v>-2.6275010477907035E-2</v>
      </c>
      <c r="J100" s="21">
        <f t="shared" si="15"/>
        <v>8.928921012492097E-4</v>
      </c>
      <c r="K100" s="21">
        <f t="shared" si="16"/>
        <v>-1.2949590793667198E-3</v>
      </c>
    </row>
    <row r="101" spans="1:11" x14ac:dyDescent="0.2">
      <c r="A101" s="41">
        <v>40564</v>
      </c>
      <c r="B101">
        <v>13.78619576</v>
      </c>
      <c r="C101">
        <v>8.8710002899999996</v>
      </c>
      <c r="D101">
        <v>0.50951951699999998</v>
      </c>
      <c r="E101">
        <v>1283.349976</v>
      </c>
      <c r="G101" s="41">
        <f t="shared" si="12"/>
        <v>40564</v>
      </c>
      <c r="H101" s="21">
        <f t="shared" si="13"/>
        <v>-4.6439106322067073E-3</v>
      </c>
      <c r="I101" s="21">
        <f t="shared" si="14"/>
        <v>-2.4950460942388064E-2</v>
      </c>
      <c r="J101" s="21">
        <f t="shared" si="15"/>
        <v>-9.3626112610379897E-3</v>
      </c>
      <c r="K101" s="21">
        <f t="shared" si="16"/>
        <v>2.41354566718055E-3</v>
      </c>
    </row>
    <row r="102" spans="1:11" x14ac:dyDescent="0.2">
      <c r="A102" s="41">
        <v>40567</v>
      </c>
      <c r="B102">
        <v>13.86535454</v>
      </c>
      <c r="C102">
        <v>8.8424997330000004</v>
      </c>
      <c r="D102">
        <v>0.56707543100000002</v>
      </c>
      <c r="E102">
        <v>1290.839966</v>
      </c>
      <c r="G102" s="41">
        <f t="shared" si="12"/>
        <v>40567</v>
      </c>
      <c r="H102" s="21">
        <f t="shared" si="13"/>
        <v>5.7418871295644653E-3</v>
      </c>
      <c r="I102" s="21">
        <f t="shared" si="14"/>
        <v>-3.2127782739593824E-3</v>
      </c>
      <c r="J102" s="21">
        <f t="shared" si="15"/>
        <v>0.11296115669696727</v>
      </c>
      <c r="K102" s="21">
        <f t="shared" si="16"/>
        <v>5.8362801574556311E-3</v>
      </c>
    </row>
    <row r="103" spans="1:11" x14ac:dyDescent="0.2">
      <c r="A103" s="41">
        <v>40568</v>
      </c>
      <c r="B103">
        <v>14.164679530000001</v>
      </c>
      <c r="C103">
        <v>8.8350000380000004</v>
      </c>
      <c r="D103">
        <v>0.54964816599999999</v>
      </c>
      <c r="E103">
        <v>1291.1800539999999</v>
      </c>
      <c r="G103" s="41">
        <f t="shared" si="12"/>
        <v>40568</v>
      </c>
      <c r="H103" s="21">
        <f t="shared" si="13"/>
        <v>2.158797953103048E-2</v>
      </c>
      <c r="I103" s="21">
        <f t="shared" si="14"/>
        <v>-8.4814195379745438E-4</v>
      </c>
      <c r="J103" s="21">
        <f t="shared" si="15"/>
        <v>-3.0731828690352847E-2</v>
      </c>
      <c r="K103" s="21">
        <f t="shared" si="16"/>
        <v>2.6346255845632882E-4</v>
      </c>
    </row>
    <row r="104" spans="1:11" x14ac:dyDescent="0.2">
      <c r="A104" s="41">
        <v>40569</v>
      </c>
      <c r="B104">
        <v>14.179523469999999</v>
      </c>
      <c r="C104">
        <v>8.7694997790000002</v>
      </c>
      <c r="D104">
        <v>0.56271874899999996</v>
      </c>
      <c r="E104">
        <v>1296.630005</v>
      </c>
      <c r="G104" s="41">
        <f t="shared" si="12"/>
        <v>40569</v>
      </c>
      <c r="H104" s="21">
        <f t="shared" si="13"/>
        <v>1.0479545243900529E-3</v>
      </c>
      <c r="I104" s="21">
        <f t="shared" si="14"/>
        <v>-7.4137248124820365E-3</v>
      </c>
      <c r="J104" s="21">
        <f t="shared" si="15"/>
        <v>2.3779908327757449E-2</v>
      </c>
      <c r="K104" s="21">
        <f t="shared" si="16"/>
        <v>4.2209070556167294E-3</v>
      </c>
    </row>
    <row r="105" spans="1:11" x14ac:dyDescent="0.2">
      <c r="A105" s="41">
        <v>40570</v>
      </c>
      <c r="B105">
        <v>14.241371150000001</v>
      </c>
      <c r="C105">
        <v>9.2224998469999999</v>
      </c>
      <c r="D105">
        <v>0.56111347700000003</v>
      </c>
      <c r="E105">
        <v>1299.540039</v>
      </c>
      <c r="G105" s="41">
        <f t="shared" si="12"/>
        <v>40570</v>
      </c>
      <c r="H105" s="21">
        <f t="shared" si="13"/>
        <v>4.3617601205607655E-3</v>
      </c>
      <c r="I105" s="21">
        <f t="shared" si="14"/>
        <v>5.1656317853474576E-2</v>
      </c>
      <c r="J105" s="21">
        <f t="shared" si="15"/>
        <v>-2.852707507707275E-3</v>
      </c>
      <c r="K105" s="21">
        <f t="shared" si="16"/>
        <v>2.2443056143837126E-3</v>
      </c>
    </row>
    <row r="106" spans="1:11" x14ac:dyDescent="0.2">
      <c r="A106" s="41">
        <v>40571</v>
      </c>
      <c r="B106">
        <v>14.02615261</v>
      </c>
      <c r="C106">
        <v>8.5570001599999994</v>
      </c>
      <c r="D106">
        <v>0.54483276599999997</v>
      </c>
      <c r="E106">
        <v>1276.339966</v>
      </c>
      <c r="G106" s="41">
        <f t="shared" si="12"/>
        <v>40571</v>
      </c>
      <c r="H106" s="21">
        <f t="shared" si="13"/>
        <v>-1.511220638330182E-2</v>
      </c>
      <c r="I106" s="21">
        <f t="shared" si="14"/>
        <v>-7.2160444352458497E-2</v>
      </c>
      <c r="J106" s="21">
        <f t="shared" si="15"/>
        <v>-2.9015006174945346E-2</v>
      </c>
      <c r="K106" s="21">
        <f t="shared" si="16"/>
        <v>-1.7852526512266986E-2</v>
      </c>
    </row>
    <row r="107" spans="1:11" x14ac:dyDescent="0.2">
      <c r="A107" s="41">
        <v>40574</v>
      </c>
      <c r="B107">
        <v>13.87030792</v>
      </c>
      <c r="C107">
        <v>8.4820003509999999</v>
      </c>
      <c r="D107">
        <v>0.54850173000000002</v>
      </c>
      <c r="E107">
        <v>1286.119995</v>
      </c>
      <c r="G107" s="41">
        <f t="shared" si="12"/>
        <v>40574</v>
      </c>
      <c r="H107" s="21">
        <f t="shared" si="13"/>
        <v>-1.1111007724876047E-2</v>
      </c>
      <c r="I107" s="21">
        <f t="shared" si="14"/>
        <v>-8.7647315177799001E-3</v>
      </c>
      <c r="J107" s="21">
        <f t="shared" si="15"/>
        <v>6.7341104077431879E-3</v>
      </c>
      <c r="K107" s="21">
        <f t="shared" si="16"/>
        <v>7.6625579865294835E-3</v>
      </c>
    </row>
    <row r="108" spans="1:11" x14ac:dyDescent="0.2">
      <c r="A108" s="41">
        <v>40575</v>
      </c>
      <c r="B108">
        <v>13.934621809999999</v>
      </c>
      <c r="C108">
        <v>8.6055002209999998</v>
      </c>
      <c r="D108">
        <v>0.56111347700000003</v>
      </c>
      <c r="E108">
        <v>1307.589966</v>
      </c>
      <c r="G108" s="41">
        <f t="shared" si="12"/>
        <v>40575</v>
      </c>
      <c r="H108" s="21">
        <f t="shared" si="13"/>
        <v>4.636803333490762E-3</v>
      </c>
      <c r="I108" s="21">
        <f t="shared" si="14"/>
        <v>1.456022929608114E-2</v>
      </c>
      <c r="J108" s="21">
        <f t="shared" si="15"/>
        <v>2.2993085181335804E-2</v>
      </c>
      <c r="K108" s="21">
        <f t="shared" si="16"/>
        <v>1.6693598640459717E-2</v>
      </c>
    </row>
    <row r="109" spans="1:11" x14ac:dyDescent="0.2">
      <c r="A109" s="41">
        <v>40576</v>
      </c>
      <c r="B109">
        <v>13.818356509999999</v>
      </c>
      <c r="C109">
        <v>8.6765003200000006</v>
      </c>
      <c r="D109">
        <v>0.586566806</v>
      </c>
      <c r="E109">
        <v>1304.030029</v>
      </c>
      <c r="G109" s="41">
        <f t="shared" si="12"/>
        <v>40576</v>
      </c>
      <c r="H109" s="21">
        <f t="shared" si="13"/>
        <v>-8.3436279495266927E-3</v>
      </c>
      <c r="I109" s="21">
        <f t="shared" si="14"/>
        <v>8.2505487393678134E-3</v>
      </c>
      <c r="J109" s="21">
        <f t="shared" si="15"/>
        <v>4.5362177248150504E-2</v>
      </c>
      <c r="K109" s="21">
        <f t="shared" si="16"/>
        <v>-2.7225178324746802E-3</v>
      </c>
    </row>
    <row r="110" spans="1:11" x14ac:dyDescent="0.2">
      <c r="A110" s="41">
        <v>40577</v>
      </c>
      <c r="B110">
        <v>13.83319378</v>
      </c>
      <c r="C110">
        <v>8.6855001450000007</v>
      </c>
      <c r="D110">
        <v>0.57555997400000003</v>
      </c>
      <c r="E110">
        <v>1307.099976</v>
      </c>
      <c r="G110" s="41">
        <f t="shared" si="12"/>
        <v>40577</v>
      </c>
      <c r="H110" s="21">
        <f t="shared" si="13"/>
        <v>1.0737362282745889E-3</v>
      </c>
      <c r="I110" s="21">
        <f t="shared" si="14"/>
        <v>1.0372644116953822E-3</v>
      </c>
      <c r="J110" s="21">
        <f t="shared" si="15"/>
        <v>-1.8764839550092005E-2</v>
      </c>
      <c r="K110" s="21">
        <f t="shared" si="16"/>
        <v>2.3541996209659466E-3</v>
      </c>
    </row>
    <row r="111" spans="1:11" x14ac:dyDescent="0.2">
      <c r="A111" s="41">
        <v>40578</v>
      </c>
      <c r="B111">
        <v>13.86040592</v>
      </c>
      <c r="C111">
        <v>8.7965002059999993</v>
      </c>
      <c r="D111">
        <v>0.58863049700000003</v>
      </c>
      <c r="E111">
        <v>1310.869995</v>
      </c>
      <c r="G111" s="41">
        <f t="shared" si="12"/>
        <v>40578</v>
      </c>
      <c r="H111" s="21">
        <f t="shared" si="13"/>
        <v>1.9671624957168501E-3</v>
      </c>
      <c r="I111" s="21">
        <f t="shared" si="14"/>
        <v>1.2779927367095656E-2</v>
      </c>
      <c r="J111" s="21">
        <f t="shared" si="15"/>
        <v>2.2709228560775507E-2</v>
      </c>
      <c r="K111" s="21">
        <f t="shared" si="16"/>
        <v>2.8842621599129981E-3</v>
      </c>
    </row>
    <row r="112" spans="1:11" x14ac:dyDescent="0.2">
      <c r="A112" s="41">
        <v>40581</v>
      </c>
      <c r="B112">
        <v>13.87030792</v>
      </c>
      <c r="C112">
        <v>8.8214998250000001</v>
      </c>
      <c r="D112">
        <v>0.56409454299999995</v>
      </c>
      <c r="E112">
        <v>1319.0500489999999</v>
      </c>
      <c r="G112" s="41">
        <f t="shared" si="12"/>
        <v>40581</v>
      </c>
      <c r="H112" s="21">
        <f t="shared" si="13"/>
        <v>7.144090914186083E-4</v>
      </c>
      <c r="I112" s="21">
        <f t="shared" si="14"/>
        <v>2.8419960682715129E-3</v>
      </c>
      <c r="J112" s="21">
        <f t="shared" si="15"/>
        <v>-4.168311721028628E-2</v>
      </c>
      <c r="K112" s="21">
        <f t="shared" si="16"/>
        <v>6.2401718181062105E-3</v>
      </c>
    </row>
    <row r="113" spans="1:11" x14ac:dyDescent="0.2">
      <c r="A113" s="41">
        <v>40582</v>
      </c>
      <c r="B113">
        <v>13.94698715</v>
      </c>
      <c r="C113">
        <v>9.1529998779999993</v>
      </c>
      <c r="D113">
        <v>0.54735505600000001</v>
      </c>
      <c r="E113">
        <v>1324.5699460000001</v>
      </c>
      <c r="G113" s="41">
        <f t="shared" si="12"/>
        <v>40582</v>
      </c>
      <c r="H113" s="21">
        <f t="shared" si="13"/>
        <v>5.5283004849109273E-3</v>
      </c>
      <c r="I113" s="21">
        <f t="shared" si="14"/>
        <v>3.7578649841440104E-2</v>
      </c>
      <c r="J113" s="21">
        <f t="shared" si="15"/>
        <v>-2.9674967091464888E-2</v>
      </c>
      <c r="K113" s="21">
        <f t="shared" si="16"/>
        <v>4.1847517493251996E-3</v>
      </c>
    </row>
    <row r="114" spans="1:11" x14ac:dyDescent="0.2">
      <c r="A114" s="41">
        <v>40583</v>
      </c>
      <c r="B114">
        <v>14.033571240000001</v>
      </c>
      <c r="C114">
        <v>9.2650003430000005</v>
      </c>
      <c r="D114">
        <v>0.53405535199999998</v>
      </c>
      <c r="E114">
        <v>1320.880005</v>
      </c>
      <c r="G114" s="41">
        <f t="shared" si="12"/>
        <v>40583</v>
      </c>
      <c r="H114" s="21">
        <f t="shared" si="13"/>
        <v>6.2080855935972203E-3</v>
      </c>
      <c r="I114" s="21">
        <f t="shared" si="14"/>
        <v>1.2236476181891387E-2</v>
      </c>
      <c r="J114" s="21">
        <f t="shared" si="15"/>
        <v>-2.4298129439403682E-2</v>
      </c>
      <c r="K114" s="21">
        <f t="shared" si="16"/>
        <v>-2.7857653052926201E-3</v>
      </c>
    </row>
    <row r="115" spans="1:11" x14ac:dyDescent="0.2">
      <c r="A115" s="41">
        <v>40584</v>
      </c>
      <c r="B115">
        <v>13.75156593</v>
      </c>
      <c r="C115">
        <v>9.3105001450000007</v>
      </c>
      <c r="D115">
        <v>0.52327811700000004</v>
      </c>
      <c r="E115">
        <v>1321.869995</v>
      </c>
      <c r="G115" s="41">
        <f t="shared" si="12"/>
        <v>40584</v>
      </c>
      <c r="H115" s="21">
        <f t="shared" si="13"/>
        <v>-2.0095049590527509E-2</v>
      </c>
      <c r="I115" s="21">
        <f t="shared" si="14"/>
        <v>4.9109336552131122E-3</v>
      </c>
      <c r="J115" s="21">
        <f t="shared" si="15"/>
        <v>-2.0179996248778198E-2</v>
      </c>
      <c r="K115" s="21">
        <f t="shared" si="16"/>
        <v>7.4949275956370798E-4</v>
      </c>
    </row>
    <row r="116" spans="1:11" x14ac:dyDescent="0.2">
      <c r="A116" s="41">
        <v>40585</v>
      </c>
      <c r="B116">
        <v>13.776298519999999</v>
      </c>
      <c r="C116">
        <v>9.4624996190000008</v>
      </c>
      <c r="D116">
        <v>0.53818267600000003</v>
      </c>
      <c r="E116">
        <v>1329.150024</v>
      </c>
      <c r="G116" s="41">
        <f t="shared" si="12"/>
        <v>40585</v>
      </c>
      <c r="H116" s="21">
        <f t="shared" si="13"/>
        <v>1.798528991236075E-3</v>
      </c>
      <c r="I116" s="21">
        <f t="shared" si="14"/>
        <v>1.6325597082088805E-2</v>
      </c>
      <c r="J116" s="21">
        <f t="shared" si="15"/>
        <v>2.8483054260799445E-2</v>
      </c>
      <c r="K116" s="21">
        <f t="shared" si="16"/>
        <v>5.5073713962316972E-3</v>
      </c>
    </row>
    <row r="117" spans="1:11" x14ac:dyDescent="0.2">
      <c r="A117" s="41">
        <v>40588</v>
      </c>
      <c r="B117">
        <v>13.55613804</v>
      </c>
      <c r="C117">
        <v>9.5209999080000003</v>
      </c>
      <c r="D117">
        <v>0.52992802900000002</v>
      </c>
      <c r="E117">
        <v>1332.3199460000001</v>
      </c>
      <c r="G117" s="41">
        <f t="shared" si="12"/>
        <v>40588</v>
      </c>
      <c r="H117" s="21">
        <f t="shared" si="13"/>
        <v>-1.5981105496543697E-2</v>
      </c>
      <c r="I117" s="21">
        <f t="shared" si="14"/>
        <v>6.1823293374336785E-3</v>
      </c>
      <c r="J117" s="21">
        <f t="shared" si="15"/>
        <v>-1.533800207273861E-2</v>
      </c>
      <c r="K117" s="21">
        <f t="shared" si="16"/>
        <v>2.3849241566127333E-3</v>
      </c>
    </row>
    <row r="118" spans="1:11" x14ac:dyDescent="0.2">
      <c r="A118" s="41">
        <v>40589</v>
      </c>
      <c r="B118">
        <v>13.59324646</v>
      </c>
      <c r="C118">
        <v>9.4514999389999996</v>
      </c>
      <c r="D118">
        <v>0.51708662500000002</v>
      </c>
      <c r="E118">
        <v>1328.01001</v>
      </c>
      <c r="G118" s="41">
        <f t="shared" si="12"/>
        <v>40589</v>
      </c>
      <c r="H118" s="21">
        <f t="shared" si="13"/>
        <v>2.7373887673984723E-3</v>
      </c>
      <c r="I118" s="21">
        <f t="shared" si="14"/>
        <v>-7.2996502123273688E-3</v>
      </c>
      <c r="J118" s="21">
        <f t="shared" si="15"/>
        <v>-2.4232354767556585E-2</v>
      </c>
      <c r="K118" s="21">
        <f t="shared" si="16"/>
        <v>-3.2349106631179847E-3</v>
      </c>
    </row>
    <row r="119" spans="1:11" x14ac:dyDescent="0.2">
      <c r="A119" s="41">
        <v>40590</v>
      </c>
      <c r="B119">
        <v>13.49429512</v>
      </c>
      <c r="C119">
        <v>9.331000328</v>
      </c>
      <c r="D119">
        <v>0.53611928200000003</v>
      </c>
      <c r="E119">
        <v>1336.3199460000001</v>
      </c>
      <c r="G119" s="41">
        <f t="shared" si="12"/>
        <v>40590</v>
      </c>
      <c r="H119" s="21">
        <f t="shared" si="13"/>
        <v>-7.2794486799880537E-3</v>
      </c>
      <c r="I119" s="21">
        <f t="shared" si="14"/>
        <v>-1.2749257977855866E-2</v>
      </c>
      <c r="J119" s="21">
        <f t="shared" si="15"/>
        <v>3.6807482692092552E-2</v>
      </c>
      <c r="K119" s="21">
        <f t="shared" si="16"/>
        <v>6.257434761353986E-3</v>
      </c>
    </row>
    <row r="120" spans="1:11" x14ac:dyDescent="0.2">
      <c r="A120" s="41">
        <v>40591</v>
      </c>
      <c r="B120">
        <v>13.54377079</v>
      </c>
      <c r="C120">
        <v>9.3879995350000005</v>
      </c>
      <c r="D120">
        <v>0.58885949900000001</v>
      </c>
      <c r="E120">
        <v>1340.4300539999999</v>
      </c>
      <c r="G120" s="41">
        <f t="shared" si="12"/>
        <v>40591</v>
      </c>
      <c r="H120" s="21">
        <f t="shared" si="13"/>
        <v>3.666413811172053E-3</v>
      </c>
      <c r="I120" s="21">
        <f t="shared" si="14"/>
        <v>6.1085848243902507E-3</v>
      </c>
      <c r="J120" s="21">
        <f t="shared" si="15"/>
        <v>9.837403497828312E-2</v>
      </c>
      <c r="K120" s="21">
        <f t="shared" si="16"/>
        <v>3.0756915754364123E-3</v>
      </c>
    </row>
    <row r="121" spans="1:11" x14ac:dyDescent="0.2">
      <c r="A121" s="41">
        <v>40592</v>
      </c>
      <c r="B121">
        <v>13.69961357</v>
      </c>
      <c r="C121">
        <v>9.3249998089999995</v>
      </c>
      <c r="D121">
        <v>0.58771288399999999</v>
      </c>
      <c r="E121">
        <v>1343.01001</v>
      </c>
      <c r="G121" s="41">
        <f t="shared" si="12"/>
        <v>40592</v>
      </c>
      <c r="H121" s="21">
        <f t="shared" si="13"/>
        <v>1.1506601995587996E-2</v>
      </c>
      <c r="I121" s="21">
        <f t="shared" si="14"/>
        <v>-6.7106656498147066E-3</v>
      </c>
      <c r="J121" s="21">
        <f t="shared" si="15"/>
        <v>-1.9471792540447508E-3</v>
      </c>
      <c r="K121" s="21">
        <f t="shared" si="16"/>
        <v>1.9247225860843376E-3</v>
      </c>
    </row>
    <row r="122" spans="1:11" x14ac:dyDescent="0.2">
      <c r="A122" s="41">
        <v>40596</v>
      </c>
      <c r="B122">
        <v>13.276599879999999</v>
      </c>
      <c r="C122">
        <v>9.0209999080000003</v>
      </c>
      <c r="D122">
        <v>0.53222095999999997</v>
      </c>
      <c r="E122">
        <v>1315.4399410000001</v>
      </c>
      <c r="G122" s="41">
        <f t="shared" si="12"/>
        <v>40596</v>
      </c>
      <c r="H122" s="21">
        <f t="shared" si="13"/>
        <v>-3.0877782635149262E-2</v>
      </c>
      <c r="I122" s="21">
        <f t="shared" si="14"/>
        <v>-3.2600526244150108E-2</v>
      </c>
      <c r="J122" s="21">
        <f t="shared" si="15"/>
        <v>-9.4420125048679471E-2</v>
      </c>
      <c r="K122" s="21">
        <f t="shared" si="16"/>
        <v>-2.0528565531689469E-2</v>
      </c>
    </row>
    <row r="123" spans="1:11" x14ac:dyDescent="0.2">
      <c r="A123" s="41">
        <v>40597</v>
      </c>
      <c r="B123">
        <v>13.11828232</v>
      </c>
      <c r="C123">
        <v>8.8339996339999995</v>
      </c>
      <c r="D123">
        <v>0.50699704899999998</v>
      </c>
      <c r="E123">
        <v>1307.400024</v>
      </c>
      <c r="G123" s="41">
        <f t="shared" si="12"/>
        <v>40597</v>
      </c>
      <c r="H123" s="21">
        <f t="shared" si="13"/>
        <v>-1.1924556093498741E-2</v>
      </c>
      <c r="I123" s="21">
        <f t="shared" si="14"/>
        <v>-2.0729439741393296E-2</v>
      </c>
      <c r="J123" s="21">
        <f t="shared" si="15"/>
        <v>-4.7393682127813919E-2</v>
      </c>
      <c r="K123" s="21">
        <f t="shared" si="16"/>
        <v>-6.1119605307773384E-3</v>
      </c>
    </row>
    <row r="124" spans="1:11" x14ac:dyDescent="0.2">
      <c r="A124" s="41">
        <v>40598</v>
      </c>
      <c r="B124">
        <v>12.88575363</v>
      </c>
      <c r="C124">
        <v>8.8874998089999995</v>
      </c>
      <c r="D124">
        <v>0.51937967500000004</v>
      </c>
      <c r="E124">
        <v>1306.099976</v>
      </c>
      <c r="G124" s="41">
        <f t="shared" si="12"/>
        <v>40598</v>
      </c>
      <c r="H124" s="21">
        <f t="shared" si="13"/>
        <v>-1.7725543964356497E-2</v>
      </c>
      <c r="I124" s="21">
        <f t="shared" si="14"/>
        <v>6.0561667666467756E-3</v>
      </c>
      <c r="J124" s="21">
        <f t="shared" si="15"/>
        <v>2.4423467600893423E-2</v>
      </c>
      <c r="K124" s="21">
        <f t="shared" si="16"/>
        <v>-9.9437660710954834E-4</v>
      </c>
    </row>
    <row r="125" spans="1:11" x14ac:dyDescent="0.2">
      <c r="A125" s="41">
        <v>40599</v>
      </c>
      <c r="B125">
        <v>12.801645280000001</v>
      </c>
      <c r="C125">
        <v>8.8620004649999995</v>
      </c>
      <c r="D125">
        <v>0.53015708900000003</v>
      </c>
      <c r="E125">
        <v>1319.880005</v>
      </c>
      <c r="G125" s="41">
        <f t="shared" si="12"/>
        <v>40599</v>
      </c>
      <c r="H125" s="21">
        <f t="shared" si="13"/>
        <v>-6.5272356134593642E-3</v>
      </c>
      <c r="I125" s="21">
        <f t="shared" si="14"/>
        <v>-2.8691245623632122E-3</v>
      </c>
      <c r="J125" s="21">
        <f t="shared" si="15"/>
        <v>2.0750550163519454E-2</v>
      </c>
      <c r="K125" s="21">
        <f t="shared" si="16"/>
        <v>1.0550516233988505E-2</v>
      </c>
    </row>
    <row r="126" spans="1:11" x14ac:dyDescent="0.2">
      <c r="A126" s="41">
        <v>40602</v>
      </c>
      <c r="B126">
        <v>12.858542440000001</v>
      </c>
      <c r="C126">
        <v>8.6645002370000004</v>
      </c>
      <c r="D126">
        <v>0.51960909399999999</v>
      </c>
      <c r="E126">
        <v>1327.219971</v>
      </c>
      <c r="G126" s="41">
        <f t="shared" si="12"/>
        <v>40602</v>
      </c>
      <c r="H126" s="21">
        <f t="shared" si="13"/>
        <v>4.444519337595652E-3</v>
      </c>
      <c r="I126" s="21">
        <f t="shared" si="14"/>
        <v>-2.2286190209537482E-2</v>
      </c>
      <c r="J126" s="21">
        <f t="shared" si="15"/>
        <v>-1.9895980302547689E-2</v>
      </c>
      <c r="K126" s="21">
        <f t="shared" si="16"/>
        <v>5.5610858352233006E-3</v>
      </c>
    </row>
    <row r="127" spans="1:11" x14ac:dyDescent="0.2">
      <c r="A127" s="41">
        <v>40603</v>
      </c>
      <c r="B127">
        <v>12.880806919999999</v>
      </c>
      <c r="C127">
        <v>8.4720001220000007</v>
      </c>
      <c r="D127">
        <v>0.49644890400000002</v>
      </c>
      <c r="E127">
        <v>1306.329956</v>
      </c>
      <c r="G127" s="41">
        <f t="shared" si="12"/>
        <v>40603</v>
      </c>
      <c r="H127" s="21">
        <f t="shared" si="13"/>
        <v>1.7314932935741587E-3</v>
      </c>
      <c r="I127" s="21">
        <f t="shared" si="14"/>
        <v>-2.2217105399566672E-2</v>
      </c>
      <c r="J127" s="21">
        <f t="shared" si="15"/>
        <v>-4.4572333832171074E-2</v>
      </c>
      <c r="K127" s="21">
        <f t="shared" si="16"/>
        <v>-1.5739678016041481E-2</v>
      </c>
    </row>
    <row r="128" spans="1:11" x14ac:dyDescent="0.2">
      <c r="A128" s="41">
        <v>40604</v>
      </c>
      <c r="B128">
        <v>12.85606956</v>
      </c>
      <c r="C128">
        <v>8.6009998319999994</v>
      </c>
      <c r="D128">
        <v>0.47581148099999998</v>
      </c>
      <c r="E128">
        <v>1308.4399410000001</v>
      </c>
      <c r="G128" s="41">
        <f t="shared" si="12"/>
        <v>40604</v>
      </c>
      <c r="H128" s="21">
        <f t="shared" si="13"/>
        <v>-1.920482168053459E-3</v>
      </c>
      <c r="I128" s="21">
        <f t="shared" si="14"/>
        <v>1.5226594445509223E-2</v>
      </c>
      <c r="J128" s="21">
        <f t="shared" si="15"/>
        <v>-4.1570084723160261E-2</v>
      </c>
      <c r="K128" s="21">
        <f t="shared" si="16"/>
        <v>1.6152006545580022E-3</v>
      </c>
    </row>
    <row r="129" spans="1:11" x14ac:dyDescent="0.2">
      <c r="A129" s="41">
        <v>40605</v>
      </c>
      <c r="B129">
        <v>12.86596203</v>
      </c>
      <c r="C129">
        <v>8.6394996640000006</v>
      </c>
      <c r="D129">
        <v>0.47856295100000001</v>
      </c>
      <c r="E129">
        <v>1330.969971</v>
      </c>
      <c r="G129" s="41">
        <f t="shared" si="12"/>
        <v>40605</v>
      </c>
      <c r="H129" s="21">
        <f t="shared" si="13"/>
        <v>7.6947856837828799E-4</v>
      </c>
      <c r="I129" s="21">
        <f t="shared" si="14"/>
        <v>4.4762042497388244E-3</v>
      </c>
      <c r="J129" s="21">
        <f t="shared" si="15"/>
        <v>5.7826893840757787E-3</v>
      </c>
      <c r="K129" s="21">
        <f t="shared" si="16"/>
        <v>1.7219002029837727E-2</v>
      </c>
    </row>
    <row r="130" spans="1:11" x14ac:dyDescent="0.2">
      <c r="A130" s="41">
        <v>40606</v>
      </c>
      <c r="B130">
        <v>12.880806919999999</v>
      </c>
      <c r="C130">
        <v>8.5834999080000003</v>
      </c>
      <c r="D130">
        <v>0.476040721</v>
      </c>
      <c r="E130">
        <v>1321.150024</v>
      </c>
      <c r="G130" s="41">
        <f t="shared" ref="G130:G193" si="17">A130</f>
        <v>40606</v>
      </c>
      <c r="H130" s="21">
        <f t="shared" si="13"/>
        <v>1.1538111153588653E-3</v>
      </c>
      <c r="I130" s="21">
        <f t="shared" si="14"/>
        <v>-6.4818285986335544E-3</v>
      </c>
      <c r="J130" s="21">
        <f t="shared" si="15"/>
        <v>-5.2704247053174669E-3</v>
      </c>
      <c r="K130" s="21">
        <f t="shared" si="16"/>
        <v>-7.3780379827967923E-3</v>
      </c>
    </row>
    <row r="131" spans="1:11" x14ac:dyDescent="0.2">
      <c r="A131" s="41">
        <v>40609</v>
      </c>
      <c r="B131">
        <v>12.86843491</v>
      </c>
      <c r="C131">
        <v>8.4540004730000007</v>
      </c>
      <c r="D131">
        <v>0.46939075000000002</v>
      </c>
      <c r="E131">
        <v>1310.130005</v>
      </c>
      <c r="G131" s="41">
        <f t="shared" si="17"/>
        <v>40609</v>
      </c>
      <c r="H131" s="21">
        <f t="shared" si="13"/>
        <v>-9.6049960820311631E-4</v>
      </c>
      <c r="I131" s="21">
        <f t="shared" si="14"/>
        <v>-1.508702002539819E-2</v>
      </c>
      <c r="J131" s="21">
        <f t="shared" si="15"/>
        <v>-1.3969332258027545E-2</v>
      </c>
      <c r="K131" s="21">
        <f t="shared" si="16"/>
        <v>-8.3412321082469987E-3</v>
      </c>
    </row>
    <row r="132" spans="1:11" x14ac:dyDescent="0.2">
      <c r="A132" s="41">
        <v>40610</v>
      </c>
      <c r="B132">
        <v>12.97233582</v>
      </c>
      <c r="C132">
        <v>8.3444995879999997</v>
      </c>
      <c r="D132">
        <v>0.44829464000000002</v>
      </c>
      <c r="E132">
        <v>1321.8199460000001</v>
      </c>
      <c r="G132" s="41">
        <f t="shared" si="17"/>
        <v>40610</v>
      </c>
      <c r="H132" s="21">
        <f t="shared" si="13"/>
        <v>8.0740906510129856E-3</v>
      </c>
      <c r="I132" s="21">
        <f t="shared" si="14"/>
        <v>-1.295255250454741E-2</v>
      </c>
      <c r="J132" s="21">
        <f t="shared" si="15"/>
        <v>-4.4943599762031994E-2</v>
      </c>
      <c r="K132" s="21">
        <f t="shared" si="16"/>
        <v>8.9227335878014902E-3</v>
      </c>
    </row>
    <row r="133" spans="1:11" x14ac:dyDescent="0.2">
      <c r="A133" s="41">
        <v>40611</v>
      </c>
      <c r="B133">
        <v>13.12055492</v>
      </c>
      <c r="C133">
        <v>8.4525003430000005</v>
      </c>
      <c r="D133">
        <v>0.43889307999999999</v>
      </c>
      <c r="E133">
        <v>1320.0200199999999</v>
      </c>
      <c r="G133" s="41">
        <f t="shared" si="17"/>
        <v>40611</v>
      </c>
      <c r="H133" s="21">
        <f t="shared" ref="H133:H196" si="18">(B133-B132)/B132</f>
        <v>1.1425783456167139E-2</v>
      </c>
      <c r="I133" s="21">
        <f t="shared" ref="I133:I196" si="19">C133/C132-1</f>
        <v>1.2942747957626288E-2</v>
      </c>
      <c r="J133" s="21">
        <f t="shared" ref="J133:J196" si="20">D133/D132-1</f>
        <v>-2.0971832275308966E-2</v>
      </c>
      <c r="K133" s="21">
        <f t="shared" ref="K133:K196" si="21">E133/E132-1</f>
        <v>-1.3617028593394531E-3</v>
      </c>
    </row>
    <row r="134" spans="1:11" x14ac:dyDescent="0.2">
      <c r="A134" s="41">
        <v>40612</v>
      </c>
      <c r="B134">
        <v>13.115572930000001</v>
      </c>
      <c r="C134">
        <v>8.3070001599999994</v>
      </c>
      <c r="D134">
        <v>0.41091767000000001</v>
      </c>
      <c r="E134">
        <v>1295.1099850000001</v>
      </c>
      <c r="G134" s="41">
        <f t="shared" si="17"/>
        <v>40612</v>
      </c>
      <c r="H134" s="21">
        <f t="shared" si="18"/>
        <v>-3.7970878749991275E-4</v>
      </c>
      <c r="I134" s="21">
        <f t="shared" si="19"/>
        <v>-1.7213863010428376E-2</v>
      </c>
      <c r="J134" s="21">
        <f t="shared" si="20"/>
        <v>-6.3740831821727517E-2</v>
      </c>
      <c r="K134" s="21">
        <f t="shared" si="21"/>
        <v>-1.8870952426918386E-2</v>
      </c>
    </row>
    <row r="135" spans="1:11" x14ac:dyDescent="0.2">
      <c r="A135" s="41">
        <v>40613</v>
      </c>
      <c r="B135">
        <v>13.100625040000001</v>
      </c>
      <c r="C135">
        <v>8.4034996030000002</v>
      </c>
      <c r="D135">
        <v>0.41389861700000002</v>
      </c>
      <c r="E135">
        <v>1304.280029</v>
      </c>
      <c r="G135" s="41">
        <f t="shared" si="17"/>
        <v>40613</v>
      </c>
      <c r="H135" s="21">
        <f t="shared" si="18"/>
        <v>-1.1397054539500156E-3</v>
      </c>
      <c r="I135" s="21">
        <f t="shared" si="19"/>
        <v>1.1616641524176963E-2</v>
      </c>
      <c r="J135" s="21">
        <f t="shared" si="20"/>
        <v>7.2543655764425452E-3</v>
      </c>
      <c r="K135" s="21">
        <f t="shared" si="21"/>
        <v>7.0805137063321144E-3</v>
      </c>
    </row>
    <row r="136" spans="1:11" x14ac:dyDescent="0.2">
      <c r="A136" s="41">
        <v>40616</v>
      </c>
      <c r="B136">
        <v>13.033365249999999</v>
      </c>
      <c r="C136">
        <v>8.3365001680000006</v>
      </c>
      <c r="D136">
        <v>0.41733825200000002</v>
      </c>
      <c r="E136">
        <v>1296.3900149999999</v>
      </c>
      <c r="G136" s="41">
        <f t="shared" si="17"/>
        <v>40616</v>
      </c>
      <c r="H136" s="21">
        <f t="shared" si="18"/>
        <v>-5.134090151778084E-3</v>
      </c>
      <c r="I136" s="21">
        <f t="shared" si="19"/>
        <v>-7.9728015904327876E-3</v>
      </c>
      <c r="J136" s="21">
        <f t="shared" si="20"/>
        <v>8.3103321893922555E-3</v>
      </c>
      <c r="K136" s="21">
        <f t="shared" si="21"/>
        <v>-6.0493251637452339E-3</v>
      </c>
    </row>
    <row r="137" spans="1:11" x14ac:dyDescent="0.2">
      <c r="A137" s="41">
        <v>40617</v>
      </c>
      <c r="B137">
        <v>12.968596460000001</v>
      </c>
      <c r="C137">
        <v>8.2539997100000004</v>
      </c>
      <c r="D137">
        <v>0.40495562600000001</v>
      </c>
      <c r="E137">
        <v>1281.869995</v>
      </c>
      <c r="G137" s="41">
        <f t="shared" si="17"/>
        <v>40617</v>
      </c>
      <c r="H137" s="21">
        <f t="shared" si="18"/>
        <v>-4.9694602090583394E-3</v>
      </c>
      <c r="I137" s="21">
        <f t="shared" si="19"/>
        <v>-9.8962941687066319E-3</v>
      </c>
      <c r="J137" s="21">
        <f t="shared" si="20"/>
        <v>-2.9670479378918757E-2</v>
      </c>
      <c r="K137" s="21">
        <f t="shared" si="21"/>
        <v>-1.1200348530916449E-2</v>
      </c>
    </row>
    <row r="138" spans="1:11" x14ac:dyDescent="0.2">
      <c r="A138" s="41">
        <v>40618</v>
      </c>
      <c r="B138">
        <v>12.799203869999999</v>
      </c>
      <c r="C138">
        <v>8.2349996569999995</v>
      </c>
      <c r="D138">
        <v>0.401974738</v>
      </c>
      <c r="E138">
        <v>1256.880005</v>
      </c>
      <c r="G138" s="41">
        <f t="shared" si="17"/>
        <v>40618</v>
      </c>
      <c r="H138" s="21">
        <f t="shared" si="18"/>
        <v>-1.3061751942276186E-2</v>
      </c>
      <c r="I138" s="21">
        <f t="shared" si="19"/>
        <v>-2.3019207254129093E-3</v>
      </c>
      <c r="J138" s="21">
        <f t="shared" si="20"/>
        <v>-7.3610237977037585E-3</v>
      </c>
      <c r="K138" s="21">
        <f t="shared" si="21"/>
        <v>-1.9494948861799366E-2</v>
      </c>
    </row>
    <row r="139" spans="1:11" x14ac:dyDescent="0.2">
      <c r="A139" s="41">
        <v>40619</v>
      </c>
      <c r="B139">
        <v>12.79671574</v>
      </c>
      <c r="C139">
        <v>8.0485000610000004</v>
      </c>
      <c r="D139">
        <v>0.40954178600000002</v>
      </c>
      <c r="E139">
        <v>1273.719971</v>
      </c>
      <c r="G139" s="41">
        <f t="shared" si="17"/>
        <v>40619</v>
      </c>
      <c r="H139" s="21">
        <f t="shared" si="18"/>
        <v>-1.9439724730314025E-4</v>
      </c>
      <c r="I139" s="21">
        <f t="shared" si="19"/>
        <v>-2.2647189285729841E-2</v>
      </c>
      <c r="J139" s="21">
        <f t="shared" si="20"/>
        <v>1.8824685445780531E-2</v>
      </c>
      <c r="K139" s="21">
        <f t="shared" si="21"/>
        <v>1.3398228894571318E-2</v>
      </c>
    </row>
    <row r="140" spans="1:11" x14ac:dyDescent="0.2">
      <c r="A140" s="41">
        <v>40620</v>
      </c>
      <c r="B140">
        <v>12.834077840000001</v>
      </c>
      <c r="C140">
        <v>8.0909996030000002</v>
      </c>
      <c r="D140">
        <v>0.40403836999999998</v>
      </c>
      <c r="E140">
        <v>1279.209961</v>
      </c>
      <c r="G140" s="41">
        <f t="shared" si="17"/>
        <v>40620</v>
      </c>
      <c r="H140" s="21">
        <f t="shared" si="18"/>
        <v>2.9196631978949516E-3</v>
      </c>
      <c r="I140" s="21">
        <f t="shared" si="19"/>
        <v>5.2804301022417732E-3</v>
      </c>
      <c r="J140" s="21">
        <f t="shared" si="20"/>
        <v>-1.343798407911434E-2</v>
      </c>
      <c r="K140" s="21">
        <f t="shared" si="21"/>
        <v>4.3102017123040071E-3</v>
      </c>
    </row>
    <row r="141" spans="1:11" x14ac:dyDescent="0.2">
      <c r="A141" s="41">
        <v>40623</v>
      </c>
      <c r="B141">
        <v>12.933721540000001</v>
      </c>
      <c r="C141">
        <v>8.2259998319999994</v>
      </c>
      <c r="D141">
        <v>0.40724870600000002</v>
      </c>
      <c r="E141">
        <v>1298.380005</v>
      </c>
      <c r="G141" s="41">
        <f t="shared" si="17"/>
        <v>40623</v>
      </c>
      <c r="H141" s="21">
        <f t="shared" si="18"/>
        <v>7.7639937393429162E-3</v>
      </c>
      <c r="I141" s="21">
        <f t="shared" si="19"/>
        <v>1.668523490594942E-2</v>
      </c>
      <c r="J141" s="21">
        <f t="shared" si="20"/>
        <v>7.9456216002455893E-3</v>
      </c>
      <c r="K141" s="21">
        <f t="shared" si="21"/>
        <v>1.4985846408680281E-2</v>
      </c>
    </row>
    <row r="142" spans="1:11" x14ac:dyDescent="0.2">
      <c r="A142" s="41">
        <v>40624</v>
      </c>
      <c r="B142">
        <v>12.953653340000001</v>
      </c>
      <c r="C142">
        <v>8.1300001139999996</v>
      </c>
      <c r="D142">
        <v>0.40014028499999998</v>
      </c>
      <c r="E142">
        <v>1293.7700199999999</v>
      </c>
      <c r="G142" s="41">
        <f t="shared" si="17"/>
        <v>40624</v>
      </c>
      <c r="H142" s="21">
        <f t="shared" si="18"/>
        <v>1.5410722999066645E-3</v>
      </c>
      <c r="I142" s="21">
        <f t="shared" si="19"/>
        <v>-1.1670279596475375E-2</v>
      </c>
      <c r="J142" s="21">
        <f t="shared" si="20"/>
        <v>-1.7454741771481652E-2</v>
      </c>
      <c r="K142" s="21">
        <f t="shared" si="21"/>
        <v>-3.5505668465681817E-3</v>
      </c>
    </row>
    <row r="143" spans="1:11" x14ac:dyDescent="0.2">
      <c r="A143" s="41">
        <v>40625</v>
      </c>
      <c r="B143">
        <v>12.863965990000001</v>
      </c>
      <c r="C143">
        <v>8.2659997940000007</v>
      </c>
      <c r="D143">
        <v>0.40839526100000001</v>
      </c>
      <c r="E143">
        <v>1297.540039</v>
      </c>
      <c r="G143" s="41">
        <f t="shared" si="17"/>
        <v>40625</v>
      </c>
      <c r="H143" s="21">
        <f t="shared" si="18"/>
        <v>-6.9237108363130054E-3</v>
      </c>
      <c r="I143" s="21">
        <f t="shared" si="19"/>
        <v>1.6728127686715277E-2</v>
      </c>
      <c r="J143" s="21">
        <f t="shared" si="20"/>
        <v>2.0630204729323864E-2</v>
      </c>
      <c r="K143" s="21">
        <f t="shared" si="21"/>
        <v>2.9139792557568711E-3</v>
      </c>
    </row>
    <row r="144" spans="1:11" x14ac:dyDescent="0.2">
      <c r="A144" s="41">
        <v>40626</v>
      </c>
      <c r="B144">
        <v>13.100625040000001</v>
      </c>
      <c r="C144">
        <v>8.5550003050000001</v>
      </c>
      <c r="D144">
        <v>0.44095680100000001</v>
      </c>
      <c r="E144">
        <v>1309.660034</v>
      </c>
      <c r="G144" s="41">
        <f t="shared" si="17"/>
        <v>40626</v>
      </c>
      <c r="H144" s="21">
        <f t="shared" si="18"/>
        <v>1.8397051903275445E-2</v>
      </c>
      <c r="I144" s="21">
        <f t="shared" si="19"/>
        <v>3.4962559666378734E-2</v>
      </c>
      <c r="J144" s="21">
        <f t="shared" si="20"/>
        <v>7.9730455050505578E-2</v>
      </c>
      <c r="K144" s="21">
        <f t="shared" si="21"/>
        <v>9.3407483666867464E-3</v>
      </c>
    </row>
    <row r="145" spans="1:11" x14ac:dyDescent="0.2">
      <c r="A145" s="41">
        <v>40627</v>
      </c>
      <c r="B145">
        <v>13.040839200000001</v>
      </c>
      <c r="C145">
        <v>8.5489997859999995</v>
      </c>
      <c r="D145">
        <v>0.42719840999999997</v>
      </c>
      <c r="E145">
        <v>1313.8000489999999</v>
      </c>
      <c r="G145" s="41">
        <f t="shared" si="17"/>
        <v>40627</v>
      </c>
      <c r="H145" s="21">
        <f t="shared" si="18"/>
        <v>-4.563586837838386E-3</v>
      </c>
      <c r="I145" s="21">
        <f t="shared" si="19"/>
        <v>-7.0140488440351145E-4</v>
      </c>
      <c r="J145" s="21">
        <f t="shared" si="20"/>
        <v>-3.1201221908356613E-2</v>
      </c>
      <c r="K145" s="21">
        <f t="shared" si="21"/>
        <v>3.1611371596607096E-3</v>
      </c>
    </row>
    <row r="146" spans="1:11" x14ac:dyDescent="0.2">
      <c r="A146" s="41">
        <v>40630</v>
      </c>
      <c r="B146">
        <v>13.000982280000001</v>
      </c>
      <c r="C146">
        <v>8.4674997330000004</v>
      </c>
      <c r="D146">
        <v>0.44302049300000002</v>
      </c>
      <c r="E146">
        <v>1310.1899410000001</v>
      </c>
      <c r="G146" s="41">
        <f t="shared" si="17"/>
        <v>40630</v>
      </c>
      <c r="H146" s="21">
        <f t="shared" si="18"/>
        <v>-3.0563155782183152E-3</v>
      </c>
      <c r="I146" s="21">
        <f t="shared" si="19"/>
        <v>-9.5332851842463429E-3</v>
      </c>
      <c r="J146" s="21">
        <f t="shared" si="20"/>
        <v>3.7036848990144922E-2</v>
      </c>
      <c r="K146" s="21">
        <f t="shared" si="21"/>
        <v>-2.7478367067710341E-3</v>
      </c>
    </row>
    <row r="147" spans="1:11" x14ac:dyDescent="0.2">
      <c r="A147" s="41">
        <v>40631</v>
      </c>
      <c r="B147">
        <v>13.018418309999999</v>
      </c>
      <c r="C147">
        <v>8.7309999470000008</v>
      </c>
      <c r="D147">
        <v>0.43958097699999998</v>
      </c>
      <c r="E147">
        <v>1319.4399410000001</v>
      </c>
      <c r="G147" s="41">
        <f t="shared" si="17"/>
        <v>40631</v>
      </c>
      <c r="H147" s="21">
        <f t="shared" si="18"/>
        <v>1.3411317410086444E-3</v>
      </c>
      <c r="I147" s="21">
        <f t="shared" si="19"/>
        <v>3.1119010606291964E-2</v>
      </c>
      <c r="J147" s="21">
        <f t="shared" si="20"/>
        <v>-7.7637853199716833E-3</v>
      </c>
      <c r="K147" s="21">
        <f t="shared" si="21"/>
        <v>7.0600450442628304E-3</v>
      </c>
    </row>
    <row r="148" spans="1:11" x14ac:dyDescent="0.2">
      <c r="A148" s="41">
        <v>40632</v>
      </c>
      <c r="B148">
        <v>13.04332638</v>
      </c>
      <c r="C148">
        <v>8.9709997179999998</v>
      </c>
      <c r="D148">
        <v>0.423070848</v>
      </c>
      <c r="E148">
        <v>1328.26001</v>
      </c>
      <c r="G148" s="41">
        <f t="shared" si="17"/>
        <v>40632</v>
      </c>
      <c r="H148" s="21">
        <f t="shared" si="18"/>
        <v>1.9132946420124977E-3</v>
      </c>
      <c r="I148" s="21">
        <f t="shared" si="19"/>
        <v>2.7488234160677472E-2</v>
      </c>
      <c r="J148" s="21">
        <f t="shared" si="20"/>
        <v>-3.7558788627925499E-2</v>
      </c>
      <c r="K148" s="21">
        <f t="shared" si="21"/>
        <v>6.6847066895028284E-3</v>
      </c>
    </row>
    <row r="149" spans="1:11" x14ac:dyDescent="0.2">
      <c r="A149" s="41">
        <v>40633</v>
      </c>
      <c r="B149">
        <v>12.96610832</v>
      </c>
      <c r="C149">
        <v>9.0065002439999997</v>
      </c>
      <c r="D149">
        <v>0.42330014700000002</v>
      </c>
      <c r="E149">
        <v>1325.829956</v>
      </c>
      <c r="G149" s="41">
        <f t="shared" si="17"/>
        <v>40633</v>
      </c>
      <c r="H149" s="21">
        <f t="shared" si="18"/>
        <v>-5.9201202017303096E-3</v>
      </c>
      <c r="I149" s="21">
        <f t="shared" si="19"/>
        <v>3.9572541651928805E-3</v>
      </c>
      <c r="J149" s="21">
        <f t="shared" si="20"/>
        <v>5.4198723708798191E-4</v>
      </c>
      <c r="K149" s="21">
        <f t="shared" si="21"/>
        <v>-1.8295017404008629E-3</v>
      </c>
    </row>
    <row r="150" spans="1:11" x14ac:dyDescent="0.2">
      <c r="A150" s="41">
        <v>40634</v>
      </c>
      <c r="B150">
        <v>12.98603439</v>
      </c>
      <c r="C150">
        <v>9.0065002439999997</v>
      </c>
      <c r="D150">
        <v>0.41733825200000002</v>
      </c>
      <c r="E150">
        <v>1332.410034</v>
      </c>
      <c r="G150" s="41">
        <f t="shared" si="17"/>
        <v>40634</v>
      </c>
      <c r="H150" s="21">
        <f t="shared" si="18"/>
        <v>1.536781084056249E-3</v>
      </c>
      <c r="I150" s="21">
        <f t="shared" si="19"/>
        <v>0</v>
      </c>
      <c r="J150" s="21">
        <f t="shared" si="20"/>
        <v>-1.4084320646361559E-2</v>
      </c>
      <c r="K150" s="21">
        <f t="shared" si="21"/>
        <v>4.9629878780623748E-3</v>
      </c>
    </row>
    <row r="151" spans="1:11" x14ac:dyDescent="0.2">
      <c r="A151" s="41">
        <v>40637</v>
      </c>
      <c r="B151">
        <v>13.115572930000001</v>
      </c>
      <c r="C151">
        <v>9.1470003129999995</v>
      </c>
      <c r="D151">
        <v>0.40243333599999997</v>
      </c>
      <c r="E151">
        <v>1332.869995</v>
      </c>
      <c r="G151" s="41">
        <f t="shared" si="17"/>
        <v>40637</v>
      </c>
      <c r="H151" s="21">
        <f t="shared" si="18"/>
        <v>9.9752192324203768E-3</v>
      </c>
      <c r="I151" s="21">
        <f t="shared" si="19"/>
        <v>1.55998517952185E-2</v>
      </c>
      <c r="J151" s="21">
        <f t="shared" si="20"/>
        <v>-3.5714234026168357E-2</v>
      </c>
      <c r="K151" s="21">
        <f t="shared" si="21"/>
        <v>3.4520979898289283E-4</v>
      </c>
    </row>
    <row r="152" spans="1:11" x14ac:dyDescent="0.2">
      <c r="A152" s="41">
        <v>40638</v>
      </c>
      <c r="B152">
        <v>13.137993809999999</v>
      </c>
      <c r="C152">
        <v>9.2644996640000006</v>
      </c>
      <c r="D152">
        <v>0.40312135199999999</v>
      </c>
      <c r="E152">
        <v>1332.630005</v>
      </c>
      <c r="G152" s="41">
        <f t="shared" si="17"/>
        <v>40638</v>
      </c>
      <c r="H152" s="21">
        <f t="shared" si="18"/>
        <v>1.7094853667211113E-3</v>
      </c>
      <c r="I152" s="21">
        <f t="shared" si="19"/>
        <v>1.2845670381470109E-2</v>
      </c>
      <c r="J152" s="21">
        <f t="shared" si="20"/>
        <v>1.7096396805458269E-3</v>
      </c>
      <c r="K152" s="21">
        <f t="shared" si="21"/>
        <v>-1.8005506981200181E-4</v>
      </c>
    </row>
    <row r="153" spans="1:11" x14ac:dyDescent="0.2">
      <c r="A153" s="41">
        <v>40639</v>
      </c>
      <c r="B153">
        <v>13.19777393</v>
      </c>
      <c r="C153">
        <v>9.1379995350000005</v>
      </c>
      <c r="D153">
        <v>0.40036946499999998</v>
      </c>
      <c r="E153">
        <v>1335.540039</v>
      </c>
      <c r="G153" s="41">
        <f t="shared" si="17"/>
        <v>40639</v>
      </c>
      <c r="H153" s="21">
        <f t="shared" si="18"/>
        <v>4.5501711193149811E-3</v>
      </c>
      <c r="I153" s="21">
        <f t="shared" si="19"/>
        <v>-1.3654286101553281E-2</v>
      </c>
      <c r="J153" s="21">
        <f t="shared" si="20"/>
        <v>-6.8264481311821612E-3</v>
      </c>
      <c r="K153" s="21">
        <f t="shared" si="21"/>
        <v>2.1836773816299448E-3</v>
      </c>
    </row>
    <row r="154" spans="1:11" x14ac:dyDescent="0.2">
      <c r="A154" s="41">
        <v>40640</v>
      </c>
      <c r="B154">
        <v>13.20275784</v>
      </c>
      <c r="C154">
        <v>9.2454996109999996</v>
      </c>
      <c r="D154">
        <v>0.415045202</v>
      </c>
      <c r="E154">
        <v>1333.51001</v>
      </c>
      <c r="G154" s="41">
        <f t="shared" si="17"/>
        <v>40640</v>
      </c>
      <c r="H154" s="21">
        <f t="shared" si="18"/>
        <v>3.7763262398903512E-4</v>
      </c>
      <c r="I154" s="21">
        <f t="shared" si="19"/>
        <v>1.1764071073571136E-2</v>
      </c>
      <c r="J154" s="21">
        <f t="shared" si="20"/>
        <v>3.6655485202898852E-2</v>
      </c>
      <c r="K154" s="21">
        <f t="shared" si="21"/>
        <v>-1.5200060954518868E-3</v>
      </c>
    </row>
    <row r="155" spans="1:11" x14ac:dyDescent="0.2">
      <c r="A155" s="41">
        <v>40641</v>
      </c>
      <c r="B155">
        <v>13.08816528</v>
      </c>
      <c r="C155">
        <v>9.2355003359999994</v>
      </c>
      <c r="D155">
        <v>0.40243333599999997</v>
      </c>
      <c r="E155">
        <v>1328.170044</v>
      </c>
      <c r="G155" s="41">
        <f t="shared" si="17"/>
        <v>40641</v>
      </c>
      <c r="H155" s="21">
        <f t="shared" si="18"/>
        <v>-8.6794411734813868E-3</v>
      </c>
      <c r="I155" s="21">
        <f t="shared" si="19"/>
        <v>-1.0815288973786696E-3</v>
      </c>
      <c r="J155" s="21">
        <f t="shared" si="20"/>
        <v>-3.0386728817069941E-2</v>
      </c>
      <c r="K155" s="21">
        <f t="shared" si="21"/>
        <v>-4.0044438811523975E-3</v>
      </c>
    </row>
    <row r="156" spans="1:11" x14ac:dyDescent="0.2">
      <c r="A156" s="41">
        <v>40644</v>
      </c>
      <c r="B156">
        <v>13.157917980000001</v>
      </c>
      <c r="C156">
        <v>9.2019996640000006</v>
      </c>
      <c r="D156">
        <v>0.39715924899999999</v>
      </c>
      <c r="E156">
        <v>1324.459961</v>
      </c>
      <c r="G156" s="41">
        <f t="shared" si="17"/>
        <v>40644</v>
      </c>
      <c r="H156" s="21">
        <f t="shared" si="18"/>
        <v>5.3294482845956575E-3</v>
      </c>
      <c r="I156" s="21">
        <f t="shared" si="19"/>
        <v>-3.6273803022249806E-3</v>
      </c>
      <c r="J156" s="21">
        <f t="shared" si="20"/>
        <v>-1.310549233426328E-2</v>
      </c>
      <c r="K156" s="21">
        <f t="shared" si="21"/>
        <v>-2.7933795200096867E-3</v>
      </c>
    </row>
    <row r="157" spans="1:11" x14ac:dyDescent="0.2">
      <c r="A157" s="41">
        <v>40645</v>
      </c>
      <c r="B157">
        <v>13.33229637</v>
      </c>
      <c r="C157">
        <v>9.0240001680000006</v>
      </c>
      <c r="D157">
        <v>0.39830571399999998</v>
      </c>
      <c r="E157">
        <v>1314.160034</v>
      </c>
      <c r="G157" s="41">
        <f t="shared" si="17"/>
        <v>40645</v>
      </c>
      <c r="H157" s="21">
        <f t="shared" si="18"/>
        <v>1.3252734229309986E-2</v>
      </c>
      <c r="I157" s="21">
        <f t="shared" si="19"/>
        <v>-1.9343566887572106E-2</v>
      </c>
      <c r="J157" s="21">
        <f t="shared" si="20"/>
        <v>2.8866632286335125E-3</v>
      </c>
      <c r="K157" s="21">
        <f t="shared" si="21"/>
        <v>-7.7766994120557209E-3</v>
      </c>
    </row>
    <row r="158" spans="1:11" x14ac:dyDescent="0.2">
      <c r="A158" s="41">
        <v>40646</v>
      </c>
      <c r="B158">
        <v>13.35969925</v>
      </c>
      <c r="C158">
        <v>9.1145000459999999</v>
      </c>
      <c r="D158">
        <v>0.40724870600000002</v>
      </c>
      <c r="E158">
        <v>1314.410034</v>
      </c>
      <c r="G158" s="41">
        <f t="shared" si="17"/>
        <v>40646</v>
      </c>
      <c r="H158" s="21">
        <f t="shared" si="18"/>
        <v>2.0553758512045703E-3</v>
      </c>
      <c r="I158" s="21">
        <f t="shared" si="19"/>
        <v>1.0028798350527612E-2</v>
      </c>
      <c r="J158" s="21">
        <f t="shared" si="20"/>
        <v>2.2452582741506966E-2</v>
      </c>
      <c r="K158" s="21">
        <f t="shared" si="21"/>
        <v>1.9023558283004505E-4</v>
      </c>
    </row>
    <row r="159" spans="1:11" x14ac:dyDescent="0.2">
      <c r="A159" s="41">
        <v>40647</v>
      </c>
      <c r="B159">
        <v>13.327312470000001</v>
      </c>
      <c r="C159">
        <v>9.0909996030000002</v>
      </c>
      <c r="D159">
        <v>0.42444673199999999</v>
      </c>
      <c r="E159">
        <v>1314.5200199999999</v>
      </c>
      <c r="G159" s="41">
        <f t="shared" si="17"/>
        <v>40647</v>
      </c>
      <c r="H159" s="21">
        <f t="shared" si="18"/>
        <v>-2.4242147516905744E-3</v>
      </c>
      <c r="I159" s="21">
        <f t="shared" si="19"/>
        <v>-2.5783578782594407E-3</v>
      </c>
      <c r="J159" s="21">
        <f t="shared" si="20"/>
        <v>4.2229786728898766E-2</v>
      </c>
      <c r="K159" s="21">
        <f t="shared" si="21"/>
        <v>8.3677084893540865E-5</v>
      </c>
    </row>
    <row r="160" spans="1:11" x14ac:dyDescent="0.2">
      <c r="A160" s="41">
        <v>40648</v>
      </c>
      <c r="B160">
        <v>13.33976936</v>
      </c>
      <c r="C160">
        <v>9.0004997249999992</v>
      </c>
      <c r="D160">
        <v>0.429032892</v>
      </c>
      <c r="E160">
        <v>1319.6800539999999</v>
      </c>
      <c r="G160" s="41">
        <f t="shared" si="17"/>
        <v>40648</v>
      </c>
      <c r="H160" s="21">
        <f t="shared" si="18"/>
        <v>9.3468882252441677E-4</v>
      </c>
      <c r="I160" s="21">
        <f t="shared" si="19"/>
        <v>-9.9548874658553776E-3</v>
      </c>
      <c r="J160" s="21">
        <f t="shared" si="20"/>
        <v>1.0805030771211088E-2</v>
      </c>
      <c r="K160" s="21">
        <f t="shared" si="21"/>
        <v>3.9254130188142167E-3</v>
      </c>
    </row>
    <row r="161" spans="1:11" x14ac:dyDescent="0.2">
      <c r="A161" s="41">
        <v>40651</v>
      </c>
      <c r="B161">
        <v>13.27998066</v>
      </c>
      <c r="C161">
        <v>8.9169998170000007</v>
      </c>
      <c r="D161">
        <v>0.414815873</v>
      </c>
      <c r="E161">
        <v>1305.1400149999999</v>
      </c>
      <c r="G161" s="41">
        <f t="shared" si="17"/>
        <v>40651</v>
      </c>
      <c r="H161" s="21">
        <f t="shared" si="18"/>
        <v>-4.4819890349288892E-3</v>
      </c>
      <c r="I161" s="21">
        <f t="shared" si="19"/>
        <v>-9.2772524361138808E-3</v>
      </c>
      <c r="J161" s="21">
        <f t="shared" si="20"/>
        <v>-3.3137363743197534E-2</v>
      </c>
      <c r="K161" s="21">
        <f t="shared" si="21"/>
        <v>-1.1017851604204099E-2</v>
      </c>
    </row>
    <row r="162" spans="1:11" x14ac:dyDescent="0.2">
      <c r="A162" s="41">
        <v>40652</v>
      </c>
      <c r="B162">
        <v>13.289946560000001</v>
      </c>
      <c r="C162">
        <v>8.9409999849999995</v>
      </c>
      <c r="D162">
        <v>0.41321066000000001</v>
      </c>
      <c r="E162">
        <v>1312.619995</v>
      </c>
      <c r="G162" s="41">
        <f t="shared" si="17"/>
        <v>40652</v>
      </c>
      <c r="H162" s="21">
        <f t="shared" si="18"/>
        <v>7.5044537000108638E-4</v>
      </c>
      <c r="I162" s="21">
        <f t="shared" si="19"/>
        <v>2.6915070643203087E-3</v>
      </c>
      <c r="J162" s="21">
        <f t="shared" si="20"/>
        <v>-3.8697000391785252E-3</v>
      </c>
      <c r="K162" s="21">
        <f t="shared" si="21"/>
        <v>5.7311705365190591E-3</v>
      </c>
    </row>
    <row r="163" spans="1:11" x14ac:dyDescent="0.2">
      <c r="A163" s="41">
        <v>40653</v>
      </c>
      <c r="B163">
        <v>13.37464523</v>
      </c>
      <c r="C163">
        <v>9.1934995649999998</v>
      </c>
      <c r="D163">
        <v>0.425822645</v>
      </c>
      <c r="E163">
        <v>1330.3599850000001</v>
      </c>
      <c r="G163" s="41">
        <f t="shared" si="17"/>
        <v>40653</v>
      </c>
      <c r="H163" s="21">
        <f t="shared" si="18"/>
        <v>6.373138493643413E-3</v>
      </c>
      <c r="I163" s="21">
        <f t="shared" si="19"/>
        <v>2.8240642033733332E-2</v>
      </c>
      <c r="J163" s="21">
        <f t="shared" si="20"/>
        <v>3.0521925547613016E-2</v>
      </c>
      <c r="K163" s="21">
        <f t="shared" si="21"/>
        <v>1.3514947256307863E-2</v>
      </c>
    </row>
    <row r="164" spans="1:11" x14ac:dyDescent="0.2">
      <c r="A164" s="41">
        <v>40654</v>
      </c>
      <c r="B164">
        <v>13.3472414</v>
      </c>
      <c r="C164">
        <v>9.2945003509999999</v>
      </c>
      <c r="D164">
        <v>0.42467600100000003</v>
      </c>
      <c r="E164">
        <v>1337.380005</v>
      </c>
      <c r="G164" s="41">
        <f t="shared" si="17"/>
        <v>40654</v>
      </c>
      <c r="H164" s="21">
        <f t="shared" si="18"/>
        <v>-2.0489388337966998E-3</v>
      </c>
      <c r="I164" s="21">
        <f t="shared" si="19"/>
        <v>1.0986108748459067E-2</v>
      </c>
      <c r="J164" s="21">
        <f t="shared" si="20"/>
        <v>-2.6927736546279446E-3</v>
      </c>
      <c r="K164" s="21">
        <f t="shared" si="21"/>
        <v>5.2767822838566403E-3</v>
      </c>
    </row>
    <row r="165" spans="1:11" x14ac:dyDescent="0.2">
      <c r="A165" s="41">
        <v>40658</v>
      </c>
      <c r="B165">
        <v>13.29493237</v>
      </c>
      <c r="C165">
        <v>9.2709999080000003</v>
      </c>
      <c r="D165">
        <v>0.43132600199999999</v>
      </c>
      <c r="E165">
        <v>1335.25</v>
      </c>
      <c r="G165" s="41">
        <f t="shared" si="17"/>
        <v>40658</v>
      </c>
      <c r="H165" s="21">
        <f t="shared" si="18"/>
        <v>-3.9190892284303768E-3</v>
      </c>
      <c r="I165" s="21">
        <f t="shared" si="19"/>
        <v>-2.5284245642608338E-3</v>
      </c>
      <c r="J165" s="21">
        <f t="shared" si="20"/>
        <v>1.56589988234348E-2</v>
      </c>
      <c r="K165" s="21">
        <f t="shared" si="21"/>
        <v>-1.5926699906060326E-3</v>
      </c>
    </row>
    <row r="166" spans="1:11" x14ac:dyDescent="0.2">
      <c r="A166" s="41">
        <v>40659</v>
      </c>
      <c r="B166">
        <v>13.429448130000001</v>
      </c>
      <c r="C166">
        <v>9.1149997710000008</v>
      </c>
      <c r="D166">
        <v>0.44256195399999998</v>
      </c>
      <c r="E166">
        <v>1347.23999</v>
      </c>
      <c r="G166" s="41">
        <f t="shared" si="17"/>
        <v>40659</v>
      </c>
      <c r="H166" s="21">
        <f t="shared" si="18"/>
        <v>1.0117822058541325E-2</v>
      </c>
      <c r="I166" s="21">
        <f t="shared" si="19"/>
        <v>-1.6826678734554457E-2</v>
      </c>
      <c r="J166" s="21">
        <f t="shared" si="20"/>
        <v>2.6049790524801164E-2</v>
      </c>
      <c r="K166" s="21">
        <f t="shared" si="21"/>
        <v>8.9795843475004578E-3</v>
      </c>
    </row>
    <row r="167" spans="1:11" x14ac:dyDescent="0.2">
      <c r="A167" s="41">
        <v>40660</v>
      </c>
      <c r="B167">
        <v>13.556494710000001</v>
      </c>
      <c r="C167">
        <v>9.8315000529999992</v>
      </c>
      <c r="D167">
        <v>0.44256195399999998</v>
      </c>
      <c r="E167">
        <v>1355.660034</v>
      </c>
      <c r="G167" s="41">
        <f t="shared" si="17"/>
        <v>40660</v>
      </c>
      <c r="H167" s="21">
        <f t="shared" si="18"/>
        <v>9.4602979042892367E-3</v>
      </c>
      <c r="I167" s="21">
        <f t="shared" si="19"/>
        <v>7.860672517838041E-2</v>
      </c>
      <c r="J167" s="21">
        <f t="shared" si="20"/>
        <v>0</v>
      </c>
      <c r="K167" s="21">
        <f t="shared" si="21"/>
        <v>6.2498471411911449E-3</v>
      </c>
    </row>
    <row r="168" spans="1:11" x14ac:dyDescent="0.2">
      <c r="A168" s="41">
        <v>40661</v>
      </c>
      <c r="B168">
        <v>13.62375355</v>
      </c>
      <c r="C168">
        <v>9.7534999849999995</v>
      </c>
      <c r="D168">
        <v>0.44737732400000002</v>
      </c>
      <c r="E168">
        <v>1360.4799800000001</v>
      </c>
      <c r="G168" s="41">
        <f t="shared" si="17"/>
        <v>40661</v>
      </c>
      <c r="H168" s="21">
        <f t="shared" si="18"/>
        <v>4.9613739715758092E-3</v>
      </c>
      <c r="I168" s="21">
        <f t="shared" si="19"/>
        <v>-7.9336894247585832E-3</v>
      </c>
      <c r="J168" s="21">
        <f t="shared" si="20"/>
        <v>1.0880668698421525E-2</v>
      </c>
      <c r="K168" s="21">
        <f t="shared" si="21"/>
        <v>3.5554238371831026E-3</v>
      </c>
    </row>
    <row r="169" spans="1:11" x14ac:dyDescent="0.2">
      <c r="A169" s="41">
        <v>40662</v>
      </c>
      <c r="B169">
        <v>13.69599915</v>
      </c>
      <c r="C169">
        <v>9.7904996870000005</v>
      </c>
      <c r="D169">
        <v>0.458613455</v>
      </c>
      <c r="E169">
        <v>1363.6099850000001</v>
      </c>
      <c r="G169" s="41">
        <f t="shared" si="17"/>
        <v>40662</v>
      </c>
      <c r="H169" s="21">
        <f t="shared" si="18"/>
        <v>5.3029144820371816E-3</v>
      </c>
      <c r="I169" s="21">
        <f t="shared" si="19"/>
        <v>3.7934794747427336E-3</v>
      </c>
      <c r="J169" s="21">
        <f t="shared" si="20"/>
        <v>2.5115557712084735E-2</v>
      </c>
      <c r="K169" s="21">
        <f t="shared" si="21"/>
        <v>2.3006623000803028E-3</v>
      </c>
    </row>
    <row r="170" spans="1:11" x14ac:dyDescent="0.2">
      <c r="A170" s="41">
        <v>40665</v>
      </c>
      <c r="B170">
        <v>13.710941310000001</v>
      </c>
      <c r="C170">
        <v>10.05949974</v>
      </c>
      <c r="D170">
        <v>0.45242217200000001</v>
      </c>
      <c r="E170">
        <v>1361.219971</v>
      </c>
      <c r="G170" s="41">
        <f t="shared" si="17"/>
        <v>40665</v>
      </c>
      <c r="H170" s="21">
        <f t="shared" si="18"/>
        <v>1.0909872172414942E-3</v>
      </c>
      <c r="I170" s="21">
        <f t="shared" si="19"/>
        <v>2.7475620407524382E-2</v>
      </c>
      <c r="J170" s="21">
        <f t="shared" si="20"/>
        <v>-1.3500002960009083E-2</v>
      </c>
      <c r="K170" s="21">
        <f t="shared" si="21"/>
        <v>-1.7527108383560419E-3</v>
      </c>
    </row>
    <row r="171" spans="1:11" x14ac:dyDescent="0.2">
      <c r="A171" s="41">
        <v>40666</v>
      </c>
      <c r="B171">
        <v>13.815564159999999</v>
      </c>
      <c r="C171">
        <v>9.9224996569999995</v>
      </c>
      <c r="D171">
        <v>0.43086728499999999</v>
      </c>
      <c r="E171">
        <v>1356.619995</v>
      </c>
      <c r="G171" s="41">
        <f t="shared" si="17"/>
        <v>40666</v>
      </c>
      <c r="H171" s="21">
        <f t="shared" si="18"/>
        <v>7.6306103012557039E-3</v>
      </c>
      <c r="I171" s="21">
        <f t="shared" si="19"/>
        <v>-1.3618975748390438E-2</v>
      </c>
      <c r="J171" s="21">
        <f t="shared" si="20"/>
        <v>-4.764330382994586E-2</v>
      </c>
      <c r="K171" s="21">
        <f t="shared" si="21"/>
        <v>-3.379303931766886E-3</v>
      </c>
    </row>
    <row r="172" spans="1:11" x14ac:dyDescent="0.2">
      <c r="A172" s="41">
        <v>40667</v>
      </c>
      <c r="B172">
        <v>13.79314613</v>
      </c>
      <c r="C172">
        <v>9.9984998699999998</v>
      </c>
      <c r="D172">
        <v>0.42765703799999999</v>
      </c>
      <c r="E172">
        <v>1347.3199460000001</v>
      </c>
      <c r="G172" s="41">
        <f t="shared" si="17"/>
        <v>40667</v>
      </c>
      <c r="H172" s="21">
        <f t="shared" si="18"/>
        <v>-1.6226648250026281E-3</v>
      </c>
      <c r="I172" s="21">
        <f t="shared" si="19"/>
        <v>7.6593817714454282E-3</v>
      </c>
      <c r="J172" s="21">
        <f t="shared" si="20"/>
        <v>-7.4506631432924575E-3</v>
      </c>
      <c r="K172" s="21">
        <f t="shared" si="21"/>
        <v>-6.8553088073863844E-3</v>
      </c>
    </row>
    <row r="173" spans="1:11" x14ac:dyDescent="0.2">
      <c r="A173" s="41">
        <v>40668</v>
      </c>
      <c r="B173">
        <v>13.71841431</v>
      </c>
      <c r="C173">
        <v>9.8555002209999998</v>
      </c>
      <c r="D173">
        <v>0.42788633700000001</v>
      </c>
      <c r="E173">
        <v>1335.099976</v>
      </c>
      <c r="G173" s="41">
        <f t="shared" si="17"/>
        <v>40668</v>
      </c>
      <c r="H173" s="21">
        <f t="shared" si="18"/>
        <v>-5.4180401842810191E-3</v>
      </c>
      <c r="I173" s="21">
        <f t="shared" si="19"/>
        <v>-1.4302110402487855E-2</v>
      </c>
      <c r="J173" s="21">
        <f t="shared" si="20"/>
        <v>5.3617497112257162E-4</v>
      </c>
      <c r="K173" s="21">
        <f t="shared" si="21"/>
        <v>-9.0698352950829841E-3</v>
      </c>
    </row>
    <row r="174" spans="1:11" x14ac:dyDescent="0.2">
      <c r="A174" s="41">
        <v>40669</v>
      </c>
      <c r="B174">
        <v>13.70596218</v>
      </c>
      <c r="C174">
        <v>9.8800001139999996</v>
      </c>
      <c r="D174">
        <v>0.44302049300000002</v>
      </c>
      <c r="E174">
        <v>1340.1999510000001</v>
      </c>
      <c r="G174" s="41">
        <f t="shared" si="17"/>
        <v>40669</v>
      </c>
      <c r="H174" s="21">
        <f t="shared" si="18"/>
        <v>-9.0769455701034184E-4</v>
      </c>
      <c r="I174" s="21">
        <f t="shared" si="19"/>
        <v>2.4859106540118248E-3</v>
      </c>
      <c r="J174" s="21">
        <f t="shared" si="20"/>
        <v>3.5369570587620913E-2</v>
      </c>
      <c r="K174" s="21">
        <f t="shared" si="21"/>
        <v>3.819919924858084E-3</v>
      </c>
    </row>
    <row r="175" spans="1:11" x14ac:dyDescent="0.2">
      <c r="A175" s="41">
        <v>40672</v>
      </c>
      <c r="B175">
        <v>13.725891109999999</v>
      </c>
      <c r="C175">
        <v>10.039999959999999</v>
      </c>
      <c r="D175">
        <v>0.45288076999999999</v>
      </c>
      <c r="E175">
        <v>1346.290039</v>
      </c>
      <c r="G175" s="41">
        <f t="shared" si="17"/>
        <v>40672</v>
      </c>
      <c r="H175" s="21">
        <f t="shared" si="18"/>
        <v>1.4540336342879765E-3</v>
      </c>
      <c r="I175" s="21">
        <f t="shared" si="19"/>
        <v>1.6194316209903636E-2</v>
      </c>
      <c r="J175" s="21">
        <f t="shared" si="20"/>
        <v>2.2256932028649867E-2</v>
      </c>
      <c r="K175" s="21">
        <f t="shared" si="21"/>
        <v>4.5441637238203825E-3</v>
      </c>
    </row>
    <row r="176" spans="1:11" x14ac:dyDescent="0.2">
      <c r="A176" s="41">
        <v>40673</v>
      </c>
      <c r="B176">
        <v>13.833004949999999</v>
      </c>
      <c r="C176">
        <v>10.196999549999999</v>
      </c>
      <c r="D176">
        <v>0.453568786</v>
      </c>
      <c r="E176">
        <v>1357.160034</v>
      </c>
      <c r="G176" s="41">
        <f t="shared" si="17"/>
        <v>40673</v>
      </c>
      <c r="H176" s="21">
        <f t="shared" si="18"/>
        <v>7.8037803987795326E-3</v>
      </c>
      <c r="I176" s="21">
        <f t="shared" si="19"/>
        <v>1.5637409424850146E-2</v>
      </c>
      <c r="J176" s="21">
        <f t="shared" si="20"/>
        <v>1.5191989715086507E-3</v>
      </c>
      <c r="K176" s="21">
        <f t="shared" si="21"/>
        <v>8.0740365635283418E-3</v>
      </c>
    </row>
    <row r="177" spans="1:11" x14ac:dyDescent="0.2">
      <c r="A177" s="41">
        <v>40674</v>
      </c>
      <c r="B177">
        <v>13.83425808</v>
      </c>
      <c r="C177">
        <v>10.21899986</v>
      </c>
      <c r="D177">
        <v>0.45563238900000003</v>
      </c>
      <c r="E177">
        <v>1342.079956</v>
      </c>
      <c r="G177" s="41">
        <f t="shared" si="17"/>
        <v>40674</v>
      </c>
      <c r="H177" s="21">
        <f t="shared" si="18"/>
        <v>9.0589861315727274E-5</v>
      </c>
      <c r="I177" s="21">
        <f t="shared" si="19"/>
        <v>2.1575277994398956E-3</v>
      </c>
      <c r="J177" s="21">
        <f t="shared" si="20"/>
        <v>4.5497024127230112E-3</v>
      </c>
      <c r="K177" s="21">
        <f t="shared" si="21"/>
        <v>-1.1111495786944148E-2</v>
      </c>
    </row>
    <row r="178" spans="1:11" x14ac:dyDescent="0.2">
      <c r="A178" s="41">
        <v>40675</v>
      </c>
      <c r="B178">
        <v>13.97217655</v>
      </c>
      <c r="C178">
        <v>10.30350018</v>
      </c>
      <c r="D178">
        <v>0.47007882600000001</v>
      </c>
      <c r="E178">
        <v>1348.650024</v>
      </c>
      <c r="G178" s="41">
        <f t="shared" si="17"/>
        <v>40675</v>
      </c>
      <c r="H178" s="21">
        <f t="shared" si="18"/>
        <v>9.9693434373172175E-3</v>
      </c>
      <c r="I178" s="21">
        <f t="shared" si="19"/>
        <v>8.2689422798367662E-3</v>
      </c>
      <c r="J178" s="21">
        <f t="shared" si="20"/>
        <v>3.1706343422394312E-2</v>
      </c>
      <c r="K178" s="21">
        <f t="shared" si="21"/>
        <v>4.8954370942113634E-3</v>
      </c>
    </row>
    <row r="179" spans="1:11" x14ac:dyDescent="0.2">
      <c r="A179" s="41">
        <v>40676</v>
      </c>
      <c r="B179">
        <v>13.97217655</v>
      </c>
      <c r="C179">
        <v>10.12800026</v>
      </c>
      <c r="D179">
        <v>0.41871407599999999</v>
      </c>
      <c r="E179">
        <v>1337.7700199999999</v>
      </c>
      <c r="G179" s="41">
        <f t="shared" si="17"/>
        <v>40676</v>
      </c>
      <c r="H179" s="21">
        <f t="shared" si="18"/>
        <v>0</v>
      </c>
      <c r="I179" s="21">
        <f t="shared" si="19"/>
        <v>-1.7033038960940772E-2</v>
      </c>
      <c r="J179" s="21">
        <f t="shared" si="20"/>
        <v>-0.10926837619357055</v>
      </c>
      <c r="K179" s="21">
        <f t="shared" si="21"/>
        <v>-8.0673294082113101E-3</v>
      </c>
    </row>
    <row r="180" spans="1:11" x14ac:dyDescent="0.2">
      <c r="A180" s="41">
        <v>40679</v>
      </c>
      <c r="B180">
        <v>14.05743313</v>
      </c>
      <c r="C180">
        <v>9.6254997249999992</v>
      </c>
      <c r="D180">
        <v>0.40587288100000002</v>
      </c>
      <c r="E180">
        <v>1329.469971</v>
      </c>
      <c r="G180" s="41">
        <f t="shared" si="17"/>
        <v>40679</v>
      </c>
      <c r="H180" s="21">
        <f t="shared" si="18"/>
        <v>6.1018825302489726E-3</v>
      </c>
      <c r="I180" s="21">
        <f t="shared" si="19"/>
        <v>-4.9614980460121028E-2</v>
      </c>
      <c r="J180" s="21">
        <f t="shared" si="20"/>
        <v>-3.0668171279725431E-2</v>
      </c>
      <c r="K180" s="21">
        <f t="shared" si="21"/>
        <v>-6.2043915440711528E-3</v>
      </c>
    </row>
    <row r="181" spans="1:11" x14ac:dyDescent="0.2">
      <c r="A181" s="41">
        <v>40680</v>
      </c>
      <c r="B181">
        <v>13.92703629</v>
      </c>
      <c r="C181">
        <v>9.7405004500000008</v>
      </c>
      <c r="D181">
        <v>0.40426775799999998</v>
      </c>
      <c r="E181">
        <v>1328.9799800000001</v>
      </c>
      <c r="G181" s="41">
        <f t="shared" si="17"/>
        <v>40680</v>
      </c>
      <c r="H181" s="21">
        <f t="shared" si="18"/>
        <v>-9.2760064226604308E-3</v>
      </c>
      <c r="I181" s="21">
        <f t="shared" si="19"/>
        <v>1.1947506964372412E-2</v>
      </c>
      <c r="J181" s="21">
        <f t="shared" si="20"/>
        <v>-3.9547431600881477E-3</v>
      </c>
      <c r="K181" s="21">
        <f t="shared" si="21"/>
        <v>-3.6856116398875649E-4</v>
      </c>
    </row>
    <row r="182" spans="1:11" x14ac:dyDescent="0.2">
      <c r="A182" s="41">
        <v>40681</v>
      </c>
      <c r="B182">
        <v>13.836765290000001</v>
      </c>
      <c r="C182">
        <v>9.8544998170000007</v>
      </c>
      <c r="D182">
        <v>0.41366925799999998</v>
      </c>
      <c r="E182">
        <v>1340.6800539999999</v>
      </c>
      <c r="G182" s="41">
        <f t="shared" si="17"/>
        <v>40681</v>
      </c>
      <c r="H182" s="21">
        <f t="shared" si="18"/>
        <v>-6.4817092538788481E-3</v>
      </c>
      <c r="I182" s="21">
        <f t="shared" si="19"/>
        <v>1.1703645781362182E-2</v>
      </c>
      <c r="J182" s="21">
        <f t="shared" si="20"/>
        <v>2.3255626534530727E-2</v>
      </c>
      <c r="K182" s="21">
        <f t="shared" si="21"/>
        <v>8.8038000391847948E-3</v>
      </c>
    </row>
    <row r="183" spans="1:11" x14ac:dyDescent="0.2">
      <c r="A183" s="41">
        <v>40682</v>
      </c>
      <c r="B183">
        <v>13.911994930000001</v>
      </c>
      <c r="C183">
        <v>9.9399995800000003</v>
      </c>
      <c r="D183">
        <v>0.40770739299999997</v>
      </c>
      <c r="E183">
        <v>1343.599976</v>
      </c>
      <c r="G183" s="41">
        <f t="shared" si="17"/>
        <v>40682</v>
      </c>
      <c r="H183" s="21">
        <f t="shared" si="18"/>
        <v>5.4369383611911999E-3</v>
      </c>
      <c r="I183" s="21">
        <f t="shared" si="19"/>
        <v>8.6762153927391061E-3</v>
      </c>
      <c r="J183" s="21">
        <f t="shared" si="20"/>
        <v>-1.4412153875838718E-2</v>
      </c>
      <c r="K183" s="21">
        <f t="shared" si="21"/>
        <v>2.1779409571196506E-3</v>
      </c>
    </row>
    <row r="184" spans="1:11" x14ac:dyDescent="0.2">
      <c r="A184" s="41">
        <v>40683</v>
      </c>
      <c r="B184">
        <v>13.86435223</v>
      </c>
      <c r="C184">
        <v>9.9324998860000004</v>
      </c>
      <c r="D184">
        <v>0.414815873</v>
      </c>
      <c r="E184">
        <v>1333.2700199999999</v>
      </c>
      <c r="G184" s="41">
        <f t="shared" si="17"/>
        <v>40683</v>
      </c>
      <c r="H184" s="21">
        <f t="shared" si="18"/>
        <v>-3.4245771537239063E-3</v>
      </c>
      <c r="I184" s="21">
        <f t="shared" si="19"/>
        <v>-7.5449641014968538E-4</v>
      </c>
      <c r="J184" s="21">
        <f t="shared" si="20"/>
        <v>1.7435249205794978E-2</v>
      </c>
      <c r="K184" s="21">
        <f t="shared" si="21"/>
        <v>-7.6882674788020244E-3</v>
      </c>
    </row>
    <row r="185" spans="1:11" x14ac:dyDescent="0.2">
      <c r="A185" s="41">
        <v>40686</v>
      </c>
      <c r="B185">
        <v>13.84680176</v>
      </c>
      <c r="C185">
        <v>9.8109998699999998</v>
      </c>
      <c r="D185">
        <v>0.414357215</v>
      </c>
      <c r="E185">
        <v>1317.369995</v>
      </c>
      <c r="G185" s="41">
        <f t="shared" si="17"/>
        <v>40686</v>
      </c>
      <c r="H185" s="21">
        <f t="shared" si="18"/>
        <v>-1.2658701761791408E-3</v>
      </c>
      <c r="I185" s="21">
        <f t="shared" si="19"/>
        <v>-1.2232571597736053E-2</v>
      </c>
      <c r="J185" s="21">
        <f t="shared" si="20"/>
        <v>-1.1056905722602872E-3</v>
      </c>
      <c r="K185" s="21">
        <f t="shared" si="21"/>
        <v>-1.1925585036405395E-2</v>
      </c>
    </row>
    <row r="186" spans="1:11" x14ac:dyDescent="0.2">
      <c r="A186" s="41">
        <v>40687</v>
      </c>
      <c r="B186">
        <v>13.73646641</v>
      </c>
      <c r="C186">
        <v>9.6634998319999994</v>
      </c>
      <c r="D186">
        <v>0.41596233799999999</v>
      </c>
      <c r="E186">
        <v>1316.280029</v>
      </c>
      <c r="G186" s="41">
        <f t="shared" si="17"/>
        <v>40687</v>
      </c>
      <c r="H186" s="21">
        <f t="shared" si="18"/>
        <v>-7.9682913002142759E-3</v>
      </c>
      <c r="I186" s="21">
        <f t="shared" si="19"/>
        <v>-1.5034149419472009E-2</v>
      </c>
      <c r="J186" s="21">
        <f t="shared" si="20"/>
        <v>3.8737662622816416E-3</v>
      </c>
      <c r="K186" s="21">
        <f t="shared" si="21"/>
        <v>-8.2738031391094147E-4</v>
      </c>
    </row>
    <row r="187" spans="1:11" x14ac:dyDescent="0.2">
      <c r="A187" s="41">
        <v>40688</v>
      </c>
      <c r="B187">
        <v>13.68129444</v>
      </c>
      <c r="C187">
        <v>9.6129999159999997</v>
      </c>
      <c r="D187">
        <v>0.42100706700000001</v>
      </c>
      <c r="E187">
        <v>1320.469971</v>
      </c>
      <c r="G187" s="41">
        <f t="shared" si="17"/>
        <v>40688</v>
      </c>
      <c r="H187" s="21">
        <f t="shared" si="18"/>
        <v>-4.0164601545442102E-3</v>
      </c>
      <c r="I187" s="21">
        <f t="shared" si="19"/>
        <v>-5.2258412457123482E-3</v>
      </c>
      <c r="J187" s="21">
        <f t="shared" si="20"/>
        <v>1.2127850382454675E-2</v>
      </c>
      <c r="K187" s="21">
        <f t="shared" si="21"/>
        <v>3.183169164378441E-3</v>
      </c>
    </row>
    <row r="188" spans="1:11" x14ac:dyDescent="0.2">
      <c r="A188" s="41">
        <v>40689</v>
      </c>
      <c r="B188">
        <v>13.696339610000001</v>
      </c>
      <c r="C188">
        <v>9.75</v>
      </c>
      <c r="D188">
        <v>0.43155527100000002</v>
      </c>
      <c r="E188">
        <v>1325.6899410000001</v>
      </c>
      <c r="G188" s="41">
        <f t="shared" si="17"/>
        <v>40689</v>
      </c>
      <c r="H188" s="21">
        <f t="shared" si="18"/>
        <v>1.0996890729880744E-3</v>
      </c>
      <c r="I188" s="21">
        <f t="shared" si="19"/>
        <v>1.4251543243225751E-2</v>
      </c>
      <c r="J188" s="21">
        <f t="shared" si="20"/>
        <v>2.5054695815830641E-2</v>
      </c>
      <c r="K188" s="21">
        <f t="shared" si="21"/>
        <v>3.9531152655043478E-3</v>
      </c>
    </row>
    <row r="189" spans="1:11" x14ac:dyDescent="0.2">
      <c r="A189" s="41">
        <v>40690</v>
      </c>
      <c r="B189">
        <v>13.716401100000001</v>
      </c>
      <c r="C189">
        <v>9.7065000529999992</v>
      </c>
      <c r="D189">
        <v>0.44714808499999997</v>
      </c>
      <c r="E189">
        <v>1331.099976</v>
      </c>
      <c r="G189" s="41">
        <f t="shared" si="17"/>
        <v>40690</v>
      </c>
      <c r="H189" s="21">
        <f t="shared" si="18"/>
        <v>1.4647336858785581E-3</v>
      </c>
      <c r="I189" s="21">
        <f t="shared" si="19"/>
        <v>-4.4615330256411179E-3</v>
      </c>
      <c r="J189" s="21">
        <f t="shared" si="20"/>
        <v>3.6131673154792709E-2</v>
      </c>
      <c r="K189" s="21">
        <f t="shared" si="21"/>
        <v>4.080920306236191E-3</v>
      </c>
    </row>
    <row r="190" spans="1:11" x14ac:dyDescent="0.2">
      <c r="A190" s="41">
        <v>40694</v>
      </c>
      <c r="B190">
        <v>13.84680176</v>
      </c>
      <c r="C190">
        <v>9.8345003129999995</v>
      </c>
      <c r="D190">
        <v>0.45953071099999998</v>
      </c>
      <c r="E190">
        <v>1345.1999510000001</v>
      </c>
      <c r="G190" s="41">
        <f t="shared" si="17"/>
        <v>40694</v>
      </c>
      <c r="H190" s="21">
        <f t="shared" si="18"/>
        <v>9.506915046396492E-3</v>
      </c>
      <c r="I190" s="21">
        <f t="shared" si="19"/>
        <v>1.3187066326800112E-2</v>
      </c>
      <c r="J190" s="21">
        <f t="shared" si="20"/>
        <v>2.7692450030284643E-2</v>
      </c>
      <c r="K190" s="21">
        <f t="shared" si="21"/>
        <v>1.0592724253794206E-2</v>
      </c>
    </row>
    <row r="191" spans="1:11" x14ac:dyDescent="0.2">
      <c r="A191" s="41">
        <v>40695</v>
      </c>
      <c r="B191">
        <v>13.616101260000001</v>
      </c>
      <c r="C191">
        <v>9.6199998860000004</v>
      </c>
      <c r="D191">
        <v>0.43889307999999999</v>
      </c>
      <c r="E191">
        <v>1314.5500489999999</v>
      </c>
      <c r="G191" s="41">
        <f t="shared" si="17"/>
        <v>40695</v>
      </c>
      <c r="H191" s="21">
        <f t="shared" si="18"/>
        <v>-1.6660923150242264E-2</v>
      </c>
      <c r="I191" s="21">
        <f t="shared" si="19"/>
        <v>-2.1811014304047194E-2</v>
      </c>
      <c r="J191" s="21">
        <f t="shared" si="20"/>
        <v>-4.4910232343535306E-2</v>
      </c>
      <c r="K191" s="21">
        <f t="shared" si="21"/>
        <v>-2.278464400568514E-2</v>
      </c>
    </row>
    <row r="192" spans="1:11" x14ac:dyDescent="0.2">
      <c r="A192" s="41">
        <v>40696</v>
      </c>
      <c r="B192">
        <v>13.42803288</v>
      </c>
      <c r="C192">
        <v>9.6824998860000004</v>
      </c>
      <c r="D192">
        <v>0.43682923899999998</v>
      </c>
      <c r="E192">
        <v>1312.9399410000001</v>
      </c>
      <c r="G192" s="41">
        <f t="shared" si="17"/>
        <v>40696</v>
      </c>
      <c r="H192" s="21">
        <f t="shared" si="18"/>
        <v>-1.3812204860174541E-2</v>
      </c>
      <c r="I192" s="21">
        <f t="shared" si="19"/>
        <v>6.4968815738715158E-3</v>
      </c>
      <c r="J192" s="21">
        <f t="shared" si="20"/>
        <v>-4.7023776269154993E-3</v>
      </c>
      <c r="K192" s="21">
        <f t="shared" si="21"/>
        <v>-1.2248358297386464E-3</v>
      </c>
    </row>
    <row r="193" spans="1:11" x14ac:dyDescent="0.2">
      <c r="A193" s="41">
        <v>40697</v>
      </c>
      <c r="B193">
        <v>13.45561504</v>
      </c>
      <c r="C193">
        <v>9.4160003660000005</v>
      </c>
      <c r="D193">
        <v>0.42330014700000002</v>
      </c>
      <c r="E193">
        <v>1300.160034</v>
      </c>
      <c r="G193" s="41">
        <f t="shared" si="17"/>
        <v>40697</v>
      </c>
      <c r="H193" s="21">
        <f t="shared" si="18"/>
        <v>2.0540730162406104E-3</v>
      </c>
      <c r="I193" s="21">
        <f t="shared" si="19"/>
        <v>-2.7523834044690609E-2</v>
      </c>
      <c r="J193" s="21">
        <f t="shared" si="20"/>
        <v>-3.0971122791530803E-2</v>
      </c>
      <c r="K193" s="21">
        <f t="shared" si="21"/>
        <v>-9.7338092938709098E-3</v>
      </c>
    </row>
    <row r="194" spans="1:11" x14ac:dyDescent="0.2">
      <c r="A194" s="41">
        <v>40700</v>
      </c>
      <c r="B194">
        <v>13.4806881</v>
      </c>
      <c r="C194">
        <v>9.2845001220000007</v>
      </c>
      <c r="D194">
        <v>0.414357215</v>
      </c>
      <c r="E194">
        <v>1286.170044</v>
      </c>
      <c r="G194" s="41">
        <f t="shared" ref="G194:G257" si="22">A194</f>
        <v>40700</v>
      </c>
      <c r="H194" s="21">
        <f t="shared" si="18"/>
        <v>1.863390110780133E-3</v>
      </c>
      <c r="I194" s="21">
        <f t="shared" si="19"/>
        <v>-1.3965615854777402E-2</v>
      </c>
      <c r="J194" s="21">
        <f t="shared" si="20"/>
        <v>-2.1126692403440228E-2</v>
      </c>
      <c r="K194" s="21">
        <f t="shared" si="21"/>
        <v>-1.0760206154744822E-2</v>
      </c>
    </row>
    <row r="195" spans="1:11" x14ac:dyDescent="0.2">
      <c r="A195" s="41">
        <v>40701</v>
      </c>
      <c r="B195">
        <v>13.498243329999999</v>
      </c>
      <c r="C195">
        <v>9.3774995800000003</v>
      </c>
      <c r="D195">
        <v>0.414127886</v>
      </c>
      <c r="E195">
        <v>1284.9399410000001</v>
      </c>
      <c r="G195" s="41">
        <f t="shared" si="22"/>
        <v>40701</v>
      </c>
      <c r="H195" s="21">
        <f t="shared" si="18"/>
        <v>1.3022502909179581E-3</v>
      </c>
      <c r="I195" s="21">
        <f t="shared" si="19"/>
        <v>1.0016635982332822E-2</v>
      </c>
      <c r="J195" s="21">
        <f t="shared" si="20"/>
        <v>-5.5345723858091223E-4</v>
      </c>
      <c r="K195" s="21">
        <f t="shared" si="21"/>
        <v>-9.5640775163308156E-4</v>
      </c>
    </row>
    <row r="196" spans="1:11" x14ac:dyDescent="0.2">
      <c r="A196" s="41">
        <v>40702</v>
      </c>
      <c r="B196">
        <v>13.463139529999999</v>
      </c>
      <c r="C196">
        <v>9.4025001530000001</v>
      </c>
      <c r="D196">
        <v>0.40289187399999998</v>
      </c>
      <c r="E196">
        <v>1279.5600589999999</v>
      </c>
      <c r="G196" s="41">
        <f t="shared" si="22"/>
        <v>40702</v>
      </c>
      <c r="H196" s="21">
        <f t="shared" si="18"/>
        <v>-2.6006198837726768E-3</v>
      </c>
      <c r="I196" s="21">
        <f t="shared" si="19"/>
        <v>2.6660169682459767E-3</v>
      </c>
      <c r="J196" s="21">
        <f t="shared" si="20"/>
        <v>-2.7131744516233902E-2</v>
      </c>
      <c r="K196" s="21">
        <f t="shared" si="21"/>
        <v>-4.1868742875353915E-3</v>
      </c>
    </row>
    <row r="197" spans="1:11" x14ac:dyDescent="0.2">
      <c r="A197" s="41">
        <v>40703</v>
      </c>
      <c r="B197">
        <v>13.445583340000001</v>
      </c>
      <c r="C197">
        <v>9.4840002059999993</v>
      </c>
      <c r="D197">
        <v>0.39830571399999998</v>
      </c>
      <c r="E197">
        <v>1289</v>
      </c>
      <c r="G197" s="41">
        <f t="shared" si="22"/>
        <v>40703</v>
      </c>
      <c r="H197" s="21">
        <f t="shared" ref="H197:H260" si="23">(B197-B196)/B196</f>
        <v>-1.304019018808962E-3</v>
      </c>
      <c r="I197" s="21">
        <f t="shared" ref="I197:I260" si="24">C197/C196-1</f>
        <v>8.6679129671691779E-3</v>
      </c>
      <c r="J197" s="21">
        <f t="shared" ref="J197:J260" si="25">D197/D196-1</f>
        <v>-1.1383103745597034E-2</v>
      </c>
      <c r="K197" s="21">
        <f t="shared" ref="K197:K260" si="26">E197/E196-1</f>
        <v>7.3774895782363625E-3</v>
      </c>
    </row>
    <row r="198" spans="1:11" x14ac:dyDescent="0.2">
      <c r="A198" s="41">
        <v>40704</v>
      </c>
      <c r="B198">
        <v>13.2199049</v>
      </c>
      <c r="C198">
        <v>9.3264999389999996</v>
      </c>
      <c r="D198">
        <v>0.392573059</v>
      </c>
      <c r="E198">
        <v>1270.9799800000001</v>
      </c>
      <c r="G198" s="41">
        <f t="shared" si="22"/>
        <v>40704</v>
      </c>
      <c r="H198" s="21">
        <f t="shared" si="23"/>
        <v>-1.6784577827026515E-2</v>
      </c>
      <c r="I198" s="21">
        <f t="shared" si="24"/>
        <v>-1.6606944704657178E-2</v>
      </c>
      <c r="J198" s="21">
        <f t="shared" si="25"/>
        <v>-1.4392600453630333E-2</v>
      </c>
      <c r="K198" s="21">
        <f t="shared" si="26"/>
        <v>-1.397984484096193E-2</v>
      </c>
    </row>
    <row r="199" spans="1:11" x14ac:dyDescent="0.2">
      <c r="A199" s="41">
        <v>40707</v>
      </c>
      <c r="B199">
        <v>13.19482994</v>
      </c>
      <c r="C199">
        <v>9.3144998549999993</v>
      </c>
      <c r="D199">
        <v>0.38982138</v>
      </c>
      <c r="E199">
        <v>1271.829956</v>
      </c>
      <c r="G199" s="41">
        <f t="shared" si="22"/>
        <v>40707</v>
      </c>
      <c r="H199" s="21">
        <f t="shared" si="23"/>
        <v>-1.8967579713829513E-3</v>
      </c>
      <c r="I199" s="21">
        <f t="shared" si="24"/>
        <v>-1.2866653169448794E-3</v>
      </c>
      <c r="J199" s="21">
        <f t="shared" si="25"/>
        <v>-7.0093424317230202E-3</v>
      </c>
      <c r="K199" s="21">
        <f t="shared" si="26"/>
        <v>6.687564032283877E-4</v>
      </c>
    </row>
    <row r="200" spans="1:11" x14ac:dyDescent="0.2">
      <c r="A200" s="41">
        <v>40708</v>
      </c>
      <c r="B200">
        <v>13.26754856</v>
      </c>
      <c r="C200">
        <v>9.4980001450000007</v>
      </c>
      <c r="D200">
        <v>0.39303180599999998</v>
      </c>
      <c r="E200">
        <v>1287.869995</v>
      </c>
      <c r="G200" s="41">
        <f t="shared" si="22"/>
        <v>40708</v>
      </c>
      <c r="H200" s="21">
        <f t="shared" si="23"/>
        <v>5.5111449204475194E-3</v>
      </c>
      <c r="I200" s="21">
        <f t="shared" si="24"/>
        <v>1.9700498454729098E-2</v>
      </c>
      <c r="J200" s="21">
        <f t="shared" si="25"/>
        <v>8.2356334585855784E-3</v>
      </c>
      <c r="K200" s="21">
        <f t="shared" si="26"/>
        <v>1.2611779526287448E-2</v>
      </c>
    </row>
    <row r="201" spans="1:11" x14ac:dyDescent="0.2">
      <c r="A201" s="41">
        <v>40709</v>
      </c>
      <c r="B201">
        <v>13.119601250000001</v>
      </c>
      <c r="C201">
        <v>9.2989997859999995</v>
      </c>
      <c r="D201">
        <v>0.38454741199999998</v>
      </c>
      <c r="E201">
        <v>1265.420044</v>
      </c>
      <c r="G201" s="41">
        <f t="shared" si="22"/>
        <v>40709</v>
      </c>
      <c r="H201" s="21">
        <f t="shared" si="23"/>
        <v>-1.1151066026322445E-2</v>
      </c>
      <c r="I201" s="21">
        <f t="shared" si="24"/>
        <v>-2.0951816799535394E-2</v>
      </c>
      <c r="J201" s="21">
        <f t="shared" si="25"/>
        <v>-2.1587041736769841E-2</v>
      </c>
      <c r="K201" s="21">
        <f t="shared" si="26"/>
        <v>-1.7431845673211765E-2</v>
      </c>
    </row>
    <row r="202" spans="1:11" x14ac:dyDescent="0.2">
      <c r="A202" s="41">
        <v>40710</v>
      </c>
      <c r="B202">
        <v>13.24748802</v>
      </c>
      <c r="C202">
        <v>9.1824998860000004</v>
      </c>
      <c r="D202">
        <v>0.37124752999999999</v>
      </c>
      <c r="E202">
        <v>1267.6400149999999</v>
      </c>
      <c r="G202" s="41">
        <f t="shared" si="22"/>
        <v>40710</v>
      </c>
      <c r="H202" s="21">
        <f t="shared" si="23"/>
        <v>9.7477634848086494E-3</v>
      </c>
      <c r="I202" s="21">
        <f t="shared" si="24"/>
        <v>-1.2528218376281042E-2</v>
      </c>
      <c r="J202" s="21">
        <f t="shared" si="25"/>
        <v>-3.4585805507904355E-2</v>
      </c>
      <c r="K202" s="21">
        <f t="shared" si="26"/>
        <v>1.7543352584985517E-3</v>
      </c>
    </row>
    <row r="203" spans="1:11" x14ac:dyDescent="0.2">
      <c r="A203" s="41">
        <v>40711</v>
      </c>
      <c r="B203">
        <v>13.244977</v>
      </c>
      <c r="C203">
        <v>9.3184995649999998</v>
      </c>
      <c r="D203">
        <v>0.362533838</v>
      </c>
      <c r="E203">
        <v>1271.5</v>
      </c>
      <c r="G203" s="41">
        <f t="shared" si="22"/>
        <v>40711</v>
      </c>
      <c r="H203" s="21">
        <f t="shared" si="23"/>
        <v>-1.8954687833716799E-4</v>
      </c>
      <c r="I203" s="21">
        <f t="shared" si="24"/>
        <v>1.4810746603694414E-2</v>
      </c>
      <c r="J203" s="21">
        <f t="shared" si="25"/>
        <v>-2.3471380402180664E-2</v>
      </c>
      <c r="K203" s="21">
        <f t="shared" si="26"/>
        <v>3.0450166879594232E-3</v>
      </c>
    </row>
    <row r="204" spans="1:11" x14ac:dyDescent="0.2">
      <c r="A204" s="41">
        <v>40714</v>
      </c>
      <c r="B204">
        <v>13.30014706</v>
      </c>
      <c r="C204">
        <v>9.3859996799999994</v>
      </c>
      <c r="D204">
        <v>0.358177036</v>
      </c>
      <c r="E204">
        <v>1278.3599850000001</v>
      </c>
      <c r="G204" s="41">
        <f t="shared" si="22"/>
        <v>40714</v>
      </c>
      <c r="H204" s="21">
        <f t="shared" si="23"/>
        <v>4.1653571765356799E-3</v>
      </c>
      <c r="I204" s="21">
        <f t="shared" si="24"/>
        <v>7.2436677738900723E-3</v>
      </c>
      <c r="J204" s="21">
        <f t="shared" si="25"/>
        <v>-1.2017642336603074E-2</v>
      </c>
      <c r="K204" s="21">
        <f t="shared" si="26"/>
        <v>5.3951907196225779E-3</v>
      </c>
    </row>
    <row r="205" spans="1:11" x14ac:dyDescent="0.2">
      <c r="A205" s="41">
        <v>40715</v>
      </c>
      <c r="B205">
        <v>13.36283398</v>
      </c>
      <c r="C205">
        <v>9.7115001680000006</v>
      </c>
      <c r="D205">
        <v>0.36597350200000001</v>
      </c>
      <c r="E205">
        <v>1295.5200199999999</v>
      </c>
      <c r="G205" s="41">
        <f t="shared" si="22"/>
        <v>40715</v>
      </c>
      <c r="H205" s="21">
        <f t="shared" si="23"/>
        <v>4.7132501405589035E-3</v>
      </c>
      <c r="I205" s="21">
        <f t="shared" si="24"/>
        <v>3.4679362784721723E-2</v>
      </c>
      <c r="J205" s="21">
        <f t="shared" si="25"/>
        <v>2.1767073866790332E-2</v>
      </c>
      <c r="K205" s="21">
        <f t="shared" si="26"/>
        <v>1.3423476330104211E-2</v>
      </c>
    </row>
    <row r="206" spans="1:11" x14ac:dyDescent="0.2">
      <c r="A206" s="41">
        <v>40716</v>
      </c>
      <c r="B206">
        <v>13.29262638</v>
      </c>
      <c r="C206">
        <v>9.5815000529999992</v>
      </c>
      <c r="D206">
        <v>0.36092877400000001</v>
      </c>
      <c r="E206">
        <v>1287.1400149999999</v>
      </c>
      <c r="G206" s="41">
        <f t="shared" si="22"/>
        <v>40716</v>
      </c>
      <c r="H206" s="21">
        <f t="shared" si="23"/>
        <v>-5.2539453910060343E-3</v>
      </c>
      <c r="I206" s="21">
        <f t="shared" si="24"/>
        <v>-1.3386203238543892E-2</v>
      </c>
      <c r="J206" s="21">
        <f t="shared" si="25"/>
        <v>-1.3784407812126198E-2</v>
      </c>
      <c r="K206" s="21">
        <f t="shared" si="26"/>
        <v>-6.4684488627200221E-3</v>
      </c>
    </row>
    <row r="207" spans="1:11" x14ac:dyDescent="0.2">
      <c r="A207" s="41">
        <v>40717</v>
      </c>
      <c r="B207">
        <v>13.36283398</v>
      </c>
      <c r="C207">
        <v>9.7080001829999993</v>
      </c>
      <c r="D207">
        <v>0.37170621799999998</v>
      </c>
      <c r="E207">
        <v>1283.5</v>
      </c>
      <c r="G207" s="41">
        <f t="shared" si="22"/>
        <v>40717</v>
      </c>
      <c r="H207" s="21">
        <f t="shared" si="23"/>
        <v>5.2816951287846109E-3</v>
      </c>
      <c r="I207" s="21">
        <f t="shared" si="24"/>
        <v>1.3202539195352081E-2</v>
      </c>
      <c r="J207" s="21">
        <f t="shared" si="25"/>
        <v>2.9860307008938936E-2</v>
      </c>
      <c r="K207" s="21">
        <f t="shared" si="26"/>
        <v>-2.8279868216201098E-3</v>
      </c>
    </row>
    <row r="208" spans="1:11" x14ac:dyDescent="0.2">
      <c r="A208" s="41">
        <v>40718</v>
      </c>
      <c r="B208">
        <v>13.14217281</v>
      </c>
      <c r="C208">
        <v>9.6274995800000003</v>
      </c>
      <c r="D208">
        <v>0.36092877400000001</v>
      </c>
      <c r="E208">
        <v>1268.4499510000001</v>
      </c>
      <c r="G208" s="41">
        <f t="shared" si="22"/>
        <v>40718</v>
      </c>
      <c r="H208" s="21">
        <f t="shared" si="23"/>
        <v>-1.6513051821960872E-2</v>
      </c>
      <c r="I208" s="21">
        <f t="shared" si="24"/>
        <v>-8.2921921593044345E-3</v>
      </c>
      <c r="J208" s="21">
        <f t="shared" si="25"/>
        <v>-2.8994521689707065E-2</v>
      </c>
      <c r="K208" s="21">
        <f t="shared" si="26"/>
        <v>-1.1725788079470112E-2</v>
      </c>
    </row>
    <row r="209" spans="1:11" x14ac:dyDescent="0.2">
      <c r="A209" s="41">
        <v>40721</v>
      </c>
      <c r="B209">
        <v>13.112076760000001</v>
      </c>
      <c r="C209">
        <v>10.0625</v>
      </c>
      <c r="D209">
        <v>0.35336160700000002</v>
      </c>
      <c r="E209">
        <v>1280.099976</v>
      </c>
      <c r="G209" s="41">
        <f t="shared" si="22"/>
        <v>40721</v>
      </c>
      <c r="H209" s="21">
        <f t="shared" si="23"/>
        <v>-2.2900360872669997E-3</v>
      </c>
      <c r="I209" s="21">
        <f t="shared" si="24"/>
        <v>4.5183114928788237E-2</v>
      </c>
      <c r="J209" s="21">
        <f t="shared" si="25"/>
        <v>-2.096581803699582E-2</v>
      </c>
      <c r="K209" s="21">
        <f t="shared" si="26"/>
        <v>9.1844577634423441E-3</v>
      </c>
    </row>
    <row r="210" spans="1:11" x14ac:dyDescent="0.2">
      <c r="A210" s="41">
        <v>40722</v>
      </c>
      <c r="B210">
        <v>13.172258380000001</v>
      </c>
      <c r="C210">
        <v>10.11750031</v>
      </c>
      <c r="D210">
        <v>0.35542541700000002</v>
      </c>
      <c r="E210">
        <v>1296.670044</v>
      </c>
      <c r="G210" s="41">
        <f t="shared" si="22"/>
        <v>40722</v>
      </c>
      <c r="H210" s="21">
        <f t="shared" si="23"/>
        <v>4.5897855161732455E-3</v>
      </c>
      <c r="I210" s="21">
        <f t="shared" si="24"/>
        <v>5.4658693167701777E-3</v>
      </c>
      <c r="J210" s="21">
        <f t="shared" si="25"/>
        <v>5.8405043420577396E-3</v>
      </c>
      <c r="K210" s="21">
        <f t="shared" si="26"/>
        <v>1.2944354590004314E-2</v>
      </c>
    </row>
    <row r="211" spans="1:11" x14ac:dyDescent="0.2">
      <c r="A211" s="41">
        <v>40723</v>
      </c>
      <c r="B211">
        <v>13.19984341</v>
      </c>
      <c r="C211">
        <v>10.208999629999999</v>
      </c>
      <c r="D211">
        <v>0.36092877400000001</v>
      </c>
      <c r="E211">
        <v>1307.410034</v>
      </c>
      <c r="G211" s="41">
        <f t="shared" si="22"/>
        <v>40723</v>
      </c>
      <c r="H211" s="21">
        <f t="shared" si="23"/>
        <v>2.0941762000267657E-3</v>
      </c>
      <c r="I211" s="21">
        <f t="shared" si="24"/>
        <v>9.0436686134383049E-3</v>
      </c>
      <c r="J211" s="21">
        <f t="shared" si="25"/>
        <v>1.5483858882270107E-2</v>
      </c>
      <c r="K211" s="21">
        <f t="shared" si="26"/>
        <v>8.2827470640634004E-3</v>
      </c>
    </row>
    <row r="212" spans="1:11" x14ac:dyDescent="0.2">
      <c r="A212" s="41">
        <v>40724</v>
      </c>
      <c r="B212">
        <v>13.32522011</v>
      </c>
      <c r="C212">
        <v>10.224499700000001</v>
      </c>
      <c r="D212">
        <v>0.36551487399999999</v>
      </c>
      <c r="E212">
        <v>1320.6400149999999</v>
      </c>
      <c r="G212" s="41">
        <f t="shared" si="22"/>
        <v>40724</v>
      </c>
      <c r="H212" s="21">
        <f t="shared" si="23"/>
        <v>9.4983475262302632E-3</v>
      </c>
      <c r="I212" s="21">
        <f t="shared" si="24"/>
        <v>1.5182751064515276E-3</v>
      </c>
      <c r="J212" s="21">
        <f t="shared" si="25"/>
        <v>1.2706385110764273E-2</v>
      </c>
      <c r="K212" s="21">
        <f t="shared" si="26"/>
        <v>1.0119228593896468E-2</v>
      </c>
    </row>
    <row r="213" spans="1:11" x14ac:dyDescent="0.2">
      <c r="A213" s="41">
        <v>40725</v>
      </c>
      <c r="B213">
        <v>13.41800213</v>
      </c>
      <c r="C213">
        <v>10.474499700000001</v>
      </c>
      <c r="D213">
        <v>0.37033033399999998</v>
      </c>
      <c r="E213">
        <v>1339.670044</v>
      </c>
      <c r="G213" s="41">
        <f t="shared" si="22"/>
        <v>40725</v>
      </c>
      <c r="H213" s="21">
        <f t="shared" si="23"/>
        <v>6.9628883601232745E-3</v>
      </c>
      <c r="I213" s="21">
        <f t="shared" si="24"/>
        <v>2.4451074119548277E-2</v>
      </c>
      <c r="J213" s="21">
        <f t="shared" si="25"/>
        <v>1.3174457026337016E-2</v>
      </c>
      <c r="K213" s="21">
        <f t="shared" si="26"/>
        <v>1.4409701950459208E-2</v>
      </c>
    </row>
    <row r="214" spans="1:11" x14ac:dyDescent="0.2">
      <c r="A214" s="41">
        <v>40729</v>
      </c>
      <c r="B214">
        <v>13.387908940000001</v>
      </c>
      <c r="C214">
        <v>10.659500120000001</v>
      </c>
      <c r="D214">
        <v>0.36413908</v>
      </c>
      <c r="E214">
        <v>1337.880005</v>
      </c>
      <c r="G214" s="41">
        <f t="shared" si="22"/>
        <v>40729</v>
      </c>
      <c r="H214" s="21">
        <f t="shared" si="23"/>
        <v>-2.242747445442444E-3</v>
      </c>
      <c r="I214" s="21">
        <f t="shared" si="24"/>
        <v>1.7661981507336222E-2</v>
      </c>
      <c r="J214" s="21">
        <f t="shared" si="25"/>
        <v>-1.671819300657118E-2</v>
      </c>
      <c r="K214" s="21">
        <f t="shared" si="26"/>
        <v>-1.3361790151366071E-3</v>
      </c>
    </row>
    <row r="215" spans="1:11" x14ac:dyDescent="0.2">
      <c r="A215" s="41">
        <v>40730</v>
      </c>
      <c r="B215">
        <v>13.47066021</v>
      </c>
      <c r="C215">
        <v>10.709500309999999</v>
      </c>
      <c r="D215">
        <v>0.35932365100000002</v>
      </c>
      <c r="E215">
        <v>1339.219971</v>
      </c>
      <c r="G215" s="41">
        <f t="shared" si="22"/>
        <v>40730</v>
      </c>
      <c r="H215" s="21">
        <f t="shared" si="23"/>
        <v>6.1810451782172982E-3</v>
      </c>
      <c r="I215" s="21">
        <f t="shared" si="24"/>
        <v>4.6906693031678603E-3</v>
      </c>
      <c r="J215" s="21">
        <f t="shared" si="25"/>
        <v>-1.3224147762442851E-2</v>
      </c>
      <c r="K215" s="21">
        <f t="shared" si="26"/>
        <v>1.0015591794423351E-3</v>
      </c>
    </row>
    <row r="216" spans="1:11" x14ac:dyDescent="0.2">
      <c r="A216" s="41">
        <v>40731</v>
      </c>
      <c r="B216">
        <v>13.66374111</v>
      </c>
      <c r="C216">
        <v>10.83699989</v>
      </c>
      <c r="D216">
        <v>0.36069947499999999</v>
      </c>
      <c r="E216">
        <v>1353.219971</v>
      </c>
      <c r="G216" s="41">
        <f t="shared" si="22"/>
        <v>40731</v>
      </c>
      <c r="H216" s="21">
        <f t="shared" si="23"/>
        <v>1.4333440008876892E-2</v>
      </c>
      <c r="I216" s="21">
        <f t="shared" si="24"/>
        <v>1.1905278146446152E-2</v>
      </c>
      <c r="J216" s="21">
        <f t="shared" si="25"/>
        <v>3.8289269191467135E-3</v>
      </c>
      <c r="K216" s="21">
        <f t="shared" si="26"/>
        <v>1.0453846495095398E-2</v>
      </c>
    </row>
    <row r="217" spans="1:11" x14ac:dyDescent="0.2">
      <c r="A217" s="41">
        <v>40732</v>
      </c>
      <c r="B217">
        <v>13.56093407</v>
      </c>
      <c r="C217">
        <v>10.913999560000001</v>
      </c>
      <c r="D217">
        <v>0.35382023499999998</v>
      </c>
      <c r="E217">
        <v>1343.8000489999999</v>
      </c>
      <c r="G217" s="41">
        <f t="shared" si="22"/>
        <v>40732</v>
      </c>
      <c r="H217" s="21">
        <f t="shared" si="23"/>
        <v>-7.5240769839205529E-3</v>
      </c>
      <c r="I217" s="21">
        <f t="shared" si="24"/>
        <v>7.1052570620633304E-3</v>
      </c>
      <c r="J217" s="21">
        <f t="shared" si="25"/>
        <v>-1.9071943478708997E-2</v>
      </c>
      <c r="K217" s="21">
        <f t="shared" si="26"/>
        <v>-6.9611165973547662E-3</v>
      </c>
    </row>
    <row r="218" spans="1:11" x14ac:dyDescent="0.2">
      <c r="A218" s="41">
        <v>40735</v>
      </c>
      <c r="B218">
        <v>13.50827503</v>
      </c>
      <c r="C218">
        <v>10.62749958</v>
      </c>
      <c r="D218">
        <v>0.34143757800000002</v>
      </c>
      <c r="E218">
        <v>1319.48999</v>
      </c>
      <c r="G218" s="41">
        <f t="shared" si="22"/>
        <v>40735</v>
      </c>
      <c r="H218" s="21">
        <f t="shared" si="23"/>
        <v>-3.8831425422599956E-3</v>
      </c>
      <c r="I218" s="21">
        <f t="shared" si="24"/>
        <v>-2.6250686416556923E-2</v>
      </c>
      <c r="J218" s="21">
        <f t="shared" si="25"/>
        <v>-3.4997028929111273E-2</v>
      </c>
      <c r="K218" s="21">
        <f t="shared" si="26"/>
        <v>-1.8090532901892997E-2</v>
      </c>
    </row>
    <row r="219" spans="1:11" x14ac:dyDescent="0.2">
      <c r="A219" s="41">
        <v>40736</v>
      </c>
      <c r="B219">
        <v>13.52583027</v>
      </c>
      <c r="C219">
        <v>10.561499599999999</v>
      </c>
      <c r="D219">
        <v>0.33685153699999998</v>
      </c>
      <c r="E219">
        <v>1313.6400149999999</v>
      </c>
      <c r="G219" s="41">
        <f t="shared" si="22"/>
        <v>40736</v>
      </c>
      <c r="H219" s="21">
        <f t="shared" si="23"/>
        <v>1.2995915437768581E-3</v>
      </c>
      <c r="I219" s="21">
        <f t="shared" si="24"/>
        <v>-6.2103018215317052E-3</v>
      </c>
      <c r="J219" s="21">
        <f t="shared" si="25"/>
        <v>-1.3431564934542894E-2</v>
      </c>
      <c r="K219" s="21">
        <f t="shared" si="26"/>
        <v>-4.4335122239161917E-3</v>
      </c>
    </row>
    <row r="220" spans="1:11" x14ac:dyDescent="0.2">
      <c r="A220" s="41">
        <v>40737</v>
      </c>
      <c r="B220">
        <v>13.5458889</v>
      </c>
      <c r="C220">
        <v>10.67500019</v>
      </c>
      <c r="D220">
        <v>0.33616352100000002</v>
      </c>
      <c r="E220">
        <v>1317.719971</v>
      </c>
      <c r="G220" s="41">
        <f t="shared" si="22"/>
        <v>40737</v>
      </c>
      <c r="H220" s="21">
        <f t="shared" si="23"/>
        <v>1.4829869663889705E-3</v>
      </c>
      <c r="I220" s="21">
        <f t="shared" si="24"/>
        <v>1.0746635828116746E-2</v>
      </c>
      <c r="J220" s="21">
        <f t="shared" si="25"/>
        <v>-2.0424903093138047E-3</v>
      </c>
      <c r="K220" s="21">
        <f t="shared" si="26"/>
        <v>3.1058402251853412E-3</v>
      </c>
    </row>
    <row r="221" spans="1:11" x14ac:dyDescent="0.2">
      <c r="A221" s="41">
        <v>40738</v>
      </c>
      <c r="B221">
        <v>13.44809246</v>
      </c>
      <c r="C221">
        <v>10.519000050000001</v>
      </c>
      <c r="D221">
        <v>0.32286378700000001</v>
      </c>
      <c r="E221">
        <v>1308.869995</v>
      </c>
      <c r="G221" s="41">
        <f t="shared" si="22"/>
        <v>40738</v>
      </c>
      <c r="H221" s="21">
        <f t="shared" si="23"/>
        <v>-7.2196399012249219E-3</v>
      </c>
      <c r="I221" s="21">
        <f t="shared" si="24"/>
        <v>-1.4613595992825856E-2</v>
      </c>
      <c r="J221" s="21">
        <f t="shared" si="25"/>
        <v>-3.9563287415709802E-2</v>
      </c>
      <c r="K221" s="21">
        <f t="shared" si="26"/>
        <v>-6.7161280050145322E-3</v>
      </c>
    </row>
    <row r="222" spans="1:11" x14ac:dyDescent="0.2">
      <c r="A222" s="41">
        <v>40739</v>
      </c>
      <c r="B222">
        <v>13.44809246</v>
      </c>
      <c r="C222">
        <v>10.64350033</v>
      </c>
      <c r="D222">
        <v>0.323322475</v>
      </c>
      <c r="E222">
        <v>1316.1400149999999</v>
      </c>
      <c r="G222" s="41">
        <f t="shared" si="22"/>
        <v>40739</v>
      </c>
      <c r="H222" s="21">
        <f t="shared" si="23"/>
        <v>0</v>
      </c>
      <c r="I222" s="21">
        <f t="shared" si="24"/>
        <v>1.1835752391692322E-2</v>
      </c>
      <c r="J222" s="21">
        <f t="shared" si="25"/>
        <v>1.4206858076653006E-3</v>
      </c>
      <c r="K222" s="21">
        <f t="shared" si="26"/>
        <v>5.5544248304049137E-3</v>
      </c>
    </row>
    <row r="223" spans="1:11" x14ac:dyDescent="0.2">
      <c r="A223" s="41">
        <v>40742</v>
      </c>
      <c r="B223">
        <v>13.370358469999999</v>
      </c>
      <c r="C223">
        <v>10.57649994</v>
      </c>
      <c r="D223">
        <v>0.31644323499999999</v>
      </c>
      <c r="E223">
        <v>1305.4399410000001</v>
      </c>
      <c r="G223" s="41">
        <f t="shared" si="22"/>
        <v>40742</v>
      </c>
      <c r="H223" s="21">
        <f t="shared" si="23"/>
        <v>-5.7802985985716876E-3</v>
      </c>
      <c r="I223" s="21">
        <f t="shared" si="24"/>
        <v>-6.2949582301559115E-3</v>
      </c>
      <c r="J223" s="21">
        <f t="shared" si="25"/>
        <v>-2.1276714524717133E-2</v>
      </c>
      <c r="K223" s="21">
        <f t="shared" si="26"/>
        <v>-8.1298903445313764E-3</v>
      </c>
    </row>
    <row r="224" spans="1:11" x14ac:dyDescent="0.2">
      <c r="A224" s="41">
        <v>40743</v>
      </c>
      <c r="B224">
        <v>13.533349039999999</v>
      </c>
      <c r="C224">
        <v>10.902999879999999</v>
      </c>
      <c r="D224">
        <v>0.32607412299999999</v>
      </c>
      <c r="E224">
        <v>1326.7299800000001</v>
      </c>
      <c r="G224" s="41">
        <f t="shared" si="22"/>
        <v>40743</v>
      </c>
      <c r="H224" s="21">
        <f t="shared" si="23"/>
        <v>1.2190441293381406E-2</v>
      </c>
      <c r="I224" s="21">
        <f t="shared" si="24"/>
        <v>3.0870320224291481E-2</v>
      </c>
      <c r="J224" s="21">
        <f t="shared" si="25"/>
        <v>3.0434804523471692E-2</v>
      </c>
      <c r="K224" s="21">
        <f t="shared" si="26"/>
        <v>1.6308708146076212E-2</v>
      </c>
    </row>
    <row r="225" spans="1:11" x14ac:dyDescent="0.2">
      <c r="A225" s="41">
        <v>40744</v>
      </c>
      <c r="B225">
        <v>13.5132885</v>
      </c>
      <c r="C225">
        <v>10.77750015</v>
      </c>
      <c r="D225">
        <v>0.321946591</v>
      </c>
      <c r="E225">
        <v>1325.839966</v>
      </c>
      <c r="G225" s="41">
        <f t="shared" si="22"/>
        <v>40744</v>
      </c>
      <c r="H225" s="21">
        <f t="shared" si="23"/>
        <v>-1.4823041909809008E-3</v>
      </c>
      <c r="I225" s="21">
        <f t="shared" si="24"/>
        <v>-1.1510568777516994E-2</v>
      </c>
      <c r="J225" s="21">
        <f t="shared" si="25"/>
        <v>-1.2658262980285606E-2</v>
      </c>
      <c r="K225" s="21">
        <f t="shared" si="26"/>
        <v>-6.7083280955182456E-4</v>
      </c>
    </row>
    <row r="226" spans="1:11" x14ac:dyDescent="0.2">
      <c r="A226" s="41">
        <v>40745</v>
      </c>
      <c r="B226">
        <v>13.65873051</v>
      </c>
      <c r="C226">
        <v>10.660499570000001</v>
      </c>
      <c r="D226">
        <v>0.33708086599999998</v>
      </c>
      <c r="E226">
        <v>1343.8000489999999</v>
      </c>
      <c r="G226" s="41">
        <f t="shared" si="22"/>
        <v>40745</v>
      </c>
      <c r="H226" s="21">
        <f t="shared" si="23"/>
        <v>1.0762887952847303E-2</v>
      </c>
      <c r="I226" s="21">
        <f t="shared" si="24"/>
        <v>-1.0856003560343219E-2</v>
      </c>
      <c r="J226" s="21">
        <f t="shared" si="25"/>
        <v>4.7008651195812767E-2</v>
      </c>
      <c r="K226" s="21">
        <f t="shared" si="26"/>
        <v>1.3546192195566853E-2</v>
      </c>
    </row>
    <row r="227" spans="1:11" x14ac:dyDescent="0.2">
      <c r="A227" s="41">
        <v>40746</v>
      </c>
      <c r="B227">
        <v>13.67126369</v>
      </c>
      <c r="C227">
        <v>10.82600021</v>
      </c>
      <c r="D227">
        <v>0.34396010599999999</v>
      </c>
      <c r="E227">
        <v>1345.0200199999999</v>
      </c>
      <c r="G227" s="41">
        <f t="shared" si="22"/>
        <v>40746</v>
      </c>
      <c r="H227" s="21">
        <f t="shared" si="23"/>
        <v>9.175947933685489E-4</v>
      </c>
      <c r="I227" s="21">
        <f t="shared" si="24"/>
        <v>1.5524660820374514E-2</v>
      </c>
      <c r="J227" s="21">
        <f t="shared" si="25"/>
        <v>2.04082779353012E-2</v>
      </c>
      <c r="K227" s="21">
        <f t="shared" si="26"/>
        <v>9.0785158172002056E-4</v>
      </c>
    </row>
    <row r="228" spans="1:11" x14ac:dyDescent="0.2">
      <c r="A228" s="41">
        <v>40749</v>
      </c>
      <c r="B228">
        <v>13.533349039999999</v>
      </c>
      <c r="C228">
        <v>10.67450047</v>
      </c>
      <c r="D228">
        <v>0.33845678000000001</v>
      </c>
      <c r="E228">
        <v>1337.4300539999999</v>
      </c>
      <c r="G228" s="41">
        <f t="shared" si="22"/>
        <v>40749</v>
      </c>
      <c r="H228" s="21">
        <f t="shared" si="23"/>
        <v>-1.0087922603737066E-2</v>
      </c>
      <c r="I228" s="21">
        <f t="shared" si="24"/>
        <v>-1.3994064018219676E-2</v>
      </c>
      <c r="J228" s="21">
        <f t="shared" si="25"/>
        <v>-1.5999896220522669E-2</v>
      </c>
      <c r="K228" s="21">
        <f t="shared" si="26"/>
        <v>-5.6430134028785384E-3</v>
      </c>
    </row>
    <row r="229" spans="1:11" x14ac:dyDescent="0.2">
      <c r="A229" s="41">
        <v>40750</v>
      </c>
      <c r="B229">
        <v>13.438064580000001</v>
      </c>
      <c r="C229">
        <v>10.708999629999999</v>
      </c>
      <c r="D229">
        <v>0.33020168500000002</v>
      </c>
      <c r="E229">
        <v>1331.9399410000001</v>
      </c>
      <c r="G229" s="41">
        <f t="shared" si="22"/>
        <v>40750</v>
      </c>
      <c r="H229" s="21">
        <f t="shared" si="23"/>
        <v>-7.0407154739281349E-3</v>
      </c>
      <c r="I229" s="21">
        <f t="shared" si="24"/>
        <v>3.231922664386655E-3</v>
      </c>
      <c r="J229" s="21">
        <f t="shared" si="25"/>
        <v>-2.4390396315890017E-2</v>
      </c>
      <c r="K229" s="21">
        <f t="shared" si="26"/>
        <v>-4.104972057103029E-3</v>
      </c>
    </row>
    <row r="230" spans="1:11" x14ac:dyDescent="0.2">
      <c r="A230" s="41">
        <v>40751</v>
      </c>
      <c r="B230">
        <v>13.352803229999999</v>
      </c>
      <c r="C230">
        <v>11.126000400000001</v>
      </c>
      <c r="D230">
        <v>0.31781905900000001</v>
      </c>
      <c r="E230">
        <v>1304.8900149999999</v>
      </c>
      <c r="G230" s="41">
        <f t="shared" si="22"/>
        <v>40751</v>
      </c>
      <c r="H230" s="21">
        <f t="shared" si="23"/>
        <v>-6.3447641207869127E-3</v>
      </c>
      <c r="I230" s="21">
        <f t="shared" si="24"/>
        <v>3.8939283257777291E-2</v>
      </c>
      <c r="J230" s="21">
        <f t="shared" si="25"/>
        <v>-3.7500190224650121E-2</v>
      </c>
      <c r="K230" s="21">
        <f t="shared" si="26"/>
        <v>-2.030866795667341E-2</v>
      </c>
    </row>
    <row r="231" spans="1:11" x14ac:dyDescent="0.2">
      <c r="A231" s="41">
        <v>40752</v>
      </c>
      <c r="B231">
        <v>13.28760529</v>
      </c>
      <c r="C231">
        <v>11.19499969</v>
      </c>
      <c r="D231">
        <v>0.31713122100000002</v>
      </c>
      <c r="E231">
        <v>1300.670044</v>
      </c>
      <c r="G231" s="41">
        <f t="shared" si="22"/>
        <v>40752</v>
      </c>
      <c r="H231" s="21">
        <f t="shared" si="23"/>
        <v>-4.8827155524555068E-3</v>
      </c>
      <c r="I231" s="21">
        <f t="shared" si="24"/>
        <v>6.201625698305735E-3</v>
      </c>
      <c r="J231" s="21">
        <f t="shared" si="25"/>
        <v>-2.1642440266617102E-3</v>
      </c>
      <c r="K231" s="21">
        <f t="shared" si="26"/>
        <v>-3.2339668106050601E-3</v>
      </c>
    </row>
    <row r="232" spans="1:11" x14ac:dyDescent="0.2">
      <c r="A232" s="41">
        <v>40753</v>
      </c>
      <c r="B232">
        <v>13.21739578</v>
      </c>
      <c r="C232">
        <v>11.126000400000001</v>
      </c>
      <c r="D232">
        <v>0.31713122100000002</v>
      </c>
      <c r="E232">
        <v>1292.280029</v>
      </c>
      <c r="G232" s="41">
        <f t="shared" si="22"/>
        <v>40753</v>
      </c>
      <c r="H232" s="21">
        <f t="shared" si="23"/>
        <v>-5.2838347066824828E-3</v>
      </c>
      <c r="I232" s="21">
        <f t="shared" si="24"/>
        <v>-6.1634025824612859E-3</v>
      </c>
      <c r="J232" s="21">
        <f t="shared" si="25"/>
        <v>0</v>
      </c>
      <c r="K232" s="21">
        <f t="shared" si="26"/>
        <v>-6.4505329685289325E-3</v>
      </c>
    </row>
    <row r="233" spans="1:11" x14ac:dyDescent="0.2">
      <c r="A233" s="41">
        <v>40756</v>
      </c>
      <c r="B233">
        <v>13.19482994</v>
      </c>
      <c r="C233">
        <v>11.065999980000001</v>
      </c>
      <c r="D233">
        <v>0.334099859</v>
      </c>
      <c r="E233">
        <v>1286.9399410000001</v>
      </c>
      <c r="G233" s="41">
        <f t="shared" si="22"/>
        <v>40756</v>
      </c>
      <c r="H233" s="21">
        <f t="shared" si="23"/>
        <v>-1.7072833692508519E-3</v>
      </c>
      <c r="I233" s="21">
        <f t="shared" si="24"/>
        <v>-5.3928112387987559E-3</v>
      </c>
      <c r="J233" s="21">
        <f t="shared" si="25"/>
        <v>5.350667760333816E-2</v>
      </c>
      <c r="K233" s="21">
        <f t="shared" si="26"/>
        <v>-4.1322994089231235E-3</v>
      </c>
    </row>
    <row r="234" spans="1:11" x14ac:dyDescent="0.2">
      <c r="A234" s="41">
        <v>40757</v>
      </c>
      <c r="B234">
        <v>12.959121700000001</v>
      </c>
      <c r="C234">
        <v>10.585000040000001</v>
      </c>
      <c r="D234">
        <v>0.33066031299999998</v>
      </c>
      <c r="E234">
        <v>1254.0500489999999</v>
      </c>
      <c r="G234" s="41">
        <f t="shared" si="22"/>
        <v>40757</v>
      </c>
      <c r="H234" s="21">
        <f t="shared" si="23"/>
        <v>-1.7863681538285839E-2</v>
      </c>
      <c r="I234" s="21">
        <f t="shared" si="24"/>
        <v>-4.3466468540514169E-2</v>
      </c>
      <c r="J234" s="21">
        <f t="shared" si="25"/>
        <v>-1.0294963937713009E-2</v>
      </c>
      <c r="K234" s="21">
        <f t="shared" si="26"/>
        <v>-2.5556664263946538E-2</v>
      </c>
    </row>
    <row r="235" spans="1:11" x14ac:dyDescent="0.2">
      <c r="A235" s="41">
        <v>40758</v>
      </c>
      <c r="B235">
        <v>12.858813290000001</v>
      </c>
      <c r="C235">
        <v>10.49800014</v>
      </c>
      <c r="D235">
        <v>0.33960333500000001</v>
      </c>
      <c r="E235">
        <v>1260.339966</v>
      </c>
      <c r="G235" s="41">
        <f t="shared" si="22"/>
        <v>40758</v>
      </c>
      <c r="H235" s="21">
        <f t="shared" si="23"/>
        <v>-7.7403710160388597E-3</v>
      </c>
      <c r="I235" s="21">
        <f t="shared" si="24"/>
        <v>-8.2191686038010081E-3</v>
      </c>
      <c r="J235" s="21">
        <f t="shared" si="25"/>
        <v>2.7045949115762191E-2</v>
      </c>
      <c r="K235" s="21">
        <f t="shared" si="26"/>
        <v>5.0156825917879733E-3</v>
      </c>
    </row>
    <row r="236" spans="1:11" x14ac:dyDescent="0.2">
      <c r="A236" s="41">
        <v>40759</v>
      </c>
      <c r="B236">
        <v>12.56292343</v>
      </c>
      <c r="C236">
        <v>10.074000359999999</v>
      </c>
      <c r="D236">
        <v>0.30727097399999997</v>
      </c>
      <c r="E236">
        <v>1200.0699460000001</v>
      </c>
      <c r="G236" s="41">
        <f t="shared" si="22"/>
        <v>40759</v>
      </c>
      <c r="H236" s="21">
        <f t="shared" si="23"/>
        <v>-2.301066617322358E-2</v>
      </c>
      <c r="I236" s="21">
        <f t="shared" si="24"/>
        <v>-4.0388623961287284E-2</v>
      </c>
      <c r="J236" s="21">
        <f t="shared" si="25"/>
        <v>-9.5206252906792077E-2</v>
      </c>
      <c r="K236" s="21">
        <f t="shared" si="26"/>
        <v>-4.7820446566716246E-2</v>
      </c>
    </row>
    <row r="237" spans="1:11" x14ac:dyDescent="0.2">
      <c r="A237" s="41">
        <v>40760</v>
      </c>
      <c r="B237">
        <v>12.750989909999999</v>
      </c>
      <c r="C237">
        <v>10.135000229999999</v>
      </c>
      <c r="D237">
        <v>0.29695218800000001</v>
      </c>
      <c r="E237">
        <v>1199.380005</v>
      </c>
      <c r="G237" s="41">
        <f t="shared" si="22"/>
        <v>40760</v>
      </c>
      <c r="H237" s="21">
        <f t="shared" si="23"/>
        <v>1.4969961494066021E-2</v>
      </c>
      <c r="I237" s="21">
        <f t="shared" si="24"/>
        <v>6.0551784613991355E-3</v>
      </c>
      <c r="J237" s="21">
        <f t="shared" si="25"/>
        <v>-3.3582039545329678E-2</v>
      </c>
      <c r="K237" s="21">
        <f t="shared" si="26"/>
        <v>-5.7491732236092385E-4</v>
      </c>
    </row>
    <row r="238" spans="1:11" x14ac:dyDescent="0.2">
      <c r="A238" s="41">
        <v>40763</v>
      </c>
      <c r="B238">
        <v>12.267028809999999</v>
      </c>
      <c r="C238">
        <v>9.6850004199999997</v>
      </c>
      <c r="D238">
        <v>0.273562998</v>
      </c>
      <c r="E238">
        <v>1119.459961</v>
      </c>
      <c r="G238" s="41">
        <f t="shared" si="22"/>
        <v>40763</v>
      </c>
      <c r="H238" s="21">
        <f t="shared" si="23"/>
        <v>-3.7954786523707644E-2</v>
      </c>
      <c r="I238" s="21">
        <f t="shared" si="24"/>
        <v>-4.4400572253366355E-2</v>
      </c>
      <c r="J238" s="21">
        <f t="shared" si="25"/>
        <v>-7.8764161185436388E-2</v>
      </c>
      <c r="K238" s="21">
        <f t="shared" si="26"/>
        <v>-6.6634464195524101E-2</v>
      </c>
    </row>
    <row r="239" spans="1:11" x14ac:dyDescent="0.2">
      <c r="A239" s="41">
        <v>40764</v>
      </c>
      <c r="B239">
        <v>12.74347115</v>
      </c>
      <c r="C239">
        <v>10.25450039</v>
      </c>
      <c r="D239">
        <v>0.29649350000000002</v>
      </c>
      <c r="E239">
        <v>1172.530029</v>
      </c>
      <c r="G239" s="41">
        <f t="shared" si="22"/>
        <v>40764</v>
      </c>
      <c r="H239" s="21">
        <f t="shared" si="23"/>
        <v>3.8839261517964935E-2</v>
      </c>
      <c r="I239" s="21">
        <f t="shared" si="24"/>
        <v>5.8802265906355178E-2</v>
      </c>
      <c r="J239" s="21">
        <f t="shared" si="25"/>
        <v>8.3821650470433884E-2</v>
      </c>
      <c r="K239" s="21">
        <f t="shared" si="26"/>
        <v>4.7406847809539521E-2</v>
      </c>
    </row>
    <row r="240" spans="1:11" x14ac:dyDescent="0.2">
      <c r="A240" s="41">
        <v>40765</v>
      </c>
      <c r="B240">
        <v>12.226960180000001</v>
      </c>
      <c r="C240">
        <v>9.7065000529999992</v>
      </c>
      <c r="D240">
        <v>0.28296437899999999</v>
      </c>
      <c r="E240">
        <v>1120.76001</v>
      </c>
      <c r="G240" s="41">
        <f t="shared" si="22"/>
        <v>40765</v>
      </c>
      <c r="H240" s="21">
        <f t="shared" si="23"/>
        <v>-4.0531419102400434E-2</v>
      </c>
      <c r="I240" s="21">
        <f t="shared" si="24"/>
        <v>-5.3439984022468967E-2</v>
      </c>
      <c r="J240" s="21">
        <f t="shared" si="25"/>
        <v>-4.5630413482926402E-2</v>
      </c>
      <c r="K240" s="21">
        <f t="shared" si="26"/>
        <v>-4.415240353729144E-2</v>
      </c>
    </row>
    <row r="241" spans="1:11" x14ac:dyDescent="0.2">
      <c r="A241" s="41">
        <v>40766</v>
      </c>
      <c r="B241">
        <v>12.560349459999999</v>
      </c>
      <c r="C241">
        <v>9.9180002209999998</v>
      </c>
      <c r="D241">
        <v>0.30750024300000001</v>
      </c>
      <c r="E241">
        <v>1172.6400149999999</v>
      </c>
      <c r="G241" s="41">
        <f t="shared" si="22"/>
        <v>40766</v>
      </c>
      <c r="H241" s="21">
        <f t="shared" si="23"/>
        <v>2.7266734747802102E-2</v>
      </c>
      <c r="I241" s="21">
        <f t="shared" si="24"/>
        <v>2.1789539673945812E-2</v>
      </c>
      <c r="J241" s="21">
        <f t="shared" si="25"/>
        <v>8.6710080211191531E-2</v>
      </c>
      <c r="K241" s="21">
        <f t="shared" si="26"/>
        <v>4.6290021536367965E-2</v>
      </c>
    </row>
    <row r="242" spans="1:11" x14ac:dyDescent="0.2">
      <c r="A242" s="41">
        <v>40767</v>
      </c>
      <c r="B242">
        <v>12.56540012</v>
      </c>
      <c r="C242">
        <v>10.114999770000001</v>
      </c>
      <c r="D242">
        <v>0.295347005</v>
      </c>
      <c r="E242">
        <v>1178.8100589999999</v>
      </c>
      <c r="G242" s="41">
        <f t="shared" si="22"/>
        <v>40767</v>
      </c>
      <c r="H242" s="21">
        <f t="shared" si="23"/>
        <v>4.0211142341896328E-4</v>
      </c>
      <c r="I242" s="21">
        <f t="shared" si="24"/>
        <v>1.9862829664278658E-2</v>
      </c>
      <c r="J242" s="21">
        <f t="shared" si="25"/>
        <v>-3.9522693970684197E-2</v>
      </c>
      <c r="K242" s="21">
        <f t="shared" si="26"/>
        <v>5.2616693282463434E-3</v>
      </c>
    </row>
    <row r="243" spans="1:11" x14ac:dyDescent="0.2">
      <c r="A243" s="41">
        <v>40770</v>
      </c>
      <c r="B243">
        <v>12.623492239999999</v>
      </c>
      <c r="C243">
        <v>10.147500040000001</v>
      </c>
      <c r="D243">
        <v>0.30658295800000002</v>
      </c>
      <c r="E243">
        <v>1204.48999</v>
      </c>
      <c r="G243" s="41">
        <f t="shared" si="22"/>
        <v>40770</v>
      </c>
      <c r="H243" s="21">
        <f t="shared" si="23"/>
        <v>4.6231810722474256E-3</v>
      </c>
      <c r="I243" s="21">
        <f t="shared" si="24"/>
        <v>3.2130766919433729E-3</v>
      </c>
      <c r="J243" s="21">
        <f t="shared" si="25"/>
        <v>3.8043226475243941E-2</v>
      </c>
      <c r="K243" s="21">
        <f t="shared" si="26"/>
        <v>2.1784621537573878E-2</v>
      </c>
    </row>
    <row r="244" spans="1:11" x14ac:dyDescent="0.2">
      <c r="A244" s="41">
        <v>40771</v>
      </c>
      <c r="B244">
        <v>13.113479610000001</v>
      </c>
      <c r="C244">
        <v>9.8839998250000001</v>
      </c>
      <c r="D244">
        <v>0.29786944399999998</v>
      </c>
      <c r="E244">
        <v>1192.76001</v>
      </c>
      <c r="G244" s="41">
        <f t="shared" si="22"/>
        <v>40771</v>
      </c>
      <c r="H244" s="21">
        <f t="shared" si="23"/>
        <v>3.8815516394693134E-2</v>
      </c>
      <c r="I244" s="21">
        <f t="shared" si="24"/>
        <v>-2.5967008027723115E-2</v>
      </c>
      <c r="J244" s="21">
        <f t="shared" si="25"/>
        <v>-2.8421390597973217E-2</v>
      </c>
      <c r="K244" s="21">
        <f t="shared" si="26"/>
        <v>-9.7385450251853412E-3</v>
      </c>
    </row>
    <row r="245" spans="1:11" x14ac:dyDescent="0.2">
      <c r="A245" s="41">
        <v>40772</v>
      </c>
      <c r="B245">
        <v>13.02003193</v>
      </c>
      <c r="C245">
        <v>9.7965002059999993</v>
      </c>
      <c r="D245">
        <v>0.29374194100000001</v>
      </c>
      <c r="E245">
        <v>1193.8900149999999</v>
      </c>
      <c r="G245" s="41">
        <f t="shared" si="22"/>
        <v>40772</v>
      </c>
      <c r="H245" s="21">
        <f t="shared" si="23"/>
        <v>-7.1260781104002177E-3</v>
      </c>
      <c r="I245" s="21">
        <f t="shared" si="24"/>
        <v>-8.8526528277230732E-3</v>
      </c>
      <c r="J245" s="21">
        <f t="shared" si="25"/>
        <v>-1.385675195338254E-2</v>
      </c>
      <c r="K245" s="21">
        <f t="shared" si="26"/>
        <v>9.4738672534799839E-4</v>
      </c>
    </row>
    <row r="246" spans="1:11" x14ac:dyDescent="0.2">
      <c r="A246" s="41">
        <v>40773</v>
      </c>
      <c r="B246">
        <v>13.08064461</v>
      </c>
      <c r="C246">
        <v>9.1260004039999991</v>
      </c>
      <c r="D246">
        <v>0.27379220700000001</v>
      </c>
      <c r="E246">
        <v>1140.650024</v>
      </c>
      <c r="G246" s="41">
        <f t="shared" si="22"/>
        <v>40773</v>
      </c>
      <c r="H246" s="21">
        <f t="shared" si="23"/>
        <v>4.6553403498450713E-3</v>
      </c>
      <c r="I246" s="21">
        <f t="shared" si="24"/>
        <v>-6.8442789557575212E-2</v>
      </c>
      <c r="J246" s="21">
        <f t="shared" si="25"/>
        <v>-6.7915851349263034E-2</v>
      </c>
      <c r="K246" s="21">
        <f t="shared" si="26"/>
        <v>-4.4593714941153828E-2</v>
      </c>
    </row>
    <row r="247" spans="1:11" x14ac:dyDescent="0.2">
      <c r="A247" s="41">
        <v>40774</v>
      </c>
      <c r="B247">
        <v>13.2094574</v>
      </c>
      <c r="C247">
        <v>8.9464998250000001</v>
      </c>
      <c r="D247">
        <v>0.26897668800000002</v>
      </c>
      <c r="E247">
        <v>1123.530029</v>
      </c>
      <c r="G247" s="41">
        <f t="shared" si="22"/>
        <v>40774</v>
      </c>
      <c r="H247" s="21">
        <f t="shared" si="23"/>
        <v>9.8475873200869393E-3</v>
      </c>
      <c r="I247" s="21">
        <f t="shared" si="24"/>
        <v>-1.9669139935751367E-2</v>
      </c>
      <c r="J247" s="21">
        <f t="shared" si="25"/>
        <v>-1.758822521928094E-2</v>
      </c>
      <c r="K247" s="21">
        <f t="shared" si="26"/>
        <v>-1.5008981405150057E-2</v>
      </c>
    </row>
    <row r="248" spans="1:11" x14ac:dyDescent="0.2">
      <c r="A248" s="41">
        <v>40777</v>
      </c>
      <c r="B248">
        <v>13.18167686</v>
      </c>
      <c r="C248">
        <v>8.8769998549999993</v>
      </c>
      <c r="D248">
        <v>0.27379220700000001</v>
      </c>
      <c r="E248">
        <v>1123.8199460000001</v>
      </c>
      <c r="G248" s="41">
        <f t="shared" si="22"/>
        <v>40777</v>
      </c>
      <c r="H248" s="21">
        <f t="shared" si="23"/>
        <v>-2.1030795708535453E-3</v>
      </c>
      <c r="I248" s="21">
        <f t="shared" si="24"/>
        <v>-7.768397849379105E-3</v>
      </c>
      <c r="J248" s="21">
        <f t="shared" si="25"/>
        <v>1.7903109134870476E-2</v>
      </c>
      <c r="K248" s="21">
        <f t="shared" si="26"/>
        <v>2.5804116714001069E-4</v>
      </c>
    </row>
    <row r="249" spans="1:11" x14ac:dyDescent="0.2">
      <c r="A249" s="41">
        <v>40778</v>
      </c>
      <c r="B249">
        <v>13.43929863</v>
      </c>
      <c r="C249">
        <v>9.6774997710000008</v>
      </c>
      <c r="D249">
        <v>0.30337268099999998</v>
      </c>
      <c r="E249">
        <v>1162.349976</v>
      </c>
      <c r="G249" s="41">
        <f t="shared" si="22"/>
        <v>40778</v>
      </c>
      <c r="H249" s="21">
        <f t="shared" si="23"/>
        <v>1.9543930012558365E-2</v>
      </c>
      <c r="I249" s="21">
        <f t="shared" si="24"/>
        <v>9.017685356265015E-2</v>
      </c>
      <c r="J249" s="21">
        <f t="shared" si="25"/>
        <v>0.10803986835169477</v>
      </c>
      <c r="K249" s="21">
        <f t="shared" si="26"/>
        <v>3.4284878229061011E-2</v>
      </c>
    </row>
    <row r="250" spans="1:11" x14ac:dyDescent="0.2">
      <c r="A250" s="41">
        <v>40779</v>
      </c>
      <c r="B250">
        <v>13.479713439999999</v>
      </c>
      <c r="C250">
        <v>9.6864995960000009</v>
      </c>
      <c r="D250">
        <v>0.29901588000000001</v>
      </c>
      <c r="E250">
        <v>1177.599976</v>
      </c>
      <c r="G250" s="41">
        <f t="shared" si="22"/>
        <v>40779</v>
      </c>
      <c r="H250" s="21">
        <f t="shared" si="23"/>
        <v>3.0072112476006267E-3</v>
      </c>
      <c r="I250" s="21">
        <f t="shared" si="24"/>
        <v>9.2997418888796091E-4</v>
      </c>
      <c r="J250" s="21">
        <f t="shared" si="25"/>
        <v>-1.4361217317389152E-2</v>
      </c>
      <c r="K250" s="21">
        <f t="shared" si="26"/>
        <v>1.3119972740464947E-2</v>
      </c>
    </row>
    <row r="251" spans="1:11" x14ac:dyDescent="0.2">
      <c r="A251" s="41">
        <v>40780</v>
      </c>
      <c r="B251">
        <v>13.31048489</v>
      </c>
      <c r="C251">
        <v>9.6014995570000004</v>
      </c>
      <c r="D251">
        <v>0.286174804</v>
      </c>
      <c r="E251">
        <v>1159.2700199999999</v>
      </c>
      <c r="G251" s="41">
        <f t="shared" si="22"/>
        <v>40780</v>
      </c>
      <c r="H251" s="21">
        <f t="shared" si="23"/>
        <v>-1.2554313617515574E-2</v>
      </c>
      <c r="I251" s="21">
        <f t="shared" si="24"/>
        <v>-8.7751037573057245E-3</v>
      </c>
      <c r="J251" s="21">
        <f t="shared" si="25"/>
        <v>-4.2944461678757651E-2</v>
      </c>
      <c r="K251" s="21">
        <f t="shared" si="26"/>
        <v>-1.5565520018319012E-2</v>
      </c>
    </row>
    <row r="252" spans="1:11" x14ac:dyDescent="0.2">
      <c r="A252" s="41">
        <v>40781</v>
      </c>
      <c r="B252">
        <v>13.361001010000001</v>
      </c>
      <c r="C252">
        <v>9.9635000229999999</v>
      </c>
      <c r="D252">
        <v>0.29832801199999998</v>
      </c>
      <c r="E252">
        <v>1176.8000489999999</v>
      </c>
      <c r="G252" s="41">
        <f t="shared" si="22"/>
        <v>40781</v>
      </c>
      <c r="H252" s="21">
        <f t="shared" si="23"/>
        <v>3.7952126025065534E-3</v>
      </c>
      <c r="I252" s="21">
        <f t="shared" si="24"/>
        <v>3.7702492600344195E-2</v>
      </c>
      <c r="J252" s="21">
        <f t="shared" si="25"/>
        <v>4.2467777841126653E-2</v>
      </c>
      <c r="K252" s="21">
        <f t="shared" si="26"/>
        <v>1.5121609890334176E-2</v>
      </c>
    </row>
    <row r="253" spans="1:11" x14ac:dyDescent="0.2">
      <c r="A253" s="41">
        <v>40784</v>
      </c>
      <c r="B253">
        <v>13.434247969999999</v>
      </c>
      <c r="C253">
        <v>10.32649994</v>
      </c>
      <c r="D253">
        <v>0.306353718</v>
      </c>
      <c r="E253">
        <v>1210.079956</v>
      </c>
      <c r="G253" s="41">
        <f t="shared" si="22"/>
        <v>40784</v>
      </c>
      <c r="H253" s="21">
        <f t="shared" si="23"/>
        <v>5.4821461315044647E-3</v>
      </c>
      <c r="I253" s="21">
        <f t="shared" si="24"/>
        <v>3.6432971963872296E-2</v>
      </c>
      <c r="J253" s="21">
        <f t="shared" si="25"/>
        <v>2.690228767387759E-2</v>
      </c>
      <c r="K253" s="21">
        <f t="shared" si="26"/>
        <v>2.8280001371753904E-2</v>
      </c>
    </row>
    <row r="254" spans="1:11" x14ac:dyDescent="0.2">
      <c r="A254" s="41">
        <v>40785</v>
      </c>
      <c r="B254">
        <v>13.340797419999999</v>
      </c>
      <c r="C254">
        <v>10.54599953</v>
      </c>
      <c r="D254">
        <v>0.31369161600000001</v>
      </c>
      <c r="E254">
        <v>1212.920044</v>
      </c>
      <c r="G254" s="41">
        <f t="shared" si="22"/>
        <v>40785</v>
      </c>
      <c r="H254" s="21">
        <f t="shared" si="23"/>
        <v>-6.9561430017284417E-3</v>
      </c>
      <c r="I254" s="21">
        <f t="shared" si="24"/>
        <v>2.1255952285416768E-2</v>
      </c>
      <c r="J254" s="21">
        <f t="shared" si="25"/>
        <v>2.3952371291279695E-2</v>
      </c>
      <c r="K254" s="21">
        <f t="shared" si="26"/>
        <v>2.3470250754240585E-3</v>
      </c>
    </row>
    <row r="255" spans="1:11" x14ac:dyDescent="0.2">
      <c r="A255" s="41">
        <v>40786</v>
      </c>
      <c r="B255">
        <v>13.434247969999999</v>
      </c>
      <c r="C255">
        <v>10.761500359999999</v>
      </c>
      <c r="D255">
        <v>0.30520725300000001</v>
      </c>
      <c r="E255">
        <v>1218.8900149999999</v>
      </c>
      <c r="G255" s="41">
        <f t="shared" si="22"/>
        <v>40786</v>
      </c>
      <c r="H255" s="21">
        <f t="shared" si="23"/>
        <v>7.0048698783104699E-3</v>
      </c>
      <c r="I255" s="21">
        <f t="shared" si="24"/>
        <v>2.0434367495178574E-2</v>
      </c>
      <c r="J255" s="21">
        <f t="shared" si="25"/>
        <v>-2.7046827416643437E-2</v>
      </c>
      <c r="K255" s="21">
        <f t="shared" si="26"/>
        <v>4.9219823099897475E-3</v>
      </c>
    </row>
    <row r="256" spans="1:11" x14ac:dyDescent="0.2">
      <c r="A256" s="41">
        <v>40787</v>
      </c>
      <c r="B256">
        <v>13.297863960000001</v>
      </c>
      <c r="C256">
        <v>10.62699986</v>
      </c>
      <c r="D256">
        <v>0.30451941500000002</v>
      </c>
      <c r="E256">
        <v>1204.420044</v>
      </c>
      <c r="G256" s="41">
        <f t="shared" si="22"/>
        <v>40787</v>
      </c>
      <c r="H256" s="21">
        <f t="shared" si="23"/>
        <v>-1.0151964613468324E-2</v>
      </c>
      <c r="I256" s="21">
        <f t="shared" si="24"/>
        <v>-1.2498303721656834E-2</v>
      </c>
      <c r="J256" s="21">
        <f t="shared" si="25"/>
        <v>-2.2536751444762748E-3</v>
      </c>
      <c r="K256" s="21">
        <f t="shared" si="26"/>
        <v>-1.1871432879036248E-2</v>
      </c>
    </row>
    <row r="257" spans="1:11" x14ac:dyDescent="0.2">
      <c r="A257" s="41">
        <v>40788</v>
      </c>
      <c r="B257">
        <v>13.14126205</v>
      </c>
      <c r="C257">
        <v>10.5</v>
      </c>
      <c r="D257">
        <v>0.296264321</v>
      </c>
      <c r="E257">
        <v>1173.969971</v>
      </c>
      <c r="G257" s="41">
        <f t="shared" si="22"/>
        <v>40788</v>
      </c>
      <c r="H257" s="21">
        <f t="shared" si="23"/>
        <v>-1.1776471053626336E-2</v>
      </c>
      <c r="I257" s="21">
        <f t="shared" si="24"/>
        <v>-1.1950678617963173E-2</v>
      </c>
      <c r="J257" s="21">
        <f t="shared" si="25"/>
        <v>-2.7108596671906793E-2</v>
      </c>
      <c r="K257" s="21">
        <f t="shared" si="26"/>
        <v>-2.528193810099022E-2</v>
      </c>
    </row>
    <row r="258" spans="1:11" x14ac:dyDescent="0.2">
      <c r="A258" s="41">
        <v>40792</v>
      </c>
      <c r="B258">
        <v>13.05287075</v>
      </c>
      <c r="C258">
        <v>10.809000019999999</v>
      </c>
      <c r="D258">
        <v>0.30222621599999999</v>
      </c>
      <c r="E258">
        <v>1165.23999</v>
      </c>
      <c r="G258" s="41">
        <f t="shared" ref="G258:G321" si="27">A258</f>
        <v>40792</v>
      </c>
      <c r="H258" s="21">
        <f t="shared" si="23"/>
        <v>-6.7262413353974338E-3</v>
      </c>
      <c r="I258" s="21">
        <f t="shared" si="24"/>
        <v>2.9428573333333263E-2</v>
      </c>
      <c r="J258" s="21">
        <f t="shared" si="25"/>
        <v>2.0123567292465117E-2</v>
      </c>
      <c r="K258" s="21">
        <f t="shared" si="26"/>
        <v>-7.4362898674177336E-3</v>
      </c>
    </row>
    <row r="259" spans="1:11" x14ac:dyDescent="0.2">
      <c r="A259" s="41">
        <v>40793</v>
      </c>
      <c r="B259">
        <v>13.23976326</v>
      </c>
      <c r="C259">
        <v>10.994999890000001</v>
      </c>
      <c r="D259">
        <v>0.32676205000000003</v>
      </c>
      <c r="E259">
        <v>1198.619995</v>
      </c>
      <c r="G259" s="41">
        <f t="shared" si="27"/>
        <v>40793</v>
      </c>
      <c r="H259" s="21">
        <f t="shared" si="23"/>
        <v>1.4318115422999943E-2</v>
      </c>
      <c r="I259" s="21">
        <f t="shared" si="24"/>
        <v>1.7207870261434444E-2</v>
      </c>
      <c r="J259" s="21">
        <f t="shared" si="25"/>
        <v>8.1183672034592869E-2</v>
      </c>
      <c r="K259" s="21">
        <f t="shared" si="26"/>
        <v>2.8646463635358055E-2</v>
      </c>
    </row>
    <row r="260" spans="1:11" x14ac:dyDescent="0.2">
      <c r="A260" s="41">
        <v>40794</v>
      </c>
      <c r="B260">
        <v>13.186726569999999</v>
      </c>
      <c r="C260">
        <v>10.86299992</v>
      </c>
      <c r="D260">
        <v>0.32515692699999998</v>
      </c>
      <c r="E260">
        <v>1185.900024</v>
      </c>
      <c r="G260" s="41">
        <f t="shared" si="27"/>
        <v>40794</v>
      </c>
      <c r="H260" s="21">
        <f t="shared" si="23"/>
        <v>-4.0058639235820278E-3</v>
      </c>
      <c r="I260" s="21">
        <f t="shared" si="24"/>
        <v>-1.2005454417517103E-2</v>
      </c>
      <c r="J260" s="21">
        <f t="shared" si="25"/>
        <v>-4.9122075222628458E-3</v>
      </c>
      <c r="K260" s="21">
        <f t="shared" si="26"/>
        <v>-1.0612179884417872E-2</v>
      </c>
    </row>
    <row r="261" spans="1:11" x14ac:dyDescent="0.2">
      <c r="A261" s="41">
        <v>40795</v>
      </c>
      <c r="B261">
        <v>12.97204208</v>
      </c>
      <c r="C261">
        <v>10.569499970000001</v>
      </c>
      <c r="D261">
        <v>0.31827783599999998</v>
      </c>
      <c r="E261">
        <v>1154.2299800000001</v>
      </c>
      <c r="G261" s="41">
        <f t="shared" si="27"/>
        <v>40795</v>
      </c>
      <c r="H261" s="21">
        <f t="shared" ref="H261:H324" si="28">(B261-B260)/B260</f>
        <v>-1.6280347428179045E-2</v>
      </c>
      <c r="I261" s="21">
        <f t="shared" ref="I261:I324" si="29">C261/C260-1</f>
        <v>-2.701831466090987E-2</v>
      </c>
      <c r="J261" s="21">
        <f t="shared" ref="J261:J324" si="30">D261/D260-1</f>
        <v>-2.1156218517220826E-2</v>
      </c>
      <c r="K261" s="21">
        <f t="shared" ref="K261:K324" si="31">E261/E260-1</f>
        <v>-2.6705492334149761E-2</v>
      </c>
    </row>
    <row r="262" spans="1:11" x14ac:dyDescent="0.2">
      <c r="A262" s="41">
        <v>40798</v>
      </c>
      <c r="B262">
        <v>13.088225359999999</v>
      </c>
      <c r="C262">
        <v>10.82800007</v>
      </c>
      <c r="D262">
        <v>0.325844884</v>
      </c>
      <c r="E262">
        <v>1162.2700199999999</v>
      </c>
      <c r="G262" s="41">
        <f t="shared" si="27"/>
        <v>40798</v>
      </c>
      <c r="H262" s="21">
        <f t="shared" si="28"/>
        <v>8.9564371810918111E-3</v>
      </c>
      <c r="I262" s="21">
        <f t="shared" si="29"/>
        <v>2.4457174013313265E-2</v>
      </c>
      <c r="J262" s="21">
        <f t="shared" si="30"/>
        <v>2.3774976275759307E-2</v>
      </c>
      <c r="K262" s="21">
        <f t="shared" si="31"/>
        <v>6.9657175253754477E-3</v>
      </c>
    </row>
    <row r="263" spans="1:11" x14ac:dyDescent="0.2">
      <c r="A263" s="41">
        <v>40799</v>
      </c>
      <c r="B263">
        <v>13.03013515</v>
      </c>
      <c r="C263">
        <v>10.976499560000001</v>
      </c>
      <c r="D263">
        <v>0.33318254400000002</v>
      </c>
      <c r="E263">
        <v>1172.869995</v>
      </c>
      <c r="G263" s="41">
        <f t="shared" si="27"/>
        <v>40799</v>
      </c>
      <c r="H263" s="21">
        <f t="shared" si="28"/>
        <v>-4.438356492357921E-3</v>
      </c>
      <c r="I263" s="21">
        <f t="shared" si="29"/>
        <v>1.371439684521536E-2</v>
      </c>
      <c r="J263" s="21">
        <f t="shared" si="30"/>
        <v>2.2518874348814499E-2</v>
      </c>
      <c r="K263" s="21">
        <f t="shared" si="31"/>
        <v>9.1200623070359921E-3</v>
      </c>
    </row>
    <row r="264" spans="1:11" x14ac:dyDescent="0.2">
      <c r="A264" s="41">
        <v>40800</v>
      </c>
      <c r="B264">
        <v>13.18420315</v>
      </c>
      <c r="C264">
        <v>11.128499980000001</v>
      </c>
      <c r="D264">
        <v>0.35038057</v>
      </c>
      <c r="E264">
        <v>1188.6800539999999</v>
      </c>
      <c r="G264" s="41">
        <f t="shared" si="27"/>
        <v>40800</v>
      </c>
      <c r="H264" s="21">
        <f t="shared" si="28"/>
        <v>1.1823975593990715E-2</v>
      </c>
      <c r="I264" s="21">
        <f t="shared" si="29"/>
        <v>1.3847804499889316E-2</v>
      </c>
      <c r="J264" s="21">
        <f t="shared" si="30"/>
        <v>5.161742807270242E-2</v>
      </c>
      <c r="K264" s="21">
        <f t="shared" si="31"/>
        <v>1.3479805150953483E-2</v>
      </c>
    </row>
    <row r="265" spans="1:11" x14ac:dyDescent="0.2">
      <c r="A265" s="41">
        <v>40801</v>
      </c>
      <c r="B265">
        <v>13.262498859999999</v>
      </c>
      <c r="C265">
        <v>11.338999749999999</v>
      </c>
      <c r="D265">
        <v>0.35542541700000002</v>
      </c>
      <c r="E265">
        <v>1209.1099850000001</v>
      </c>
      <c r="G265" s="41">
        <f t="shared" si="27"/>
        <v>40801</v>
      </c>
      <c r="H265" s="21">
        <f t="shared" si="28"/>
        <v>5.9386000890011333E-3</v>
      </c>
      <c r="I265" s="21">
        <f t="shared" si="29"/>
        <v>1.8915376769403469E-2</v>
      </c>
      <c r="J265" s="21">
        <f t="shared" si="30"/>
        <v>1.439819279933241E-2</v>
      </c>
      <c r="K265" s="21">
        <f t="shared" si="31"/>
        <v>1.7187073116312401E-2</v>
      </c>
    </row>
    <row r="266" spans="1:11" x14ac:dyDescent="0.2">
      <c r="A266" s="41">
        <v>40802</v>
      </c>
      <c r="B266">
        <v>13.297863960000001</v>
      </c>
      <c r="C266">
        <v>11.96500015</v>
      </c>
      <c r="D266">
        <v>0.35450807200000001</v>
      </c>
      <c r="E266">
        <v>1216.01001</v>
      </c>
      <c r="G266" s="41">
        <f t="shared" si="27"/>
        <v>40802</v>
      </c>
      <c r="H266" s="21">
        <f t="shared" si="28"/>
        <v>2.6665487683217568E-3</v>
      </c>
      <c r="I266" s="21">
        <f t="shared" si="29"/>
        <v>5.5207726766199228E-2</v>
      </c>
      <c r="J266" s="21">
        <f t="shared" si="30"/>
        <v>-2.5809774881687675E-3</v>
      </c>
      <c r="K266" s="21">
        <f t="shared" si="31"/>
        <v>5.7066975590314151E-3</v>
      </c>
    </row>
    <row r="267" spans="1:11" x14ac:dyDescent="0.2">
      <c r="A267" s="41">
        <v>40805</v>
      </c>
      <c r="B267">
        <v>13.24734688</v>
      </c>
      <c r="C267">
        <v>12.084500309999999</v>
      </c>
      <c r="D267">
        <v>0.34717038300000003</v>
      </c>
      <c r="E267">
        <v>1204.089966</v>
      </c>
      <c r="G267" s="41">
        <f t="shared" si="27"/>
        <v>40805</v>
      </c>
      <c r="H267" s="21">
        <f t="shared" si="28"/>
        <v>-3.7988868100888996E-3</v>
      </c>
      <c r="I267" s="21">
        <f t="shared" si="29"/>
        <v>9.987476682146168E-3</v>
      </c>
      <c r="J267" s="21">
        <f t="shared" si="30"/>
        <v>-2.0698228276167407E-2</v>
      </c>
      <c r="K267" s="21">
        <f t="shared" si="31"/>
        <v>-9.8025870691639261E-3</v>
      </c>
    </row>
    <row r="268" spans="1:11" x14ac:dyDescent="0.2">
      <c r="A268" s="41">
        <v>40806</v>
      </c>
      <c r="B268">
        <v>13.206933019999999</v>
      </c>
      <c r="C268">
        <v>11.662500380000001</v>
      </c>
      <c r="D268">
        <v>0.33822739099999999</v>
      </c>
      <c r="E268">
        <v>1202.089966</v>
      </c>
      <c r="G268" s="41">
        <f t="shared" si="27"/>
        <v>40806</v>
      </c>
      <c r="H268" s="21">
        <f t="shared" si="28"/>
        <v>-3.0507135025667135E-3</v>
      </c>
      <c r="I268" s="21">
        <f t="shared" si="29"/>
        <v>-3.492075958248686E-2</v>
      </c>
      <c r="J268" s="21">
        <f t="shared" si="30"/>
        <v>-2.5759662799346716E-2</v>
      </c>
      <c r="K268" s="21">
        <f t="shared" si="31"/>
        <v>-1.6610054534745844E-3</v>
      </c>
    </row>
    <row r="269" spans="1:11" x14ac:dyDescent="0.2">
      <c r="A269" s="41">
        <v>40807</v>
      </c>
      <c r="B269">
        <v>12.96193886</v>
      </c>
      <c r="C269">
        <v>11.59350014</v>
      </c>
      <c r="D269">
        <v>0.33180680899999998</v>
      </c>
      <c r="E269">
        <v>1166.76001</v>
      </c>
      <c r="G269" s="41">
        <f t="shared" si="27"/>
        <v>40807</v>
      </c>
      <c r="H269" s="21">
        <f t="shared" si="28"/>
        <v>-1.8550420421530933E-2</v>
      </c>
      <c r="I269" s="21">
        <f t="shared" si="29"/>
        <v>-5.9164190998295396E-3</v>
      </c>
      <c r="J269" s="21">
        <f t="shared" si="30"/>
        <v>-1.8983033813485539E-2</v>
      </c>
      <c r="K269" s="21">
        <f t="shared" si="31"/>
        <v>-2.9390442478745449E-2</v>
      </c>
    </row>
    <row r="270" spans="1:11" x14ac:dyDescent="0.2">
      <c r="A270" s="41">
        <v>40808</v>
      </c>
      <c r="B270">
        <v>12.69926643</v>
      </c>
      <c r="C270">
        <v>11.16149998</v>
      </c>
      <c r="D270">
        <v>0.30979338299999998</v>
      </c>
      <c r="E270">
        <v>1129.5600589999999</v>
      </c>
      <c r="G270" s="41">
        <f t="shared" si="27"/>
        <v>40808</v>
      </c>
      <c r="H270" s="21">
        <f t="shared" si="28"/>
        <v>-2.026490271533346E-2</v>
      </c>
      <c r="I270" s="21">
        <f t="shared" si="29"/>
        <v>-3.726227237532076E-2</v>
      </c>
      <c r="J270" s="21">
        <f t="shared" si="30"/>
        <v>-6.6344105675058662E-2</v>
      </c>
      <c r="K270" s="21">
        <f t="shared" si="31"/>
        <v>-3.1883121362721423E-2</v>
      </c>
    </row>
    <row r="271" spans="1:11" x14ac:dyDescent="0.2">
      <c r="A271" s="41">
        <v>40809</v>
      </c>
      <c r="B271">
        <v>12.83059883</v>
      </c>
      <c r="C271">
        <v>11.180500029999999</v>
      </c>
      <c r="D271">
        <v>0.31621393599999997</v>
      </c>
      <c r="E271">
        <v>1136.4300539999999</v>
      </c>
      <c r="G271" s="41">
        <f t="shared" si="27"/>
        <v>40809</v>
      </c>
      <c r="H271" s="21">
        <f t="shared" si="28"/>
        <v>1.0341731211320038E-2</v>
      </c>
      <c r="I271" s="21">
        <f t="shared" si="29"/>
        <v>1.7022846422116711E-3</v>
      </c>
      <c r="J271" s="21">
        <f t="shared" si="30"/>
        <v>2.0725274819701323E-2</v>
      </c>
      <c r="K271" s="21">
        <f t="shared" si="31"/>
        <v>6.082009491449325E-3</v>
      </c>
    </row>
    <row r="272" spans="1:11" x14ac:dyDescent="0.2">
      <c r="A272" s="41">
        <v>40812</v>
      </c>
      <c r="B272">
        <v>13.09075356</v>
      </c>
      <c r="C272">
        <v>11.49250031</v>
      </c>
      <c r="D272">
        <v>0.316901922</v>
      </c>
      <c r="E272">
        <v>1162.9499510000001</v>
      </c>
      <c r="G272" s="41">
        <f t="shared" si="27"/>
        <v>40812</v>
      </c>
      <c r="H272" s="21">
        <f t="shared" si="28"/>
        <v>2.0276117541117137E-2</v>
      </c>
      <c r="I272" s="21">
        <f t="shared" si="29"/>
        <v>2.7905753692842872E-2</v>
      </c>
      <c r="J272" s="21">
        <f t="shared" si="30"/>
        <v>2.1756979110498786E-3</v>
      </c>
      <c r="K272" s="21">
        <f t="shared" si="31"/>
        <v>2.3336145420173926E-2</v>
      </c>
    </row>
    <row r="273" spans="1:11" x14ac:dyDescent="0.2">
      <c r="A273" s="41">
        <v>40813</v>
      </c>
      <c r="B273">
        <v>13.14126205</v>
      </c>
      <c r="C273">
        <v>11.210499759999999</v>
      </c>
      <c r="D273">
        <v>0.31736049100000002</v>
      </c>
      <c r="E273">
        <v>1175.380005</v>
      </c>
      <c r="G273" s="41">
        <f t="shared" si="27"/>
        <v>40813</v>
      </c>
      <c r="H273" s="21">
        <f t="shared" si="28"/>
        <v>3.8583332707701171E-3</v>
      </c>
      <c r="I273" s="21">
        <f t="shared" si="29"/>
        <v>-2.4537789201069082E-2</v>
      </c>
      <c r="J273" s="21">
        <f t="shared" si="30"/>
        <v>1.4470376105828464E-3</v>
      </c>
      <c r="K273" s="21">
        <f t="shared" si="31"/>
        <v>1.068838258199456E-2</v>
      </c>
    </row>
    <row r="274" spans="1:11" x14ac:dyDescent="0.2">
      <c r="A274" s="41">
        <v>40814</v>
      </c>
      <c r="B274">
        <v>12.95941734</v>
      </c>
      <c r="C274">
        <v>11.48550034</v>
      </c>
      <c r="D274">
        <v>0.30772954200000002</v>
      </c>
      <c r="E274">
        <v>1151.0600589999999</v>
      </c>
      <c r="G274" s="41">
        <f t="shared" si="27"/>
        <v>40814</v>
      </c>
      <c r="H274" s="21">
        <f t="shared" si="28"/>
        <v>-1.3837689965249571E-2</v>
      </c>
      <c r="I274" s="21">
        <f t="shared" si="29"/>
        <v>2.4530626277806666E-2</v>
      </c>
      <c r="J274" s="21">
        <f t="shared" si="30"/>
        <v>-3.0347032075898839E-2</v>
      </c>
      <c r="K274" s="21">
        <f t="shared" si="31"/>
        <v>-2.0691134693924029E-2</v>
      </c>
    </row>
    <row r="275" spans="1:11" x14ac:dyDescent="0.2">
      <c r="A275" s="41">
        <v>40815</v>
      </c>
      <c r="B275">
        <v>13.1160078</v>
      </c>
      <c r="C275">
        <v>11.12199974</v>
      </c>
      <c r="D275">
        <v>0.300162494</v>
      </c>
      <c r="E275">
        <v>1160.400024</v>
      </c>
      <c r="G275" s="41">
        <f t="shared" si="27"/>
        <v>40815</v>
      </c>
      <c r="H275" s="21">
        <f t="shared" si="28"/>
        <v>1.2083140460078764E-2</v>
      </c>
      <c r="I275" s="21">
        <f t="shared" si="29"/>
        <v>-3.164865171211162E-2</v>
      </c>
      <c r="J275" s="21">
        <f t="shared" si="30"/>
        <v>-2.4589930335645271E-2</v>
      </c>
      <c r="K275" s="21">
        <f t="shared" si="31"/>
        <v>8.1142290769036229E-3</v>
      </c>
    </row>
    <row r="276" spans="1:11" x14ac:dyDescent="0.2">
      <c r="A276" s="41">
        <v>40816</v>
      </c>
      <c r="B276">
        <v>13.10842705</v>
      </c>
      <c r="C276">
        <v>10.811499599999999</v>
      </c>
      <c r="D276">
        <v>0.28686267100000001</v>
      </c>
      <c r="E276">
        <v>1131.420044</v>
      </c>
      <c r="G276" s="41">
        <f t="shared" si="27"/>
        <v>40816</v>
      </c>
      <c r="H276" s="21">
        <f t="shared" si="28"/>
        <v>-5.7797693593935576E-4</v>
      </c>
      <c r="I276" s="21">
        <f t="shared" si="29"/>
        <v>-2.7917653952399757E-2</v>
      </c>
      <c r="J276" s="21">
        <f t="shared" si="30"/>
        <v>-4.4308743650031013E-2</v>
      </c>
      <c r="K276" s="21">
        <f t="shared" si="31"/>
        <v>-2.4974129093951247E-2</v>
      </c>
    </row>
    <row r="277" spans="1:11" x14ac:dyDescent="0.2">
      <c r="A277" s="41">
        <v>40819</v>
      </c>
      <c r="B277">
        <v>13.1235857</v>
      </c>
      <c r="C277">
        <v>10.59899998</v>
      </c>
      <c r="D277">
        <v>0.27081116999999999</v>
      </c>
      <c r="E277">
        <v>1099.2299800000001</v>
      </c>
      <c r="G277" s="41">
        <f t="shared" si="27"/>
        <v>40819</v>
      </c>
      <c r="H277" s="21">
        <f t="shared" si="28"/>
        <v>1.1564049555434686E-3</v>
      </c>
      <c r="I277" s="21">
        <f t="shared" si="29"/>
        <v>-1.9654962573369517E-2</v>
      </c>
      <c r="J277" s="21">
        <f t="shared" si="30"/>
        <v>-5.5955349450120706E-2</v>
      </c>
      <c r="K277" s="21">
        <f t="shared" si="31"/>
        <v>-2.8451028573080461E-2</v>
      </c>
    </row>
    <row r="278" spans="1:11" x14ac:dyDescent="0.2">
      <c r="A278" s="41">
        <v>40820</v>
      </c>
      <c r="B278">
        <v>13.35594749</v>
      </c>
      <c r="C278">
        <v>10.625</v>
      </c>
      <c r="D278">
        <v>0.29580560299999997</v>
      </c>
      <c r="E278">
        <v>1123.9499510000001</v>
      </c>
      <c r="G278" s="41">
        <f t="shared" si="27"/>
        <v>40820</v>
      </c>
      <c r="H278" s="21">
        <f t="shared" si="28"/>
        <v>1.7705663323401056E-2</v>
      </c>
      <c r="I278" s="21">
        <f t="shared" si="29"/>
        <v>2.4530635011850155E-3</v>
      </c>
      <c r="J278" s="21">
        <f t="shared" si="30"/>
        <v>9.2294690060236384E-2</v>
      </c>
      <c r="K278" s="21">
        <f t="shared" si="31"/>
        <v>2.2488443228231514E-2</v>
      </c>
    </row>
    <row r="279" spans="1:11" x14ac:dyDescent="0.2">
      <c r="A279" s="41">
        <v>40821</v>
      </c>
      <c r="B279">
        <v>13.297863960000001</v>
      </c>
      <c r="C279">
        <v>10.975000380000001</v>
      </c>
      <c r="D279">
        <v>0.306353718</v>
      </c>
      <c r="E279">
        <v>1144.030029</v>
      </c>
      <c r="G279" s="41">
        <f t="shared" si="27"/>
        <v>40821</v>
      </c>
      <c r="H279" s="21">
        <f t="shared" si="28"/>
        <v>-4.348888766108748E-3</v>
      </c>
      <c r="I279" s="21">
        <f t="shared" si="29"/>
        <v>3.2941212235294115E-2</v>
      </c>
      <c r="J279" s="21">
        <f t="shared" si="30"/>
        <v>3.5658942538691729E-2</v>
      </c>
      <c r="K279" s="21">
        <f t="shared" si="31"/>
        <v>1.7865633591721997E-2</v>
      </c>
    </row>
    <row r="280" spans="1:11" x14ac:dyDescent="0.2">
      <c r="A280" s="41">
        <v>40822</v>
      </c>
      <c r="B280">
        <v>13.323116300000001</v>
      </c>
      <c r="C280">
        <v>11.07549953</v>
      </c>
      <c r="D280">
        <v>0.31850695600000001</v>
      </c>
      <c r="E280">
        <v>1164.969971</v>
      </c>
      <c r="G280" s="41">
        <f t="shared" si="27"/>
        <v>40822</v>
      </c>
      <c r="H280" s="21">
        <f t="shared" si="28"/>
        <v>1.898977164750583E-3</v>
      </c>
      <c r="I280" s="21">
        <f t="shared" si="29"/>
        <v>9.1570976328294584E-3</v>
      </c>
      <c r="J280" s="21">
        <f t="shared" si="30"/>
        <v>3.9670607163971194E-2</v>
      </c>
      <c r="K280" s="21">
        <f t="shared" si="31"/>
        <v>1.8303664649697682E-2</v>
      </c>
    </row>
    <row r="281" spans="1:11" x14ac:dyDescent="0.2">
      <c r="A281" s="41">
        <v>40823</v>
      </c>
      <c r="B281">
        <v>13.563064580000001</v>
      </c>
      <c r="C281">
        <v>11.23700047</v>
      </c>
      <c r="D281">
        <v>0.32446891100000003</v>
      </c>
      <c r="E281">
        <v>1155.459961</v>
      </c>
      <c r="G281" s="41">
        <f t="shared" si="27"/>
        <v>40823</v>
      </c>
      <c r="H281" s="21">
        <f t="shared" si="28"/>
        <v>1.8009921597697088E-2</v>
      </c>
      <c r="I281" s="21">
        <f t="shared" si="29"/>
        <v>1.458181994974983E-2</v>
      </c>
      <c r="J281" s="21">
        <f t="shared" si="30"/>
        <v>1.8718445194647604E-2</v>
      </c>
      <c r="K281" s="21">
        <f t="shared" si="31"/>
        <v>-8.1633091296221538E-3</v>
      </c>
    </row>
    <row r="282" spans="1:11" x14ac:dyDescent="0.2">
      <c r="A282" s="41">
        <v>40826</v>
      </c>
      <c r="B282">
        <v>13.84341145</v>
      </c>
      <c r="C282">
        <v>11.565999980000001</v>
      </c>
      <c r="D282">
        <v>0.33891537799999999</v>
      </c>
      <c r="E282">
        <v>1194.8900149999999</v>
      </c>
      <c r="G282" s="41">
        <f t="shared" si="27"/>
        <v>40826</v>
      </c>
      <c r="H282" s="21">
        <f t="shared" si="28"/>
        <v>2.066987651252479E-2</v>
      </c>
      <c r="I282" s="21">
        <f t="shared" si="29"/>
        <v>2.9278232289688733E-2</v>
      </c>
      <c r="J282" s="21">
        <f t="shared" si="30"/>
        <v>4.4523424310441762E-2</v>
      </c>
      <c r="K282" s="21">
        <f t="shared" si="31"/>
        <v>3.4124985140874031E-2</v>
      </c>
    </row>
    <row r="283" spans="1:11" x14ac:dyDescent="0.2">
      <c r="A283" s="41">
        <v>40827</v>
      </c>
      <c r="B283">
        <v>13.820678709999999</v>
      </c>
      <c r="C283">
        <v>11.774000170000001</v>
      </c>
      <c r="D283">
        <v>0.33524644399999998</v>
      </c>
      <c r="E283">
        <v>1195.540039</v>
      </c>
      <c r="G283" s="41">
        <f t="shared" si="27"/>
        <v>40827</v>
      </c>
      <c r="H283" s="21">
        <f t="shared" si="28"/>
        <v>-1.6421342443014913E-3</v>
      </c>
      <c r="I283" s="21">
        <f t="shared" si="29"/>
        <v>1.7983761919390995E-2</v>
      </c>
      <c r="J283" s="21">
        <f t="shared" si="30"/>
        <v>-1.0825516450894135E-2</v>
      </c>
      <c r="K283" s="21">
        <f t="shared" si="31"/>
        <v>5.4400320685576986E-4</v>
      </c>
    </row>
    <row r="284" spans="1:11" x14ac:dyDescent="0.2">
      <c r="A284" s="41">
        <v>40828</v>
      </c>
      <c r="B284">
        <v>13.941916470000001</v>
      </c>
      <c r="C284">
        <v>11.840499879999999</v>
      </c>
      <c r="D284">
        <v>0.33501717399999997</v>
      </c>
      <c r="E284">
        <v>1207.25</v>
      </c>
      <c r="G284" s="41">
        <f t="shared" si="27"/>
        <v>40828</v>
      </c>
      <c r="H284" s="21">
        <f t="shared" si="28"/>
        <v>8.7722001606389578E-3</v>
      </c>
      <c r="I284" s="21">
        <f t="shared" si="29"/>
        <v>5.6480133378491448E-3</v>
      </c>
      <c r="J284" s="21">
        <f t="shared" si="30"/>
        <v>-6.8388495718096909E-4</v>
      </c>
      <c r="K284" s="21">
        <f t="shared" si="31"/>
        <v>9.7947041654871114E-3</v>
      </c>
    </row>
    <row r="285" spans="1:11" x14ac:dyDescent="0.2">
      <c r="A285" s="41">
        <v>40829</v>
      </c>
      <c r="B285">
        <v>13.896451000000001</v>
      </c>
      <c r="C285">
        <v>11.807499890000001</v>
      </c>
      <c r="D285">
        <v>0.35450807200000001</v>
      </c>
      <c r="E285">
        <v>1203.660034</v>
      </c>
      <c r="G285" s="41">
        <f t="shared" si="27"/>
        <v>40829</v>
      </c>
      <c r="H285" s="21">
        <f t="shared" si="28"/>
        <v>-3.261063147081091E-3</v>
      </c>
      <c r="I285" s="21">
        <f t="shared" si="29"/>
        <v>-2.7870436497144935E-3</v>
      </c>
      <c r="J285" s="21">
        <f t="shared" si="30"/>
        <v>5.8178802499241566E-2</v>
      </c>
      <c r="K285" s="21">
        <f t="shared" si="31"/>
        <v>-2.9736723959411515E-3</v>
      </c>
    </row>
    <row r="286" spans="1:11" x14ac:dyDescent="0.2">
      <c r="A286" s="41">
        <v>40830</v>
      </c>
      <c r="B286">
        <v>14.007584570000001</v>
      </c>
      <c r="C286">
        <v>12.335499759999999</v>
      </c>
      <c r="D286">
        <v>0.36047020600000002</v>
      </c>
      <c r="E286">
        <v>1224.579956</v>
      </c>
      <c r="G286" s="41">
        <f t="shared" si="27"/>
        <v>40830</v>
      </c>
      <c r="H286" s="21">
        <f t="shared" si="28"/>
        <v>7.9972627543535967E-3</v>
      </c>
      <c r="I286" s="21">
        <f t="shared" si="29"/>
        <v>4.4717330079941053E-2</v>
      </c>
      <c r="J286" s="21">
        <f t="shared" si="30"/>
        <v>1.6818048645165895E-2</v>
      </c>
      <c r="K286" s="21">
        <f t="shared" si="31"/>
        <v>1.7380258053828479E-2</v>
      </c>
    </row>
    <row r="287" spans="1:11" x14ac:dyDescent="0.2">
      <c r="A287" s="41">
        <v>40833</v>
      </c>
      <c r="B287">
        <v>13.83583546</v>
      </c>
      <c r="C287">
        <v>12.116499900000001</v>
      </c>
      <c r="D287">
        <v>0.34258425199999998</v>
      </c>
      <c r="E287">
        <v>1200.8599850000001</v>
      </c>
      <c r="G287" s="41">
        <f t="shared" si="27"/>
        <v>40833</v>
      </c>
      <c r="H287" s="21">
        <f t="shared" si="28"/>
        <v>-1.2261151031551499E-2</v>
      </c>
      <c r="I287" s="21">
        <f t="shared" si="29"/>
        <v>-1.7753626870485095E-2</v>
      </c>
      <c r="J287" s="21">
        <f t="shared" si="30"/>
        <v>-4.9618397588176877E-2</v>
      </c>
      <c r="K287" s="21">
        <f t="shared" si="31"/>
        <v>-1.9369883431278323E-2</v>
      </c>
    </row>
    <row r="288" spans="1:11" x14ac:dyDescent="0.2">
      <c r="A288" s="41">
        <v>40834</v>
      </c>
      <c r="B288">
        <v>14.11618614</v>
      </c>
      <c r="C288">
        <v>12.194000239999999</v>
      </c>
      <c r="D288">
        <v>0.35496666999999998</v>
      </c>
      <c r="E288">
        <v>1225.380005</v>
      </c>
      <c r="G288" s="41">
        <f t="shared" si="27"/>
        <v>40834</v>
      </c>
      <c r="H288" s="21">
        <f t="shared" si="28"/>
        <v>2.0262649177240195E-2</v>
      </c>
      <c r="I288" s="21">
        <f t="shared" si="29"/>
        <v>6.3962646506519061E-3</v>
      </c>
      <c r="J288" s="21">
        <f t="shared" si="30"/>
        <v>3.6144154110154592E-2</v>
      </c>
      <c r="K288" s="21">
        <f t="shared" si="31"/>
        <v>2.0418716841497542E-2</v>
      </c>
    </row>
    <row r="289" spans="1:11" x14ac:dyDescent="0.2">
      <c r="A289" s="41">
        <v>40835</v>
      </c>
      <c r="B289">
        <v>14.207116129999999</v>
      </c>
      <c r="C289">
        <v>11.57649994</v>
      </c>
      <c r="D289">
        <v>0.34785824999999998</v>
      </c>
      <c r="E289">
        <v>1209.880005</v>
      </c>
      <c r="G289" s="41">
        <f t="shared" si="27"/>
        <v>40835</v>
      </c>
      <c r="H289" s="21">
        <f t="shared" si="28"/>
        <v>6.4415408735889164E-3</v>
      </c>
      <c r="I289" s="21">
        <f t="shared" si="29"/>
        <v>-5.063968245419681E-2</v>
      </c>
      <c r="J289" s="21">
        <f t="shared" si="30"/>
        <v>-2.0025598459708971E-2</v>
      </c>
      <c r="K289" s="21">
        <f t="shared" si="31"/>
        <v>-1.2649137358822782E-2</v>
      </c>
    </row>
    <row r="290" spans="1:11" x14ac:dyDescent="0.2">
      <c r="A290" s="41">
        <v>40836</v>
      </c>
      <c r="B290">
        <v>14.23741817</v>
      </c>
      <c r="C290">
        <v>11.680500029999999</v>
      </c>
      <c r="D290">
        <v>0.33043098399999998</v>
      </c>
      <c r="E290">
        <v>1215.3900149999999</v>
      </c>
      <c r="G290" s="41">
        <f t="shared" si="27"/>
        <v>40836</v>
      </c>
      <c r="H290" s="21">
        <f t="shared" si="28"/>
        <v>2.132877617295895E-3</v>
      </c>
      <c r="I290" s="21">
        <f t="shared" si="29"/>
        <v>8.9837248338464626E-3</v>
      </c>
      <c r="J290" s="21">
        <f t="shared" si="30"/>
        <v>-5.0098757180546905E-2</v>
      </c>
      <c r="K290" s="21">
        <f t="shared" si="31"/>
        <v>4.5541789080147943E-3</v>
      </c>
    </row>
    <row r="291" spans="1:11" x14ac:dyDescent="0.2">
      <c r="A291" s="41">
        <v>40837</v>
      </c>
      <c r="B291">
        <v>14.376330380000001</v>
      </c>
      <c r="C291">
        <v>11.739000320000001</v>
      </c>
      <c r="D291">
        <v>0.33203607800000001</v>
      </c>
      <c r="E291">
        <v>1238.25</v>
      </c>
      <c r="G291" s="41">
        <f t="shared" si="27"/>
        <v>40837</v>
      </c>
      <c r="H291" s="21">
        <f t="shared" si="28"/>
        <v>9.7568399228945921E-3</v>
      </c>
      <c r="I291" s="21">
        <f t="shared" si="29"/>
        <v>5.0083720602500659E-3</v>
      </c>
      <c r="J291" s="21">
        <f t="shared" si="30"/>
        <v>4.8575771574739246E-3</v>
      </c>
      <c r="K291" s="21">
        <f t="shared" si="31"/>
        <v>1.8808764855617222E-2</v>
      </c>
    </row>
    <row r="292" spans="1:11" x14ac:dyDescent="0.2">
      <c r="A292" s="41">
        <v>40840</v>
      </c>
      <c r="B292">
        <v>14.34097672</v>
      </c>
      <c r="C292">
        <v>11.880499840000001</v>
      </c>
      <c r="D292">
        <v>0.34441876399999999</v>
      </c>
      <c r="E292">
        <v>1254.1899410000001</v>
      </c>
      <c r="G292" s="41">
        <f t="shared" si="27"/>
        <v>40840</v>
      </c>
      <c r="H292" s="21">
        <f t="shared" si="28"/>
        <v>-2.4591574529466381E-3</v>
      </c>
      <c r="I292" s="21">
        <f t="shared" si="29"/>
        <v>1.2053796417308638E-2</v>
      </c>
      <c r="J292" s="21">
        <f t="shared" si="30"/>
        <v>3.7293194385942474E-2</v>
      </c>
      <c r="K292" s="21">
        <f t="shared" si="31"/>
        <v>1.2872958610942842E-2</v>
      </c>
    </row>
    <row r="293" spans="1:11" x14ac:dyDescent="0.2">
      <c r="A293" s="41">
        <v>40841</v>
      </c>
      <c r="B293">
        <v>14.323301320000001</v>
      </c>
      <c r="C293">
        <v>11.357500079999999</v>
      </c>
      <c r="D293">
        <v>0.33134827</v>
      </c>
      <c r="E293">
        <v>1229.0500489999999</v>
      </c>
      <c r="G293" s="41">
        <f t="shared" si="27"/>
        <v>40841</v>
      </c>
      <c r="H293" s="21">
        <f t="shared" si="28"/>
        <v>-1.2325101940476406E-3</v>
      </c>
      <c r="I293" s="21">
        <f t="shared" si="29"/>
        <v>-4.4021696649423236E-2</v>
      </c>
      <c r="J293" s="21">
        <f t="shared" si="30"/>
        <v>-3.7949424846086433E-2</v>
      </c>
      <c r="K293" s="21">
        <f t="shared" si="31"/>
        <v>-2.0044724629154187E-2</v>
      </c>
    </row>
    <row r="294" spans="1:11" x14ac:dyDescent="0.2">
      <c r="A294" s="41">
        <v>40842</v>
      </c>
      <c r="B294">
        <v>14.48999214</v>
      </c>
      <c r="C294">
        <v>9.9200000760000009</v>
      </c>
      <c r="D294">
        <v>0.33524644399999998</v>
      </c>
      <c r="E294">
        <v>1242</v>
      </c>
      <c r="G294" s="41">
        <f t="shared" si="27"/>
        <v>40842</v>
      </c>
      <c r="H294" s="21">
        <f t="shared" si="28"/>
        <v>1.1637737437475025E-2</v>
      </c>
      <c r="I294" s="21">
        <f t="shared" si="29"/>
        <v>-0.12656834636799741</v>
      </c>
      <c r="J294" s="21">
        <f t="shared" si="30"/>
        <v>1.1764582323004147E-2</v>
      </c>
      <c r="K294" s="21">
        <f t="shared" si="31"/>
        <v>1.0536553015507044E-2</v>
      </c>
    </row>
    <row r="295" spans="1:11" x14ac:dyDescent="0.2">
      <c r="A295" s="41">
        <v>40843</v>
      </c>
      <c r="B295">
        <v>14.60112762</v>
      </c>
      <c r="C295">
        <v>10.338999749999999</v>
      </c>
      <c r="D295">
        <v>0.34969276199999999</v>
      </c>
      <c r="E295">
        <v>1284.589966</v>
      </c>
      <c r="G295" s="41">
        <f t="shared" si="27"/>
        <v>40843</v>
      </c>
      <c r="H295" s="21">
        <f t="shared" si="28"/>
        <v>7.6698095434577463E-3</v>
      </c>
      <c r="I295" s="21">
        <f t="shared" si="29"/>
        <v>4.2237870039306458E-2</v>
      </c>
      <c r="J295" s="21">
        <f t="shared" si="30"/>
        <v>4.309163679003869E-2</v>
      </c>
      <c r="K295" s="21">
        <f t="shared" si="31"/>
        <v>3.4291438003220653E-2</v>
      </c>
    </row>
    <row r="296" spans="1:11" x14ac:dyDescent="0.2">
      <c r="A296" s="41">
        <v>40844</v>
      </c>
      <c r="B296">
        <v>14.43443012</v>
      </c>
      <c r="C296">
        <v>10.86600018</v>
      </c>
      <c r="D296">
        <v>0.35771846800000001</v>
      </c>
      <c r="E296">
        <v>1285.089966</v>
      </c>
      <c r="G296" s="41">
        <f t="shared" si="27"/>
        <v>40844</v>
      </c>
      <c r="H296" s="21">
        <f t="shared" si="28"/>
        <v>-1.1416755221813459E-2</v>
      </c>
      <c r="I296" s="21">
        <f t="shared" si="29"/>
        <v>5.0972090409422854E-2</v>
      </c>
      <c r="J296" s="21">
        <f t="shared" si="30"/>
        <v>2.2950735251420662E-2</v>
      </c>
      <c r="K296" s="21">
        <f t="shared" si="31"/>
        <v>3.8922925854456558E-4</v>
      </c>
    </row>
    <row r="297" spans="1:11" x14ac:dyDescent="0.2">
      <c r="A297" s="41">
        <v>40847</v>
      </c>
      <c r="B297">
        <v>14.3258276</v>
      </c>
      <c r="C297">
        <v>10.67549992</v>
      </c>
      <c r="D297">
        <v>0.339373857</v>
      </c>
      <c r="E297">
        <v>1253.3000489999999</v>
      </c>
      <c r="G297" s="41">
        <f t="shared" si="27"/>
        <v>40847</v>
      </c>
      <c r="H297" s="21">
        <f t="shared" si="28"/>
        <v>-7.5238522821571433E-3</v>
      </c>
      <c r="I297" s="21">
        <f t="shared" si="29"/>
        <v>-1.753177405156281E-2</v>
      </c>
      <c r="J297" s="21">
        <f t="shared" si="30"/>
        <v>-5.1282258650397705E-2</v>
      </c>
      <c r="K297" s="21">
        <f t="shared" si="31"/>
        <v>-2.4737503086223689E-2</v>
      </c>
    </row>
    <row r="298" spans="1:11" x14ac:dyDescent="0.2">
      <c r="A298" s="41">
        <v>40848</v>
      </c>
      <c r="B298">
        <v>14.202061649999999</v>
      </c>
      <c r="C298">
        <v>10.60499954</v>
      </c>
      <c r="D298">
        <v>0.32240521900000002</v>
      </c>
      <c r="E298">
        <v>1218.280029</v>
      </c>
      <c r="G298" s="41">
        <f t="shared" si="27"/>
        <v>40848</v>
      </c>
      <c r="H298" s="21">
        <f t="shared" si="28"/>
        <v>-8.639357770855836E-3</v>
      </c>
      <c r="I298" s="21">
        <f t="shared" si="29"/>
        <v>-6.6039417852387094E-3</v>
      </c>
      <c r="J298" s="21">
        <f t="shared" si="30"/>
        <v>-4.9999838378829486E-2</v>
      </c>
      <c r="K298" s="21">
        <f t="shared" si="31"/>
        <v>-2.794224737160278E-2</v>
      </c>
    </row>
    <row r="299" spans="1:11" x14ac:dyDescent="0.2">
      <c r="A299" s="41">
        <v>40849</v>
      </c>
      <c r="B299">
        <v>14.36118031</v>
      </c>
      <c r="C299">
        <v>10.78100014</v>
      </c>
      <c r="D299">
        <v>0.316901922</v>
      </c>
      <c r="E299">
        <v>1237.900024</v>
      </c>
      <c r="G299" s="41">
        <f t="shared" si="27"/>
        <v>40849</v>
      </c>
      <c r="H299" s="21">
        <f t="shared" si="28"/>
        <v>1.1203912778395858E-2</v>
      </c>
      <c r="I299" s="21">
        <f t="shared" si="29"/>
        <v>1.6596002605767213E-2</v>
      </c>
      <c r="J299" s="21">
        <f t="shared" si="30"/>
        <v>-1.7069503456145996E-2</v>
      </c>
      <c r="K299" s="21">
        <f t="shared" si="31"/>
        <v>1.6104667673248141E-2</v>
      </c>
    </row>
    <row r="300" spans="1:11" x14ac:dyDescent="0.2">
      <c r="A300" s="41">
        <v>40850</v>
      </c>
      <c r="B300">
        <v>14.502617839999999</v>
      </c>
      <c r="C300">
        <v>10.914500240000001</v>
      </c>
      <c r="D300">
        <v>0.33593431099999999</v>
      </c>
      <c r="E300">
        <v>1261.150024</v>
      </c>
      <c r="G300" s="41">
        <f t="shared" si="27"/>
        <v>40850</v>
      </c>
      <c r="H300" s="21">
        <f t="shared" si="28"/>
        <v>9.8486006683944534E-3</v>
      </c>
      <c r="I300" s="21">
        <f t="shared" si="29"/>
        <v>1.238290495004124E-2</v>
      </c>
      <c r="J300" s="21">
        <f t="shared" si="30"/>
        <v>6.0057663518998661E-2</v>
      </c>
      <c r="K300" s="21">
        <f t="shared" si="31"/>
        <v>1.8781807536341066E-2</v>
      </c>
    </row>
    <row r="301" spans="1:11" x14ac:dyDescent="0.2">
      <c r="A301" s="41">
        <v>40851</v>
      </c>
      <c r="B301">
        <v>14.522829059999999</v>
      </c>
      <c r="C301">
        <v>10.824000359999999</v>
      </c>
      <c r="D301">
        <v>0.33983245499999998</v>
      </c>
      <c r="E301">
        <v>1253.2299800000001</v>
      </c>
      <c r="G301" s="41">
        <f t="shared" si="27"/>
        <v>40851</v>
      </c>
      <c r="H301" s="21">
        <f t="shared" si="28"/>
        <v>1.3936256352460154E-3</v>
      </c>
      <c r="I301" s="21">
        <f t="shared" si="29"/>
        <v>-8.2917108442888132E-3</v>
      </c>
      <c r="J301" s="21">
        <f t="shared" si="30"/>
        <v>1.1603887642188448E-2</v>
      </c>
      <c r="K301" s="21">
        <f t="shared" si="31"/>
        <v>-6.2800173248857005E-3</v>
      </c>
    </row>
    <row r="302" spans="1:11" x14ac:dyDescent="0.2">
      <c r="A302" s="41">
        <v>40854</v>
      </c>
      <c r="B302">
        <v>14.63395882</v>
      </c>
      <c r="C302">
        <v>10.850000380000001</v>
      </c>
      <c r="D302">
        <v>0.33799812200000001</v>
      </c>
      <c r="E302">
        <v>1261.119995</v>
      </c>
      <c r="G302" s="41">
        <f t="shared" si="27"/>
        <v>40854</v>
      </c>
      <c r="H302" s="21">
        <f t="shared" si="28"/>
        <v>7.6520738170831812E-3</v>
      </c>
      <c r="I302" s="21">
        <f t="shared" si="29"/>
        <v>2.4020712430945501E-3</v>
      </c>
      <c r="J302" s="21">
        <f t="shared" si="30"/>
        <v>-5.3977569623241406E-3</v>
      </c>
      <c r="K302" s="21">
        <f t="shared" si="31"/>
        <v>6.295743898498074E-3</v>
      </c>
    </row>
    <row r="303" spans="1:11" x14ac:dyDescent="0.2">
      <c r="A303" s="41">
        <v>40855</v>
      </c>
      <c r="B303">
        <v>14.982511519999999</v>
      </c>
      <c r="C303">
        <v>10.89949989</v>
      </c>
      <c r="D303">
        <v>0.34579458800000001</v>
      </c>
      <c r="E303">
        <v>1275.920044</v>
      </c>
      <c r="G303" s="41">
        <f t="shared" si="27"/>
        <v>40855</v>
      </c>
      <c r="H303" s="21">
        <f t="shared" si="28"/>
        <v>2.3818073037327234E-2</v>
      </c>
      <c r="I303" s="21">
        <f t="shared" si="29"/>
        <v>4.5621666604953592E-3</v>
      </c>
      <c r="J303" s="21">
        <f t="shared" si="30"/>
        <v>2.3066595618540076E-2</v>
      </c>
      <c r="K303" s="21">
        <f t="shared" si="31"/>
        <v>1.1735639002377285E-2</v>
      </c>
    </row>
    <row r="304" spans="1:11" x14ac:dyDescent="0.2">
      <c r="A304" s="41">
        <v>40856</v>
      </c>
      <c r="B304">
        <v>14.661738400000001</v>
      </c>
      <c r="C304">
        <v>10.56099987</v>
      </c>
      <c r="D304">
        <v>0.328367203</v>
      </c>
      <c r="E304">
        <v>1229.099976</v>
      </c>
      <c r="G304" s="41">
        <f t="shared" si="27"/>
        <v>40856</v>
      </c>
      <c r="H304" s="21">
        <f t="shared" si="28"/>
        <v>-2.1409836366339627E-2</v>
      </c>
      <c r="I304" s="21">
        <f t="shared" si="29"/>
        <v>-3.105647262867206E-2</v>
      </c>
      <c r="J304" s="21">
        <f t="shared" si="30"/>
        <v>-5.0398084888477301E-2</v>
      </c>
      <c r="K304" s="21">
        <f t="shared" si="31"/>
        <v>-3.6695142630739919E-2</v>
      </c>
    </row>
    <row r="305" spans="1:11" x14ac:dyDescent="0.2">
      <c r="A305" s="41">
        <v>40857</v>
      </c>
      <c r="B305">
        <v>14.681945799999999</v>
      </c>
      <c r="C305">
        <v>10.539500240000001</v>
      </c>
      <c r="D305">
        <v>0.33180680899999998</v>
      </c>
      <c r="E305">
        <v>1239.6999510000001</v>
      </c>
      <c r="G305" s="41">
        <f t="shared" si="27"/>
        <v>40857</v>
      </c>
      <c r="H305" s="21">
        <f t="shared" si="28"/>
        <v>1.3782403865559723E-3</v>
      </c>
      <c r="I305" s="21">
        <f t="shared" si="29"/>
        <v>-2.0357570556431837E-3</v>
      </c>
      <c r="J305" s="21">
        <f t="shared" si="30"/>
        <v>1.0474876810398159E-2</v>
      </c>
      <c r="K305" s="21">
        <f t="shared" si="31"/>
        <v>8.6241763949070904E-3</v>
      </c>
    </row>
    <row r="306" spans="1:11" x14ac:dyDescent="0.2">
      <c r="A306" s="41">
        <v>40858</v>
      </c>
      <c r="B306">
        <v>14.95219612</v>
      </c>
      <c r="C306">
        <v>10.869500159999999</v>
      </c>
      <c r="D306">
        <v>0.34350141899999997</v>
      </c>
      <c r="E306">
        <v>1263.849976</v>
      </c>
      <c r="G306" s="41">
        <f t="shared" si="27"/>
        <v>40858</v>
      </c>
      <c r="H306" s="21">
        <f t="shared" si="28"/>
        <v>1.8406982540420537E-2</v>
      </c>
      <c r="I306" s="21">
        <f t="shared" si="29"/>
        <v>3.1310774940501274E-2</v>
      </c>
      <c r="J306" s="21">
        <f t="shared" si="30"/>
        <v>3.5245238140968915E-2</v>
      </c>
      <c r="K306" s="21">
        <f t="shared" si="31"/>
        <v>1.9480540416670467E-2</v>
      </c>
    </row>
    <row r="307" spans="1:11" x14ac:dyDescent="0.2">
      <c r="A307" s="41">
        <v>40861</v>
      </c>
      <c r="B307">
        <v>14.87389851</v>
      </c>
      <c r="C307">
        <v>10.94649982</v>
      </c>
      <c r="D307">
        <v>0.33685153699999998</v>
      </c>
      <c r="E307">
        <v>1251.780029</v>
      </c>
      <c r="G307" s="41">
        <f t="shared" si="27"/>
        <v>40861</v>
      </c>
      <c r="H307" s="21">
        <f t="shared" si="28"/>
        <v>-5.2365290938947307E-3</v>
      </c>
      <c r="I307" s="21">
        <f t="shared" si="29"/>
        <v>7.0840111197900679E-3</v>
      </c>
      <c r="J307" s="21">
        <f t="shared" si="30"/>
        <v>-1.9359110711563043E-2</v>
      </c>
      <c r="K307" s="21">
        <f t="shared" si="31"/>
        <v>-9.5501422077013398E-3</v>
      </c>
    </row>
    <row r="308" spans="1:11" x14ac:dyDescent="0.2">
      <c r="A308" s="41">
        <v>40862</v>
      </c>
      <c r="B308">
        <v>14.512723919999999</v>
      </c>
      <c r="C308">
        <v>10.89150047</v>
      </c>
      <c r="D308">
        <v>0.34120839800000002</v>
      </c>
      <c r="E308">
        <v>1257.8100589999999</v>
      </c>
      <c r="G308" s="41">
        <f t="shared" si="27"/>
        <v>40862</v>
      </c>
      <c r="H308" s="21">
        <f t="shared" si="28"/>
        <v>-2.4282442814651219E-2</v>
      </c>
      <c r="I308" s="21">
        <f t="shared" si="29"/>
        <v>-5.0243777375770238E-3</v>
      </c>
      <c r="J308" s="21">
        <f t="shared" si="30"/>
        <v>1.2934068933757148E-2</v>
      </c>
      <c r="K308" s="21">
        <f t="shared" si="31"/>
        <v>4.8171642463548103E-3</v>
      </c>
    </row>
    <row r="309" spans="1:11" x14ac:dyDescent="0.2">
      <c r="A309" s="41">
        <v>40863</v>
      </c>
      <c r="B309">
        <v>14.315722470000001</v>
      </c>
      <c r="C309">
        <v>10.599499700000001</v>
      </c>
      <c r="D309">
        <v>0.33432909799999999</v>
      </c>
      <c r="E309">
        <v>1236.910034</v>
      </c>
      <c r="G309" s="41">
        <f t="shared" si="27"/>
        <v>40863</v>
      </c>
      <c r="H309" s="21">
        <f t="shared" si="28"/>
        <v>-1.3574395205610606E-2</v>
      </c>
      <c r="I309" s="21">
        <f t="shared" si="29"/>
        <v>-2.680996716699402E-2</v>
      </c>
      <c r="J309" s="21">
        <f t="shared" si="30"/>
        <v>-2.0161578789746115E-2</v>
      </c>
      <c r="K309" s="21">
        <f t="shared" si="31"/>
        <v>-1.6616201190675861E-2</v>
      </c>
    </row>
    <row r="310" spans="1:11" x14ac:dyDescent="0.2">
      <c r="A310" s="41">
        <v>40864</v>
      </c>
      <c r="B310">
        <v>14.328345300000001</v>
      </c>
      <c r="C310">
        <v>10.225999829999999</v>
      </c>
      <c r="D310">
        <v>0.32240521900000002</v>
      </c>
      <c r="E310">
        <v>1216.130005</v>
      </c>
      <c r="G310" s="41">
        <f t="shared" si="27"/>
        <v>40864</v>
      </c>
      <c r="H310" s="21">
        <f t="shared" si="28"/>
        <v>8.8174592839810413E-4</v>
      </c>
      <c r="I310" s="21">
        <f t="shared" si="29"/>
        <v>-3.5237499935964145E-2</v>
      </c>
      <c r="J310" s="21">
        <f t="shared" si="30"/>
        <v>-3.5665094876067172E-2</v>
      </c>
      <c r="K310" s="21">
        <f t="shared" si="31"/>
        <v>-1.6799951838696092E-2</v>
      </c>
    </row>
    <row r="311" spans="1:11" x14ac:dyDescent="0.2">
      <c r="A311" s="41">
        <v>40865</v>
      </c>
      <c r="B311">
        <v>14.4546299</v>
      </c>
      <c r="C311">
        <v>9.8570003509999999</v>
      </c>
      <c r="D311">
        <v>0.31942415200000002</v>
      </c>
      <c r="E311">
        <v>1215.650024</v>
      </c>
      <c r="G311" s="41">
        <f t="shared" si="27"/>
        <v>40865</v>
      </c>
      <c r="H311" s="21">
        <f t="shared" si="28"/>
        <v>8.8136206488546847E-3</v>
      </c>
      <c r="I311" s="21">
        <f t="shared" si="29"/>
        <v>-3.608444016569079E-2</v>
      </c>
      <c r="J311" s="21">
        <f t="shared" si="30"/>
        <v>-9.2463360526431337E-3</v>
      </c>
      <c r="K311" s="21">
        <f t="shared" si="31"/>
        <v>-3.9467902117906739E-4</v>
      </c>
    </row>
    <row r="312" spans="1:11" x14ac:dyDescent="0.2">
      <c r="A312" s="41">
        <v>40868</v>
      </c>
      <c r="B312">
        <v>14.31066895</v>
      </c>
      <c r="C312">
        <v>9.4624996190000008</v>
      </c>
      <c r="D312">
        <v>0.33547568300000002</v>
      </c>
      <c r="E312">
        <v>1192.9799800000001</v>
      </c>
      <c r="G312" s="41">
        <f t="shared" si="27"/>
        <v>40868</v>
      </c>
      <c r="H312" s="21">
        <f t="shared" si="28"/>
        <v>-9.9595043938136597E-3</v>
      </c>
      <c r="I312" s="21">
        <f t="shared" si="29"/>
        <v>-4.0022392000825802E-2</v>
      </c>
      <c r="J312" s="21">
        <f t="shared" si="30"/>
        <v>5.0251463139205699E-2</v>
      </c>
      <c r="K312" s="21">
        <f t="shared" si="31"/>
        <v>-1.8648495498240547E-2</v>
      </c>
    </row>
    <row r="313" spans="1:11" x14ac:dyDescent="0.2">
      <c r="A313" s="41">
        <v>40869</v>
      </c>
      <c r="B313">
        <v>14.35865688</v>
      </c>
      <c r="C313">
        <v>9.6169996260000001</v>
      </c>
      <c r="D313">
        <v>0.34579458800000001</v>
      </c>
      <c r="E313">
        <v>1188.040039</v>
      </c>
      <c r="G313" s="41">
        <f t="shared" si="27"/>
        <v>40869</v>
      </c>
      <c r="H313" s="21">
        <f t="shared" si="28"/>
        <v>3.3532974711150509E-3</v>
      </c>
      <c r="I313" s="21">
        <f t="shared" si="29"/>
        <v>1.6327610380007185E-2</v>
      </c>
      <c r="J313" s="21">
        <f t="shared" si="30"/>
        <v>3.0759025237605542E-2</v>
      </c>
      <c r="K313" s="21">
        <f t="shared" si="31"/>
        <v>-4.1408414917407654E-3</v>
      </c>
    </row>
    <row r="314" spans="1:11" x14ac:dyDescent="0.2">
      <c r="A314" s="41">
        <v>40870</v>
      </c>
      <c r="B314">
        <v>14.30561638</v>
      </c>
      <c r="C314">
        <v>9.4495000840000003</v>
      </c>
      <c r="D314">
        <v>0.331118882</v>
      </c>
      <c r="E314">
        <v>1161.790039</v>
      </c>
      <c r="G314" s="41">
        <f t="shared" si="27"/>
        <v>40870</v>
      </c>
      <c r="H314" s="21">
        <f t="shared" si="28"/>
        <v>-3.6939736385705616E-3</v>
      </c>
      <c r="I314" s="21">
        <f t="shared" si="29"/>
        <v>-1.7417026984919204E-2</v>
      </c>
      <c r="J314" s="21">
        <f t="shared" si="30"/>
        <v>-4.244053119767166E-2</v>
      </c>
      <c r="K314" s="21">
        <f t="shared" si="31"/>
        <v>-2.2095214923981144E-2</v>
      </c>
    </row>
    <row r="315" spans="1:11" x14ac:dyDescent="0.2">
      <c r="A315" s="41">
        <v>40872</v>
      </c>
      <c r="B315">
        <v>14.368762970000001</v>
      </c>
      <c r="C315">
        <v>9.1199998860000004</v>
      </c>
      <c r="D315">
        <v>0.321946591</v>
      </c>
      <c r="E315">
        <v>1158.670044</v>
      </c>
      <c r="G315" s="41">
        <f t="shared" si="27"/>
        <v>40872</v>
      </c>
      <c r="H315" s="21">
        <f t="shared" si="28"/>
        <v>4.4141117951605911E-3</v>
      </c>
      <c r="I315" s="21">
        <f t="shared" si="29"/>
        <v>-3.4869590462030198E-2</v>
      </c>
      <c r="J315" s="21">
        <f t="shared" si="30"/>
        <v>-2.7700899884048336E-2</v>
      </c>
      <c r="K315" s="21">
        <f t="shared" si="31"/>
        <v>-2.6855067570432656E-3</v>
      </c>
    </row>
    <row r="316" spans="1:11" x14ac:dyDescent="0.2">
      <c r="A316" s="41">
        <v>40875</v>
      </c>
      <c r="B316">
        <v>14.45968723</v>
      </c>
      <c r="C316">
        <v>9.7075004580000002</v>
      </c>
      <c r="D316">
        <v>0.34006184299999997</v>
      </c>
      <c r="E316">
        <v>1192.5500489999999</v>
      </c>
      <c r="G316" s="41">
        <f t="shared" si="27"/>
        <v>40875</v>
      </c>
      <c r="H316" s="21">
        <f t="shared" si="28"/>
        <v>6.3279114694728333E-3</v>
      </c>
      <c r="I316" s="21">
        <f t="shared" si="29"/>
        <v>6.4418923173657605E-2</v>
      </c>
      <c r="J316" s="21">
        <f t="shared" si="30"/>
        <v>5.626787953782042E-2</v>
      </c>
      <c r="K316" s="21">
        <f t="shared" si="31"/>
        <v>2.9240425413121329E-2</v>
      </c>
    </row>
    <row r="317" spans="1:11" x14ac:dyDescent="0.2">
      <c r="A317" s="41">
        <v>40876</v>
      </c>
      <c r="B317">
        <v>14.69204998</v>
      </c>
      <c r="C317">
        <v>9.4195003509999999</v>
      </c>
      <c r="D317">
        <v>0.341896266</v>
      </c>
      <c r="E317">
        <v>1195.1899410000001</v>
      </c>
      <c r="G317" s="41">
        <f t="shared" si="27"/>
        <v>40876</v>
      </c>
      <c r="H317" s="21">
        <f t="shared" si="28"/>
        <v>1.6069694060733847E-2</v>
      </c>
      <c r="I317" s="21">
        <f t="shared" si="29"/>
        <v>-2.9667792264965409E-2</v>
      </c>
      <c r="J317" s="21">
        <f t="shared" si="30"/>
        <v>5.3943805744769424E-3</v>
      </c>
      <c r="K317" s="21">
        <f t="shared" si="31"/>
        <v>2.213653005350924E-3</v>
      </c>
    </row>
    <row r="318" spans="1:11" x14ac:dyDescent="0.2">
      <c r="A318" s="41">
        <v>40877</v>
      </c>
      <c r="B318">
        <v>14.876428600000001</v>
      </c>
      <c r="C318">
        <v>9.6145000459999999</v>
      </c>
      <c r="D318">
        <v>0.35840645399999999</v>
      </c>
      <c r="E318">
        <v>1246.959961</v>
      </c>
      <c r="G318" s="41">
        <f t="shared" si="27"/>
        <v>40877</v>
      </c>
      <c r="H318" s="21">
        <f t="shared" si="28"/>
        <v>1.2549550284064605E-2</v>
      </c>
      <c r="I318" s="21">
        <f t="shared" si="29"/>
        <v>2.0701702609873474E-2</v>
      </c>
      <c r="J318" s="21">
        <f t="shared" si="30"/>
        <v>4.8290050643606586E-2</v>
      </c>
      <c r="K318" s="21">
        <f t="shared" si="31"/>
        <v>4.3315307654517854E-2</v>
      </c>
    </row>
    <row r="319" spans="1:11" x14ac:dyDescent="0.2">
      <c r="A319" s="41">
        <v>40878</v>
      </c>
      <c r="B319">
        <v>14.803177829999999</v>
      </c>
      <c r="C319">
        <v>9.856499672</v>
      </c>
      <c r="D319">
        <v>0.36276325599999998</v>
      </c>
      <c r="E319">
        <v>1244.579956</v>
      </c>
      <c r="G319" s="41">
        <f t="shared" si="27"/>
        <v>40878</v>
      </c>
      <c r="H319" s="21">
        <f t="shared" si="28"/>
        <v>-4.9239486149250467E-3</v>
      </c>
      <c r="I319" s="21">
        <f t="shared" si="29"/>
        <v>2.5170276649037149E-2</v>
      </c>
      <c r="J319" s="21">
        <f t="shared" si="30"/>
        <v>1.2156036676727933E-2</v>
      </c>
      <c r="K319" s="21">
        <f t="shared" si="31"/>
        <v>-1.9086458863453171E-3</v>
      </c>
    </row>
    <row r="320" spans="1:11" x14ac:dyDescent="0.2">
      <c r="A320" s="41">
        <v>40879</v>
      </c>
      <c r="B320">
        <v>14.67184258</v>
      </c>
      <c r="C320">
        <v>9.8015003200000006</v>
      </c>
      <c r="D320">
        <v>0.36047020600000002</v>
      </c>
      <c r="E320">
        <v>1244.280029</v>
      </c>
      <c r="G320" s="41">
        <f t="shared" si="27"/>
        <v>40879</v>
      </c>
      <c r="H320" s="21">
        <f t="shared" si="28"/>
        <v>-8.8720983770009445E-3</v>
      </c>
      <c r="I320" s="21">
        <f t="shared" si="29"/>
        <v>-5.5800085050720094E-3</v>
      </c>
      <c r="J320" s="21">
        <f t="shared" si="30"/>
        <v>-6.3210646670344151E-3</v>
      </c>
      <c r="K320" s="21">
        <f t="shared" si="31"/>
        <v>-2.4098652605974991E-4</v>
      </c>
    </row>
    <row r="321" spans="1:11" x14ac:dyDescent="0.2">
      <c r="A321" s="41">
        <v>40882</v>
      </c>
      <c r="B321">
        <v>14.73498917</v>
      </c>
      <c r="C321">
        <v>9.8120002750000008</v>
      </c>
      <c r="D321">
        <v>0.35496666999999998</v>
      </c>
      <c r="E321">
        <v>1257.079956</v>
      </c>
      <c r="G321" s="41">
        <f t="shared" si="27"/>
        <v>40882</v>
      </c>
      <c r="H321" s="21">
        <f t="shared" si="28"/>
        <v>4.3039304474326327E-3</v>
      </c>
      <c r="I321" s="21">
        <f t="shared" si="29"/>
        <v>1.071259976248129E-3</v>
      </c>
      <c r="J321" s="21">
        <f t="shared" si="30"/>
        <v>-1.5267658487148394E-2</v>
      </c>
      <c r="K321" s="21">
        <f t="shared" si="31"/>
        <v>1.0287014740795186E-2</v>
      </c>
    </row>
    <row r="322" spans="1:11" x14ac:dyDescent="0.2">
      <c r="A322" s="41">
        <v>40883</v>
      </c>
      <c r="B322">
        <v>14.846116070000001</v>
      </c>
      <c r="C322">
        <v>9.5994997019999992</v>
      </c>
      <c r="D322">
        <v>0.34992197200000003</v>
      </c>
      <c r="E322">
        <v>1258.469971</v>
      </c>
      <c r="G322" s="41">
        <f t="shared" ref="G322:G385" si="32">A322</f>
        <v>40883</v>
      </c>
      <c r="H322" s="21">
        <f t="shared" si="28"/>
        <v>7.5417021836874792E-3</v>
      </c>
      <c r="I322" s="21">
        <f t="shared" si="29"/>
        <v>-2.1657212295583816E-2</v>
      </c>
      <c r="J322" s="21">
        <f t="shared" si="30"/>
        <v>-1.4211751204697531E-2</v>
      </c>
      <c r="K322" s="21">
        <f t="shared" si="31"/>
        <v>1.1057490761550159E-3</v>
      </c>
    </row>
    <row r="323" spans="1:11" x14ac:dyDescent="0.2">
      <c r="A323" s="41">
        <v>40884</v>
      </c>
      <c r="B323">
        <v>14.870263100000001</v>
      </c>
      <c r="C323">
        <v>9.7659997940000007</v>
      </c>
      <c r="D323">
        <v>0.34785824999999998</v>
      </c>
      <c r="E323">
        <v>1261.01001</v>
      </c>
      <c r="G323" s="41">
        <f t="shared" si="32"/>
        <v>40884</v>
      </c>
      <c r="H323" s="21">
        <f t="shared" si="28"/>
        <v>1.6264880246217796E-3</v>
      </c>
      <c r="I323" s="21">
        <f t="shared" si="29"/>
        <v>1.7344663489630818E-2</v>
      </c>
      <c r="J323" s="21">
        <f t="shared" si="30"/>
        <v>-5.8976633796521405E-3</v>
      </c>
      <c r="K323" s="21">
        <f t="shared" si="31"/>
        <v>2.0183548741983248E-3</v>
      </c>
    </row>
    <row r="324" spans="1:11" x14ac:dyDescent="0.2">
      <c r="A324" s="41">
        <v>40885</v>
      </c>
      <c r="B324">
        <v>14.73556709</v>
      </c>
      <c r="C324">
        <v>9.5240001680000006</v>
      </c>
      <c r="D324">
        <v>0.33685153699999998</v>
      </c>
      <c r="E324">
        <v>1234.349976</v>
      </c>
      <c r="G324" s="41">
        <f t="shared" si="32"/>
        <v>40885</v>
      </c>
      <c r="H324" s="21">
        <f t="shared" si="28"/>
        <v>-9.0580784680266181E-3</v>
      </c>
      <c r="I324" s="21">
        <f t="shared" si="29"/>
        <v>-2.477981068038515E-2</v>
      </c>
      <c r="J324" s="21">
        <f t="shared" si="30"/>
        <v>-3.1641374036694536E-2</v>
      </c>
      <c r="K324" s="21">
        <f t="shared" si="31"/>
        <v>-2.1141809968661551E-2</v>
      </c>
    </row>
    <row r="325" spans="1:11" x14ac:dyDescent="0.2">
      <c r="A325" s="41">
        <v>40886</v>
      </c>
      <c r="B325">
        <v>14.82197571</v>
      </c>
      <c r="C325">
        <v>9.6514997480000009</v>
      </c>
      <c r="D325">
        <v>0.34166696699999999</v>
      </c>
      <c r="E325">
        <v>1255.1899410000001</v>
      </c>
      <c r="G325" s="41">
        <f t="shared" si="32"/>
        <v>40886</v>
      </c>
      <c r="H325" s="21">
        <f t="shared" ref="H325:H388" si="33">(B325-B324)/B324</f>
        <v>5.8639494138396451E-3</v>
      </c>
      <c r="I325" s="21">
        <f t="shared" ref="I325:I388" si="34">C325/C324-1</f>
        <v>1.3387187920091526E-2</v>
      </c>
      <c r="J325" s="21">
        <f t="shared" ref="J325:J388" si="35">D325/D324-1</f>
        <v>1.4295407534388183E-2</v>
      </c>
      <c r="K325" s="21">
        <f t="shared" ref="K325:K388" si="36">E325/E324-1</f>
        <v>1.6883351889821041E-2</v>
      </c>
    </row>
    <row r="326" spans="1:11" x14ac:dyDescent="0.2">
      <c r="A326" s="41">
        <v>40889</v>
      </c>
      <c r="B326">
        <v>14.763521190000001</v>
      </c>
      <c r="C326">
        <v>9.4759998319999994</v>
      </c>
      <c r="D326">
        <v>0.33318254400000002</v>
      </c>
      <c r="E326">
        <v>1236.469971</v>
      </c>
      <c r="G326" s="41">
        <f t="shared" si="32"/>
        <v>40889</v>
      </c>
      <c r="H326" s="21">
        <f t="shared" si="33"/>
        <v>-3.9437738358026045E-3</v>
      </c>
      <c r="I326" s="21">
        <f t="shared" si="34"/>
        <v>-1.8183693786695598E-2</v>
      </c>
      <c r="J326" s="21">
        <f t="shared" si="35"/>
        <v>-2.4832435732658809E-2</v>
      </c>
      <c r="K326" s="21">
        <f t="shared" si="36"/>
        <v>-1.491405355358888E-2</v>
      </c>
    </row>
    <row r="327" spans="1:11" x14ac:dyDescent="0.2">
      <c r="A327" s="41">
        <v>40890</v>
      </c>
      <c r="B327">
        <v>14.63898659</v>
      </c>
      <c r="C327">
        <v>9.0255002980000008</v>
      </c>
      <c r="D327">
        <v>0.32401040199999998</v>
      </c>
      <c r="E327">
        <v>1225.7299800000001</v>
      </c>
      <c r="G327" s="41">
        <f t="shared" si="32"/>
        <v>40890</v>
      </c>
      <c r="H327" s="21">
        <f t="shared" si="33"/>
        <v>-8.435291174598198E-3</v>
      </c>
      <c r="I327" s="21">
        <f t="shared" si="34"/>
        <v>-4.7541108272151189E-2</v>
      </c>
      <c r="J327" s="21">
        <f t="shared" si="35"/>
        <v>-2.7528879184018917E-2</v>
      </c>
      <c r="K327" s="21">
        <f t="shared" si="36"/>
        <v>-8.6860103778452213E-3</v>
      </c>
    </row>
    <row r="328" spans="1:11" x14ac:dyDescent="0.2">
      <c r="A328" s="41">
        <v>40891</v>
      </c>
      <c r="B328">
        <v>14.65170479</v>
      </c>
      <c r="C328">
        <v>9.0104999540000001</v>
      </c>
      <c r="D328">
        <v>0.31139859600000003</v>
      </c>
      <c r="E328">
        <v>1211.8199460000001</v>
      </c>
      <c r="G328" s="41">
        <f t="shared" si="32"/>
        <v>40891</v>
      </c>
      <c r="H328" s="21">
        <f t="shared" si="33"/>
        <v>8.6878964754896488E-4</v>
      </c>
      <c r="I328" s="21">
        <f t="shared" si="34"/>
        <v>-1.661995845629094E-3</v>
      </c>
      <c r="J328" s="21">
        <f t="shared" si="35"/>
        <v>-3.8924077505388066E-2</v>
      </c>
      <c r="K328" s="21">
        <f t="shared" si="36"/>
        <v>-1.1348367280695881E-2</v>
      </c>
    </row>
    <row r="329" spans="1:11" x14ac:dyDescent="0.2">
      <c r="A329" s="41">
        <v>40892</v>
      </c>
      <c r="B329">
        <v>14.72793865</v>
      </c>
      <c r="C329">
        <v>9.0629997249999992</v>
      </c>
      <c r="D329">
        <v>0.30864670900000002</v>
      </c>
      <c r="E329">
        <v>1215.75</v>
      </c>
      <c r="G329" s="41">
        <f t="shared" si="32"/>
        <v>40892</v>
      </c>
      <c r="H329" s="21">
        <f t="shared" si="33"/>
        <v>5.2030709799743592E-3</v>
      </c>
      <c r="I329" s="21">
        <f t="shared" si="34"/>
        <v>5.8265103232915116E-3</v>
      </c>
      <c r="J329" s="21">
        <f t="shared" si="35"/>
        <v>-8.8371849948867265E-3</v>
      </c>
      <c r="K329" s="21">
        <f t="shared" si="36"/>
        <v>3.2431006049804534E-3</v>
      </c>
    </row>
    <row r="330" spans="1:11" x14ac:dyDescent="0.2">
      <c r="A330" s="41">
        <v>40893</v>
      </c>
      <c r="B330">
        <v>14.809269909999999</v>
      </c>
      <c r="C330">
        <v>9.0629997249999992</v>
      </c>
      <c r="D330">
        <v>0.30979338299999998</v>
      </c>
      <c r="E330">
        <v>1219.660034</v>
      </c>
      <c r="G330" s="41">
        <f t="shared" si="32"/>
        <v>40893</v>
      </c>
      <c r="H330" s="21">
        <f t="shared" si="33"/>
        <v>5.5222432638255799E-3</v>
      </c>
      <c r="I330" s="21">
        <f t="shared" si="34"/>
        <v>0</v>
      </c>
      <c r="J330" s="21">
        <f t="shared" si="35"/>
        <v>3.7151667798924759E-3</v>
      </c>
      <c r="K330" s="21">
        <f t="shared" si="36"/>
        <v>3.216149701830151E-3</v>
      </c>
    </row>
    <row r="331" spans="1:11" x14ac:dyDescent="0.2">
      <c r="A331" s="41">
        <v>40896</v>
      </c>
      <c r="B331">
        <v>14.68473148</v>
      </c>
      <c r="C331">
        <v>8.9665002820000002</v>
      </c>
      <c r="D331">
        <v>0.30176758799999998</v>
      </c>
      <c r="E331">
        <v>1205.349976</v>
      </c>
      <c r="G331" s="41">
        <f t="shared" si="32"/>
        <v>40896</v>
      </c>
      <c r="H331" s="21">
        <f t="shared" si="33"/>
        <v>-8.4094915385332075E-3</v>
      </c>
      <c r="I331" s="21">
        <f t="shared" si="34"/>
        <v>-1.0647627267802773E-2</v>
      </c>
      <c r="J331" s="21">
        <f t="shared" si="35"/>
        <v>-2.5906928425259546E-2</v>
      </c>
      <c r="K331" s="21">
        <f t="shared" si="36"/>
        <v>-1.1732825214472831E-2</v>
      </c>
    </row>
    <row r="332" spans="1:11" x14ac:dyDescent="0.2">
      <c r="A332" s="41">
        <v>40897</v>
      </c>
      <c r="B332">
        <v>15.04308224</v>
      </c>
      <c r="C332">
        <v>9.1260004039999991</v>
      </c>
      <c r="D332">
        <v>0.31873634499999998</v>
      </c>
      <c r="E332">
        <v>1241.3000489999999</v>
      </c>
      <c r="G332" s="41">
        <f t="shared" si="32"/>
        <v>40897</v>
      </c>
      <c r="H332" s="21">
        <f t="shared" si="33"/>
        <v>2.4402949450458757E-2</v>
      </c>
      <c r="I332" s="21">
        <f t="shared" si="34"/>
        <v>1.7788447776017069E-2</v>
      </c>
      <c r="J332" s="21">
        <f t="shared" si="35"/>
        <v>5.6231211285686422E-2</v>
      </c>
      <c r="K332" s="21">
        <f t="shared" si="36"/>
        <v>2.9825423085253266E-2</v>
      </c>
    </row>
    <row r="333" spans="1:11" x14ac:dyDescent="0.2">
      <c r="A333" s="41">
        <v>40898</v>
      </c>
      <c r="B333">
        <v>15.09391499</v>
      </c>
      <c r="C333">
        <v>8.7174997330000004</v>
      </c>
      <c r="D333">
        <v>0.314608842</v>
      </c>
      <c r="E333">
        <v>1243.719971</v>
      </c>
      <c r="G333" s="41">
        <f t="shared" si="32"/>
        <v>40898</v>
      </c>
      <c r="H333" s="21">
        <f t="shared" si="33"/>
        <v>3.3791445921125037E-3</v>
      </c>
      <c r="I333" s="21">
        <f t="shared" si="34"/>
        <v>-4.4762289383742493E-2</v>
      </c>
      <c r="J333" s="21">
        <f t="shared" si="35"/>
        <v>-1.2949583769619966E-2</v>
      </c>
      <c r="K333" s="21">
        <f t="shared" si="36"/>
        <v>1.9495060859375801E-3</v>
      </c>
    </row>
    <row r="334" spans="1:11" x14ac:dyDescent="0.2">
      <c r="A334" s="41">
        <v>40899</v>
      </c>
      <c r="B334">
        <v>15.04308224</v>
      </c>
      <c r="C334">
        <v>8.9514999389999996</v>
      </c>
      <c r="D334">
        <v>0.32813787500000002</v>
      </c>
      <c r="E334">
        <v>1254</v>
      </c>
      <c r="G334" s="41">
        <f t="shared" si="32"/>
        <v>40899</v>
      </c>
      <c r="H334" s="21">
        <f t="shared" si="33"/>
        <v>-3.3677644291542183E-3</v>
      </c>
      <c r="I334" s="21">
        <f t="shared" si="34"/>
        <v>2.6842582525605785E-2</v>
      </c>
      <c r="J334" s="21">
        <f t="shared" si="35"/>
        <v>4.3002710648545772E-2</v>
      </c>
      <c r="K334" s="21">
        <f t="shared" si="36"/>
        <v>8.2655495125116829E-3</v>
      </c>
    </row>
    <row r="335" spans="1:11" x14ac:dyDescent="0.2">
      <c r="A335" s="41">
        <v>40900</v>
      </c>
      <c r="B335">
        <v>15.24641323</v>
      </c>
      <c r="C335">
        <v>8.8640003200000006</v>
      </c>
      <c r="D335">
        <v>0.324927509</v>
      </c>
      <c r="E335">
        <v>1265.329956</v>
      </c>
      <c r="G335" s="41">
        <f t="shared" si="32"/>
        <v>40900</v>
      </c>
      <c r="H335" s="21">
        <f t="shared" si="33"/>
        <v>1.3516577703692693E-2</v>
      </c>
      <c r="I335" s="21">
        <f t="shared" si="34"/>
        <v>-9.7748555656890224E-3</v>
      </c>
      <c r="J335" s="21">
        <f t="shared" si="35"/>
        <v>-9.7835886820442086E-3</v>
      </c>
      <c r="K335" s="21">
        <f t="shared" si="36"/>
        <v>9.0350526315789992E-3</v>
      </c>
    </row>
    <row r="336" spans="1:11" x14ac:dyDescent="0.2">
      <c r="A336" s="41">
        <v>40904</v>
      </c>
      <c r="B336">
        <v>15.20573997</v>
      </c>
      <c r="C336">
        <v>8.8135004039999991</v>
      </c>
      <c r="D336">
        <v>0.32240521900000002</v>
      </c>
      <c r="E336">
        <v>1265.4300539999999</v>
      </c>
      <c r="G336" s="41">
        <f t="shared" si="32"/>
        <v>40904</v>
      </c>
      <c r="H336" s="21">
        <f t="shared" si="33"/>
        <v>-2.6677264604089545E-3</v>
      </c>
      <c r="I336" s="21">
        <f t="shared" si="34"/>
        <v>-5.6971924838560284E-3</v>
      </c>
      <c r="J336" s="21">
        <f t="shared" si="35"/>
        <v>-7.7626237549495158E-3</v>
      </c>
      <c r="K336" s="21">
        <f t="shared" si="36"/>
        <v>7.9108219579682171E-5</v>
      </c>
    </row>
    <row r="337" spans="1:11" x14ac:dyDescent="0.2">
      <c r="A337" s="41">
        <v>40905</v>
      </c>
      <c r="B337">
        <v>15.18032169</v>
      </c>
      <c r="C337">
        <v>8.6944999690000007</v>
      </c>
      <c r="D337">
        <v>0.31437960300000001</v>
      </c>
      <c r="E337">
        <v>1249.6400149999999</v>
      </c>
      <c r="G337" s="41">
        <f t="shared" si="32"/>
        <v>40905</v>
      </c>
      <c r="H337" s="21">
        <f t="shared" si="33"/>
        <v>-1.6716240084434534E-3</v>
      </c>
      <c r="I337" s="21">
        <f t="shared" si="34"/>
        <v>-1.3502062693046435E-2</v>
      </c>
      <c r="J337" s="21">
        <f t="shared" si="35"/>
        <v>-2.489294690977073E-2</v>
      </c>
      <c r="K337" s="21">
        <f t="shared" si="36"/>
        <v>-1.2478002201771643E-2</v>
      </c>
    </row>
    <row r="338" spans="1:11" x14ac:dyDescent="0.2">
      <c r="A338" s="41">
        <v>40906</v>
      </c>
      <c r="B338">
        <v>15.24641323</v>
      </c>
      <c r="C338">
        <v>8.6929998400000006</v>
      </c>
      <c r="D338">
        <v>0.32034152700000001</v>
      </c>
      <c r="E338">
        <v>1263.0200199999999</v>
      </c>
      <c r="G338" s="41">
        <f t="shared" si="32"/>
        <v>40906</v>
      </c>
      <c r="H338" s="21">
        <f t="shared" si="33"/>
        <v>4.353764126325336E-3</v>
      </c>
      <c r="I338" s="21">
        <f t="shared" si="34"/>
        <v>-1.7253769685998677E-4</v>
      </c>
      <c r="J338" s="21">
        <f t="shared" si="35"/>
        <v>1.8964092909042884E-2</v>
      </c>
      <c r="K338" s="21">
        <f t="shared" si="36"/>
        <v>1.0707087512718649E-2</v>
      </c>
    </row>
    <row r="339" spans="1:11" x14ac:dyDescent="0.2">
      <c r="A339" s="41">
        <v>40907</v>
      </c>
      <c r="B339">
        <v>15.18794918</v>
      </c>
      <c r="C339">
        <v>8.6549997330000004</v>
      </c>
      <c r="D339">
        <v>0.31781905900000001</v>
      </c>
      <c r="E339">
        <v>1257.599976</v>
      </c>
      <c r="G339" s="41">
        <f t="shared" si="32"/>
        <v>40907</v>
      </c>
      <c r="H339" s="21">
        <f t="shared" si="33"/>
        <v>-3.8346100894708301E-3</v>
      </c>
      <c r="I339" s="21">
        <f t="shared" si="34"/>
        <v>-4.3713456458547295E-3</v>
      </c>
      <c r="J339" s="21">
        <f t="shared" si="35"/>
        <v>-7.8743084720327428E-3</v>
      </c>
      <c r="K339" s="21">
        <f t="shared" si="36"/>
        <v>-4.2913365696293226E-3</v>
      </c>
    </row>
    <row r="340" spans="1:11" x14ac:dyDescent="0.2">
      <c r="A340" s="41">
        <v>40911</v>
      </c>
      <c r="B340">
        <v>15.33281326</v>
      </c>
      <c r="C340">
        <v>8.9514999389999996</v>
      </c>
      <c r="D340">
        <v>0.321946591</v>
      </c>
      <c r="E340">
        <v>1277.0600589999999</v>
      </c>
      <c r="G340" s="41">
        <f t="shared" si="32"/>
        <v>40911</v>
      </c>
      <c r="H340" s="21">
        <f t="shared" si="33"/>
        <v>9.5380935426595641E-3</v>
      </c>
      <c r="I340" s="21">
        <f t="shared" si="34"/>
        <v>3.4257679393044471E-2</v>
      </c>
      <c r="J340" s="21">
        <f t="shared" si="35"/>
        <v>1.2987049967950526E-2</v>
      </c>
      <c r="K340" s="21">
        <f t="shared" si="36"/>
        <v>1.5473984869096347E-2</v>
      </c>
    </row>
    <row r="341" spans="1:11" x14ac:dyDescent="0.2">
      <c r="A341" s="41">
        <v>40912</v>
      </c>
      <c r="B341">
        <v>15.17523956</v>
      </c>
      <c r="C341">
        <v>8.8754997249999992</v>
      </c>
      <c r="D341">
        <v>0.32561552500000002</v>
      </c>
      <c r="E341">
        <v>1277.3000489999999</v>
      </c>
      <c r="G341" s="41">
        <f t="shared" si="32"/>
        <v>40912</v>
      </c>
      <c r="H341" s="21">
        <f t="shared" si="33"/>
        <v>-1.0276894222084876E-2</v>
      </c>
      <c r="I341" s="21">
        <f t="shared" si="34"/>
        <v>-8.4902211381225889E-3</v>
      </c>
      <c r="J341" s="21">
        <f t="shared" si="35"/>
        <v>1.1396095198908274E-2</v>
      </c>
      <c r="K341" s="21">
        <f t="shared" si="36"/>
        <v>1.8792381635357458E-4</v>
      </c>
    </row>
    <row r="342" spans="1:11" x14ac:dyDescent="0.2">
      <c r="A342" s="41">
        <v>40913</v>
      </c>
      <c r="B342">
        <v>15.101534839999999</v>
      </c>
      <c r="C342">
        <v>8.8804998400000006</v>
      </c>
      <c r="D342">
        <v>0.33731019499999998</v>
      </c>
      <c r="E342">
        <v>1281.0600589999999</v>
      </c>
      <c r="G342" s="41">
        <f t="shared" si="32"/>
        <v>40913</v>
      </c>
      <c r="H342" s="21">
        <f t="shared" si="33"/>
        <v>-4.8569065225353373E-3</v>
      </c>
      <c r="I342" s="21">
        <f t="shared" si="34"/>
        <v>5.6336151821589908E-4</v>
      </c>
      <c r="J342" s="21">
        <f t="shared" si="35"/>
        <v>3.5915578656760871E-2</v>
      </c>
      <c r="K342" s="21">
        <f t="shared" si="36"/>
        <v>2.9437171030750608E-3</v>
      </c>
    </row>
    <row r="343" spans="1:11" x14ac:dyDescent="0.2">
      <c r="A343" s="41">
        <v>40914</v>
      </c>
      <c r="B343">
        <v>14.994803429999999</v>
      </c>
      <c r="C343">
        <v>9.1304998400000006</v>
      </c>
      <c r="D343">
        <v>0.33341199199999999</v>
      </c>
      <c r="E343">
        <v>1277.8100589999999</v>
      </c>
      <c r="G343" s="41">
        <f t="shared" si="32"/>
        <v>40914</v>
      </c>
      <c r="H343" s="21">
        <f t="shared" si="33"/>
        <v>-7.0675869129074621E-3</v>
      </c>
      <c r="I343" s="21">
        <f t="shared" si="34"/>
        <v>2.8151568549546813E-2</v>
      </c>
      <c r="J343" s="21">
        <f t="shared" si="35"/>
        <v>-1.1556730445102636E-2</v>
      </c>
      <c r="K343" s="21">
        <f t="shared" si="36"/>
        <v>-2.5369614618513392E-3</v>
      </c>
    </row>
    <row r="344" spans="1:11" x14ac:dyDescent="0.2">
      <c r="A344" s="41">
        <v>40917</v>
      </c>
      <c r="B344">
        <v>15.04054356</v>
      </c>
      <c r="C344">
        <v>8.9280004500000008</v>
      </c>
      <c r="D344">
        <v>0.33341199199999999</v>
      </c>
      <c r="E344">
        <v>1280.6999510000001</v>
      </c>
      <c r="G344" s="41">
        <f t="shared" si="32"/>
        <v>40917</v>
      </c>
      <c r="H344" s="21">
        <f t="shared" si="33"/>
        <v>3.0503987740505135E-3</v>
      </c>
      <c r="I344" s="21">
        <f t="shared" si="34"/>
        <v>-2.2178346590935316E-2</v>
      </c>
      <c r="J344" s="21">
        <f t="shared" si="35"/>
        <v>0</v>
      </c>
      <c r="K344" s="21">
        <f t="shared" si="36"/>
        <v>2.2615974726805099E-3</v>
      </c>
    </row>
    <row r="345" spans="1:11" x14ac:dyDescent="0.2">
      <c r="A345" s="41">
        <v>40918</v>
      </c>
      <c r="B345">
        <v>15.004963869999999</v>
      </c>
      <c r="C345">
        <v>8.9670000079999994</v>
      </c>
      <c r="D345">
        <v>0.33203607800000001</v>
      </c>
      <c r="E345">
        <v>1292.079956</v>
      </c>
      <c r="G345" s="41">
        <f t="shared" si="32"/>
        <v>40918</v>
      </c>
      <c r="H345" s="21">
        <f t="shared" si="33"/>
        <v>-2.3655853831389389E-3</v>
      </c>
      <c r="I345" s="21">
        <f t="shared" si="34"/>
        <v>4.3682298425509192E-3</v>
      </c>
      <c r="J345" s="21">
        <f t="shared" si="35"/>
        <v>-4.1267681817515056E-3</v>
      </c>
      <c r="K345" s="21">
        <f t="shared" si="36"/>
        <v>8.885769841026514E-3</v>
      </c>
    </row>
    <row r="346" spans="1:11" x14ac:dyDescent="0.2">
      <c r="A346" s="41">
        <v>40919</v>
      </c>
      <c r="B346">
        <v>15.096456529999999</v>
      </c>
      <c r="C346">
        <v>8.9449996949999999</v>
      </c>
      <c r="D346">
        <v>0.32538625599999998</v>
      </c>
      <c r="E346">
        <v>1292.4799800000001</v>
      </c>
      <c r="G346" s="41">
        <f t="shared" si="32"/>
        <v>40919</v>
      </c>
      <c r="H346" s="21">
        <f t="shared" si="33"/>
        <v>6.0974928558758419E-3</v>
      </c>
      <c r="I346" s="21">
        <f t="shared" si="34"/>
        <v>-2.4534752961270501E-3</v>
      </c>
      <c r="J346" s="21">
        <f t="shared" si="35"/>
        <v>-2.0027407985466095E-2</v>
      </c>
      <c r="K346" s="21">
        <f t="shared" si="36"/>
        <v>3.0959693952570255E-4</v>
      </c>
    </row>
    <row r="347" spans="1:11" x14ac:dyDescent="0.2">
      <c r="A347" s="41">
        <v>40920</v>
      </c>
      <c r="B347">
        <v>15.121870039999999</v>
      </c>
      <c r="C347">
        <v>8.7965002059999993</v>
      </c>
      <c r="D347">
        <v>0.323322475</v>
      </c>
      <c r="E347">
        <v>1295.5</v>
      </c>
      <c r="G347" s="41">
        <f t="shared" si="32"/>
        <v>40920</v>
      </c>
      <c r="H347" s="21">
        <f t="shared" si="33"/>
        <v>1.6834089476227517E-3</v>
      </c>
      <c r="I347" s="21">
        <f t="shared" si="34"/>
        <v>-1.660139676505612E-2</v>
      </c>
      <c r="J347" s="21">
        <f t="shared" si="35"/>
        <v>-6.3425573820179437E-3</v>
      </c>
      <c r="K347" s="21">
        <f t="shared" si="36"/>
        <v>2.3366087264267144E-3</v>
      </c>
    </row>
    <row r="348" spans="1:11" x14ac:dyDescent="0.2">
      <c r="A348" s="41">
        <v>40921</v>
      </c>
      <c r="B348">
        <v>15.132040979999999</v>
      </c>
      <c r="C348">
        <v>8.9209995269999993</v>
      </c>
      <c r="D348">
        <v>0.31483814100000002</v>
      </c>
      <c r="E348">
        <v>1289.089966</v>
      </c>
      <c r="G348" s="41">
        <f t="shared" si="32"/>
        <v>40921</v>
      </c>
      <c r="H348" s="21">
        <f t="shared" si="33"/>
        <v>6.7259803007803614E-4</v>
      </c>
      <c r="I348" s="21">
        <f t="shared" si="34"/>
        <v>1.4153278927348856E-2</v>
      </c>
      <c r="J348" s="21">
        <f t="shared" si="35"/>
        <v>-2.6241089488134084E-2</v>
      </c>
      <c r="K348" s="21">
        <f t="shared" si="36"/>
        <v>-4.947922809726002E-3</v>
      </c>
    </row>
    <row r="349" spans="1:11" x14ac:dyDescent="0.2">
      <c r="A349" s="41">
        <v>40925</v>
      </c>
      <c r="B349">
        <v>15.210823059999999</v>
      </c>
      <c r="C349">
        <v>9.0830001829999993</v>
      </c>
      <c r="D349">
        <v>0.31002274200000002</v>
      </c>
      <c r="E349">
        <v>1293.670044</v>
      </c>
      <c r="G349" s="41">
        <f t="shared" si="32"/>
        <v>40925</v>
      </c>
      <c r="H349" s="21">
        <f t="shared" si="33"/>
        <v>5.2063089244951191E-3</v>
      </c>
      <c r="I349" s="21">
        <f t="shared" si="34"/>
        <v>1.8159473667686443E-2</v>
      </c>
      <c r="J349" s="21">
        <f t="shared" si="35"/>
        <v>-1.5294840023845735E-2</v>
      </c>
      <c r="K349" s="21">
        <f t="shared" si="36"/>
        <v>3.5529545034096444E-3</v>
      </c>
    </row>
    <row r="350" spans="1:11" x14ac:dyDescent="0.2">
      <c r="A350" s="41">
        <v>40926</v>
      </c>
      <c r="B350">
        <v>15.25148869</v>
      </c>
      <c r="C350">
        <v>9.4720001220000007</v>
      </c>
      <c r="D350">
        <v>0.32057070700000001</v>
      </c>
      <c r="E350">
        <v>1308.040039</v>
      </c>
      <c r="G350" s="41">
        <f t="shared" si="32"/>
        <v>40926</v>
      </c>
      <c r="H350" s="21">
        <f t="shared" si="33"/>
        <v>2.67346677031172E-3</v>
      </c>
      <c r="I350" s="21">
        <f t="shared" si="34"/>
        <v>4.2827252137247029E-2</v>
      </c>
      <c r="J350" s="21">
        <f t="shared" si="35"/>
        <v>3.4023197562712992E-2</v>
      </c>
      <c r="K350" s="21">
        <f t="shared" si="36"/>
        <v>1.1107929001407779E-2</v>
      </c>
    </row>
    <row r="351" spans="1:11" x14ac:dyDescent="0.2">
      <c r="A351" s="41">
        <v>40927</v>
      </c>
      <c r="B351">
        <v>15.403971670000001</v>
      </c>
      <c r="C351">
        <v>9.7224998469999999</v>
      </c>
      <c r="D351">
        <v>0.32905519</v>
      </c>
      <c r="E351">
        <v>1314.5</v>
      </c>
      <c r="G351" s="41">
        <f t="shared" si="32"/>
        <v>40927</v>
      </c>
      <c r="H351" s="21">
        <f t="shared" si="33"/>
        <v>9.9979079484863228E-3</v>
      </c>
      <c r="I351" s="21">
        <f t="shared" si="34"/>
        <v>2.6446338869673403E-2</v>
      </c>
      <c r="J351" s="21">
        <f t="shared" si="35"/>
        <v>2.646680690010772E-2</v>
      </c>
      <c r="K351" s="21">
        <f t="shared" si="36"/>
        <v>4.938656927458096E-3</v>
      </c>
    </row>
    <row r="352" spans="1:11" x14ac:dyDescent="0.2">
      <c r="A352" s="41">
        <v>40928</v>
      </c>
      <c r="B352">
        <v>15.50563717</v>
      </c>
      <c r="C352">
        <v>9.5465002059999993</v>
      </c>
      <c r="D352">
        <v>0.32607412299999999</v>
      </c>
      <c r="E352">
        <v>1315.380005</v>
      </c>
      <c r="G352" s="41">
        <f t="shared" si="32"/>
        <v>40928</v>
      </c>
      <c r="H352" s="21">
        <f t="shared" si="33"/>
        <v>6.5999537118078388E-3</v>
      </c>
      <c r="I352" s="21">
        <f t="shared" si="34"/>
        <v>-1.8102303293355937E-2</v>
      </c>
      <c r="J352" s="21">
        <f t="shared" si="35"/>
        <v>-9.0594741872936924E-3</v>
      </c>
      <c r="K352" s="21">
        <f t="shared" si="36"/>
        <v>6.6945987067335011E-4</v>
      </c>
    </row>
    <row r="353" spans="1:11" x14ac:dyDescent="0.2">
      <c r="A353" s="41">
        <v>40931</v>
      </c>
      <c r="B353">
        <v>15.480225559999999</v>
      </c>
      <c r="C353">
        <v>9.3044996260000001</v>
      </c>
      <c r="D353">
        <v>0.33501717399999997</v>
      </c>
      <c r="E353">
        <v>1316</v>
      </c>
      <c r="G353" s="41">
        <f t="shared" si="32"/>
        <v>40931</v>
      </c>
      <c r="H353" s="21">
        <f t="shared" si="33"/>
        <v>-1.6388626743547622E-3</v>
      </c>
      <c r="I353" s="21">
        <f t="shared" si="34"/>
        <v>-2.5349664775359382E-2</v>
      </c>
      <c r="J353" s="21">
        <f t="shared" si="35"/>
        <v>2.7426435798464155E-2</v>
      </c>
      <c r="K353" s="21">
        <f t="shared" si="36"/>
        <v>4.7134288011330128E-4</v>
      </c>
    </row>
    <row r="354" spans="1:11" x14ac:dyDescent="0.2">
      <c r="A354" s="41">
        <v>40932</v>
      </c>
      <c r="B354">
        <v>15.602209090000001</v>
      </c>
      <c r="C354">
        <v>9.3500003809999992</v>
      </c>
      <c r="D354">
        <v>0.34258425199999998</v>
      </c>
      <c r="E354">
        <v>1314.650024</v>
      </c>
      <c r="G354" s="41">
        <f t="shared" si="32"/>
        <v>40932</v>
      </c>
      <c r="H354" s="21">
        <f t="shared" si="33"/>
        <v>7.8799581780771809E-3</v>
      </c>
      <c r="I354" s="21">
        <f t="shared" si="34"/>
        <v>4.8901882776000161E-3</v>
      </c>
      <c r="J354" s="21">
        <f t="shared" si="35"/>
        <v>2.2587134592688018E-2</v>
      </c>
      <c r="K354" s="21">
        <f t="shared" si="36"/>
        <v>-1.0258176291793042E-3</v>
      </c>
    </row>
    <row r="355" spans="1:11" x14ac:dyDescent="0.2">
      <c r="A355" s="41">
        <v>40933</v>
      </c>
      <c r="B355">
        <v>15.622545240000001</v>
      </c>
      <c r="C355">
        <v>9.3900003430000005</v>
      </c>
      <c r="D355">
        <v>0.34052053100000002</v>
      </c>
      <c r="E355">
        <v>1326.0600589999999</v>
      </c>
      <c r="G355" s="41">
        <f t="shared" si="32"/>
        <v>40933</v>
      </c>
      <c r="H355" s="21">
        <f t="shared" si="33"/>
        <v>1.3034147845790939E-3</v>
      </c>
      <c r="I355" s="21">
        <f t="shared" si="34"/>
        <v>4.2780706278136016E-3</v>
      </c>
      <c r="J355" s="21">
        <f t="shared" si="35"/>
        <v>-6.0239809271792621E-3</v>
      </c>
      <c r="K355" s="21">
        <f t="shared" si="36"/>
        <v>8.6791425791659105E-3</v>
      </c>
    </row>
    <row r="356" spans="1:11" x14ac:dyDescent="0.2">
      <c r="A356" s="41">
        <v>40934</v>
      </c>
      <c r="B356">
        <v>15.49547482</v>
      </c>
      <c r="C356">
        <v>9.6660003660000005</v>
      </c>
      <c r="D356">
        <v>0.33731019499999998</v>
      </c>
      <c r="E356">
        <v>1318.4300539999999</v>
      </c>
      <c r="G356" s="41">
        <f t="shared" si="32"/>
        <v>40934</v>
      </c>
      <c r="H356" s="21">
        <f t="shared" si="33"/>
        <v>-8.1337847353227313E-3</v>
      </c>
      <c r="I356" s="21">
        <f t="shared" si="34"/>
        <v>2.9392972621747671E-2</v>
      </c>
      <c r="J356" s="21">
        <f t="shared" si="35"/>
        <v>-9.4277310991273122E-3</v>
      </c>
      <c r="K356" s="21">
        <f t="shared" si="36"/>
        <v>-5.7538909706351671E-3</v>
      </c>
    </row>
    <row r="357" spans="1:11" x14ac:dyDescent="0.2">
      <c r="A357" s="41">
        <v>40935</v>
      </c>
      <c r="B357">
        <v>15.42939281</v>
      </c>
      <c r="C357">
        <v>9.768500328</v>
      </c>
      <c r="D357">
        <v>0.341896266</v>
      </c>
      <c r="E357">
        <v>1316.329956</v>
      </c>
      <c r="G357" s="41">
        <f t="shared" si="32"/>
        <v>40935</v>
      </c>
      <c r="H357" s="21">
        <f t="shared" si="33"/>
        <v>-4.2646005216121913E-3</v>
      </c>
      <c r="I357" s="21">
        <f t="shared" si="34"/>
        <v>1.0604175265763738E-2</v>
      </c>
      <c r="J357" s="21">
        <f t="shared" si="35"/>
        <v>1.3596004710145326E-2</v>
      </c>
      <c r="K357" s="21">
        <f t="shared" si="36"/>
        <v>-1.5928778274041377E-3</v>
      </c>
    </row>
    <row r="358" spans="1:11" x14ac:dyDescent="0.2">
      <c r="A358" s="41">
        <v>40938</v>
      </c>
      <c r="B358">
        <v>15.579336169999999</v>
      </c>
      <c r="C358">
        <v>9.6075000760000009</v>
      </c>
      <c r="D358">
        <v>0.339373857</v>
      </c>
      <c r="E358">
        <v>1313.01001</v>
      </c>
      <c r="G358" s="41">
        <f t="shared" si="32"/>
        <v>40938</v>
      </c>
      <c r="H358" s="21">
        <f t="shared" si="33"/>
        <v>9.7180337454899485E-3</v>
      </c>
      <c r="I358" s="21">
        <f t="shared" si="34"/>
        <v>-1.6481573076116418E-2</v>
      </c>
      <c r="J358" s="21">
        <f t="shared" si="35"/>
        <v>-7.3777026859954686E-3</v>
      </c>
      <c r="K358" s="21">
        <f t="shared" si="36"/>
        <v>-2.5221229562294445E-3</v>
      </c>
    </row>
    <row r="359" spans="1:11" x14ac:dyDescent="0.2">
      <c r="A359" s="41">
        <v>40939</v>
      </c>
      <c r="B359">
        <v>15.59459114</v>
      </c>
      <c r="C359">
        <v>9.7220001220000007</v>
      </c>
      <c r="D359">
        <v>0.33868596000000001</v>
      </c>
      <c r="E359">
        <v>1312.410034</v>
      </c>
      <c r="G359" s="41">
        <f t="shared" si="32"/>
        <v>40939</v>
      </c>
      <c r="H359" s="21">
        <f t="shared" si="33"/>
        <v>9.7917971815617271E-4</v>
      </c>
      <c r="I359" s="21">
        <f t="shared" si="34"/>
        <v>1.1917777267161034E-2</v>
      </c>
      <c r="J359" s="21">
        <f t="shared" si="35"/>
        <v>-2.026959312897203E-3</v>
      </c>
      <c r="K359" s="21">
        <f t="shared" si="36"/>
        <v>-4.5694701139409322E-4</v>
      </c>
    </row>
    <row r="360" spans="1:11" x14ac:dyDescent="0.2">
      <c r="A360" s="41">
        <v>40940</v>
      </c>
      <c r="B360">
        <v>15.802986150000001</v>
      </c>
      <c r="C360">
        <v>8.9729995729999992</v>
      </c>
      <c r="D360">
        <v>0.34235492299999998</v>
      </c>
      <c r="E360">
        <v>1324.089966</v>
      </c>
      <c r="G360" s="41">
        <f t="shared" si="32"/>
        <v>40940</v>
      </c>
      <c r="H360" s="21">
        <f t="shared" si="33"/>
        <v>1.3363287830321421E-2</v>
      </c>
      <c r="I360" s="21">
        <f t="shared" si="34"/>
        <v>-7.7041816457611545E-2</v>
      </c>
      <c r="J360" s="21">
        <f t="shared" si="35"/>
        <v>1.0832935029252422E-2</v>
      </c>
      <c r="K360" s="21">
        <f t="shared" si="36"/>
        <v>8.8996058376675791E-3</v>
      </c>
    </row>
    <row r="361" spans="1:11" x14ac:dyDescent="0.2">
      <c r="A361" s="41">
        <v>40941</v>
      </c>
      <c r="B361">
        <v>15.741992</v>
      </c>
      <c r="C361">
        <v>9.0860004429999996</v>
      </c>
      <c r="D361">
        <v>0.35519599899999998</v>
      </c>
      <c r="E361">
        <v>1325.540039</v>
      </c>
      <c r="G361" s="41">
        <f t="shared" si="32"/>
        <v>40941</v>
      </c>
      <c r="H361" s="21">
        <f t="shared" si="33"/>
        <v>-3.859659777022639E-3</v>
      </c>
      <c r="I361" s="21">
        <f t="shared" si="34"/>
        <v>1.259343311906802E-2</v>
      </c>
      <c r="J361" s="21">
        <f t="shared" si="35"/>
        <v>3.750808046653975E-2</v>
      </c>
      <c r="K361" s="21">
        <f t="shared" si="36"/>
        <v>1.0951468836974954E-3</v>
      </c>
    </row>
    <row r="362" spans="1:11" x14ac:dyDescent="0.2">
      <c r="A362" s="41">
        <v>40942</v>
      </c>
      <c r="B362">
        <v>15.764866830000001</v>
      </c>
      <c r="C362">
        <v>9.3839998250000001</v>
      </c>
      <c r="D362">
        <v>0.36276325599999998</v>
      </c>
      <c r="E362">
        <v>1344.900024</v>
      </c>
      <c r="G362" s="41">
        <f t="shared" si="32"/>
        <v>40942</v>
      </c>
      <c r="H362" s="21">
        <f t="shared" si="33"/>
        <v>1.4531089839202695E-3</v>
      </c>
      <c r="I362" s="21">
        <f t="shared" si="34"/>
        <v>3.2797641147990886E-2</v>
      </c>
      <c r="J362" s="21">
        <f t="shared" si="35"/>
        <v>2.1304454502033998E-2</v>
      </c>
      <c r="K362" s="21">
        <f t="shared" si="36"/>
        <v>1.4605356632309219E-2</v>
      </c>
    </row>
    <row r="363" spans="1:11" x14ac:dyDescent="0.2">
      <c r="A363" s="41">
        <v>40945</v>
      </c>
      <c r="B363">
        <v>15.72674561</v>
      </c>
      <c r="C363">
        <v>9.1569995879999997</v>
      </c>
      <c r="D363">
        <v>0.360011578</v>
      </c>
      <c r="E363">
        <v>1344.329956</v>
      </c>
      <c r="G363" s="41">
        <f t="shared" si="32"/>
        <v>40945</v>
      </c>
      <c r="H363" s="21">
        <f t="shared" si="33"/>
        <v>-2.4181124021585365E-3</v>
      </c>
      <c r="I363" s="21">
        <f t="shared" si="34"/>
        <v>-2.419013653381008E-2</v>
      </c>
      <c r="J363" s="21">
        <f t="shared" si="35"/>
        <v>-7.5853272195791632E-3</v>
      </c>
      <c r="K363" s="21">
        <f t="shared" si="36"/>
        <v>-4.2387388640574564E-4</v>
      </c>
    </row>
    <row r="364" spans="1:11" x14ac:dyDescent="0.2">
      <c r="A364" s="41">
        <v>40946</v>
      </c>
      <c r="B364">
        <v>15.67845249</v>
      </c>
      <c r="C364">
        <v>9.2095003129999995</v>
      </c>
      <c r="D364">
        <v>0.36092877400000001</v>
      </c>
      <c r="E364">
        <v>1347.0500489999999</v>
      </c>
      <c r="G364" s="41">
        <f t="shared" si="32"/>
        <v>40946</v>
      </c>
      <c r="H364" s="21">
        <f t="shared" si="33"/>
        <v>-3.0707637293562288E-3</v>
      </c>
      <c r="I364" s="21">
        <f t="shared" si="34"/>
        <v>5.7333982048879406E-3</v>
      </c>
      <c r="J364" s="21">
        <f t="shared" si="35"/>
        <v>2.5476847302949857E-3</v>
      </c>
      <c r="K364" s="21">
        <f t="shared" si="36"/>
        <v>2.0233819739414738E-3</v>
      </c>
    </row>
    <row r="365" spans="1:11" x14ac:dyDescent="0.2">
      <c r="A365" s="41">
        <v>40947</v>
      </c>
      <c r="B365">
        <v>15.660665509999999</v>
      </c>
      <c r="C365">
        <v>9.2740001680000006</v>
      </c>
      <c r="D365">
        <v>0.37399929799999998</v>
      </c>
      <c r="E365">
        <v>1349.959961</v>
      </c>
      <c r="G365" s="41">
        <f t="shared" si="32"/>
        <v>40947</v>
      </c>
      <c r="H365" s="21">
        <f t="shared" si="33"/>
        <v>-1.1344856905581211E-3</v>
      </c>
      <c r="I365" s="21">
        <f t="shared" si="34"/>
        <v>7.0036215655429057E-3</v>
      </c>
      <c r="J365" s="21">
        <f t="shared" si="35"/>
        <v>3.621358268321373E-2</v>
      </c>
      <c r="K365" s="21">
        <f t="shared" si="36"/>
        <v>2.1602107524960612E-3</v>
      </c>
    </row>
    <row r="366" spans="1:11" x14ac:dyDescent="0.2">
      <c r="A366" s="41">
        <v>40948</v>
      </c>
      <c r="B366">
        <v>15.7470789</v>
      </c>
      <c r="C366">
        <v>9.2489995960000009</v>
      </c>
      <c r="D366">
        <v>0.37377002799999998</v>
      </c>
      <c r="E366">
        <v>1351.9499510000001</v>
      </c>
      <c r="G366" s="41">
        <f t="shared" si="32"/>
        <v>40948</v>
      </c>
      <c r="H366" s="21">
        <f t="shared" si="33"/>
        <v>5.5178619289724291E-3</v>
      </c>
      <c r="I366" s="21">
        <f t="shared" si="34"/>
        <v>-2.6957700611505153E-3</v>
      </c>
      <c r="J366" s="21">
        <f t="shared" si="35"/>
        <v>-6.1302254102091336E-4</v>
      </c>
      <c r="K366" s="21">
        <f t="shared" si="36"/>
        <v>1.4741103865969496E-3</v>
      </c>
    </row>
    <row r="367" spans="1:11" x14ac:dyDescent="0.2">
      <c r="A367" s="41">
        <v>40949</v>
      </c>
      <c r="B367">
        <v>15.73182774</v>
      </c>
      <c r="C367">
        <v>9.2770004270000008</v>
      </c>
      <c r="D367">
        <v>0.364597738</v>
      </c>
      <c r="E367">
        <v>1342.6400149999999</v>
      </c>
      <c r="G367" s="41">
        <f t="shared" si="32"/>
        <v>40949</v>
      </c>
      <c r="H367" s="21">
        <f t="shared" si="33"/>
        <v>-9.6850724485796796E-4</v>
      </c>
      <c r="I367" s="21">
        <f t="shared" si="34"/>
        <v>3.0274442883648778E-3</v>
      </c>
      <c r="J367" s="21">
        <f t="shared" si="35"/>
        <v>-2.4539929135248828E-2</v>
      </c>
      <c r="K367" s="21">
        <f t="shared" si="36"/>
        <v>-6.8863022577971833E-3</v>
      </c>
    </row>
    <row r="368" spans="1:11" x14ac:dyDescent="0.2">
      <c r="A368" s="41">
        <v>40952</v>
      </c>
      <c r="B368">
        <v>15.70387268</v>
      </c>
      <c r="C368">
        <v>9.5795001979999999</v>
      </c>
      <c r="D368">
        <v>0.37033033399999998</v>
      </c>
      <c r="E368">
        <v>1351.7700199999999</v>
      </c>
      <c r="G368" s="41">
        <f t="shared" si="32"/>
        <v>40952</v>
      </c>
      <c r="H368" s="21">
        <f t="shared" si="33"/>
        <v>-1.7769747077080588E-3</v>
      </c>
      <c r="I368" s="21">
        <f t="shared" si="34"/>
        <v>3.2607497798490703E-2</v>
      </c>
      <c r="J368" s="21">
        <f t="shared" si="35"/>
        <v>1.5723070668090644E-2</v>
      </c>
      <c r="K368" s="21">
        <f t="shared" si="36"/>
        <v>6.8000393984979368E-3</v>
      </c>
    </row>
    <row r="369" spans="1:11" x14ac:dyDescent="0.2">
      <c r="A369" s="41">
        <v>40953</v>
      </c>
      <c r="B369">
        <v>15.81315899</v>
      </c>
      <c r="C369">
        <v>9.5649995800000003</v>
      </c>
      <c r="D369">
        <v>0.37239414500000001</v>
      </c>
      <c r="E369">
        <v>1350.5</v>
      </c>
      <c r="G369" s="41">
        <f t="shared" si="32"/>
        <v>40953</v>
      </c>
      <c r="H369" s="21">
        <f t="shared" si="33"/>
        <v>6.9591948576597784E-3</v>
      </c>
      <c r="I369" s="21">
        <f t="shared" si="34"/>
        <v>-1.5137134193103918E-3</v>
      </c>
      <c r="J369" s="21">
        <f t="shared" si="35"/>
        <v>5.5728921196069869E-3</v>
      </c>
      <c r="K369" s="21">
        <f t="shared" si="36"/>
        <v>-9.3952372164607389E-4</v>
      </c>
    </row>
    <row r="370" spans="1:11" x14ac:dyDescent="0.2">
      <c r="A370" s="41">
        <v>40954</v>
      </c>
      <c r="B370">
        <v>15.696245190000001</v>
      </c>
      <c r="C370">
        <v>9.2235002519999991</v>
      </c>
      <c r="D370">
        <v>0.37078893200000002</v>
      </c>
      <c r="E370">
        <v>1343.2299800000001</v>
      </c>
      <c r="G370" s="41">
        <f t="shared" si="32"/>
        <v>40954</v>
      </c>
      <c r="H370" s="21">
        <f t="shared" si="33"/>
        <v>-7.3934499788393618E-3</v>
      </c>
      <c r="I370" s="21">
        <f t="shared" si="34"/>
        <v>-3.5703015472584143E-2</v>
      </c>
      <c r="J370" s="21">
        <f t="shared" si="35"/>
        <v>-4.3105215845968825E-3</v>
      </c>
      <c r="K370" s="21">
        <f t="shared" si="36"/>
        <v>-5.3832062199185016E-3</v>
      </c>
    </row>
    <row r="371" spans="1:11" x14ac:dyDescent="0.2">
      <c r="A371" s="41">
        <v>40955</v>
      </c>
      <c r="B371">
        <v>15.767417910000001</v>
      </c>
      <c r="C371">
        <v>8.9965000150000005</v>
      </c>
      <c r="D371">
        <v>0.37720942499999999</v>
      </c>
      <c r="E371">
        <v>1358.040039</v>
      </c>
      <c r="G371" s="41">
        <f t="shared" si="32"/>
        <v>40955</v>
      </c>
      <c r="H371" s="21">
        <f t="shared" si="33"/>
        <v>4.534378708950319E-3</v>
      </c>
      <c r="I371" s="21">
        <f t="shared" si="34"/>
        <v>-2.4611072889684893E-2</v>
      </c>
      <c r="J371" s="21">
        <f t="shared" si="35"/>
        <v>1.7315762273076629E-2</v>
      </c>
      <c r="K371" s="21">
        <f t="shared" si="36"/>
        <v>1.1025706111770894E-2</v>
      </c>
    </row>
    <row r="372" spans="1:11" x14ac:dyDescent="0.2">
      <c r="A372" s="41">
        <v>40956</v>
      </c>
      <c r="B372">
        <v>15.8792305</v>
      </c>
      <c r="C372">
        <v>9.125</v>
      </c>
      <c r="D372">
        <v>0.36345115300000003</v>
      </c>
      <c r="E372">
        <v>1361.2299800000001</v>
      </c>
      <c r="G372" s="41">
        <f t="shared" si="32"/>
        <v>40956</v>
      </c>
      <c r="H372" s="21">
        <f t="shared" si="33"/>
        <v>7.0913697244674315E-3</v>
      </c>
      <c r="I372" s="21">
        <f t="shared" si="34"/>
        <v>1.4283330715917142E-2</v>
      </c>
      <c r="J372" s="21">
        <f t="shared" si="35"/>
        <v>-3.6473828828640698E-2</v>
      </c>
      <c r="K372" s="21">
        <f t="shared" si="36"/>
        <v>2.3489300082411013E-3</v>
      </c>
    </row>
    <row r="373" spans="1:11" x14ac:dyDescent="0.2">
      <c r="A373" s="41">
        <v>40960</v>
      </c>
      <c r="B373">
        <v>15.26673508</v>
      </c>
      <c r="C373">
        <v>9.1129999159999997</v>
      </c>
      <c r="D373">
        <v>0.36528557499999997</v>
      </c>
      <c r="E373">
        <v>1362.209961</v>
      </c>
      <c r="G373" s="41">
        <f t="shared" si="32"/>
        <v>40960</v>
      </c>
      <c r="H373" s="21">
        <f t="shared" si="33"/>
        <v>-3.8572109649771764E-2</v>
      </c>
      <c r="I373" s="21">
        <f t="shared" si="34"/>
        <v>-1.3150776986301516E-3</v>
      </c>
      <c r="J373" s="21">
        <f t="shared" si="35"/>
        <v>5.0472312024827382E-3</v>
      </c>
      <c r="K373" s="21">
        <f t="shared" si="36"/>
        <v>7.1992316830993275E-4</v>
      </c>
    </row>
    <row r="374" spans="1:11" x14ac:dyDescent="0.2">
      <c r="A374" s="41">
        <v>40961</v>
      </c>
      <c r="B374">
        <v>14.89313793</v>
      </c>
      <c r="C374">
        <v>9.0290002820000002</v>
      </c>
      <c r="D374">
        <v>0.36276325599999998</v>
      </c>
      <c r="E374">
        <v>1357.660034</v>
      </c>
      <c r="G374" s="41">
        <f t="shared" si="32"/>
        <v>40961</v>
      </c>
      <c r="H374" s="21">
        <f t="shared" si="33"/>
        <v>-2.4471319377869245E-2</v>
      </c>
      <c r="I374" s="21">
        <f t="shared" si="34"/>
        <v>-9.2175611515719069E-3</v>
      </c>
      <c r="J374" s="21">
        <f t="shared" si="35"/>
        <v>-6.9050605132709997E-3</v>
      </c>
      <c r="K374" s="21">
        <f t="shared" si="36"/>
        <v>-3.3401069807622585E-3</v>
      </c>
    </row>
    <row r="375" spans="1:11" x14ac:dyDescent="0.2">
      <c r="A375" s="41">
        <v>40962</v>
      </c>
      <c r="B375">
        <v>14.87788391</v>
      </c>
      <c r="C375">
        <v>8.9444999690000007</v>
      </c>
      <c r="D375">
        <v>0.36482700699999998</v>
      </c>
      <c r="E375">
        <v>1363.459961</v>
      </c>
      <c r="G375" s="41">
        <f t="shared" si="32"/>
        <v>40962</v>
      </c>
      <c r="H375" s="21">
        <f t="shared" si="33"/>
        <v>-1.0242314327374542E-3</v>
      </c>
      <c r="I375" s="21">
        <f t="shared" si="34"/>
        <v>-9.3587673453126019E-3</v>
      </c>
      <c r="J375" s="21">
        <f t="shared" si="35"/>
        <v>5.6889747400437063E-3</v>
      </c>
      <c r="K375" s="21">
        <f t="shared" si="36"/>
        <v>4.2720024562497017E-3</v>
      </c>
    </row>
    <row r="376" spans="1:11" x14ac:dyDescent="0.2">
      <c r="A376" s="41">
        <v>40963</v>
      </c>
      <c r="B376">
        <v>14.94142246</v>
      </c>
      <c r="C376">
        <v>8.9565000529999992</v>
      </c>
      <c r="D376">
        <v>0.36207518</v>
      </c>
      <c r="E376">
        <v>1365.73999</v>
      </c>
      <c r="G376" s="41">
        <f t="shared" si="32"/>
        <v>40963</v>
      </c>
      <c r="H376" s="21">
        <f t="shared" si="33"/>
        <v>4.2706711777266808E-3</v>
      </c>
      <c r="I376" s="21">
        <f t="shared" si="34"/>
        <v>1.3416159697678953E-3</v>
      </c>
      <c r="J376" s="21">
        <f t="shared" si="35"/>
        <v>-7.5428270034844092E-3</v>
      </c>
      <c r="K376" s="21">
        <f t="shared" si="36"/>
        <v>1.6722375905544595E-3</v>
      </c>
    </row>
    <row r="377" spans="1:11" x14ac:dyDescent="0.2">
      <c r="A377" s="41">
        <v>40966</v>
      </c>
      <c r="B377">
        <v>14.857554439999999</v>
      </c>
      <c r="C377">
        <v>8.9265003200000006</v>
      </c>
      <c r="D377">
        <v>0.35473751999999997</v>
      </c>
      <c r="E377">
        <v>1367.589966</v>
      </c>
      <c r="G377" s="41">
        <f t="shared" si="32"/>
        <v>40966</v>
      </c>
      <c r="H377" s="21">
        <f t="shared" si="33"/>
        <v>-5.6131215233707135E-3</v>
      </c>
      <c r="I377" s="21">
        <f t="shared" si="34"/>
        <v>-3.3494928624435705E-3</v>
      </c>
      <c r="J377" s="21">
        <f t="shared" si="35"/>
        <v>-2.0265570260850296E-2</v>
      </c>
      <c r="K377" s="21">
        <f t="shared" si="36"/>
        <v>1.3545594428994168E-3</v>
      </c>
    </row>
    <row r="378" spans="1:11" x14ac:dyDescent="0.2">
      <c r="A378" s="41">
        <v>40967</v>
      </c>
      <c r="B378">
        <v>14.977005</v>
      </c>
      <c r="C378">
        <v>9.1899995800000003</v>
      </c>
      <c r="D378">
        <v>0.35152724400000002</v>
      </c>
      <c r="E378">
        <v>1372.1800539999999</v>
      </c>
      <c r="G378" s="41">
        <f t="shared" si="32"/>
        <v>40967</v>
      </c>
      <c r="H378" s="21">
        <f t="shared" si="33"/>
        <v>8.0397188166049655E-3</v>
      </c>
      <c r="I378" s="21">
        <f t="shared" si="34"/>
        <v>2.9518764415391807E-2</v>
      </c>
      <c r="J378" s="21">
        <f t="shared" si="35"/>
        <v>-9.049722172044139E-3</v>
      </c>
      <c r="K378" s="21">
        <f t="shared" si="36"/>
        <v>3.3563334874597839E-3</v>
      </c>
    </row>
    <row r="379" spans="1:11" x14ac:dyDescent="0.2">
      <c r="A379" s="41">
        <v>40968</v>
      </c>
      <c r="B379">
        <v>15.01512623</v>
      </c>
      <c r="C379">
        <v>8.9844999310000002</v>
      </c>
      <c r="D379">
        <v>0.34739968199999999</v>
      </c>
      <c r="E379">
        <v>1365.6800539999999</v>
      </c>
      <c r="G379" s="41">
        <f t="shared" si="32"/>
        <v>40968</v>
      </c>
      <c r="H379" s="21">
        <f t="shared" si="33"/>
        <v>2.5453173047615182E-3</v>
      </c>
      <c r="I379" s="21">
        <f t="shared" si="34"/>
        <v>-2.2361225069827517E-2</v>
      </c>
      <c r="J379" s="21">
        <f t="shared" si="35"/>
        <v>-1.1741798311370788E-2</v>
      </c>
      <c r="K379" s="21">
        <f t="shared" si="36"/>
        <v>-4.7369876723190041E-3</v>
      </c>
    </row>
    <row r="380" spans="1:11" x14ac:dyDescent="0.2">
      <c r="A380" s="41">
        <v>40969</v>
      </c>
      <c r="B380">
        <v>14.949047090000001</v>
      </c>
      <c r="C380">
        <v>9.0019998549999993</v>
      </c>
      <c r="D380">
        <v>0.34969276199999999</v>
      </c>
      <c r="E380">
        <v>1374.089966</v>
      </c>
      <c r="G380" s="41">
        <f t="shared" si="32"/>
        <v>40969</v>
      </c>
      <c r="H380" s="21">
        <f t="shared" si="33"/>
        <v>-4.4008381273528173E-3</v>
      </c>
      <c r="I380" s="21">
        <f t="shared" si="34"/>
        <v>1.9477905430904663E-3</v>
      </c>
      <c r="J380" s="21">
        <f t="shared" si="35"/>
        <v>6.6006968883753903E-3</v>
      </c>
      <c r="K380" s="21">
        <f t="shared" si="36"/>
        <v>6.1580397073004445E-3</v>
      </c>
    </row>
    <row r="381" spans="1:11" x14ac:dyDescent="0.2">
      <c r="A381" s="41">
        <v>40970</v>
      </c>
      <c r="B381">
        <v>14.99733734</v>
      </c>
      <c r="C381">
        <v>8.9650001530000001</v>
      </c>
      <c r="D381">
        <v>0.352673709</v>
      </c>
      <c r="E381">
        <v>1369.630005</v>
      </c>
      <c r="G381" s="41">
        <f t="shared" si="32"/>
        <v>40970</v>
      </c>
      <c r="H381" s="21">
        <f t="shared" si="33"/>
        <v>3.2303229569931799E-3</v>
      </c>
      <c r="I381" s="21">
        <f t="shared" si="34"/>
        <v>-4.1101646962867777E-3</v>
      </c>
      <c r="J381" s="21">
        <f t="shared" si="35"/>
        <v>8.5244744070511747E-3</v>
      </c>
      <c r="K381" s="21">
        <f t="shared" si="36"/>
        <v>-3.2457561807128776E-3</v>
      </c>
    </row>
    <row r="382" spans="1:11" x14ac:dyDescent="0.2">
      <c r="A382" s="41">
        <v>40973</v>
      </c>
      <c r="B382">
        <v>15.096456529999999</v>
      </c>
      <c r="C382">
        <v>9.0129995350000005</v>
      </c>
      <c r="D382">
        <v>0.34074977000000001</v>
      </c>
      <c r="E382">
        <v>1364.329956</v>
      </c>
      <c r="G382" s="41">
        <f t="shared" si="32"/>
        <v>40973</v>
      </c>
      <c r="H382" s="21">
        <f t="shared" si="33"/>
        <v>6.6091191891533259E-3</v>
      </c>
      <c r="I382" s="21">
        <f t="shared" si="34"/>
        <v>5.354086021285509E-3</v>
      </c>
      <c r="J382" s="21">
        <f t="shared" si="35"/>
        <v>-3.3810115967561338E-2</v>
      </c>
      <c r="K382" s="21">
        <f t="shared" si="36"/>
        <v>-3.8696939908233752E-3</v>
      </c>
    </row>
    <row r="383" spans="1:11" x14ac:dyDescent="0.2">
      <c r="A383" s="41">
        <v>40974</v>
      </c>
      <c r="B383">
        <v>14.98717785</v>
      </c>
      <c r="C383">
        <v>9.0544996260000001</v>
      </c>
      <c r="D383">
        <v>0.337539494</v>
      </c>
      <c r="E383">
        <v>1343.3599850000001</v>
      </c>
      <c r="G383" s="41">
        <f t="shared" si="32"/>
        <v>40974</v>
      </c>
      <c r="H383" s="21">
        <f t="shared" si="33"/>
        <v>-7.2386973580746096E-3</v>
      </c>
      <c r="I383" s="21">
        <f t="shared" si="34"/>
        <v>4.6044705582024559E-3</v>
      </c>
      <c r="J383" s="21">
        <f t="shared" si="35"/>
        <v>-9.4212125220216603E-3</v>
      </c>
      <c r="K383" s="21">
        <f t="shared" si="36"/>
        <v>-1.5370160940745281E-2</v>
      </c>
    </row>
    <row r="384" spans="1:11" x14ac:dyDescent="0.2">
      <c r="A384" s="41">
        <v>40975</v>
      </c>
      <c r="B384">
        <v>15.213365550000001</v>
      </c>
      <c r="C384">
        <v>9.1885004039999991</v>
      </c>
      <c r="D384">
        <v>0.33960333500000001</v>
      </c>
      <c r="E384">
        <v>1352.630005</v>
      </c>
      <c r="G384" s="41">
        <f t="shared" si="32"/>
        <v>40975</v>
      </c>
      <c r="H384" s="21">
        <f t="shared" si="33"/>
        <v>1.5092080861641375E-2</v>
      </c>
      <c r="I384" s="21">
        <f t="shared" si="34"/>
        <v>1.4799357616097852E-2</v>
      </c>
      <c r="J384" s="21">
        <f t="shared" si="35"/>
        <v>6.1143689455196437E-3</v>
      </c>
      <c r="K384" s="21">
        <f t="shared" si="36"/>
        <v>6.900622397205014E-3</v>
      </c>
    </row>
    <row r="385" spans="1:11" x14ac:dyDescent="0.2">
      <c r="A385" s="41">
        <v>40976</v>
      </c>
      <c r="B385">
        <v>15.29216671</v>
      </c>
      <c r="C385">
        <v>9.3819999690000007</v>
      </c>
      <c r="D385">
        <v>0.34074977000000001</v>
      </c>
      <c r="E385">
        <v>1365.910034</v>
      </c>
      <c r="G385" s="41">
        <f t="shared" si="32"/>
        <v>40976</v>
      </c>
      <c r="H385" s="21">
        <f t="shared" si="33"/>
        <v>5.1797322388009905E-3</v>
      </c>
      <c r="I385" s="21">
        <f t="shared" si="34"/>
        <v>2.1058884093400732E-2</v>
      </c>
      <c r="J385" s="21">
        <f t="shared" si="35"/>
        <v>3.3758060709268012E-3</v>
      </c>
      <c r="K385" s="21">
        <f t="shared" si="36"/>
        <v>9.8179316967021979E-3</v>
      </c>
    </row>
    <row r="386" spans="1:11" x14ac:dyDescent="0.2">
      <c r="A386" s="41">
        <v>40977</v>
      </c>
      <c r="B386">
        <v>15.37148476</v>
      </c>
      <c r="C386">
        <v>9.2159996030000002</v>
      </c>
      <c r="D386">
        <v>0.33983245499999998</v>
      </c>
      <c r="E386">
        <v>1370.869995</v>
      </c>
      <c r="G386" s="41">
        <f t="shared" ref="G386:G449" si="37">A386</f>
        <v>40977</v>
      </c>
      <c r="H386" s="21">
        <f t="shared" si="33"/>
        <v>5.1868418324351028E-3</v>
      </c>
      <c r="I386" s="21">
        <f t="shared" si="34"/>
        <v>-1.7693494622521677E-2</v>
      </c>
      <c r="J386" s="21">
        <f t="shared" si="35"/>
        <v>-2.6920487723294251E-3</v>
      </c>
      <c r="K386" s="21">
        <f t="shared" si="36"/>
        <v>3.6312501383968243E-3</v>
      </c>
    </row>
    <row r="387" spans="1:11" x14ac:dyDescent="0.2">
      <c r="A387" s="41">
        <v>40980</v>
      </c>
      <c r="B387">
        <v>15.52499008</v>
      </c>
      <c r="C387">
        <v>9.1695003509999999</v>
      </c>
      <c r="D387">
        <v>0.33455854699999998</v>
      </c>
      <c r="E387">
        <v>1371.089966</v>
      </c>
      <c r="G387" s="41">
        <f t="shared" si="37"/>
        <v>40980</v>
      </c>
      <c r="H387" s="21">
        <f t="shared" si="33"/>
        <v>9.9863690721312421E-3</v>
      </c>
      <c r="I387" s="21">
        <f t="shared" si="34"/>
        <v>-5.0454919708181611E-3</v>
      </c>
      <c r="J387" s="21">
        <f t="shared" si="35"/>
        <v>-1.5519141631131106E-2</v>
      </c>
      <c r="K387" s="21">
        <f t="shared" si="36"/>
        <v>1.6046087579590917E-4</v>
      </c>
    </row>
    <row r="388" spans="1:11" x14ac:dyDescent="0.2">
      <c r="A388" s="41">
        <v>40981</v>
      </c>
      <c r="B388">
        <v>15.606865880000001</v>
      </c>
      <c r="C388">
        <v>9.2294998170000007</v>
      </c>
      <c r="D388">
        <v>0.339144528</v>
      </c>
      <c r="E388">
        <v>1395.9499510000001</v>
      </c>
      <c r="G388" s="41">
        <f t="shared" si="37"/>
        <v>40981</v>
      </c>
      <c r="H388" s="21">
        <f t="shared" si="33"/>
        <v>5.2738069124744075E-3</v>
      </c>
      <c r="I388" s="21">
        <f t="shared" si="34"/>
        <v>6.543373543080433E-3</v>
      </c>
      <c r="J388" s="21">
        <f t="shared" si="35"/>
        <v>1.3707558934370923E-2</v>
      </c>
      <c r="K388" s="21">
        <f t="shared" si="36"/>
        <v>1.8131549071521702E-2</v>
      </c>
    </row>
    <row r="389" spans="1:11" x14ac:dyDescent="0.2">
      <c r="A389" s="41">
        <v>40982</v>
      </c>
      <c r="B389">
        <v>15.627326010000001</v>
      </c>
      <c r="C389">
        <v>9.1129999159999997</v>
      </c>
      <c r="D389">
        <v>0.329513848</v>
      </c>
      <c r="E389">
        <v>1394.280029</v>
      </c>
      <c r="G389" s="41">
        <f t="shared" si="37"/>
        <v>40982</v>
      </c>
      <c r="H389" s="21">
        <f t="shared" ref="H389:H452" si="38">(B389-B388)/B388</f>
        <v>1.3109698101666533E-3</v>
      </c>
      <c r="I389" s="21">
        <f t="shared" ref="I389:I452" si="39">C389/C388-1</f>
        <v>-1.2622558460363975E-2</v>
      </c>
      <c r="J389" s="21">
        <f t="shared" ref="J389:J452" si="40">D389/D388-1</f>
        <v>-2.8396978883291957E-2</v>
      </c>
      <c r="K389" s="21">
        <f t="shared" ref="K389:K452" si="41">E389/E388-1</f>
        <v>-1.1962620857601802E-3</v>
      </c>
    </row>
    <row r="390" spans="1:11" x14ac:dyDescent="0.2">
      <c r="A390" s="41">
        <v>40983</v>
      </c>
      <c r="B390">
        <v>15.66570473</v>
      </c>
      <c r="C390">
        <v>9.2215003969999998</v>
      </c>
      <c r="D390">
        <v>0.33432909799999999</v>
      </c>
      <c r="E390">
        <v>1402.599976</v>
      </c>
      <c r="G390" s="41">
        <f t="shared" si="37"/>
        <v>40983</v>
      </c>
      <c r="H390" s="21">
        <f t="shared" si="38"/>
        <v>2.4558724874262079E-3</v>
      </c>
      <c r="I390" s="21">
        <f t="shared" si="39"/>
        <v>1.1906121145628612E-2</v>
      </c>
      <c r="J390" s="21">
        <f t="shared" si="40"/>
        <v>1.4613194647892236E-2</v>
      </c>
      <c r="K390" s="21">
        <f t="shared" si="41"/>
        <v>5.9671994340815271E-3</v>
      </c>
    </row>
    <row r="391" spans="1:11" x14ac:dyDescent="0.2">
      <c r="A391" s="41">
        <v>40984</v>
      </c>
      <c r="B391">
        <v>15.56592655</v>
      </c>
      <c r="C391">
        <v>9.2524995800000003</v>
      </c>
      <c r="D391">
        <v>0.33478766700000001</v>
      </c>
      <c r="E391">
        <v>1404.170044</v>
      </c>
      <c r="G391" s="41">
        <f t="shared" si="37"/>
        <v>40984</v>
      </c>
      <c r="H391" s="21">
        <f t="shared" si="38"/>
        <v>-6.3692110709148734E-3</v>
      </c>
      <c r="I391" s="21">
        <f t="shared" si="39"/>
        <v>3.3616203074811057E-3</v>
      </c>
      <c r="J391" s="21">
        <f t="shared" si="40"/>
        <v>1.3716095988749455E-3</v>
      </c>
      <c r="K391" s="21">
        <f t="shared" si="41"/>
        <v>1.1193982795276725E-3</v>
      </c>
    </row>
    <row r="392" spans="1:11" x14ac:dyDescent="0.2">
      <c r="A392" s="41">
        <v>40987</v>
      </c>
      <c r="B392">
        <v>15.540334700000001</v>
      </c>
      <c r="C392">
        <v>9.2760000229999999</v>
      </c>
      <c r="D392">
        <v>0.33570498199999999</v>
      </c>
      <c r="E392">
        <v>1409.75</v>
      </c>
      <c r="G392" s="41">
        <f t="shared" si="37"/>
        <v>40987</v>
      </c>
      <c r="H392" s="21">
        <f t="shared" si="38"/>
        <v>-1.6440942283644296E-3</v>
      </c>
      <c r="I392" s="21">
        <f t="shared" si="39"/>
        <v>2.539902087733914E-3</v>
      </c>
      <c r="J392" s="21">
        <f t="shared" si="40"/>
        <v>2.7399904190614777E-3</v>
      </c>
      <c r="K392" s="21">
        <f t="shared" si="41"/>
        <v>3.9738463470597729E-3</v>
      </c>
    </row>
    <row r="393" spans="1:11" x14ac:dyDescent="0.2">
      <c r="A393" s="41">
        <v>40988</v>
      </c>
      <c r="B393">
        <v>15.50452518</v>
      </c>
      <c r="C393">
        <v>9.6164999009999992</v>
      </c>
      <c r="D393">
        <v>0.33020168500000002</v>
      </c>
      <c r="E393">
        <v>1405.5200199999999</v>
      </c>
      <c r="G393" s="41">
        <f t="shared" si="37"/>
        <v>40988</v>
      </c>
      <c r="H393" s="21">
        <f t="shared" si="38"/>
        <v>-2.3042952865101945E-3</v>
      </c>
      <c r="I393" s="21">
        <f t="shared" si="39"/>
        <v>3.6707619357020604E-2</v>
      </c>
      <c r="J393" s="21">
        <f t="shared" si="40"/>
        <v>-1.6393253883852044E-2</v>
      </c>
      <c r="K393" s="21">
        <f t="shared" si="41"/>
        <v>-3.0005178223089235E-3</v>
      </c>
    </row>
    <row r="394" spans="1:11" x14ac:dyDescent="0.2">
      <c r="A394" s="41">
        <v>40989</v>
      </c>
      <c r="B394">
        <v>15.494284629999999</v>
      </c>
      <c r="C394">
        <v>9.5865001680000006</v>
      </c>
      <c r="D394">
        <v>0.33157756900000002</v>
      </c>
      <c r="E394">
        <v>1402.8900149999999</v>
      </c>
      <c r="G394" s="41">
        <f t="shared" si="37"/>
        <v>40989</v>
      </c>
      <c r="H394" s="21">
        <f t="shared" si="38"/>
        <v>-6.6048781766051359E-4</v>
      </c>
      <c r="I394" s="21">
        <f t="shared" si="39"/>
        <v>-3.1196103893141869E-3</v>
      </c>
      <c r="J394" s="21">
        <f t="shared" si="40"/>
        <v>4.1667988459841432E-3</v>
      </c>
      <c r="K394" s="21">
        <f t="shared" si="41"/>
        <v>-1.8711971103763103E-3</v>
      </c>
    </row>
    <row r="395" spans="1:11" x14ac:dyDescent="0.2">
      <c r="A395" s="41">
        <v>40990</v>
      </c>
      <c r="B395">
        <v>15.51731968</v>
      </c>
      <c r="C395">
        <v>9.6199998860000004</v>
      </c>
      <c r="D395">
        <v>0.331118882</v>
      </c>
      <c r="E395">
        <v>1392.780029</v>
      </c>
      <c r="G395" s="41">
        <f t="shared" si="37"/>
        <v>40990</v>
      </c>
      <c r="H395" s="21">
        <f t="shared" si="38"/>
        <v>1.4866804470211107E-3</v>
      </c>
      <c r="I395" s="21">
        <f t="shared" si="39"/>
        <v>3.4944679927950695E-3</v>
      </c>
      <c r="J395" s="21">
        <f t="shared" si="40"/>
        <v>-1.3833474965854187E-3</v>
      </c>
      <c r="K395" s="21">
        <f t="shared" si="41"/>
        <v>-7.2065421322425882E-3</v>
      </c>
    </row>
    <row r="396" spans="1:11" x14ac:dyDescent="0.2">
      <c r="A396" s="41">
        <v>40991</v>
      </c>
      <c r="B396">
        <v>15.54289722</v>
      </c>
      <c r="C396">
        <v>9.7519998549999993</v>
      </c>
      <c r="D396">
        <v>0.333641201</v>
      </c>
      <c r="E396">
        <v>1397.1099850000001</v>
      </c>
      <c r="G396" s="41">
        <f t="shared" si="37"/>
        <v>40991</v>
      </c>
      <c r="H396" s="21">
        <f t="shared" si="38"/>
        <v>1.648322038049322E-3</v>
      </c>
      <c r="I396" s="21">
        <f t="shared" si="39"/>
        <v>1.3721410661563294E-2</v>
      </c>
      <c r="J396" s="21">
        <f t="shared" si="40"/>
        <v>7.6175631687473988E-3</v>
      </c>
      <c r="K396" s="21">
        <f t="shared" si="41"/>
        <v>3.1088584771774563E-3</v>
      </c>
    </row>
    <row r="397" spans="1:11" x14ac:dyDescent="0.2">
      <c r="A397" s="41">
        <v>40994</v>
      </c>
      <c r="B397">
        <v>15.658027649999999</v>
      </c>
      <c r="C397">
        <v>10.14350033</v>
      </c>
      <c r="D397">
        <v>0.337539494</v>
      </c>
      <c r="E397">
        <v>1416.51001</v>
      </c>
      <c r="G397" s="41">
        <f t="shared" si="37"/>
        <v>40994</v>
      </c>
      <c r="H397" s="21">
        <f t="shared" si="38"/>
        <v>7.4072695952626839E-3</v>
      </c>
      <c r="I397" s="21">
        <f t="shared" si="39"/>
        <v>4.0145660461558874E-2</v>
      </c>
      <c r="J397" s="21">
        <f t="shared" si="40"/>
        <v>1.1684087541694144E-2</v>
      </c>
      <c r="K397" s="21">
        <f t="shared" si="41"/>
        <v>1.3885825173599375E-2</v>
      </c>
    </row>
    <row r="398" spans="1:11" x14ac:dyDescent="0.2">
      <c r="A398" s="41">
        <v>40995</v>
      </c>
      <c r="B398">
        <v>15.62988472</v>
      </c>
      <c r="C398">
        <v>10.272000309999999</v>
      </c>
      <c r="D398">
        <v>0.33983245499999998</v>
      </c>
      <c r="E398">
        <v>1412.5200199999999</v>
      </c>
      <c r="G398" s="41">
        <f t="shared" si="37"/>
        <v>40995</v>
      </c>
      <c r="H398" s="21">
        <f t="shared" si="38"/>
        <v>-1.7973483397188642E-3</v>
      </c>
      <c r="I398" s="21">
        <f t="shared" si="39"/>
        <v>1.2668208785871826E-2</v>
      </c>
      <c r="J398" s="21">
        <f t="shared" si="40"/>
        <v>6.7931635875473351E-3</v>
      </c>
      <c r="K398" s="21">
        <f t="shared" si="41"/>
        <v>-2.8167750117064072E-3</v>
      </c>
    </row>
    <row r="399" spans="1:11" x14ac:dyDescent="0.2">
      <c r="A399" s="41">
        <v>40996</v>
      </c>
      <c r="B399">
        <v>15.65547085</v>
      </c>
      <c r="C399">
        <v>10.05799961</v>
      </c>
      <c r="D399">
        <v>0.34762906999999998</v>
      </c>
      <c r="E399">
        <v>1405.540039</v>
      </c>
      <c r="G399" s="41">
        <f t="shared" si="37"/>
        <v>40996</v>
      </c>
      <c r="H399" s="21">
        <f t="shared" si="38"/>
        <v>1.6370005574808009E-3</v>
      </c>
      <c r="I399" s="21">
        <f t="shared" si="39"/>
        <v>-2.0833400851016926E-2</v>
      </c>
      <c r="J399" s="21">
        <f t="shared" si="40"/>
        <v>2.2942526192796908E-2</v>
      </c>
      <c r="K399" s="21">
        <f t="shared" si="41"/>
        <v>-4.9415094307830865E-3</v>
      </c>
    </row>
    <row r="400" spans="1:11" x14ac:dyDescent="0.2">
      <c r="A400" s="41">
        <v>40997</v>
      </c>
      <c r="B400">
        <v>15.56080341</v>
      </c>
      <c r="C400">
        <v>10.23050022</v>
      </c>
      <c r="D400">
        <v>0.34923416400000001</v>
      </c>
      <c r="E400">
        <v>1403.280029</v>
      </c>
      <c r="G400" s="41">
        <f t="shared" si="37"/>
        <v>40997</v>
      </c>
      <c r="H400" s="21">
        <f t="shared" si="38"/>
        <v>-6.0469238457941535E-3</v>
      </c>
      <c r="I400" s="21">
        <f t="shared" si="39"/>
        <v>1.7150588256982457E-2</v>
      </c>
      <c r="J400" s="21">
        <f t="shared" si="40"/>
        <v>4.617260576050386E-3</v>
      </c>
      <c r="K400" s="21">
        <f t="shared" si="41"/>
        <v>-1.6079300036219157E-3</v>
      </c>
    </row>
    <row r="401" spans="1:11" x14ac:dyDescent="0.2">
      <c r="A401" s="41">
        <v>40998</v>
      </c>
      <c r="B401">
        <v>15.658027649999999</v>
      </c>
      <c r="C401">
        <v>10.12549973</v>
      </c>
      <c r="D401">
        <v>0.35313230800000001</v>
      </c>
      <c r="E401">
        <v>1408.469971</v>
      </c>
      <c r="G401" s="41">
        <f t="shared" si="37"/>
        <v>40998</v>
      </c>
      <c r="H401" s="21">
        <f t="shared" si="38"/>
        <v>6.2480218686857113E-3</v>
      </c>
      <c r="I401" s="21">
        <f t="shared" si="39"/>
        <v>-1.0263475660235111E-2</v>
      </c>
      <c r="J401" s="21">
        <f t="shared" si="40"/>
        <v>1.1161977841320114E-2</v>
      </c>
      <c r="K401" s="21">
        <f t="shared" si="41"/>
        <v>3.6984364437213646E-3</v>
      </c>
    </row>
    <row r="402" spans="1:11" x14ac:dyDescent="0.2">
      <c r="A402" s="41">
        <v>41001</v>
      </c>
      <c r="B402">
        <v>15.69897175</v>
      </c>
      <c r="C402">
        <v>9.9025001530000001</v>
      </c>
      <c r="D402">
        <v>0.35152724400000002</v>
      </c>
      <c r="E402">
        <v>1419.040039</v>
      </c>
      <c r="G402" s="41">
        <f t="shared" si="37"/>
        <v>41001</v>
      </c>
      <c r="H402" s="21">
        <f t="shared" si="38"/>
        <v>2.6148951142004667E-3</v>
      </c>
      <c r="I402" s="21">
        <f t="shared" si="39"/>
        <v>-2.2023562584204348E-2</v>
      </c>
      <c r="J402" s="21">
        <f t="shared" si="40"/>
        <v>-4.5452199179690789E-3</v>
      </c>
      <c r="K402" s="21">
        <f t="shared" si="41"/>
        <v>7.5046456208756052E-3</v>
      </c>
    </row>
    <row r="403" spans="1:11" x14ac:dyDescent="0.2">
      <c r="A403" s="41">
        <v>41002</v>
      </c>
      <c r="B403">
        <v>15.51731968</v>
      </c>
      <c r="C403">
        <v>9.9829998020000001</v>
      </c>
      <c r="D403">
        <v>0.34579458800000001</v>
      </c>
      <c r="E403">
        <v>1413.380005</v>
      </c>
      <c r="G403" s="41">
        <f t="shared" si="37"/>
        <v>41002</v>
      </c>
      <c r="H403" s="21">
        <f t="shared" si="38"/>
        <v>-1.1570953365146361E-2</v>
      </c>
      <c r="I403" s="21">
        <f t="shared" si="39"/>
        <v>8.1292247166098175E-3</v>
      </c>
      <c r="J403" s="21">
        <f t="shared" si="40"/>
        <v>-1.6307856923886144E-2</v>
      </c>
      <c r="K403" s="21">
        <f t="shared" si="41"/>
        <v>-3.9886358696323843E-3</v>
      </c>
    </row>
    <row r="404" spans="1:11" x14ac:dyDescent="0.2">
      <c r="A404" s="41">
        <v>41003</v>
      </c>
      <c r="B404">
        <v>15.417531970000001</v>
      </c>
      <c r="C404">
        <v>9.6995000840000003</v>
      </c>
      <c r="D404">
        <v>0.33593431099999999</v>
      </c>
      <c r="E404">
        <v>1398.959961</v>
      </c>
      <c r="G404" s="41">
        <f t="shared" si="37"/>
        <v>41003</v>
      </c>
      <c r="H404" s="21">
        <f t="shared" si="38"/>
        <v>-6.4307310835784309E-3</v>
      </c>
      <c r="I404" s="21">
        <f t="shared" si="39"/>
        <v>-2.8398249386241914E-2</v>
      </c>
      <c r="J404" s="21">
        <f t="shared" si="40"/>
        <v>-2.8514838988746738E-2</v>
      </c>
      <c r="K404" s="21">
        <f t="shared" si="41"/>
        <v>-1.020252440885494E-2</v>
      </c>
    </row>
    <row r="405" spans="1:11" x14ac:dyDescent="0.2">
      <c r="A405" s="41">
        <v>41004</v>
      </c>
      <c r="B405">
        <v>15.52243137</v>
      </c>
      <c r="C405">
        <v>9.7194995879999997</v>
      </c>
      <c r="D405">
        <v>0.33547568300000002</v>
      </c>
      <c r="E405">
        <v>1398.079956</v>
      </c>
      <c r="G405" s="41">
        <f t="shared" si="37"/>
        <v>41004</v>
      </c>
      <c r="H405" s="21">
        <f t="shared" si="38"/>
        <v>6.8039035173798291E-3</v>
      </c>
      <c r="I405" s="21">
        <f t="shared" si="39"/>
        <v>2.061910802288569E-3</v>
      </c>
      <c r="J405" s="21">
        <f t="shared" si="40"/>
        <v>-1.3652311924754468E-3</v>
      </c>
      <c r="K405" s="21">
        <f t="shared" si="41"/>
        <v>-6.2904230609350797E-4</v>
      </c>
    </row>
    <row r="406" spans="1:11" x14ac:dyDescent="0.2">
      <c r="A406" s="41">
        <v>41008</v>
      </c>
      <c r="B406">
        <v>15.38427162</v>
      </c>
      <c r="C406">
        <v>9.5935001369999995</v>
      </c>
      <c r="D406">
        <v>0.331118882</v>
      </c>
      <c r="E406">
        <v>1382.1999510000001</v>
      </c>
      <c r="G406" s="41">
        <f t="shared" si="37"/>
        <v>41008</v>
      </c>
      <c r="H406" s="21">
        <f t="shared" si="38"/>
        <v>-8.900651367479669E-3</v>
      </c>
      <c r="I406" s="21">
        <f t="shared" si="39"/>
        <v>-1.2963573881474622E-2</v>
      </c>
      <c r="J406" s="21">
        <f t="shared" si="40"/>
        <v>-1.298693533027262E-2</v>
      </c>
      <c r="K406" s="21">
        <f t="shared" si="41"/>
        <v>-1.135843835815642E-2</v>
      </c>
    </row>
    <row r="407" spans="1:11" x14ac:dyDescent="0.2">
      <c r="A407" s="41">
        <v>41009</v>
      </c>
      <c r="B407">
        <v>15.33309841</v>
      </c>
      <c r="C407">
        <v>9.3489999770000001</v>
      </c>
      <c r="D407">
        <v>0.32469829900000002</v>
      </c>
      <c r="E407">
        <v>1358.589966</v>
      </c>
      <c r="G407" s="41">
        <f t="shared" si="37"/>
        <v>41009</v>
      </c>
      <c r="H407" s="21">
        <f t="shared" si="38"/>
        <v>-3.326332975912445E-3</v>
      </c>
      <c r="I407" s="21">
        <f t="shared" si="39"/>
        <v>-2.5486022464003111E-2</v>
      </c>
      <c r="J407" s="21">
        <f t="shared" si="40"/>
        <v>-1.9390567403522407E-2</v>
      </c>
      <c r="K407" s="21">
        <f t="shared" si="41"/>
        <v>-1.708145408550954E-2</v>
      </c>
    </row>
    <row r="408" spans="1:11" x14ac:dyDescent="0.2">
      <c r="A408" s="41">
        <v>41010</v>
      </c>
      <c r="B408">
        <v>15.299842829999999</v>
      </c>
      <c r="C408">
        <v>9.3985004429999996</v>
      </c>
      <c r="D408">
        <v>0.32882583100000001</v>
      </c>
      <c r="E408">
        <v>1368.709961</v>
      </c>
      <c r="G408" s="41">
        <f t="shared" si="37"/>
        <v>41010</v>
      </c>
      <c r="H408" s="21">
        <f t="shared" si="38"/>
        <v>-2.1688754034417303E-3</v>
      </c>
      <c r="I408" s="21">
        <f t="shared" si="39"/>
        <v>5.2947337813433748E-3</v>
      </c>
      <c r="J408" s="21">
        <f t="shared" si="40"/>
        <v>1.2711899054328013E-2</v>
      </c>
      <c r="K408" s="21">
        <f t="shared" si="41"/>
        <v>7.4488957325333782E-3</v>
      </c>
    </row>
    <row r="409" spans="1:11" x14ac:dyDescent="0.2">
      <c r="A409" s="41">
        <v>41011</v>
      </c>
      <c r="B409">
        <v>15.386835100000001</v>
      </c>
      <c r="C409">
        <v>9.5345001220000007</v>
      </c>
      <c r="D409">
        <v>0.33662238700000002</v>
      </c>
      <c r="E409">
        <v>1387.5699460000001</v>
      </c>
      <c r="G409" s="41">
        <f t="shared" si="37"/>
        <v>41011</v>
      </c>
      <c r="H409" s="21">
        <f t="shared" si="38"/>
        <v>5.6858276889894975E-3</v>
      </c>
      <c r="I409" s="21">
        <f t="shared" si="39"/>
        <v>1.4470359375392983E-2</v>
      </c>
      <c r="J409" s="21">
        <f t="shared" si="40"/>
        <v>2.3710290570207793E-2</v>
      </c>
      <c r="K409" s="21">
        <f t="shared" si="41"/>
        <v>1.3779387552802502E-2</v>
      </c>
    </row>
    <row r="410" spans="1:11" x14ac:dyDescent="0.2">
      <c r="A410" s="41">
        <v>41012</v>
      </c>
      <c r="B410">
        <v>15.29216671</v>
      </c>
      <c r="C410">
        <v>9.4230003359999994</v>
      </c>
      <c r="D410">
        <v>0.32469829900000002</v>
      </c>
      <c r="E410">
        <v>1370.26001</v>
      </c>
      <c r="G410" s="41">
        <f t="shared" si="37"/>
        <v>41012</v>
      </c>
      <c r="H410" s="21">
        <f t="shared" si="38"/>
        <v>-6.1525576497535031E-3</v>
      </c>
      <c r="I410" s="21">
        <f t="shared" si="39"/>
        <v>-1.1694350471790904E-2</v>
      </c>
      <c r="J410" s="21">
        <f t="shared" si="40"/>
        <v>-3.5422742100631566E-2</v>
      </c>
      <c r="K410" s="21">
        <f t="shared" si="41"/>
        <v>-1.2475000665660207E-2</v>
      </c>
    </row>
    <row r="411" spans="1:11" x14ac:dyDescent="0.2">
      <c r="A411" s="41">
        <v>41015</v>
      </c>
      <c r="B411">
        <v>15.49940395</v>
      </c>
      <c r="C411">
        <v>9.2749996190000008</v>
      </c>
      <c r="D411">
        <v>0.32080012600000002</v>
      </c>
      <c r="E411">
        <v>1369.5699460000001</v>
      </c>
      <c r="G411" s="41">
        <f t="shared" si="37"/>
        <v>41015</v>
      </c>
      <c r="H411" s="21">
        <f t="shared" si="38"/>
        <v>1.3551855922711135E-2</v>
      </c>
      <c r="I411" s="21">
        <f t="shared" si="39"/>
        <v>-1.5706326193640319E-2</v>
      </c>
      <c r="J411" s="21">
        <f t="shared" si="40"/>
        <v>-1.2005523318124989E-2</v>
      </c>
      <c r="K411" s="21">
        <f t="shared" si="41"/>
        <v>-5.0360077281963456E-4</v>
      </c>
    </row>
    <row r="412" spans="1:11" x14ac:dyDescent="0.2">
      <c r="A412" s="41">
        <v>41016</v>
      </c>
      <c r="B412">
        <v>15.829452509999999</v>
      </c>
      <c r="C412">
        <v>9.4195003509999999</v>
      </c>
      <c r="D412">
        <v>0.32148811199999999</v>
      </c>
      <c r="E412">
        <v>1390.780029</v>
      </c>
      <c r="G412" s="41">
        <f t="shared" si="37"/>
        <v>41016</v>
      </c>
      <c r="H412" s="21">
        <f t="shared" si="38"/>
        <v>2.1294274351756595E-2</v>
      </c>
      <c r="I412" s="21">
        <f t="shared" si="39"/>
        <v>1.5579594386611717E-2</v>
      </c>
      <c r="J412" s="21">
        <f t="shared" si="40"/>
        <v>2.1445939207640485E-3</v>
      </c>
      <c r="K412" s="21">
        <f t="shared" si="41"/>
        <v>1.5486673800010564E-2</v>
      </c>
    </row>
    <row r="413" spans="1:11" x14ac:dyDescent="0.2">
      <c r="A413" s="41">
        <v>41017</v>
      </c>
      <c r="B413">
        <v>15.87806988</v>
      </c>
      <c r="C413">
        <v>9.5535001749999999</v>
      </c>
      <c r="D413">
        <v>0.31804835799999998</v>
      </c>
      <c r="E413">
        <v>1385.1400149999999</v>
      </c>
      <c r="G413" s="41">
        <f t="shared" si="37"/>
        <v>41017</v>
      </c>
      <c r="H413" s="21">
        <f t="shared" si="38"/>
        <v>3.0713235324650247E-3</v>
      </c>
      <c r="I413" s="21">
        <f t="shared" si="39"/>
        <v>1.4225788949174367E-2</v>
      </c>
      <c r="J413" s="21">
        <f t="shared" si="40"/>
        <v>-1.0699474946681775E-2</v>
      </c>
      <c r="K413" s="21">
        <f t="shared" si="41"/>
        <v>-4.0552883147562113E-3</v>
      </c>
    </row>
    <row r="414" spans="1:11" x14ac:dyDescent="0.2">
      <c r="A414" s="41">
        <v>41018</v>
      </c>
      <c r="B414">
        <v>15.79874897</v>
      </c>
      <c r="C414">
        <v>9.5550003050000001</v>
      </c>
      <c r="D414">
        <v>0.31323292899999999</v>
      </c>
      <c r="E414">
        <v>1376.920044</v>
      </c>
      <c r="G414" s="41">
        <f t="shared" si="37"/>
        <v>41018</v>
      </c>
      <c r="H414" s="21">
        <f t="shared" si="38"/>
        <v>-4.9956267102661128E-3</v>
      </c>
      <c r="I414" s="21">
        <f t="shared" si="39"/>
        <v>1.570241244068793E-4</v>
      </c>
      <c r="J414" s="21">
        <f t="shared" si="40"/>
        <v>-1.5140556078582224E-2</v>
      </c>
      <c r="K414" s="21">
        <f t="shared" si="41"/>
        <v>-5.9343971807788165E-3</v>
      </c>
    </row>
    <row r="415" spans="1:11" x14ac:dyDescent="0.2">
      <c r="A415" s="41">
        <v>41019</v>
      </c>
      <c r="B415">
        <v>15.9778471</v>
      </c>
      <c r="C415">
        <v>9.4989995960000009</v>
      </c>
      <c r="D415">
        <v>0.30704167500000001</v>
      </c>
      <c r="E415">
        <v>1378.530029</v>
      </c>
      <c r="G415" s="41">
        <f t="shared" si="37"/>
        <v>41019</v>
      </c>
      <c r="H415" s="21">
        <f t="shared" si="38"/>
        <v>1.1336222275579321E-2</v>
      </c>
      <c r="I415" s="21">
        <f t="shared" si="39"/>
        <v>-5.860879875712266E-3</v>
      </c>
      <c r="J415" s="21">
        <f t="shared" si="40"/>
        <v>-1.9765654970458013E-2</v>
      </c>
      <c r="K415" s="21">
        <f t="shared" si="41"/>
        <v>1.1692654246815426E-3</v>
      </c>
    </row>
    <row r="416" spans="1:11" x14ac:dyDescent="0.2">
      <c r="A416" s="41">
        <v>41022</v>
      </c>
      <c r="B416">
        <v>15.233325000000001</v>
      </c>
      <c r="C416">
        <v>9.4119997019999992</v>
      </c>
      <c r="D416">
        <v>0.30337268099999998</v>
      </c>
      <c r="E416">
        <v>1366.9399410000001</v>
      </c>
      <c r="G416" s="41">
        <f t="shared" si="37"/>
        <v>41022</v>
      </c>
      <c r="H416" s="21">
        <f t="shared" si="38"/>
        <v>-4.6597147621972132E-2</v>
      </c>
      <c r="I416" s="21">
        <f t="shared" si="39"/>
        <v>-9.1588480577088349E-3</v>
      </c>
      <c r="J416" s="21">
        <f t="shared" si="40"/>
        <v>-1.1949498386497615E-2</v>
      </c>
      <c r="K416" s="21">
        <f t="shared" si="41"/>
        <v>-8.4075702060748547E-3</v>
      </c>
    </row>
    <row r="417" spans="1:11" x14ac:dyDescent="0.2">
      <c r="A417" s="41">
        <v>41023</v>
      </c>
      <c r="B417">
        <v>14.780471800000001</v>
      </c>
      <c r="C417">
        <v>9.5165004730000007</v>
      </c>
      <c r="D417">
        <v>0.29397121100000001</v>
      </c>
      <c r="E417">
        <v>1371.969971</v>
      </c>
      <c r="G417" s="41">
        <f t="shared" si="37"/>
        <v>41023</v>
      </c>
      <c r="H417" s="21">
        <f t="shared" si="38"/>
        <v>-2.9727797444090494E-2</v>
      </c>
      <c r="I417" s="21">
        <f t="shared" si="39"/>
        <v>1.1102929697054176E-2</v>
      </c>
      <c r="J417" s="21">
        <f t="shared" si="40"/>
        <v>-3.098983721609383E-2</v>
      </c>
      <c r="K417" s="21">
        <f t="shared" si="41"/>
        <v>3.6797739601639456E-3</v>
      </c>
    </row>
    <row r="418" spans="1:11" x14ac:dyDescent="0.2">
      <c r="A418" s="41">
        <v>41024</v>
      </c>
      <c r="B418">
        <v>14.67556858</v>
      </c>
      <c r="C418">
        <v>9.7209997179999998</v>
      </c>
      <c r="D418">
        <v>0.29993307600000002</v>
      </c>
      <c r="E418">
        <v>1390.6899410000001</v>
      </c>
      <c r="G418" s="41">
        <f t="shared" si="37"/>
        <v>41024</v>
      </c>
      <c r="H418" s="21">
        <f t="shared" si="38"/>
        <v>-7.0974202596158411E-3</v>
      </c>
      <c r="I418" s="21">
        <f t="shared" si="39"/>
        <v>2.1488912398018645E-2</v>
      </c>
      <c r="J418" s="21">
        <f t="shared" si="40"/>
        <v>2.0280438277338719E-2</v>
      </c>
      <c r="K418" s="21">
        <f t="shared" si="41"/>
        <v>1.3644591642450798E-2</v>
      </c>
    </row>
    <row r="419" spans="1:11" x14ac:dyDescent="0.2">
      <c r="A419" s="41">
        <v>41025</v>
      </c>
      <c r="B419">
        <v>15.082365039999999</v>
      </c>
      <c r="C419">
        <v>9.7995004649999995</v>
      </c>
      <c r="D419">
        <v>0.300162494</v>
      </c>
      <c r="E419">
        <v>1399.9799800000001</v>
      </c>
      <c r="G419" s="41">
        <f t="shared" si="37"/>
        <v>41025</v>
      </c>
      <c r="H419" s="21">
        <f t="shared" si="38"/>
        <v>2.7719298082555036E-2</v>
      </c>
      <c r="I419" s="21">
        <f t="shared" si="39"/>
        <v>8.0753779731772557E-3</v>
      </c>
      <c r="J419" s="21">
        <f t="shared" si="40"/>
        <v>7.6489729995632416E-4</v>
      </c>
      <c r="K419" s="21">
        <f t="shared" si="41"/>
        <v>6.6801655251205183E-3</v>
      </c>
    </row>
    <row r="420" spans="1:11" x14ac:dyDescent="0.2">
      <c r="A420" s="41">
        <v>41026</v>
      </c>
      <c r="B420">
        <v>15.102832790000001</v>
      </c>
      <c r="C420">
        <v>11.34249973</v>
      </c>
      <c r="D420">
        <v>0.29764011499999998</v>
      </c>
      <c r="E420">
        <v>1403.3599850000001</v>
      </c>
      <c r="G420" s="41">
        <f t="shared" si="37"/>
        <v>41026</v>
      </c>
      <c r="H420" s="21">
        <f t="shared" si="38"/>
        <v>1.357065019028453E-3</v>
      </c>
      <c r="I420" s="21">
        <f t="shared" si="39"/>
        <v>0.1574569306375353</v>
      </c>
      <c r="J420" s="21">
        <f t="shared" si="40"/>
        <v>-8.4033783381344263E-3</v>
      </c>
      <c r="K420" s="21">
        <f t="shared" si="41"/>
        <v>2.4143238105447384E-3</v>
      </c>
    </row>
    <row r="421" spans="1:11" x14ac:dyDescent="0.2">
      <c r="A421" s="41">
        <v>41029</v>
      </c>
      <c r="B421">
        <v>15.07213593</v>
      </c>
      <c r="C421">
        <v>11.59500027</v>
      </c>
      <c r="D421">
        <v>0.29809865400000002</v>
      </c>
      <c r="E421">
        <v>1397.910034</v>
      </c>
      <c r="G421" s="41">
        <f t="shared" si="37"/>
        <v>41029</v>
      </c>
      <c r="H421" s="21">
        <f t="shared" si="38"/>
        <v>-2.0325233303467452E-3</v>
      </c>
      <c r="I421" s="21">
        <f t="shared" si="39"/>
        <v>2.2261454354030707E-2</v>
      </c>
      <c r="J421" s="21">
        <f t="shared" si="40"/>
        <v>1.5405819877472027E-3</v>
      </c>
      <c r="K421" s="21">
        <f t="shared" si="41"/>
        <v>-3.8835017801936988E-3</v>
      </c>
    </row>
    <row r="422" spans="1:11" x14ac:dyDescent="0.2">
      <c r="A422" s="41">
        <v>41030</v>
      </c>
      <c r="B422">
        <v>15.113073350000001</v>
      </c>
      <c r="C422">
        <v>11.50199986</v>
      </c>
      <c r="D422">
        <v>0.30337268099999998</v>
      </c>
      <c r="E422">
        <v>1405.8199460000001</v>
      </c>
      <c r="G422" s="41">
        <f t="shared" si="37"/>
        <v>41030</v>
      </c>
      <c r="H422" s="21">
        <f t="shared" si="38"/>
        <v>2.7160994427151879E-3</v>
      </c>
      <c r="I422" s="21">
        <f t="shared" si="39"/>
        <v>-8.0207337502717913E-3</v>
      </c>
      <c r="J422" s="21">
        <f t="shared" si="40"/>
        <v>1.7692220106434897E-2</v>
      </c>
      <c r="K422" s="21">
        <f t="shared" si="41"/>
        <v>5.6583841646564714E-3</v>
      </c>
    </row>
    <row r="423" spans="1:11" x14ac:dyDescent="0.2">
      <c r="A423" s="41">
        <v>41031</v>
      </c>
      <c r="B423">
        <v>15.097720150000001</v>
      </c>
      <c r="C423">
        <v>11.51249981</v>
      </c>
      <c r="D423">
        <v>0.29465907800000002</v>
      </c>
      <c r="E423">
        <v>1402.3100589999999</v>
      </c>
      <c r="G423" s="41">
        <f t="shared" si="37"/>
        <v>41031</v>
      </c>
      <c r="H423" s="21">
        <f t="shared" si="38"/>
        <v>-1.0158886709829833E-3</v>
      </c>
      <c r="I423" s="21">
        <f t="shared" si="39"/>
        <v>9.1288037974290859E-4</v>
      </c>
      <c r="J423" s="21">
        <f t="shared" si="40"/>
        <v>-2.8722437931054001E-2</v>
      </c>
      <c r="K423" s="21">
        <f t="shared" si="41"/>
        <v>-2.4966831705488524E-3</v>
      </c>
    </row>
    <row r="424" spans="1:11" x14ac:dyDescent="0.2">
      <c r="A424" s="41">
        <v>41032</v>
      </c>
      <c r="B424">
        <v>15.092602729999999</v>
      </c>
      <c r="C424">
        <v>11.47249985</v>
      </c>
      <c r="D424">
        <v>0.28961431999999998</v>
      </c>
      <c r="E424">
        <v>1391.5699460000001</v>
      </c>
      <c r="G424" s="41">
        <f t="shared" si="37"/>
        <v>41032</v>
      </c>
      <c r="H424" s="21">
        <f t="shared" si="38"/>
        <v>-3.3895316307086672E-4</v>
      </c>
      <c r="I424" s="21">
        <f t="shared" si="39"/>
        <v>-3.4744808391010684E-3</v>
      </c>
      <c r="J424" s="21">
        <f t="shared" si="40"/>
        <v>-1.7120660372120122E-2</v>
      </c>
      <c r="K424" s="21">
        <f t="shared" si="41"/>
        <v>-7.6588718244371412E-3</v>
      </c>
    </row>
    <row r="425" spans="1:11" x14ac:dyDescent="0.2">
      <c r="A425" s="41">
        <v>41033</v>
      </c>
      <c r="B425">
        <v>15.01840496</v>
      </c>
      <c r="C425">
        <v>11.19950008</v>
      </c>
      <c r="D425">
        <v>0.28113004600000002</v>
      </c>
      <c r="E425">
        <v>1369.099976</v>
      </c>
      <c r="G425" s="41">
        <f t="shared" si="37"/>
        <v>41033</v>
      </c>
      <c r="H425" s="21">
        <f t="shared" si="38"/>
        <v>-4.9161679617071331E-3</v>
      </c>
      <c r="I425" s="21">
        <f t="shared" si="39"/>
        <v>-2.3796014257520315E-2</v>
      </c>
      <c r="J425" s="21">
        <f t="shared" si="40"/>
        <v>-2.9295077674335812E-2</v>
      </c>
      <c r="K425" s="21">
        <f t="shared" si="41"/>
        <v>-1.6147208456598894E-2</v>
      </c>
    </row>
    <row r="426" spans="1:11" x14ac:dyDescent="0.2">
      <c r="A426" s="41">
        <v>41036</v>
      </c>
      <c r="B426">
        <v>15.14376736</v>
      </c>
      <c r="C426">
        <v>11.25800037</v>
      </c>
      <c r="D426">
        <v>0.28594544500000002</v>
      </c>
      <c r="E426">
        <v>1369.579956</v>
      </c>
      <c r="G426" s="41">
        <f t="shared" si="37"/>
        <v>41036</v>
      </c>
      <c r="H426" s="21">
        <f t="shared" si="38"/>
        <v>8.3472512782742422E-3</v>
      </c>
      <c r="I426" s="21">
        <f t="shared" si="39"/>
        <v>5.223473332034656E-3</v>
      </c>
      <c r="J426" s="21">
        <f t="shared" si="40"/>
        <v>1.7128724120793581E-2</v>
      </c>
      <c r="K426" s="21">
        <f t="shared" si="41"/>
        <v>3.5058067958071426E-4</v>
      </c>
    </row>
    <row r="427" spans="1:11" x14ac:dyDescent="0.2">
      <c r="A427" s="41">
        <v>41037</v>
      </c>
      <c r="B427">
        <v>15.10794926</v>
      </c>
      <c r="C427">
        <v>11.19499969</v>
      </c>
      <c r="D427">
        <v>0.28571623600000001</v>
      </c>
      <c r="E427">
        <v>1363.719971</v>
      </c>
      <c r="G427" s="41">
        <f t="shared" si="37"/>
        <v>41037</v>
      </c>
      <c r="H427" s="21">
        <f t="shared" si="38"/>
        <v>-2.3652040571230872E-3</v>
      </c>
      <c r="I427" s="21">
        <f t="shared" si="39"/>
        <v>-5.5960808251421801E-3</v>
      </c>
      <c r="J427" s="21">
        <f t="shared" si="40"/>
        <v>-8.0158297328358774E-4</v>
      </c>
      <c r="K427" s="21">
        <f t="shared" si="41"/>
        <v>-4.2786731613061457E-3</v>
      </c>
    </row>
    <row r="428" spans="1:11" x14ac:dyDescent="0.2">
      <c r="A428" s="41">
        <v>41038</v>
      </c>
      <c r="B428">
        <v>15.2053194</v>
      </c>
      <c r="C428">
        <v>11.149000170000001</v>
      </c>
      <c r="D428">
        <v>0.28686267100000001</v>
      </c>
      <c r="E428">
        <v>1354.579956</v>
      </c>
      <c r="G428" s="41">
        <f t="shared" si="37"/>
        <v>41038</v>
      </c>
      <c r="H428" s="21">
        <f t="shared" si="38"/>
        <v>6.4449607504176026E-3</v>
      </c>
      <c r="I428" s="21">
        <f t="shared" si="39"/>
        <v>-4.1089344594701371E-3</v>
      </c>
      <c r="J428" s="21">
        <f t="shared" si="40"/>
        <v>4.0124951107083362E-3</v>
      </c>
      <c r="K428" s="21">
        <f t="shared" si="41"/>
        <v>-6.7022667368416E-3</v>
      </c>
    </row>
    <row r="429" spans="1:11" x14ac:dyDescent="0.2">
      <c r="A429" s="41">
        <v>41039</v>
      </c>
      <c r="B429">
        <v>15.24653721</v>
      </c>
      <c r="C429">
        <v>11.334500309999999</v>
      </c>
      <c r="D429">
        <v>0.28479897999999998</v>
      </c>
      <c r="E429">
        <v>1357.98999</v>
      </c>
      <c r="G429" s="41">
        <f t="shared" si="37"/>
        <v>41039</v>
      </c>
      <c r="H429" s="21">
        <f t="shared" si="38"/>
        <v>2.7107493710391332E-3</v>
      </c>
      <c r="I429" s="21">
        <f t="shared" si="39"/>
        <v>1.663827582487154E-2</v>
      </c>
      <c r="J429" s="21">
        <f t="shared" si="40"/>
        <v>-7.1940032936528286E-3</v>
      </c>
      <c r="K429" s="21">
        <f t="shared" si="41"/>
        <v>2.5174106444552091E-3</v>
      </c>
    </row>
    <row r="430" spans="1:11" x14ac:dyDescent="0.2">
      <c r="A430" s="41">
        <v>41040</v>
      </c>
      <c r="B430">
        <v>15.30578232</v>
      </c>
      <c r="C430">
        <v>11.38399982</v>
      </c>
      <c r="D430">
        <v>0.30291411299999998</v>
      </c>
      <c r="E430">
        <v>1353.3900149999999</v>
      </c>
      <c r="G430" s="41">
        <f t="shared" si="37"/>
        <v>41040</v>
      </c>
      <c r="H430" s="21">
        <f t="shared" si="38"/>
        <v>3.8858075892237881E-3</v>
      </c>
      <c r="I430" s="21">
        <f t="shared" si="39"/>
        <v>4.3671541440895023E-3</v>
      </c>
      <c r="J430" s="21">
        <f t="shared" si="40"/>
        <v>6.3606734125241537E-2</v>
      </c>
      <c r="K430" s="21">
        <f t="shared" si="41"/>
        <v>-3.3873408742873812E-3</v>
      </c>
    </row>
    <row r="431" spans="1:11" x14ac:dyDescent="0.2">
      <c r="A431" s="41">
        <v>41043</v>
      </c>
      <c r="B431">
        <v>15.21562767</v>
      </c>
      <c r="C431">
        <v>11.146499629999999</v>
      </c>
      <c r="D431">
        <v>0.301079661</v>
      </c>
      <c r="E431">
        <v>1338.349976</v>
      </c>
      <c r="G431" s="41">
        <f t="shared" si="37"/>
        <v>41043</v>
      </c>
      <c r="H431" s="21">
        <f t="shared" si="38"/>
        <v>-5.8902346913816917E-3</v>
      </c>
      <c r="I431" s="21">
        <f t="shared" si="39"/>
        <v>-2.0862631215326277E-2</v>
      </c>
      <c r="J431" s="21">
        <f t="shared" si="40"/>
        <v>-6.0560136397473929E-3</v>
      </c>
      <c r="K431" s="21">
        <f t="shared" si="41"/>
        <v>-1.1112863870212597E-2</v>
      </c>
    </row>
    <row r="432" spans="1:11" x14ac:dyDescent="0.2">
      <c r="A432" s="41">
        <v>41044</v>
      </c>
      <c r="B432">
        <v>15.28774643</v>
      </c>
      <c r="C432">
        <v>11.21949959</v>
      </c>
      <c r="D432">
        <v>0.29809865400000002</v>
      </c>
      <c r="E432">
        <v>1330.660034</v>
      </c>
      <c r="G432" s="41">
        <f t="shared" si="37"/>
        <v>41044</v>
      </c>
      <c r="H432" s="21">
        <f t="shared" si="38"/>
        <v>4.7397821216533745E-3</v>
      </c>
      <c r="I432" s="21">
        <f t="shared" si="39"/>
        <v>6.5491376147832625E-3</v>
      </c>
      <c r="J432" s="21">
        <f t="shared" si="40"/>
        <v>-9.901057381620948E-3</v>
      </c>
      <c r="K432" s="21">
        <f t="shared" si="41"/>
        <v>-5.7458378883700201E-3</v>
      </c>
    </row>
    <row r="433" spans="1:11" x14ac:dyDescent="0.2">
      <c r="A433" s="41">
        <v>41045</v>
      </c>
      <c r="B433">
        <v>15.24653721</v>
      </c>
      <c r="C433">
        <v>11.20300007</v>
      </c>
      <c r="D433">
        <v>0.29213681800000002</v>
      </c>
      <c r="E433">
        <v>1324.8000489999999</v>
      </c>
      <c r="G433" s="41">
        <f t="shared" si="37"/>
        <v>41045</v>
      </c>
      <c r="H433" s="21">
        <f t="shared" si="38"/>
        <v>-2.6955719202101333E-3</v>
      </c>
      <c r="I433" s="21">
        <f t="shared" si="39"/>
        <v>-1.4706110435358521E-3</v>
      </c>
      <c r="J433" s="21">
        <f t="shared" si="40"/>
        <v>-1.9999540152234263E-2</v>
      </c>
      <c r="K433" s="21">
        <f t="shared" si="41"/>
        <v>-4.4038182933808789E-3</v>
      </c>
    </row>
    <row r="434" spans="1:11" x14ac:dyDescent="0.2">
      <c r="A434" s="41">
        <v>41046</v>
      </c>
      <c r="B434">
        <v>15.887921329999999</v>
      </c>
      <c r="C434">
        <v>10.91800022</v>
      </c>
      <c r="D434">
        <v>0.29007297799999998</v>
      </c>
      <c r="E434">
        <v>1304.8599850000001</v>
      </c>
      <c r="G434" s="41">
        <f t="shared" si="37"/>
        <v>41046</v>
      </c>
      <c r="H434" s="21">
        <f t="shared" si="38"/>
        <v>4.2067527279527082E-2</v>
      </c>
      <c r="I434" s="21">
        <f t="shared" si="39"/>
        <v>-2.5439600840777343E-2</v>
      </c>
      <c r="J434" s="21">
        <f t="shared" si="40"/>
        <v>-7.0646350368614996E-3</v>
      </c>
      <c r="K434" s="21">
        <f t="shared" si="41"/>
        <v>-1.5051376254893167E-2</v>
      </c>
    </row>
    <row r="435" spans="1:11" x14ac:dyDescent="0.2">
      <c r="A435" s="41">
        <v>41047</v>
      </c>
      <c r="B435">
        <v>16.081109999999999</v>
      </c>
      <c r="C435">
        <v>10.692500109999999</v>
      </c>
      <c r="D435">
        <v>0.27700254299999999</v>
      </c>
      <c r="E435">
        <v>1295.219971</v>
      </c>
      <c r="G435" s="41">
        <f t="shared" si="37"/>
        <v>41047</v>
      </c>
      <c r="H435" s="21">
        <f t="shared" si="38"/>
        <v>1.2159467937143897E-2</v>
      </c>
      <c r="I435" s="21">
        <f t="shared" si="39"/>
        <v>-2.0653975586748974E-2</v>
      </c>
      <c r="J435" s="21">
        <f t="shared" si="40"/>
        <v>-4.5059126465754384E-2</v>
      </c>
      <c r="K435" s="21">
        <f t="shared" si="41"/>
        <v>-7.3877765513670202E-3</v>
      </c>
    </row>
    <row r="436" spans="1:11" x14ac:dyDescent="0.2">
      <c r="A436" s="41">
        <v>41050</v>
      </c>
      <c r="B436">
        <v>16.238235469999999</v>
      </c>
      <c r="C436">
        <v>10.90550041</v>
      </c>
      <c r="D436">
        <v>0.28181794300000002</v>
      </c>
      <c r="E436">
        <v>1315.98999</v>
      </c>
      <c r="G436" s="41">
        <f t="shared" si="37"/>
        <v>41050</v>
      </c>
      <c r="H436" s="21">
        <f t="shared" si="38"/>
        <v>9.7708099751820897E-3</v>
      </c>
      <c r="I436" s="21">
        <f t="shared" si="39"/>
        <v>1.9920532879003305E-2</v>
      </c>
      <c r="J436" s="21">
        <f t="shared" si="40"/>
        <v>1.7383955929964223E-2</v>
      </c>
      <c r="K436" s="21">
        <f t="shared" si="41"/>
        <v>1.6035900823829996E-2</v>
      </c>
    </row>
    <row r="437" spans="1:11" x14ac:dyDescent="0.2">
      <c r="A437" s="41">
        <v>41051</v>
      </c>
      <c r="B437">
        <v>16.415983199999999</v>
      </c>
      <c r="C437">
        <v>10.76650047</v>
      </c>
      <c r="D437">
        <v>0.27837830800000002</v>
      </c>
      <c r="E437">
        <v>1316.630005</v>
      </c>
      <c r="G437" s="41">
        <f t="shared" si="37"/>
        <v>41051</v>
      </c>
      <c r="H437" s="21">
        <f t="shared" si="38"/>
        <v>1.0946246612101883E-2</v>
      </c>
      <c r="I437" s="21">
        <f t="shared" si="39"/>
        <v>-1.2745856198633554E-2</v>
      </c>
      <c r="J437" s="21">
        <f t="shared" si="40"/>
        <v>-1.2205166794507449E-2</v>
      </c>
      <c r="K437" s="21">
        <f t="shared" si="41"/>
        <v>4.8633728589364544E-4</v>
      </c>
    </row>
    <row r="438" spans="1:11" x14ac:dyDescent="0.2">
      <c r="A438" s="41">
        <v>41052</v>
      </c>
      <c r="B438">
        <v>16.634922029999998</v>
      </c>
      <c r="C438">
        <v>10.864000320000001</v>
      </c>
      <c r="D438">
        <v>0.28525742900000001</v>
      </c>
      <c r="E438">
        <v>1318.8599850000001</v>
      </c>
      <c r="G438" s="41">
        <f t="shared" si="37"/>
        <v>41052</v>
      </c>
      <c r="H438" s="21">
        <f t="shared" si="38"/>
        <v>1.3336930681069352E-2</v>
      </c>
      <c r="I438" s="21">
        <f t="shared" si="39"/>
        <v>9.0558534104629995E-3</v>
      </c>
      <c r="J438" s="21">
        <f t="shared" si="40"/>
        <v>2.4711411781409343E-2</v>
      </c>
      <c r="K438" s="21">
        <f t="shared" si="41"/>
        <v>1.6937028561794243E-3</v>
      </c>
    </row>
    <row r="439" spans="1:11" x14ac:dyDescent="0.2">
      <c r="A439" s="41">
        <v>41053</v>
      </c>
      <c r="B439">
        <v>16.76115227</v>
      </c>
      <c r="C439">
        <v>10.76200008</v>
      </c>
      <c r="D439">
        <v>0.27769032100000002</v>
      </c>
      <c r="E439">
        <v>1320.6800539999999</v>
      </c>
      <c r="G439" s="41">
        <f t="shared" si="37"/>
        <v>41053</v>
      </c>
      <c r="H439" s="21">
        <f t="shared" si="38"/>
        <v>7.5882676078886154E-3</v>
      </c>
      <c r="I439" s="21">
        <f t="shared" si="39"/>
        <v>-9.3888288839815148E-3</v>
      </c>
      <c r="J439" s="21">
        <f t="shared" si="40"/>
        <v>-2.6527295105082005E-2</v>
      </c>
      <c r="K439" s="21">
        <f t="shared" si="41"/>
        <v>1.3800320130266108E-3</v>
      </c>
    </row>
    <row r="440" spans="1:11" x14ac:dyDescent="0.2">
      <c r="A440" s="41">
        <v>41054</v>
      </c>
      <c r="B440">
        <v>16.82296753</v>
      </c>
      <c r="C440">
        <v>10.64449978</v>
      </c>
      <c r="D440">
        <v>0.284340441</v>
      </c>
      <c r="E440">
        <v>1317.8199460000001</v>
      </c>
      <c r="G440" s="41">
        <f t="shared" si="37"/>
        <v>41054</v>
      </c>
      <c r="H440" s="21">
        <f t="shared" si="38"/>
        <v>3.6880077815795347E-3</v>
      </c>
      <c r="I440" s="21">
        <f t="shared" si="39"/>
        <v>-1.0918072767752585E-2</v>
      </c>
      <c r="J440" s="21">
        <f t="shared" si="40"/>
        <v>2.3947971884839214E-2</v>
      </c>
      <c r="K440" s="21">
        <f t="shared" si="41"/>
        <v>-2.1656327672530118E-3</v>
      </c>
    </row>
    <row r="441" spans="1:11" x14ac:dyDescent="0.2">
      <c r="A441" s="41">
        <v>41058</v>
      </c>
      <c r="B441">
        <v>16.91827202</v>
      </c>
      <c r="C441">
        <v>10.73750019</v>
      </c>
      <c r="D441">
        <v>0.29167801100000001</v>
      </c>
      <c r="E441">
        <v>1332.420044</v>
      </c>
      <c r="G441" s="41">
        <f t="shared" si="37"/>
        <v>41058</v>
      </c>
      <c r="H441" s="21">
        <f t="shared" si="38"/>
        <v>5.6651414103989651E-3</v>
      </c>
      <c r="I441" s="21">
        <f t="shared" si="39"/>
        <v>8.7369450816974226E-3</v>
      </c>
      <c r="J441" s="21">
        <f t="shared" si="40"/>
        <v>2.5805580008930296E-2</v>
      </c>
      <c r="K441" s="21">
        <f t="shared" si="41"/>
        <v>1.1078977856053607E-2</v>
      </c>
    </row>
    <row r="442" spans="1:11" x14ac:dyDescent="0.2">
      <c r="A442" s="41">
        <v>41059</v>
      </c>
      <c r="B442">
        <v>16.85645294</v>
      </c>
      <c r="C442">
        <v>10.461500170000001</v>
      </c>
      <c r="D442">
        <v>0.28823861499999998</v>
      </c>
      <c r="E442">
        <v>1313.3199460000001</v>
      </c>
      <c r="G442" s="41">
        <f t="shared" si="37"/>
        <v>41059</v>
      </c>
      <c r="H442" s="21">
        <f t="shared" si="38"/>
        <v>-3.6539830975007197E-3</v>
      </c>
      <c r="I442" s="21">
        <f t="shared" si="39"/>
        <v>-2.570430874190277E-2</v>
      </c>
      <c r="J442" s="21">
        <f t="shared" si="40"/>
        <v>-1.1791756218469396E-2</v>
      </c>
      <c r="K442" s="21">
        <f t="shared" si="41"/>
        <v>-1.4334892428261803E-2</v>
      </c>
    </row>
    <row r="443" spans="1:11" x14ac:dyDescent="0.2">
      <c r="A443" s="41">
        <v>41060</v>
      </c>
      <c r="B443">
        <v>16.954338069999999</v>
      </c>
      <c r="C443">
        <v>10.645500180000001</v>
      </c>
      <c r="D443">
        <v>0.28502821900000003</v>
      </c>
      <c r="E443">
        <v>1310.329956</v>
      </c>
      <c r="G443" s="41">
        <f t="shared" si="37"/>
        <v>41060</v>
      </c>
      <c r="H443" s="21">
        <f t="shared" si="38"/>
        <v>5.8069826640525773E-3</v>
      </c>
      <c r="I443" s="21">
        <f t="shared" si="39"/>
        <v>1.7588300627060072E-2</v>
      </c>
      <c r="J443" s="21">
        <f t="shared" si="40"/>
        <v>-1.1137980245984558E-2</v>
      </c>
      <c r="K443" s="21">
        <f t="shared" si="41"/>
        <v>-2.2766653389425517E-3</v>
      </c>
    </row>
    <row r="444" spans="1:11" x14ac:dyDescent="0.2">
      <c r="A444" s="41">
        <v>41061</v>
      </c>
      <c r="B444">
        <v>16.884796139999999</v>
      </c>
      <c r="C444">
        <v>10.411000250000001</v>
      </c>
      <c r="D444">
        <v>0.27470934400000002</v>
      </c>
      <c r="E444">
        <v>1278.040039</v>
      </c>
      <c r="G444" s="41">
        <f t="shared" si="37"/>
        <v>41061</v>
      </c>
      <c r="H444" s="21">
        <f t="shared" si="38"/>
        <v>-4.10171896495631E-3</v>
      </c>
      <c r="I444" s="21">
        <f t="shared" si="39"/>
        <v>-2.2028080037099773E-2</v>
      </c>
      <c r="J444" s="21">
        <f t="shared" si="40"/>
        <v>-3.6202994342816264E-2</v>
      </c>
      <c r="K444" s="21">
        <f t="shared" si="41"/>
        <v>-2.4642584756720654E-2</v>
      </c>
    </row>
    <row r="445" spans="1:11" x14ac:dyDescent="0.2">
      <c r="A445" s="41">
        <v>41064</v>
      </c>
      <c r="B445">
        <v>16.998117449999999</v>
      </c>
      <c r="C445">
        <v>10.728500370000001</v>
      </c>
      <c r="D445">
        <v>0.26897668800000002</v>
      </c>
      <c r="E445">
        <v>1278.1800539999999</v>
      </c>
      <c r="G445" s="41">
        <f t="shared" si="37"/>
        <v>41064</v>
      </c>
      <c r="H445" s="21">
        <f t="shared" si="38"/>
        <v>6.7114408169573498E-3</v>
      </c>
      <c r="I445" s="21">
        <f t="shared" si="39"/>
        <v>3.0496600938992424E-2</v>
      </c>
      <c r="J445" s="21">
        <f t="shared" si="40"/>
        <v>-2.0868077934764417E-2</v>
      </c>
      <c r="K445" s="21">
        <f t="shared" si="41"/>
        <v>1.0955447069527224E-4</v>
      </c>
    </row>
    <row r="446" spans="1:11" x14ac:dyDescent="0.2">
      <c r="A446" s="41">
        <v>41065</v>
      </c>
      <c r="B446">
        <v>16.871906280000001</v>
      </c>
      <c r="C446">
        <v>10.660499570000001</v>
      </c>
      <c r="D446">
        <v>0.27677321399999999</v>
      </c>
      <c r="E446">
        <v>1285.5</v>
      </c>
      <c r="G446" s="41">
        <f t="shared" si="37"/>
        <v>41065</v>
      </c>
      <c r="H446" s="21">
        <f t="shared" si="38"/>
        <v>-7.4250087029489095E-3</v>
      </c>
      <c r="I446" s="21">
        <f t="shared" si="39"/>
        <v>-6.3383322603175474E-3</v>
      </c>
      <c r="J446" s="21">
        <f t="shared" si="40"/>
        <v>2.8985879995667041E-2</v>
      </c>
      <c r="K446" s="21">
        <f t="shared" si="41"/>
        <v>5.7268504363627848E-3</v>
      </c>
    </row>
    <row r="447" spans="1:11" x14ac:dyDescent="0.2">
      <c r="A447" s="41">
        <v>41066</v>
      </c>
      <c r="B447">
        <v>16.98266602</v>
      </c>
      <c r="C447">
        <v>10.881999970000001</v>
      </c>
      <c r="D447">
        <v>0.284111053</v>
      </c>
      <c r="E447">
        <v>1315.130005</v>
      </c>
      <c r="G447" s="41">
        <f t="shared" si="37"/>
        <v>41066</v>
      </c>
      <c r="H447" s="21">
        <f t="shared" si="38"/>
        <v>6.5647436728174429E-3</v>
      </c>
      <c r="I447" s="21">
        <f t="shared" si="39"/>
        <v>2.0777675431208786E-2</v>
      </c>
      <c r="J447" s="21">
        <f t="shared" si="40"/>
        <v>2.6512099541540213E-2</v>
      </c>
      <c r="K447" s="21">
        <f t="shared" si="41"/>
        <v>2.3049401011279613E-2</v>
      </c>
    </row>
    <row r="448" spans="1:11" x14ac:dyDescent="0.2">
      <c r="A448" s="41">
        <v>41067</v>
      </c>
      <c r="B448">
        <v>16.967212679999999</v>
      </c>
      <c r="C448">
        <v>10.93999958</v>
      </c>
      <c r="D448">
        <v>0.272645682</v>
      </c>
      <c r="E448">
        <v>1314.98999</v>
      </c>
      <c r="G448" s="41">
        <f t="shared" si="37"/>
        <v>41067</v>
      </c>
      <c r="H448" s="21">
        <f t="shared" si="38"/>
        <v>-9.0994782455249262E-4</v>
      </c>
      <c r="I448" s="21">
        <f t="shared" si="39"/>
        <v>5.3298667671288769E-3</v>
      </c>
      <c r="J448" s="21">
        <f t="shared" si="40"/>
        <v>-4.0355244468436746E-2</v>
      </c>
      <c r="K448" s="21">
        <f t="shared" si="41"/>
        <v>-1.0646475973297154E-4</v>
      </c>
    </row>
    <row r="449" spans="1:11" x14ac:dyDescent="0.2">
      <c r="A449" s="41">
        <v>41068</v>
      </c>
      <c r="B449">
        <v>17.572544100000002</v>
      </c>
      <c r="C449">
        <v>10.92399979</v>
      </c>
      <c r="D449">
        <v>0.27791970999999999</v>
      </c>
      <c r="E449">
        <v>1325.660034</v>
      </c>
      <c r="G449" s="41">
        <f t="shared" si="37"/>
        <v>41068</v>
      </c>
      <c r="H449" s="21">
        <f t="shared" si="38"/>
        <v>3.5676538711248262E-2</v>
      </c>
      <c r="I449" s="21">
        <f t="shared" si="39"/>
        <v>-1.4625037124544882E-3</v>
      </c>
      <c r="J449" s="21">
        <f t="shared" si="40"/>
        <v>1.9343889700772943E-2</v>
      </c>
      <c r="K449" s="21">
        <f t="shared" si="41"/>
        <v>8.1141636675119422E-3</v>
      </c>
    </row>
    <row r="450" spans="1:11" x14ac:dyDescent="0.2">
      <c r="A450" s="41">
        <v>41071</v>
      </c>
      <c r="B450">
        <v>17.394805909999999</v>
      </c>
      <c r="C450">
        <v>10.82499981</v>
      </c>
      <c r="D450">
        <v>0.28113004600000002</v>
      </c>
      <c r="E450">
        <v>1308.9300539999999</v>
      </c>
      <c r="G450" s="41">
        <f t="shared" ref="G450:G513" si="42">A450</f>
        <v>41071</v>
      </c>
      <c r="H450" s="21">
        <f t="shared" si="38"/>
        <v>-1.011453941948013E-2</v>
      </c>
      <c r="I450" s="21">
        <f t="shared" si="39"/>
        <v>-9.0626127703358206E-3</v>
      </c>
      <c r="J450" s="21">
        <f t="shared" si="40"/>
        <v>1.1551307390181176E-2</v>
      </c>
      <c r="K450" s="21">
        <f t="shared" si="41"/>
        <v>-1.262011343098246E-2</v>
      </c>
    </row>
    <row r="451" spans="1:11" x14ac:dyDescent="0.2">
      <c r="A451" s="41">
        <v>41072</v>
      </c>
      <c r="B451">
        <v>17.443746569999998</v>
      </c>
      <c r="C451">
        <v>10.821000099999999</v>
      </c>
      <c r="D451">
        <v>0.28686267100000001</v>
      </c>
      <c r="E451">
        <v>1324.1800539999999</v>
      </c>
      <c r="G451" s="41">
        <f t="shared" si="42"/>
        <v>41072</v>
      </c>
      <c r="H451" s="21">
        <f t="shared" si="38"/>
        <v>2.8135214760783454E-3</v>
      </c>
      <c r="I451" s="21">
        <f t="shared" si="39"/>
        <v>-3.6948822819427019E-4</v>
      </c>
      <c r="J451" s="21">
        <f t="shared" si="40"/>
        <v>2.0391363646701688E-2</v>
      </c>
      <c r="K451" s="21">
        <f t="shared" si="41"/>
        <v>1.1650737144736745E-2</v>
      </c>
    </row>
    <row r="452" spans="1:11" x14ac:dyDescent="0.2">
      <c r="A452" s="41">
        <v>41073</v>
      </c>
      <c r="B452">
        <v>17.2763195</v>
      </c>
      <c r="C452">
        <v>10.73649979</v>
      </c>
      <c r="D452">
        <v>0.27929553400000001</v>
      </c>
      <c r="E452">
        <v>1314.880005</v>
      </c>
      <c r="G452" s="41">
        <f t="shared" si="42"/>
        <v>41073</v>
      </c>
      <c r="H452" s="21">
        <f t="shared" si="38"/>
        <v>-9.5981141051396674E-3</v>
      </c>
      <c r="I452" s="21">
        <f t="shared" si="39"/>
        <v>-7.8089186968955948E-3</v>
      </c>
      <c r="J452" s="21">
        <f t="shared" si="40"/>
        <v>-2.6378953293647589E-2</v>
      </c>
      <c r="K452" s="21">
        <f t="shared" si="41"/>
        <v>-7.0232510842517248E-3</v>
      </c>
    </row>
    <row r="453" spans="1:11" x14ac:dyDescent="0.2">
      <c r="A453" s="41">
        <v>41074</v>
      </c>
      <c r="B453">
        <v>17.420566560000001</v>
      </c>
      <c r="C453">
        <v>10.72249985</v>
      </c>
      <c r="D453">
        <v>0.27585589900000002</v>
      </c>
      <c r="E453">
        <v>1329.099976</v>
      </c>
      <c r="G453" s="41">
        <f t="shared" si="42"/>
        <v>41074</v>
      </c>
      <c r="H453" s="21">
        <f t="shared" ref="H453:H516" si="43">(B453-B452)/B452</f>
        <v>8.3494091435390178E-3</v>
      </c>
      <c r="I453" s="21">
        <f t="shared" ref="I453:I516" si="44">C453/C452-1</f>
        <v>-1.303957553563162E-3</v>
      </c>
      <c r="J453" s="21">
        <f t="shared" ref="J453:J516" si="45">D453/D452-1</f>
        <v>-1.2315395633930915E-2</v>
      </c>
      <c r="K453" s="21">
        <f t="shared" ref="K453:K516" si="46">E453/E452-1</f>
        <v>1.0814653007062747E-2</v>
      </c>
    </row>
    <row r="454" spans="1:11" x14ac:dyDescent="0.2">
      <c r="A454" s="41">
        <v>41075</v>
      </c>
      <c r="B454">
        <v>17.451473239999999</v>
      </c>
      <c r="C454">
        <v>10.91749954</v>
      </c>
      <c r="D454">
        <v>0.28181794300000002</v>
      </c>
      <c r="E454">
        <v>1342.839966</v>
      </c>
      <c r="G454" s="41">
        <f t="shared" si="42"/>
        <v>41075</v>
      </c>
      <c r="H454" s="21">
        <f t="shared" si="43"/>
        <v>1.7741489574147075E-3</v>
      </c>
      <c r="I454" s="21">
        <f t="shared" si="44"/>
        <v>1.8186028699268331E-2</v>
      </c>
      <c r="J454" s="21">
        <f t="shared" si="45"/>
        <v>2.1612892896664126E-2</v>
      </c>
      <c r="K454" s="21">
        <f t="shared" si="46"/>
        <v>1.033781524949795E-2</v>
      </c>
    </row>
    <row r="455" spans="1:11" x14ac:dyDescent="0.2">
      <c r="A455" s="41">
        <v>41078</v>
      </c>
      <c r="B455">
        <v>17.54678345</v>
      </c>
      <c r="C455">
        <v>11.13300037</v>
      </c>
      <c r="D455">
        <v>0.284340441</v>
      </c>
      <c r="E455">
        <v>1344.780029</v>
      </c>
      <c r="G455" s="41">
        <f t="shared" si="42"/>
        <v>41078</v>
      </c>
      <c r="H455" s="21">
        <f t="shared" si="43"/>
        <v>5.4614420621832242E-3</v>
      </c>
      <c r="I455" s="21">
        <f t="shared" si="44"/>
        <v>1.9739028081516174E-2</v>
      </c>
      <c r="J455" s="21">
        <f t="shared" si="45"/>
        <v>8.9508069399257817E-3</v>
      </c>
      <c r="K455" s="21">
        <f t="shared" si="46"/>
        <v>1.4447462461062432E-3</v>
      </c>
    </row>
    <row r="456" spans="1:11" x14ac:dyDescent="0.2">
      <c r="A456" s="41">
        <v>41079</v>
      </c>
      <c r="B456">
        <v>17.466930390000002</v>
      </c>
      <c r="C456">
        <v>11.20149994</v>
      </c>
      <c r="D456">
        <v>0.303602129</v>
      </c>
      <c r="E456">
        <v>1357.9799800000001</v>
      </c>
      <c r="G456" s="41">
        <f t="shared" si="42"/>
        <v>41079</v>
      </c>
      <c r="H456" s="21">
        <f t="shared" si="43"/>
        <v>-4.5508659879197298E-3</v>
      </c>
      <c r="I456" s="21">
        <f t="shared" si="44"/>
        <v>6.1528400003099115E-3</v>
      </c>
      <c r="J456" s="21">
        <f t="shared" si="45"/>
        <v>6.7741640732701836E-2</v>
      </c>
      <c r="K456" s="21">
        <f t="shared" si="46"/>
        <v>9.815695292423321E-3</v>
      </c>
    </row>
    <row r="457" spans="1:11" x14ac:dyDescent="0.2">
      <c r="A457" s="41">
        <v>41080</v>
      </c>
      <c r="B457">
        <v>17.64981461</v>
      </c>
      <c r="C457">
        <v>11.15100002</v>
      </c>
      <c r="D457">
        <v>0.30841749899999998</v>
      </c>
      <c r="E457">
        <v>1355.6899410000001</v>
      </c>
      <c r="G457" s="41">
        <f t="shared" si="42"/>
        <v>41080</v>
      </c>
      <c r="H457" s="21">
        <f t="shared" si="43"/>
        <v>1.0470312522954885E-2</v>
      </c>
      <c r="I457" s="21">
        <f t="shared" si="44"/>
        <v>-4.5083176601793395E-3</v>
      </c>
      <c r="J457" s="21">
        <f t="shared" si="45"/>
        <v>1.5860791279233677E-2</v>
      </c>
      <c r="K457" s="21">
        <f t="shared" si="46"/>
        <v>-1.6863569667646683E-3</v>
      </c>
    </row>
    <row r="458" spans="1:11" x14ac:dyDescent="0.2">
      <c r="A458" s="41">
        <v>41081</v>
      </c>
      <c r="B458">
        <v>17.43859673</v>
      </c>
      <c r="C458">
        <v>11.0284996</v>
      </c>
      <c r="D458">
        <v>0.29442974900000002</v>
      </c>
      <c r="E458">
        <v>1325.51001</v>
      </c>
      <c r="G458" s="41">
        <f t="shared" si="42"/>
        <v>41081</v>
      </c>
      <c r="H458" s="21">
        <f t="shared" si="43"/>
        <v>-1.1967144395971621E-2</v>
      </c>
      <c r="I458" s="21">
        <f t="shared" si="44"/>
        <v>-1.0985599478099517E-2</v>
      </c>
      <c r="J458" s="21">
        <f t="shared" si="45"/>
        <v>-4.535329559883361E-2</v>
      </c>
      <c r="K458" s="21">
        <f t="shared" si="46"/>
        <v>-2.2261676573139155E-2</v>
      </c>
    </row>
    <row r="459" spans="1:11" x14ac:dyDescent="0.2">
      <c r="A459" s="41">
        <v>41082</v>
      </c>
      <c r="B459">
        <v>17.335559839999998</v>
      </c>
      <c r="C459">
        <v>11.1079998</v>
      </c>
      <c r="D459">
        <v>0.29809865400000002</v>
      </c>
      <c r="E459">
        <v>1335.0200199999999</v>
      </c>
      <c r="G459" s="41">
        <f t="shared" si="42"/>
        <v>41082</v>
      </c>
      <c r="H459" s="21">
        <f t="shared" si="43"/>
        <v>-5.9085539734252488E-3</v>
      </c>
      <c r="I459" s="21">
        <f t="shared" si="44"/>
        <v>7.2086143068816888E-3</v>
      </c>
      <c r="J459" s="21">
        <f t="shared" si="45"/>
        <v>1.2461053994920812E-2</v>
      </c>
      <c r="K459" s="21">
        <f t="shared" si="46"/>
        <v>7.174604437728771E-3</v>
      </c>
    </row>
    <row r="460" spans="1:11" x14ac:dyDescent="0.2">
      <c r="A460" s="41">
        <v>41085</v>
      </c>
      <c r="B460">
        <v>17.562238690000001</v>
      </c>
      <c r="C460">
        <v>11.003499980000001</v>
      </c>
      <c r="D460">
        <v>0.28869718300000002</v>
      </c>
      <c r="E460">
        <v>1313.719971</v>
      </c>
      <c r="G460" s="41">
        <f t="shared" si="42"/>
        <v>41085</v>
      </c>
      <c r="H460" s="21">
        <f t="shared" si="43"/>
        <v>1.3075946326057766E-2</v>
      </c>
      <c r="I460" s="21">
        <f t="shared" si="44"/>
        <v>-9.407618102405757E-3</v>
      </c>
      <c r="J460" s="21">
        <f t="shared" si="45"/>
        <v>-3.1538119591777769E-2</v>
      </c>
      <c r="K460" s="21">
        <f t="shared" si="46"/>
        <v>-1.5954853620846809E-2</v>
      </c>
    </row>
    <row r="461" spans="1:11" x14ac:dyDescent="0.2">
      <c r="A461" s="41">
        <v>41086</v>
      </c>
      <c r="B461">
        <v>17.66527748</v>
      </c>
      <c r="C461">
        <v>11.28050041</v>
      </c>
      <c r="D461">
        <v>0.29190737</v>
      </c>
      <c r="E461">
        <v>1319.98999</v>
      </c>
      <c r="G461" s="41">
        <f t="shared" si="42"/>
        <v>41086</v>
      </c>
      <c r="H461" s="21">
        <f t="shared" si="43"/>
        <v>5.8670646617888199E-3</v>
      </c>
      <c r="I461" s="21">
        <f t="shared" si="44"/>
        <v>2.5173847457943044E-2</v>
      </c>
      <c r="J461" s="21">
        <f t="shared" si="45"/>
        <v>1.1119564682416705E-2</v>
      </c>
      <c r="K461" s="21">
        <f t="shared" si="46"/>
        <v>4.7727210809067611E-3</v>
      </c>
    </row>
    <row r="462" spans="1:11" x14ac:dyDescent="0.2">
      <c r="A462" s="41">
        <v>41087</v>
      </c>
      <c r="B462">
        <v>17.66784668</v>
      </c>
      <c r="C462">
        <v>11.28100014</v>
      </c>
      <c r="D462">
        <v>0.301309049</v>
      </c>
      <c r="E462">
        <v>1331.849976</v>
      </c>
      <c r="G462" s="41">
        <f t="shared" si="42"/>
        <v>41087</v>
      </c>
      <c r="H462" s="21">
        <f t="shared" si="43"/>
        <v>1.4543785133908568E-4</v>
      </c>
      <c r="I462" s="21">
        <f t="shared" si="44"/>
        <v>4.4300339686831336E-5</v>
      </c>
      <c r="J462" s="21">
        <f t="shared" si="45"/>
        <v>3.2207747957853972E-2</v>
      </c>
      <c r="K462" s="21">
        <f t="shared" si="46"/>
        <v>8.9849060143250004E-3</v>
      </c>
    </row>
    <row r="463" spans="1:11" x14ac:dyDescent="0.2">
      <c r="A463" s="41">
        <v>41088</v>
      </c>
      <c r="B463">
        <v>17.593145369999998</v>
      </c>
      <c r="C463">
        <v>11.06550026</v>
      </c>
      <c r="D463">
        <v>0.303602129</v>
      </c>
      <c r="E463">
        <v>1329.040039</v>
      </c>
      <c r="G463" s="41">
        <f t="shared" si="42"/>
        <v>41088</v>
      </c>
      <c r="H463" s="21">
        <f t="shared" si="43"/>
        <v>-4.2280936298006062E-3</v>
      </c>
      <c r="I463" s="21">
        <f t="shared" si="44"/>
        <v>-1.9102905533693204E-2</v>
      </c>
      <c r="J463" s="21">
        <f t="shared" si="45"/>
        <v>7.6103920795289604E-3</v>
      </c>
      <c r="K463" s="21">
        <f t="shared" si="46"/>
        <v>-2.1097999404100509E-3</v>
      </c>
    </row>
    <row r="464" spans="1:11" x14ac:dyDescent="0.2">
      <c r="A464" s="41">
        <v>41089</v>
      </c>
      <c r="B464">
        <v>17.95892525</v>
      </c>
      <c r="C464">
        <v>11.41749954</v>
      </c>
      <c r="D464">
        <v>0.316901922</v>
      </c>
      <c r="E464">
        <v>1362.160034</v>
      </c>
      <c r="G464" s="41">
        <f t="shared" si="42"/>
        <v>41089</v>
      </c>
      <c r="H464" s="21">
        <f t="shared" si="43"/>
        <v>2.0791045166018637E-2</v>
      </c>
      <c r="I464" s="21">
        <f t="shared" si="44"/>
        <v>3.1810516626385121E-2</v>
      </c>
      <c r="J464" s="21">
        <f t="shared" si="45"/>
        <v>4.3806652620673736E-2</v>
      </c>
      <c r="K464" s="21">
        <f t="shared" si="46"/>
        <v>2.4920238689663643E-2</v>
      </c>
    </row>
    <row r="465" spans="1:11" x14ac:dyDescent="0.2">
      <c r="A465" s="41">
        <v>41092</v>
      </c>
      <c r="B465">
        <v>17.863615039999999</v>
      </c>
      <c r="C465">
        <v>11.4659996</v>
      </c>
      <c r="D465">
        <v>0.30841749899999998</v>
      </c>
      <c r="E465">
        <v>1365.51001</v>
      </c>
      <c r="G465" s="41">
        <f t="shared" si="42"/>
        <v>41092</v>
      </c>
      <c r="H465" s="21">
        <f t="shared" si="43"/>
        <v>-5.3071221508648432E-3</v>
      </c>
      <c r="I465" s="21">
        <f t="shared" si="44"/>
        <v>4.2478705455677446E-3</v>
      </c>
      <c r="J465" s="21">
        <f t="shared" si="45"/>
        <v>-2.6773024746754359E-2</v>
      </c>
      <c r="K465" s="21">
        <f t="shared" si="46"/>
        <v>2.4593116200617438E-3</v>
      </c>
    </row>
    <row r="466" spans="1:11" x14ac:dyDescent="0.2">
      <c r="A466" s="41">
        <v>41093</v>
      </c>
      <c r="B466">
        <v>18.22423744</v>
      </c>
      <c r="C466">
        <v>11.476499560000001</v>
      </c>
      <c r="D466">
        <v>0.31644323499999999</v>
      </c>
      <c r="E466">
        <v>1374.0200199999999</v>
      </c>
      <c r="G466" s="41">
        <f t="shared" si="42"/>
        <v>41093</v>
      </c>
      <c r="H466" s="21">
        <f t="shared" si="43"/>
        <v>2.018753758365812E-2</v>
      </c>
      <c r="I466" s="21">
        <f t="shared" si="44"/>
        <v>9.1574745912259559E-4</v>
      </c>
      <c r="J466" s="21">
        <f t="shared" si="45"/>
        <v>2.6022310750921429E-2</v>
      </c>
      <c r="K466" s="21">
        <f t="shared" si="46"/>
        <v>6.2321110337375529E-3</v>
      </c>
    </row>
    <row r="467" spans="1:11" x14ac:dyDescent="0.2">
      <c r="A467" s="41">
        <v>41095</v>
      </c>
      <c r="B467">
        <v>18.30923653</v>
      </c>
      <c r="C467">
        <v>11.352999690000001</v>
      </c>
      <c r="D467">
        <v>0.31323292899999999</v>
      </c>
      <c r="E467">
        <v>1367.579956</v>
      </c>
      <c r="G467" s="41">
        <f t="shared" si="42"/>
        <v>41095</v>
      </c>
      <c r="H467" s="21">
        <f t="shared" si="43"/>
        <v>4.6640684023045833E-3</v>
      </c>
      <c r="I467" s="21">
        <f t="shared" si="44"/>
        <v>-1.0761109635767707E-2</v>
      </c>
      <c r="J467" s="21">
        <f t="shared" si="45"/>
        <v>-1.0144966442401593E-2</v>
      </c>
      <c r="K467" s="21">
        <f t="shared" si="46"/>
        <v>-4.6870234103284503E-3</v>
      </c>
    </row>
    <row r="468" spans="1:11" x14ac:dyDescent="0.2">
      <c r="A468" s="41">
        <v>41096</v>
      </c>
      <c r="B468">
        <v>18.381357189999999</v>
      </c>
      <c r="C468">
        <v>11.25249958</v>
      </c>
      <c r="D468">
        <v>0.30727097399999997</v>
      </c>
      <c r="E468">
        <v>1354.6800539999999</v>
      </c>
      <c r="G468" s="41">
        <f t="shared" si="42"/>
        <v>41096</v>
      </c>
      <c r="H468" s="21">
        <f t="shared" si="43"/>
        <v>3.9390315309886653E-3</v>
      </c>
      <c r="I468" s="21">
        <f t="shared" si="44"/>
        <v>-8.8522956702380418E-3</v>
      </c>
      <c r="J468" s="21">
        <f t="shared" si="45"/>
        <v>-1.9033615076913035E-2</v>
      </c>
      <c r="K468" s="21">
        <f t="shared" si="46"/>
        <v>-9.4326492161603825E-3</v>
      </c>
    </row>
    <row r="469" spans="1:11" x14ac:dyDescent="0.2">
      <c r="A469" s="41">
        <v>41099</v>
      </c>
      <c r="B469">
        <v>18.48439789</v>
      </c>
      <c r="C469">
        <v>11.25249958</v>
      </c>
      <c r="D469">
        <v>0.30314356100000001</v>
      </c>
      <c r="E469">
        <v>1352.459961</v>
      </c>
      <c r="G469" s="41">
        <f t="shared" si="42"/>
        <v>41099</v>
      </c>
      <c r="H469" s="21">
        <f t="shared" si="43"/>
        <v>5.6057177353616887E-3</v>
      </c>
      <c r="I469" s="21">
        <f t="shared" si="44"/>
        <v>0</v>
      </c>
      <c r="J469" s="21">
        <f t="shared" si="45"/>
        <v>-1.3432485816248896E-2</v>
      </c>
      <c r="K469" s="21">
        <f t="shared" si="46"/>
        <v>-1.638831983570288E-3</v>
      </c>
    </row>
    <row r="470" spans="1:11" x14ac:dyDescent="0.2">
      <c r="A470" s="41">
        <v>41100</v>
      </c>
      <c r="B470">
        <v>18.574546810000001</v>
      </c>
      <c r="C470">
        <v>10.975000380000001</v>
      </c>
      <c r="D470">
        <v>0.29397121100000001</v>
      </c>
      <c r="E470">
        <v>1341.469971</v>
      </c>
      <c r="G470" s="41">
        <f t="shared" si="42"/>
        <v>41100</v>
      </c>
      <c r="H470" s="21">
        <f t="shared" si="43"/>
        <v>4.8770276714704902E-3</v>
      </c>
      <c r="I470" s="21">
        <f t="shared" si="44"/>
        <v>-2.4661116228186453E-2</v>
      </c>
      <c r="J470" s="21">
        <f t="shared" si="45"/>
        <v>-3.0257446240133046E-2</v>
      </c>
      <c r="K470" s="21">
        <f t="shared" si="46"/>
        <v>-8.125926324557553E-3</v>
      </c>
    </row>
    <row r="471" spans="1:11" x14ac:dyDescent="0.2">
      <c r="A471" s="41">
        <v>41101</v>
      </c>
      <c r="B471">
        <v>18.6131897</v>
      </c>
      <c r="C471">
        <v>10.918499949999999</v>
      </c>
      <c r="D471">
        <v>0.289155781</v>
      </c>
      <c r="E471">
        <v>1341.4499510000001</v>
      </c>
      <c r="G471" s="41">
        <f t="shared" si="42"/>
        <v>41101</v>
      </c>
      <c r="H471" s="21">
        <f t="shared" si="43"/>
        <v>2.0804216864765829E-3</v>
      </c>
      <c r="I471" s="21">
        <f t="shared" si="44"/>
        <v>-5.1481027830271309E-3</v>
      </c>
      <c r="J471" s="21">
        <f t="shared" si="45"/>
        <v>-1.6380617624492499E-2</v>
      </c>
      <c r="K471" s="21">
        <f t="shared" si="46"/>
        <v>-1.4923927059706799E-5</v>
      </c>
    </row>
    <row r="472" spans="1:11" x14ac:dyDescent="0.2">
      <c r="A472" s="41">
        <v>41102</v>
      </c>
      <c r="B472">
        <v>18.626071929999998</v>
      </c>
      <c r="C472">
        <v>10.76799965</v>
      </c>
      <c r="D472">
        <v>0.284340441</v>
      </c>
      <c r="E472">
        <v>1334.76001</v>
      </c>
      <c r="G472" s="41">
        <f t="shared" si="42"/>
        <v>41102</v>
      </c>
      <c r="H472" s="21">
        <f t="shared" si="43"/>
        <v>6.9210222469278781E-4</v>
      </c>
      <c r="I472" s="21">
        <f t="shared" si="44"/>
        <v>-1.3783972220469676E-2</v>
      </c>
      <c r="J472" s="21">
        <f t="shared" si="45"/>
        <v>-1.6653099527690229E-2</v>
      </c>
      <c r="K472" s="21">
        <f t="shared" si="46"/>
        <v>-4.9870969804076681E-3</v>
      </c>
    </row>
    <row r="473" spans="1:11" x14ac:dyDescent="0.2">
      <c r="A473" s="41">
        <v>41103</v>
      </c>
      <c r="B473">
        <v>18.85017204</v>
      </c>
      <c r="C473">
        <v>10.91950035</v>
      </c>
      <c r="D473">
        <v>0.28800925599999999</v>
      </c>
      <c r="E473">
        <v>1356.780029</v>
      </c>
      <c r="G473" s="41">
        <f t="shared" si="42"/>
        <v>41103</v>
      </c>
      <c r="H473" s="21">
        <f t="shared" si="43"/>
        <v>1.203152821712538E-2</v>
      </c>
      <c r="I473" s="21">
        <f t="shared" si="44"/>
        <v>1.4069530546465092E-2</v>
      </c>
      <c r="J473" s="21">
        <f t="shared" si="45"/>
        <v>1.2902895511792467E-2</v>
      </c>
      <c r="K473" s="21">
        <f t="shared" si="46"/>
        <v>1.6497361948984324E-2</v>
      </c>
    </row>
    <row r="474" spans="1:11" x14ac:dyDescent="0.2">
      <c r="A474" s="41">
        <v>41106</v>
      </c>
      <c r="B474">
        <v>18.798648830000001</v>
      </c>
      <c r="C474">
        <v>10.80049992</v>
      </c>
      <c r="D474">
        <v>0.288926452</v>
      </c>
      <c r="E474">
        <v>1353.6400149999999</v>
      </c>
      <c r="G474" s="41">
        <f t="shared" si="42"/>
        <v>41106</v>
      </c>
      <c r="H474" s="21">
        <f t="shared" si="43"/>
        <v>-2.7333018441777126E-3</v>
      </c>
      <c r="I474" s="21">
        <f t="shared" si="44"/>
        <v>-1.0897973916910941E-2</v>
      </c>
      <c r="J474" s="21">
        <f t="shared" si="45"/>
        <v>3.1846059836355689E-3</v>
      </c>
      <c r="K474" s="21">
        <f t="shared" si="46"/>
        <v>-2.3143132511423969E-3</v>
      </c>
    </row>
    <row r="475" spans="1:11" x14ac:dyDescent="0.2">
      <c r="A475" s="41">
        <v>41107</v>
      </c>
      <c r="B475">
        <v>18.829561229999999</v>
      </c>
      <c r="C475">
        <v>10.8465004</v>
      </c>
      <c r="D475">
        <v>0.28365236500000002</v>
      </c>
      <c r="E475">
        <v>1363.670044</v>
      </c>
      <c r="G475" s="41">
        <f t="shared" si="42"/>
        <v>41107</v>
      </c>
      <c r="H475" s="21">
        <f t="shared" si="43"/>
        <v>1.6443947796219503E-3</v>
      </c>
      <c r="I475" s="21">
        <f t="shared" si="44"/>
        <v>4.2591065543935436E-3</v>
      </c>
      <c r="J475" s="21">
        <f t="shared" si="45"/>
        <v>-1.8254081491991592E-2</v>
      </c>
      <c r="K475" s="21">
        <f t="shared" si="46"/>
        <v>7.409672356649466E-3</v>
      </c>
    </row>
    <row r="476" spans="1:11" x14ac:dyDescent="0.2">
      <c r="A476" s="41">
        <v>41108</v>
      </c>
      <c r="B476">
        <v>18.765165329999999</v>
      </c>
      <c r="C476">
        <v>10.87349987</v>
      </c>
      <c r="D476">
        <v>0.29947462699999999</v>
      </c>
      <c r="E476">
        <v>1372.780029</v>
      </c>
      <c r="G476" s="41">
        <f t="shared" si="42"/>
        <v>41108</v>
      </c>
      <c r="H476" s="21">
        <f t="shared" si="43"/>
        <v>-3.4199363019358549E-3</v>
      </c>
      <c r="I476" s="21">
        <f t="shared" si="44"/>
        <v>2.4892333014618906E-3</v>
      </c>
      <c r="J476" s="21">
        <f t="shared" si="45"/>
        <v>5.5780469166897273E-2</v>
      </c>
      <c r="K476" s="21">
        <f t="shared" si="46"/>
        <v>6.6804906656732221E-3</v>
      </c>
    </row>
    <row r="477" spans="1:11" x14ac:dyDescent="0.2">
      <c r="A477" s="41">
        <v>41109</v>
      </c>
      <c r="B477">
        <v>18.42515182</v>
      </c>
      <c r="C477">
        <v>11.30850029</v>
      </c>
      <c r="D477">
        <v>0.30245563399999997</v>
      </c>
      <c r="E477">
        <v>1376.51001</v>
      </c>
      <c r="G477" s="41">
        <f t="shared" si="42"/>
        <v>41109</v>
      </c>
      <c r="H477" s="21">
        <f t="shared" si="43"/>
        <v>-1.8119398578195132E-2</v>
      </c>
      <c r="I477" s="21">
        <f t="shared" si="44"/>
        <v>4.0005557106793876E-2</v>
      </c>
      <c r="J477" s="21">
        <f t="shared" si="45"/>
        <v>9.9541220899490579E-3</v>
      </c>
      <c r="K477" s="21">
        <f t="shared" si="46"/>
        <v>2.7171002791446242E-3</v>
      </c>
    </row>
    <row r="478" spans="1:11" x14ac:dyDescent="0.2">
      <c r="A478" s="41">
        <v>41110</v>
      </c>
      <c r="B478">
        <v>18.610612870000001</v>
      </c>
      <c r="C478">
        <v>11.414500240000001</v>
      </c>
      <c r="D478">
        <v>0.29374194100000001</v>
      </c>
      <c r="E478">
        <v>1362.660034</v>
      </c>
      <c r="G478" s="41">
        <f t="shared" si="42"/>
        <v>41110</v>
      </c>
      <c r="H478" s="21">
        <f t="shared" si="43"/>
        <v>1.0065645689751537E-2</v>
      </c>
      <c r="I478" s="21">
        <f t="shared" si="44"/>
        <v>9.3734754637391227E-3</v>
      </c>
      <c r="J478" s="21">
        <f t="shared" si="45"/>
        <v>-2.8809822071292457E-2</v>
      </c>
      <c r="K478" s="21">
        <f t="shared" si="46"/>
        <v>-1.006166021269983E-2</v>
      </c>
    </row>
    <row r="479" spans="1:11" x14ac:dyDescent="0.2">
      <c r="A479" s="41">
        <v>41113</v>
      </c>
      <c r="B479">
        <v>18.507575989999999</v>
      </c>
      <c r="C479">
        <v>11.30049992</v>
      </c>
      <c r="D479">
        <v>0.29764011499999998</v>
      </c>
      <c r="E479">
        <v>1350.5200199999999</v>
      </c>
      <c r="G479" s="41">
        <f t="shared" si="42"/>
        <v>41113</v>
      </c>
      <c r="H479" s="21">
        <f t="shared" si="43"/>
        <v>-5.5364581875804297E-3</v>
      </c>
      <c r="I479" s="21">
        <f t="shared" si="44"/>
        <v>-9.9873246837831609E-3</v>
      </c>
      <c r="J479" s="21">
        <f t="shared" si="45"/>
        <v>1.3270743655908523E-2</v>
      </c>
      <c r="K479" s="21">
        <f t="shared" si="46"/>
        <v>-8.9090555950069872E-3</v>
      </c>
    </row>
    <row r="480" spans="1:11" x14ac:dyDescent="0.2">
      <c r="A480" s="41">
        <v>41114</v>
      </c>
      <c r="B480">
        <v>18.582279209999999</v>
      </c>
      <c r="C480">
        <v>11.152000429999999</v>
      </c>
      <c r="D480">
        <v>0.29442974900000002</v>
      </c>
      <c r="E480">
        <v>1338.3100589999999</v>
      </c>
      <c r="G480" s="41">
        <f t="shared" si="42"/>
        <v>41114</v>
      </c>
      <c r="H480" s="21">
        <f t="shared" si="43"/>
        <v>4.0363589505380687E-3</v>
      </c>
      <c r="I480" s="21">
        <f t="shared" si="44"/>
        <v>-1.3140966421952838E-2</v>
      </c>
      <c r="J480" s="21">
        <f t="shared" si="45"/>
        <v>-1.0786066253199666E-2</v>
      </c>
      <c r="K480" s="21">
        <f t="shared" si="46"/>
        <v>-9.0409329881685485E-3</v>
      </c>
    </row>
    <row r="481" spans="1:11" x14ac:dyDescent="0.2">
      <c r="A481" s="41">
        <v>41115</v>
      </c>
      <c r="B481">
        <v>18.566822049999999</v>
      </c>
      <c r="C481">
        <v>10.852499959999999</v>
      </c>
      <c r="D481">
        <v>0.300162494</v>
      </c>
      <c r="E481">
        <v>1337.8900149999999</v>
      </c>
      <c r="G481" s="41">
        <f t="shared" si="42"/>
        <v>41115</v>
      </c>
      <c r="H481" s="21">
        <f t="shared" si="43"/>
        <v>-8.3182261041918847E-4</v>
      </c>
      <c r="I481" s="21">
        <f t="shared" si="44"/>
        <v>-2.6856210406369208E-2</v>
      </c>
      <c r="J481" s="21">
        <f t="shared" si="45"/>
        <v>1.9470671762858993E-2</v>
      </c>
      <c r="K481" s="21">
        <f t="shared" si="46"/>
        <v>-3.1386149807000052E-4</v>
      </c>
    </row>
    <row r="482" spans="1:11" x14ac:dyDescent="0.2">
      <c r="A482" s="41">
        <v>41116</v>
      </c>
      <c r="B482">
        <v>18.97638512</v>
      </c>
      <c r="C482">
        <v>11.00049973</v>
      </c>
      <c r="D482">
        <v>0.30153831800000003</v>
      </c>
      <c r="E482">
        <v>1360.0200199999999</v>
      </c>
      <c r="G482" s="41">
        <f t="shared" si="42"/>
        <v>41116</v>
      </c>
      <c r="H482" s="21">
        <f t="shared" si="43"/>
        <v>2.2058867634808878E-2</v>
      </c>
      <c r="I482" s="21">
        <f t="shared" si="44"/>
        <v>1.3637389591844906E-2</v>
      </c>
      <c r="J482" s="21">
        <f t="shared" si="45"/>
        <v>4.5835973097958504E-3</v>
      </c>
      <c r="K482" s="21">
        <f t="shared" si="46"/>
        <v>1.654097478259442E-2</v>
      </c>
    </row>
    <row r="483" spans="1:11" x14ac:dyDescent="0.2">
      <c r="A483" s="41">
        <v>41117</v>
      </c>
      <c r="B483">
        <v>19.195341110000001</v>
      </c>
      <c r="C483">
        <v>11.86600018</v>
      </c>
      <c r="D483">
        <v>0.30910542600000002</v>
      </c>
      <c r="E483">
        <v>1385.969971</v>
      </c>
      <c r="G483" s="41">
        <f t="shared" si="42"/>
        <v>41117</v>
      </c>
      <c r="H483" s="21">
        <f t="shared" si="43"/>
        <v>1.1538340343295126E-2</v>
      </c>
      <c r="I483" s="21">
        <f t="shared" si="44"/>
        <v>7.8678284736433568E-2</v>
      </c>
      <c r="J483" s="21">
        <f t="shared" si="45"/>
        <v>2.5095012966146468E-2</v>
      </c>
      <c r="K483" s="21">
        <f t="shared" si="46"/>
        <v>1.9080565446382147E-2</v>
      </c>
    </row>
    <row r="484" spans="1:11" x14ac:dyDescent="0.2">
      <c r="A484" s="41">
        <v>41120</v>
      </c>
      <c r="B484">
        <v>19.313821789999999</v>
      </c>
      <c r="C484">
        <v>11.80449963</v>
      </c>
      <c r="D484">
        <v>0.30566585099999999</v>
      </c>
      <c r="E484">
        <v>1385.3000489999999</v>
      </c>
      <c r="G484" s="41">
        <f t="shared" si="42"/>
        <v>41120</v>
      </c>
      <c r="H484" s="21">
        <f t="shared" si="43"/>
        <v>6.1723664779405191E-3</v>
      </c>
      <c r="I484" s="21">
        <f t="shared" si="44"/>
        <v>-5.1829217147374429E-3</v>
      </c>
      <c r="J484" s="21">
        <f t="shared" si="45"/>
        <v>-1.1127514144640194E-2</v>
      </c>
      <c r="K484" s="21">
        <f t="shared" si="46"/>
        <v>-4.8335967879353792E-4</v>
      </c>
    </row>
    <row r="485" spans="1:11" x14ac:dyDescent="0.2">
      <c r="A485" s="41">
        <v>41121</v>
      </c>
      <c r="B485">
        <v>19.17215538</v>
      </c>
      <c r="C485">
        <v>11.664999959999999</v>
      </c>
      <c r="D485">
        <v>0.31048128000000003</v>
      </c>
      <c r="E485">
        <v>1379.3199460000001</v>
      </c>
      <c r="G485" s="41">
        <f t="shared" si="42"/>
        <v>41121</v>
      </c>
      <c r="H485" s="21">
        <f t="shared" si="43"/>
        <v>-7.3349755185868441E-3</v>
      </c>
      <c r="I485" s="21">
        <f t="shared" si="44"/>
        <v>-1.1817499629164785E-2</v>
      </c>
      <c r="J485" s="21">
        <f t="shared" si="45"/>
        <v>1.5753899181888187E-2</v>
      </c>
      <c r="K485" s="21">
        <f t="shared" si="46"/>
        <v>-4.3168286930450606E-3</v>
      </c>
    </row>
    <row r="486" spans="1:11" x14ac:dyDescent="0.2">
      <c r="A486" s="41">
        <v>41122</v>
      </c>
      <c r="B486">
        <v>18.96350288</v>
      </c>
      <c r="C486">
        <v>11.604499819999999</v>
      </c>
      <c r="D486">
        <v>0.30704167500000001</v>
      </c>
      <c r="E486">
        <v>1375.3199460000001</v>
      </c>
      <c r="G486" s="41">
        <f t="shared" si="42"/>
        <v>41122</v>
      </c>
      <c r="H486" s="21">
        <f t="shared" si="43"/>
        <v>-1.0883100823273187E-2</v>
      </c>
      <c r="I486" s="21">
        <f t="shared" si="44"/>
        <v>-5.1864672273861379E-3</v>
      </c>
      <c r="J486" s="21">
        <f t="shared" si="45"/>
        <v>-1.107830075938887E-2</v>
      </c>
      <c r="K486" s="21">
        <f t="shared" si="46"/>
        <v>-2.8999798136755128E-3</v>
      </c>
    </row>
    <row r="487" spans="1:11" x14ac:dyDescent="0.2">
      <c r="A487" s="41">
        <v>41123</v>
      </c>
      <c r="B487">
        <v>19.074266430000002</v>
      </c>
      <c r="C487">
        <v>11.540499690000001</v>
      </c>
      <c r="D487">
        <v>0.30818814</v>
      </c>
      <c r="E487">
        <v>1365</v>
      </c>
      <c r="G487" s="41">
        <f t="shared" si="42"/>
        <v>41123</v>
      </c>
      <c r="H487" s="21">
        <f t="shared" si="43"/>
        <v>5.8408802793928488E-3</v>
      </c>
      <c r="I487" s="21">
        <f t="shared" si="44"/>
        <v>-5.5151131882217319E-3</v>
      </c>
      <c r="J487" s="21">
        <f t="shared" si="45"/>
        <v>3.7339068059734082E-3</v>
      </c>
      <c r="K487" s="21">
        <f t="shared" si="46"/>
        <v>-7.5036692589347531E-3</v>
      </c>
    </row>
    <row r="488" spans="1:11" x14ac:dyDescent="0.2">
      <c r="A488" s="41">
        <v>41124</v>
      </c>
      <c r="B488">
        <v>19.203062060000001</v>
      </c>
      <c r="C488">
        <v>11.74849987</v>
      </c>
      <c r="D488">
        <v>0.314608842</v>
      </c>
      <c r="E488">
        <v>1390.98999</v>
      </c>
      <c r="G488" s="41">
        <f t="shared" si="42"/>
        <v>41124</v>
      </c>
      <c r="H488" s="21">
        <f t="shared" si="43"/>
        <v>6.7523241574013728E-3</v>
      </c>
      <c r="I488" s="21">
        <f t="shared" si="44"/>
        <v>1.8023498599478716E-2</v>
      </c>
      <c r="J488" s="21">
        <f t="shared" si="45"/>
        <v>2.0833708915599436E-2</v>
      </c>
      <c r="K488" s="21">
        <f t="shared" si="46"/>
        <v>1.9040285714285732E-2</v>
      </c>
    </row>
    <row r="489" spans="1:11" x14ac:dyDescent="0.2">
      <c r="A489" s="41">
        <v>41127</v>
      </c>
      <c r="B489">
        <v>19.133522030000002</v>
      </c>
      <c r="C489">
        <v>11.69950008</v>
      </c>
      <c r="D489">
        <v>0.32125866400000003</v>
      </c>
      <c r="E489">
        <v>1394.2299800000001</v>
      </c>
      <c r="G489" s="41">
        <f t="shared" si="42"/>
        <v>41127</v>
      </c>
      <c r="H489" s="21">
        <f t="shared" si="43"/>
        <v>-3.6212990294319167E-3</v>
      </c>
      <c r="I489" s="21">
        <f t="shared" si="44"/>
        <v>-4.1707273730429151E-3</v>
      </c>
      <c r="J489" s="21">
        <f t="shared" si="45"/>
        <v>2.1136793097506157E-2</v>
      </c>
      <c r="K489" s="21">
        <f t="shared" si="46"/>
        <v>2.3292690984786368E-3</v>
      </c>
    </row>
    <row r="490" spans="1:11" x14ac:dyDescent="0.2">
      <c r="A490" s="41">
        <v>41128</v>
      </c>
      <c r="B490">
        <v>19.05881119</v>
      </c>
      <c r="C490">
        <v>11.82800007</v>
      </c>
      <c r="D490">
        <v>0.32446891100000003</v>
      </c>
      <c r="E490">
        <v>1401.349976</v>
      </c>
      <c r="G490" s="41">
        <f t="shared" si="42"/>
        <v>41128</v>
      </c>
      <c r="H490" s="21">
        <f t="shared" si="43"/>
        <v>-3.9047092261874383E-3</v>
      </c>
      <c r="I490" s="21">
        <f t="shared" si="44"/>
        <v>1.0983374428080728E-2</v>
      </c>
      <c r="J490" s="21">
        <f t="shared" si="45"/>
        <v>9.992717270342677E-3</v>
      </c>
      <c r="K490" s="21">
        <f t="shared" si="46"/>
        <v>5.106758642501541E-3</v>
      </c>
    </row>
    <row r="491" spans="1:11" x14ac:dyDescent="0.2">
      <c r="A491" s="41">
        <v>41129</v>
      </c>
      <c r="B491">
        <v>19.244750979999999</v>
      </c>
      <c r="C491">
        <v>11.71899986</v>
      </c>
      <c r="D491">
        <v>0.326303393</v>
      </c>
      <c r="E491">
        <v>1402.219971</v>
      </c>
      <c r="G491" s="41">
        <f t="shared" si="42"/>
        <v>41129</v>
      </c>
      <c r="H491" s="21">
        <f t="shared" si="43"/>
        <v>9.756106409069213E-3</v>
      </c>
      <c r="I491" s="21">
        <f t="shared" si="44"/>
        <v>-9.2154387347750388E-3</v>
      </c>
      <c r="J491" s="21">
        <f t="shared" si="45"/>
        <v>5.6537989859988258E-3</v>
      </c>
      <c r="K491" s="21">
        <f t="shared" si="46"/>
        <v>6.2082635665605679E-4</v>
      </c>
    </row>
    <row r="492" spans="1:11" x14ac:dyDescent="0.2">
      <c r="A492" s="41">
        <v>41130</v>
      </c>
      <c r="B492">
        <v>19.12562943</v>
      </c>
      <c r="C492">
        <v>11.70300007</v>
      </c>
      <c r="D492">
        <v>0.33731019499999998</v>
      </c>
      <c r="E492">
        <v>1402.8000489999999</v>
      </c>
      <c r="G492" s="41">
        <f t="shared" si="42"/>
        <v>41130</v>
      </c>
      <c r="H492" s="21">
        <f t="shared" si="43"/>
        <v>-6.1898202852193589E-3</v>
      </c>
      <c r="I492" s="21">
        <f t="shared" si="44"/>
        <v>-1.3652863035361618E-3</v>
      </c>
      <c r="J492" s="21">
        <f t="shared" si="45"/>
        <v>3.3731803702083951E-2</v>
      </c>
      <c r="K492" s="21">
        <f t="shared" si="46"/>
        <v>4.1368545021236436E-4</v>
      </c>
    </row>
    <row r="493" spans="1:11" x14ac:dyDescent="0.2">
      <c r="A493" s="41">
        <v>41131</v>
      </c>
      <c r="B493">
        <v>19.081611630000001</v>
      </c>
      <c r="C493">
        <v>11.63749981</v>
      </c>
      <c r="D493">
        <v>0.33524644399999998</v>
      </c>
      <c r="E493">
        <v>1405.869995</v>
      </c>
      <c r="G493" s="41">
        <f t="shared" si="42"/>
        <v>41131</v>
      </c>
      <c r="H493" s="21">
        <f t="shared" si="43"/>
        <v>-2.3015085679195285E-3</v>
      </c>
      <c r="I493" s="21">
        <f t="shared" si="44"/>
        <v>-5.5968776901835771E-3</v>
      </c>
      <c r="J493" s="21">
        <f t="shared" si="45"/>
        <v>-6.1182585957711977E-3</v>
      </c>
      <c r="K493" s="21">
        <f t="shared" si="46"/>
        <v>2.1884416116100258E-3</v>
      </c>
    </row>
    <row r="494" spans="1:11" x14ac:dyDescent="0.2">
      <c r="A494" s="41">
        <v>41134</v>
      </c>
      <c r="B494">
        <v>19.009092330000001</v>
      </c>
      <c r="C494">
        <v>11.62199974</v>
      </c>
      <c r="D494">
        <v>0.33960333500000001</v>
      </c>
      <c r="E494">
        <v>1404.1099850000001</v>
      </c>
      <c r="G494" s="41">
        <f t="shared" si="42"/>
        <v>41134</v>
      </c>
      <c r="H494" s="21">
        <f t="shared" si="43"/>
        <v>-3.8004808716463603E-3</v>
      </c>
      <c r="I494" s="21">
        <f t="shared" si="44"/>
        <v>-1.3319072183082259E-3</v>
      </c>
      <c r="J494" s="21">
        <f t="shared" si="45"/>
        <v>1.2996084158315657E-2</v>
      </c>
      <c r="K494" s="21">
        <f t="shared" si="46"/>
        <v>-1.2519009625779898E-3</v>
      </c>
    </row>
    <row r="495" spans="1:11" x14ac:dyDescent="0.2">
      <c r="A495" s="41">
        <v>41135</v>
      </c>
      <c r="B495">
        <v>19.167068480000001</v>
      </c>
      <c r="C495">
        <v>11.659500120000001</v>
      </c>
      <c r="D495">
        <v>0.33455854699999998</v>
      </c>
      <c r="E495">
        <v>1403.9300539999999</v>
      </c>
      <c r="G495" s="41">
        <f t="shared" si="42"/>
        <v>41135</v>
      </c>
      <c r="H495" s="21">
        <f t="shared" si="43"/>
        <v>8.3105572458440288E-3</v>
      </c>
      <c r="I495" s="21">
        <f t="shared" si="44"/>
        <v>3.2266719014744094E-3</v>
      </c>
      <c r="J495" s="21">
        <f t="shared" si="45"/>
        <v>-1.4854942458088716E-2</v>
      </c>
      <c r="K495" s="21">
        <f t="shared" si="46"/>
        <v>-1.2814594435073268E-4</v>
      </c>
    </row>
    <row r="496" spans="1:11" x14ac:dyDescent="0.2">
      <c r="A496" s="41">
        <v>41136</v>
      </c>
      <c r="B496">
        <v>19.281021119999998</v>
      </c>
      <c r="C496">
        <v>11.87100029</v>
      </c>
      <c r="D496">
        <v>0.33203607800000001</v>
      </c>
      <c r="E496">
        <v>1405.530029</v>
      </c>
      <c r="G496" s="41">
        <f t="shared" si="42"/>
        <v>41136</v>
      </c>
      <c r="H496" s="21">
        <f t="shared" si="43"/>
        <v>5.9452304935886189E-3</v>
      </c>
      <c r="I496" s="21">
        <f t="shared" si="44"/>
        <v>1.813972878967629E-2</v>
      </c>
      <c r="J496" s="21">
        <f t="shared" si="45"/>
        <v>-7.5396937923691842E-3</v>
      </c>
      <c r="K496" s="21">
        <f t="shared" si="46"/>
        <v>1.1396401091645636E-3</v>
      </c>
    </row>
    <row r="497" spans="1:11" x14ac:dyDescent="0.2">
      <c r="A497" s="41">
        <v>41137</v>
      </c>
      <c r="B497">
        <v>18.685367580000001</v>
      </c>
      <c r="C497">
        <v>12.07750034</v>
      </c>
      <c r="D497">
        <v>0.33891537799999999</v>
      </c>
      <c r="E497">
        <v>1415.51001</v>
      </c>
      <c r="G497" s="41">
        <f t="shared" si="42"/>
        <v>41137</v>
      </c>
      <c r="H497" s="21">
        <f t="shared" si="43"/>
        <v>-3.0893256964597795E-2</v>
      </c>
      <c r="I497" s="21">
        <f t="shared" si="44"/>
        <v>1.7395336951845142E-2</v>
      </c>
      <c r="J497" s="21">
        <f t="shared" si="45"/>
        <v>2.0718531677150986E-2</v>
      </c>
      <c r="K497" s="21">
        <f t="shared" si="46"/>
        <v>7.1005106928241357E-3</v>
      </c>
    </row>
    <row r="498" spans="1:11" x14ac:dyDescent="0.2">
      <c r="A498" s="41">
        <v>41138</v>
      </c>
      <c r="B498">
        <v>18.643932339999999</v>
      </c>
      <c r="C498">
        <v>12.05850029</v>
      </c>
      <c r="D498">
        <v>0.33593431099999999</v>
      </c>
      <c r="E498">
        <v>1418.160034</v>
      </c>
      <c r="G498" s="41">
        <f t="shared" si="42"/>
        <v>41138</v>
      </c>
      <c r="H498" s="21">
        <f t="shared" si="43"/>
        <v>-2.2175234082283963E-3</v>
      </c>
      <c r="I498" s="21">
        <f t="shared" si="44"/>
        <v>-1.5731773516970415E-3</v>
      </c>
      <c r="J498" s="21">
        <f t="shared" si="45"/>
        <v>-8.7959036193394624E-3</v>
      </c>
      <c r="K498" s="21">
        <f t="shared" si="46"/>
        <v>1.8721337053633214E-3</v>
      </c>
    </row>
    <row r="499" spans="1:11" x14ac:dyDescent="0.2">
      <c r="A499" s="41">
        <v>41141</v>
      </c>
      <c r="B499">
        <v>18.724220280000001</v>
      </c>
      <c r="C499">
        <v>12.017499920000001</v>
      </c>
      <c r="D499">
        <v>0.33593431099999999</v>
      </c>
      <c r="E499">
        <v>1418.130005</v>
      </c>
      <c r="G499" s="41">
        <f t="shared" si="42"/>
        <v>41141</v>
      </c>
      <c r="H499" s="21">
        <f t="shared" si="43"/>
        <v>4.306384433060092E-3</v>
      </c>
      <c r="I499" s="21">
        <f t="shared" si="44"/>
        <v>-3.4001218239385622E-3</v>
      </c>
      <c r="J499" s="21">
        <f t="shared" si="45"/>
        <v>0</v>
      </c>
      <c r="K499" s="21">
        <f t="shared" si="46"/>
        <v>-2.1174620127517585E-5</v>
      </c>
    </row>
    <row r="500" spans="1:11" x14ac:dyDescent="0.2">
      <c r="A500" s="41">
        <v>41142</v>
      </c>
      <c r="B500">
        <v>18.49890327</v>
      </c>
      <c r="C500">
        <v>11.97249985</v>
      </c>
      <c r="D500">
        <v>0.33501717399999997</v>
      </c>
      <c r="E500">
        <v>1413.170044</v>
      </c>
      <c r="G500" s="41">
        <f t="shared" si="42"/>
        <v>41142</v>
      </c>
      <c r="H500" s="21">
        <f t="shared" si="43"/>
        <v>-1.2033452214865806E-2</v>
      </c>
      <c r="I500" s="21">
        <f t="shared" si="44"/>
        <v>-3.7445450634128186E-3</v>
      </c>
      <c r="J500" s="21">
        <f t="shared" si="45"/>
        <v>-2.730108149030408E-3</v>
      </c>
      <c r="K500" s="21">
        <f t="shared" si="46"/>
        <v>-3.4975361796960591E-3</v>
      </c>
    </row>
    <row r="501" spans="1:11" x14ac:dyDescent="0.2">
      <c r="A501" s="41">
        <v>41143</v>
      </c>
      <c r="B501">
        <v>18.58695221</v>
      </c>
      <c r="C501">
        <v>12.15499973</v>
      </c>
      <c r="D501">
        <v>0.33570498199999999</v>
      </c>
      <c r="E501">
        <v>1413.48999</v>
      </c>
      <c r="G501" s="41">
        <f t="shared" si="42"/>
        <v>41143</v>
      </c>
      <c r="H501" s="21">
        <f t="shared" si="43"/>
        <v>4.7596843291132142E-3</v>
      </c>
      <c r="I501" s="21">
        <f t="shared" si="44"/>
        <v>1.5243255985507576E-2</v>
      </c>
      <c r="J501" s="21">
        <f t="shared" si="45"/>
        <v>2.0530529578164369E-3</v>
      </c>
      <c r="K501" s="21">
        <f t="shared" si="46"/>
        <v>2.2640304424692559E-4</v>
      </c>
    </row>
    <row r="502" spans="1:11" x14ac:dyDescent="0.2">
      <c r="A502" s="41">
        <v>41144</v>
      </c>
      <c r="B502">
        <v>18.532569890000001</v>
      </c>
      <c r="C502">
        <v>12.06000042</v>
      </c>
      <c r="D502">
        <v>0.32813787500000002</v>
      </c>
      <c r="E502">
        <v>1402.079956</v>
      </c>
      <c r="G502" s="41">
        <f t="shared" si="42"/>
        <v>41144</v>
      </c>
      <c r="H502" s="21">
        <f t="shared" si="43"/>
        <v>-2.9258330997773857E-3</v>
      </c>
      <c r="I502" s="21">
        <f t="shared" si="44"/>
        <v>-7.8156571049138313E-3</v>
      </c>
      <c r="J502" s="21">
        <f t="shared" si="45"/>
        <v>-2.2540943404885105E-2</v>
      </c>
      <c r="K502" s="21">
        <f t="shared" si="46"/>
        <v>-8.0722425207977455E-3</v>
      </c>
    </row>
    <row r="503" spans="1:11" x14ac:dyDescent="0.2">
      <c r="A503" s="41">
        <v>41145</v>
      </c>
      <c r="B503">
        <v>18.675001139999999</v>
      </c>
      <c r="C503">
        <v>12.286999700000001</v>
      </c>
      <c r="D503">
        <v>0.33478766700000001</v>
      </c>
      <c r="E503">
        <v>1411.130005</v>
      </c>
      <c r="G503" s="41">
        <f t="shared" si="42"/>
        <v>41145</v>
      </c>
      <c r="H503" s="21">
        <f t="shared" si="43"/>
        <v>7.6854559753665001E-3</v>
      </c>
      <c r="I503" s="21">
        <f t="shared" si="44"/>
        <v>1.882249354017862E-2</v>
      </c>
      <c r="J503" s="21">
        <f t="shared" si="45"/>
        <v>2.0265237592582031E-2</v>
      </c>
      <c r="K503" s="21">
        <f t="shared" si="46"/>
        <v>6.4547310310454353E-3</v>
      </c>
    </row>
    <row r="504" spans="1:11" x14ac:dyDescent="0.2">
      <c r="A504" s="41">
        <v>41148</v>
      </c>
      <c r="B504">
        <v>18.776004790000002</v>
      </c>
      <c r="C504">
        <v>12.196000099999999</v>
      </c>
      <c r="D504">
        <v>0.32905519</v>
      </c>
      <c r="E504">
        <v>1410.4399410000001</v>
      </c>
      <c r="G504" s="41">
        <f t="shared" si="42"/>
        <v>41148</v>
      </c>
      <c r="H504" s="21">
        <f t="shared" si="43"/>
        <v>5.4084949844347193E-3</v>
      </c>
      <c r="I504" s="21">
        <f t="shared" si="44"/>
        <v>-7.4061693026655773E-3</v>
      </c>
      <c r="J504" s="21">
        <f t="shared" si="45"/>
        <v>-1.712272453572794E-2</v>
      </c>
      <c r="K504" s="21">
        <f t="shared" si="46"/>
        <v>-4.890151846781432E-4</v>
      </c>
    </row>
    <row r="505" spans="1:11" x14ac:dyDescent="0.2">
      <c r="A505" s="41">
        <v>41149</v>
      </c>
      <c r="B505">
        <v>18.752702710000001</v>
      </c>
      <c r="C505">
        <v>12.305500029999999</v>
      </c>
      <c r="D505">
        <v>0.32767927600000002</v>
      </c>
      <c r="E505">
        <v>1409.3000489999999</v>
      </c>
      <c r="G505" s="41">
        <f t="shared" si="42"/>
        <v>41149</v>
      </c>
      <c r="H505" s="21">
        <f t="shared" si="43"/>
        <v>-1.2410563514774517E-3</v>
      </c>
      <c r="I505" s="21">
        <f t="shared" si="44"/>
        <v>8.9783477453397875E-3</v>
      </c>
      <c r="J505" s="21">
        <f t="shared" si="45"/>
        <v>-4.1814079881249411E-3</v>
      </c>
      <c r="K505" s="21">
        <f t="shared" si="46"/>
        <v>-8.0818187777065287E-4</v>
      </c>
    </row>
    <row r="506" spans="1:11" x14ac:dyDescent="0.2">
      <c r="A506" s="41">
        <v>41150</v>
      </c>
      <c r="B506">
        <v>18.845937729999999</v>
      </c>
      <c r="C506">
        <v>12.355999949999999</v>
      </c>
      <c r="D506">
        <v>0.328367203</v>
      </c>
      <c r="E506">
        <v>1410.48999</v>
      </c>
      <c r="G506" s="41">
        <f t="shared" si="42"/>
        <v>41150</v>
      </c>
      <c r="H506" s="21">
        <f t="shared" si="43"/>
        <v>4.9718177396519958E-3</v>
      </c>
      <c r="I506" s="21">
        <f t="shared" si="44"/>
        <v>4.1038494881868726E-3</v>
      </c>
      <c r="J506" s="21">
        <f t="shared" si="45"/>
        <v>2.0993912352271771E-3</v>
      </c>
      <c r="K506" s="21">
        <f t="shared" si="46"/>
        <v>8.4434893821550006E-4</v>
      </c>
    </row>
    <row r="507" spans="1:11" x14ac:dyDescent="0.2">
      <c r="A507" s="41">
        <v>41151</v>
      </c>
      <c r="B507">
        <v>18.711261749999998</v>
      </c>
      <c r="C507">
        <v>12.31099987</v>
      </c>
      <c r="D507">
        <v>0.32217592</v>
      </c>
      <c r="E507">
        <v>1399.4799800000001</v>
      </c>
      <c r="G507" s="41">
        <f t="shared" si="42"/>
        <v>41151</v>
      </c>
      <c r="H507" s="21">
        <f t="shared" si="43"/>
        <v>-7.146154355886265E-3</v>
      </c>
      <c r="I507" s="21">
        <f t="shared" si="44"/>
        <v>-3.6419618146728006E-3</v>
      </c>
      <c r="J507" s="21">
        <f t="shared" si="45"/>
        <v>-1.8854754504821769E-2</v>
      </c>
      <c r="K507" s="21">
        <f t="shared" si="46"/>
        <v>-7.8058051301732601E-3</v>
      </c>
    </row>
    <row r="508" spans="1:11" x14ac:dyDescent="0.2">
      <c r="A508" s="41">
        <v>41152</v>
      </c>
      <c r="B508">
        <v>18.801908489999999</v>
      </c>
      <c r="C508">
        <v>12.413499829999999</v>
      </c>
      <c r="D508">
        <v>0.32171729199999999</v>
      </c>
      <c r="E508">
        <v>1406.579956</v>
      </c>
      <c r="G508" s="41">
        <f t="shared" si="42"/>
        <v>41152</v>
      </c>
      <c r="H508" s="21">
        <f t="shared" si="43"/>
        <v>4.8445017343632856E-3</v>
      </c>
      <c r="I508" s="21">
        <f t="shared" si="44"/>
        <v>8.3258842565481217E-3</v>
      </c>
      <c r="J508" s="21">
        <f t="shared" si="45"/>
        <v>-1.4235328326214214E-3</v>
      </c>
      <c r="K508" s="21">
        <f t="shared" si="46"/>
        <v>5.0732958680836937E-3</v>
      </c>
    </row>
    <row r="509" spans="1:11" x14ac:dyDescent="0.2">
      <c r="A509" s="41">
        <v>41156</v>
      </c>
      <c r="B509">
        <v>19.037578580000002</v>
      </c>
      <c r="C509">
        <v>12.394000050000001</v>
      </c>
      <c r="D509">
        <v>0.30451941500000002</v>
      </c>
      <c r="E509">
        <v>1404.9399410000001</v>
      </c>
      <c r="G509" s="41">
        <f t="shared" si="42"/>
        <v>41156</v>
      </c>
      <c r="H509" s="21">
        <f t="shared" si="43"/>
        <v>1.2534370653135906E-2</v>
      </c>
      <c r="I509" s="21">
        <f t="shared" si="44"/>
        <v>-1.5708527222011437E-3</v>
      </c>
      <c r="J509" s="21">
        <f t="shared" si="45"/>
        <v>-5.3456489370176552E-2</v>
      </c>
      <c r="K509" s="21">
        <f t="shared" si="46"/>
        <v>-1.1659593135848745E-3</v>
      </c>
    </row>
    <row r="510" spans="1:11" x14ac:dyDescent="0.2">
      <c r="A510" s="41">
        <v>41157</v>
      </c>
      <c r="B510">
        <v>19.047939299999999</v>
      </c>
      <c r="C510">
        <v>12.31099987</v>
      </c>
      <c r="D510">
        <v>0.30543655199999997</v>
      </c>
      <c r="E510">
        <v>1403.4399410000001</v>
      </c>
      <c r="G510" s="41">
        <f t="shared" si="42"/>
        <v>41157</v>
      </c>
      <c r="H510" s="21">
        <f t="shared" si="43"/>
        <v>5.4422467418636228E-4</v>
      </c>
      <c r="I510" s="21">
        <f t="shared" si="44"/>
        <v>-6.6968032648991871E-3</v>
      </c>
      <c r="J510" s="21">
        <f t="shared" si="45"/>
        <v>3.0117521406638481E-3</v>
      </c>
      <c r="K510" s="21">
        <f t="shared" si="46"/>
        <v>-1.0676612972738697E-3</v>
      </c>
    </row>
    <row r="511" spans="1:11" x14ac:dyDescent="0.2">
      <c r="A511" s="41">
        <v>41158</v>
      </c>
      <c r="B511">
        <v>19.374254229999998</v>
      </c>
      <c r="C511">
        <v>12.569000239999999</v>
      </c>
      <c r="D511">
        <v>0.31483814100000002</v>
      </c>
      <c r="E511">
        <v>1432.119995</v>
      </c>
      <c r="G511" s="41">
        <f t="shared" si="42"/>
        <v>41158</v>
      </c>
      <c r="H511" s="21">
        <f t="shared" si="43"/>
        <v>1.7131245793081607E-2</v>
      </c>
      <c r="I511" s="21">
        <f t="shared" si="44"/>
        <v>2.0956898117488132E-2</v>
      </c>
      <c r="J511" s="21">
        <f t="shared" si="45"/>
        <v>3.0780824817587815E-2</v>
      </c>
      <c r="K511" s="21">
        <f t="shared" si="46"/>
        <v>2.0435540675552089E-2</v>
      </c>
    </row>
    <row r="512" spans="1:11" x14ac:dyDescent="0.2">
      <c r="A512" s="41">
        <v>41159</v>
      </c>
      <c r="B512">
        <v>19.117860790000002</v>
      </c>
      <c r="C512">
        <v>12.95699978</v>
      </c>
      <c r="D512">
        <v>0.30727097399999997</v>
      </c>
      <c r="E512">
        <v>1437.920044</v>
      </c>
      <c r="G512" s="41">
        <f t="shared" si="42"/>
        <v>41159</v>
      </c>
      <c r="H512" s="21">
        <f t="shared" si="43"/>
        <v>-1.3233719190232623E-2</v>
      </c>
      <c r="I512" s="21">
        <f t="shared" si="44"/>
        <v>3.0869562621633095E-2</v>
      </c>
      <c r="J512" s="21">
        <f t="shared" si="45"/>
        <v>-2.4035102532256492E-2</v>
      </c>
      <c r="K512" s="21">
        <f t="shared" si="46"/>
        <v>4.0499741783159848E-3</v>
      </c>
    </row>
    <row r="513" spans="1:11" x14ac:dyDescent="0.2">
      <c r="A513" s="41">
        <v>41162</v>
      </c>
      <c r="B513">
        <v>19.037578580000002</v>
      </c>
      <c r="C513">
        <v>12.854499819999999</v>
      </c>
      <c r="D513">
        <v>0.30451941500000002</v>
      </c>
      <c r="E513">
        <v>1429.079956</v>
      </c>
      <c r="G513" s="41">
        <f t="shared" si="42"/>
        <v>41162</v>
      </c>
      <c r="H513" s="21">
        <f t="shared" si="43"/>
        <v>-4.1993301908544766E-3</v>
      </c>
      <c r="I513" s="21">
        <f t="shared" si="44"/>
        <v>-7.910778863963297E-3</v>
      </c>
      <c r="J513" s="21">
        <f t="shared" si="45"/>
        <v>-8.9548289061627262E-3</v>
      </c>
      <c r="K513" s="21">
        <f t="shared" si="46"/>
        <v>-6.1478300110544559E-3</v>
      </c>
    </row>
    <row r="514" spans="1:11" x14ac:dyDescent="0.2">
      <c r="A514" s="41">
        <v>41163</v>
      </c>
      <c r="B514">
        <v>19.18002319</v>
      </c>
      <c r="C514">
        <v>12.78349972</v>
      </c>
      <c r="D514">
        <v>0.30818814</v>
      </c>
      <c r="E514">
        <v>1433.5600589999999</v>
      </c>
      <c r="G514" s="41">
        <f t="shared" ref="G514:G577" si="47">A514</f>
        <v>41163</v>
      </c>
      <c r="H514" s="21">
        <f t="shared" si="43"/>
        <v>7.4822861217047855E-3</v>
      </c>
      <c r="I514" s="21">
        <f t="shared" si="44"/>
        <v>-5.523365435777694E-3</v>
      </c>
      <c r="J514" s="21">
        <f t="shared" si="45"/>
        <v>1.2047589806383874E-2</v>
      </c>
      <c r="K514" s="21">
        <f t="shared" si="46"/>
        <v>3.1349561521663016E-3</v>
      </c>
    </row>
    <row r="515" spans="1:11" x14ac:dyDescent="0.2">
      <c r="A515" s="41">
        <v>41164</v>
      </c>
      <c r="B515">
        <v>19.182603839999999</v>
      </c>
      <c r="C515">
        <v>12.78149986</v>
      </c>
      <c r="D515">
        <v>0.31162780499999998</v>
      </c>
      <c r="E515">
        <v>1436.5600589999999</v>
      </c>
      <c r="G515" s="41">
        <f t="shared" si="47"/>
        <v>41164</v>
      </c>
      <c r="H515" s="21">
        <f t="shared" si="43"/>
        <v>1.3454884670547371E-4</v>
      </c>
      <c r="I515" s="21">
        <f t="shared" si="44"/>
        <v>-1.5644072779774643E-4</v>
      </c>
      <c r="J515" s="21">
        <f t="shared" si="45"/>
        <v>1.1160925920121301E-2</v>
      </c>
      <c r="K515" s="21">
        <f t="shared" si="46"/>
        <v>2.092692232296578E-3</v>
      </c>
    </row>
    <row r="516" spans="1:11" x14ac:dyDescent="0.2">
      <c r="A516" s="41">
        <v>41165</v>
      </c>
      <c r="B516">
        <v>19.459714890000001</v>
      </c>
      <c r="C516">
        <v>13.01200008</v>
      </c>
      <c r="D516">
        <v>0.31369161600000001</v>
      </c>
      <c r="E516">
        <v>1459.98999</v>
      </c>
      <c r="G516" s="41">
        <f t="shared" si="47"/>
        <v>41165</v>
      </c>
      <c r="H516" s="21">
        <f t="shared" si="43"/>
        <v>1.4445955945884876E-2</v>
      </c>
      <c r="I516" s="21">
        <f t="shared" si="44"/>
        <v>1.8033894497887282E-2</v>
      </c>
      <c r="J516" s="21">
        <f t="shared" si="45"/>
        <v>6.6226792567500858E-3</v>
      </c>
      <c r="K516" s="21">
        <f t="shared" si="46"/>
        <v>1.6309746921621793E-2</v>
      </c>
    </row>
    <row r="517" spans="1:11" x14ac:dyDescent="0.2">
      <c r="A517" s="41">
        <v>41166</v>
      </c>
      <c r="B517">
        <v>19.29396629</v>
      </c>
      <c r="C517">
        <v>13.063500400000001</v>
      </c>
      <c r="D517">
        <v>0.31736049100000002</v>
      </c>
      <c r="E517">
        <v>1465.7700199999999</v>
      </c>
      <c r="G517" s="41">
        <f t="shared" si="47"/>
        <v>41166</v>
      </c>
      <c r="H517" s="21">
        <f t="shared" ref="H517:H580" si="48">(B517-B516)/B516</f>
        <v>-8.517524585376933E-3</v>
      </c>
      <c r="I517" s="21">
        <f t="shared" ref="I517:I580" si="49">C517/C516-1</f>
        <v>3.9579095975537104E-3</v>
      </c>
      <c r="J517" s="21">
        <f t="shared" ref="J517:J580" si="50">D517/D516-1</f>
        <v>1.1695801905014847E-2</v>
      </c>
      <c r="K517" s="21">
        <f t="shared" ref="K517:K580" si="51">E517/E516-1</f>
        <v>3.9589518007585589E-3</v>
      </c>
    </row>
    <row r="518" spans="1:11" x14ac:dyDescent="0.2">
      <c r="A518" s="41">
        <v>41169</v>
      </c>
      <c r="B518">
        <v>19.161884310000001</v>
      </c>
      <c r="C518">
        <v>12.899999619999999</v>
      </c>
      <c r="D518">
        <v>0.30864670900000002</v>
      </c>
      <c r="E518">
        <v>1461.1899410000001</v>
      </c>
      <c r="G518" s="41">
        <f t="shared" si="47"/>
        <v>41169</v>
      </c>
      <c r="H518" s="21">
        <f t="shared" si="48"/>
        <v>-6.845766081205215E-3</v>
      </c>
      <c r="I518" s="21">
        <f t="shared" si="49"/>
        <v>-1.2515847590129914E-2</v>
      </c>
      <c r="J518" s="21">
        <f t="shared" si="50"/>
        <v>-2.745704726049214E-2</v>
      </c>
      <c r="K518" s="21">
        <f t="shared" si="51"/>
        <v>-3.1246914164609896E-3</v>
      </c>
    </row>
    <row r="519" spans="1:11" x14ac:dyDescent="0.2">
      <c r="A519" s="41">
        <v>41170</v>
      </c>
      <c r="B519">
        <v>19.151529310000001</v>
      </c>
      <c r="C519">
        <v>12.9375</v>
      </c>
      <c r="D519">
        <v>0.310710549</v>
      </c>
      <c r="E519">
        <v>1459.3199460000001</v>
      </c>
      <c r="G519" s="41">
        <f t="shared" si="47"/>
        <v>41170</v>
      </c>
      <c r="H519" s="21">
        <f t="shared" si="48"/>
        <v>-5.4039570600040629E-4</v>
      </c>
      <c r="I519" s="21">
        <f t="shared" si="49"/>
        <v>2.9070062871832114E-3</v>
      </c>
      <c r="J519" s="21">
        <f t="shared" si="50"/>
        <v>6.6867390444134145E-3</v>
      </c>
      <c r="K519" s="21">
        <f t="shared" si="51"/>
        <v>-1.2797754402280592E-3</v>
      </c>
    </row>
    <row r="520" spans="1:11" x14ac:dyDescent="0.2">
      <c r="A520" s="41">
        <v>41171</v>
      </c>
      <c r="B520">
        <v>19.260297779999998</v>
      </c>
      <c r="C520">
        <v>13.083999629999999</v>
      </c>
      <c r="D520">
        <v>0.31437960300000001</v>
      </c>
      <c r="E520">
        <v>1461.0500489999999</v>
      </c>
      <c r="G520" s="41">
        <f t="shared" si="47"/>
        <v>41171</v>
      </c>
      <c r="H520" s="21">
        <f t="shared" si="48"/>
        <v>5.6793621146068963E-3</v>
      </c>
      <c r="I520" s="21">
        <f t="shared" si="49"/>
        <v>1.132364289855059E-2</v>
      </c>
      <c r="J520" s="21">
        <f t="shared" si="50"/>
        <v>1.1808591667739066E-2</v>
      </c>
      <c r="K520" s="21">
        <f t="shared" si="51"/>
        <v>1.1855542746073144E-3</v>
      </c>
    </row>
    <row r="521" spans="1:11" x14ac:dyDescent="0.2">
      <c r="A521" s="41">
        <v>41172</v>
      </c>
      <c r="B521">
        <v>19.35871315</v>
      </c>
      <c r="C521">
        <v>13.040499690000001</v>
      </c>
      <c r="D521">
        <v>0.31208640300000001</v>
      </c>
      <c r="E521">
        <v>1460.26001</v>
      </c>
      <c r="G521" s="41">
        <f t="shared" si="47"/>
        <v>41172</v>
      </c>
      <c r="H521" s="21">
        <f t="shared" si="48"/>
        <v>5.1097532927137047E-3</v>
      </c>
      <c r="I521" s="21">
        <f t="shared" si="49"/>
        <v>-3.324666862589809E-3</v>
      </c>
      <c r="J521" s="21">
        <f t="shared" si="50"/>
        <v>-7.294366358748805E-3</v>
      </c>
      <c r="K521" s="21">
        <f t="shared" si="51"/>
        <v>-5.4073370076590521E-4</v>
      </c>
    </row>
    <row r="522" spans="1:11" x14ac:dyDescent="0.2">
      <c r="A522" s="41">
        <v>41173</v>
      </c>
      <c r="B522">
        <v>19.281021119999998</v>
      </c>
      <c r="C522">
        <v>12.87349987</v>
      </c>
      <c r="D522">
        <v>0.31346216799999999</v>
      </c>
      <c r="E522">
        <v>1460.150024</v>
      </c>
      <c r="G522" s="41">
        <f t="shared" si="47"/>
        <v>41173</v>
      </c>
      <c r="H522" s="21">
        <f t="shared" si="48"/>
        <v>-4.0132848396486247E-3</v>
      </c>
      <c r="I522" s="21">
        <f t="shared" si="49"/>
        <v>-1.2806243930059136E-2</v>
      </c>
      <c r="J522" s="21">
        <f t="shared" si="50"/>
        <v>4.4082824076125959E-3</v>
      </c>
      <c r="K522" s="21">
        <f t="shared" si="51"/>
        <v>-7.5319463141321208E-5</v>
      </c>
    </row>
    <row r="523" spans="1:11" x14ac:dyDescent="0.2">
      <c r="A523" s="41">
        <v>41176</v>
      </c>
      <c r="B523">
        <v>19.356128689999998</v>
      </c>
      <c r="C523">
        <v>12.739999770000001</v>
      </c>
      <c r="D523">
        <v>0.31323292899999999</v>
      </c>
      <c r="E523">
        <v>1456.8900149999999</v>
      </c>
      <c r="G523" s="41">
        <f t="shared" si="47"/>
        <v>41176</v>
      </c>
      <c r="H523" s="21">
        <f t="shared" si="48"/>
        <v>3.895414539123752E-3</v>
      </c>
      <c r="I523" s="21">
        <f t="shared" si="49"/>
        <v>-1.0370148083125641E-2</v>
      </c>
      <c r="J523" s="21">
        <f t="shared" si="50"/>
        <v>-7.3131313249896746E-4</v>
      </c>
      <c r="K523" s="21">
        <f t="shared" si="51"/>
        <v>-2.2326534578066548E-3</v>
      </c>
    </row>
    <row r="524" spans="1:11" x14ac:dyDescent="0.2">
      <c r="A524" s="41">
        <v>41177</v>
      </c>
      <c r="B524">
        <v>19.2318058</v>
      </c>
      <c r="C524">
        <v>12.62300014</v>
      </c>
      <c r="D524">
        <v>0.30750024300000001</v>
      </c>
      <c r="E524">
        <v>1441.589966</v>
      </c>
      <c r="G524" s="41">
        <f t="shared" si="47"/>
        <v>41177</v>
      </c>
      <c r="H524" s="21">
        <f t="shared" si="48"/>
        <v>-6.4229212354962092E-3</v>
      </c>
      <c r="I524" s="21">
        <f t="shared" si="49"/>
        <v>-9.1836445927974131E-3</v>
      </c>
      <c r="J524" s="21">
        <f t="shared" si="50"/>
        <v>-1.8301670958738803E-2</v>
      </c>
      <c r="K524" s="21">
        <f t="shared" si="51"/>
        <v>-1.0501855900220458E-2</v>
      </c>
    </row>
    <row r="525" spans="1:11" x14ac:dyDescent="0.2">
      <c r="A525" s="41">
        <v>41178</v>
      </c>
      <c r="B525">
        <v>19.213678359999999</v>
      </c>
      <c r="C525">
        <v>12.48349953</v>
      </c>
      <c r="D525">
        <v>0.30222621599999999</v>
      </c>
      <c r="E525">
        <v>1433.3199460000001</v>
      </c>
      <c r="G525" s="41">
        <f t="shared" si="47"/>
        <v>41178</v>
      </c>
      <c r="H525" s="21">
        <f t="shared" si="48"/>
        <v>-9.4257607364154337E-4</v>
      </c>
      <c r="I525" s="21">
        <f t="shared" si="49"/>
        <v>-1.1051303846377092E-2</v>
      </c>
      <c r="J525" s="21">
        <f t="shared" si="50"/>
        <v>-1.7151293763367881E-2</v>
      </c>
      <c r="K525" s="21">
        <f t="shared" si="51"/>
        <v>-5.7367352680366412E-3</v>
      </c>
    </row>
    <row r="526" spans="1:11" x14ac:dyDescent="0.2">
      <c r="A526" s="41">
        <v>41179</v>
      </c>
      <c r="B526">
        <v>19.15929985</v>
      </c>
      <c r="C526">
        <v>12.8295002</v>
      </c>
      <c r="D526">
        <v>0.30451941500000002</v>
      </c>
      <c r="E526">
        <v>1447.150024</v>
      </c>
      <c r="G526" s="41">
        <f t="shared" si="47"/>
        <v>41179</v>
      </c>
      <c r="H526" s="21">
        <f t="shared" si="48"/>
        <v>-2.8301977883218496E-3</v>
      </c>
      <c r="I526" s="21">
        <f t="shared" si="49"/>
        <v>2.7716640607748033E-2</v>
      </c>
      <c r="J526" s="21">
        <f t="shared" si="50"/>
        <v>7.5876905397247452E-3</v>
      </c>
      <c r="K526" s="21">
        <f t="shared" si="51"/>
        <v>9.6489817493965457E-3</v>
      </c>
    </row>
    <row r="527" spans="1:11" x14ac:dyDescent="0.2">
      <c r="A527" s="41">
        <v>41180</v>
      </c>
      <c r="B527">
        <v>19.112680439999998</v>
      </c>
      <c r="C527">
        <v>12.7159996</v>
      </c>
      <c r="D527">
        <v>0.30589508999999998</v>
      </c>
      <c r="E527">
        <v>1440.670044</v>
      </c>
      <c r="G527" s="41">
        <f t="shared" si="47"/>
        <v>41180</v>
      </c>
      <c r="H527" s="21">
        <f t="shared" si="48"/>
        <v>-2.4332522777444653E-3</v>
      </c>
      <c r="I527" s="21">
        <f t="shared" si="49"/>
        <v>-8.8468450236276475E-3</v>
      </c>
      <c r="J527" s="21">
        <f t="shared" si="50"/>
        <v>4.517528053178399E-3</v>
      </c>
      <c r="K527" s="21">
        <f t="shared" si="51"/>
        <v>-4.4777527502567471E-3</v>
      </c>
    </row>
    <row r="528" spans="1:11" x14ac:dyDescent="0.2">
      <c r="A528" s="41">
        <v>41183</v>
      </c>
      <c r="B528">
        <v>19.177423480000002</v>
      </c>
      <c r="C528">
        <v>12.60050011</v>
      </c>
      <c r="D528">
        <v>0.30085051099999999</v>
      </c>
      <c r="E528">
        <v>1444.48999</v>
      </c>
      <c r="G528" s="41">
        <f t="shared" si="47"/>
        <v>41183</v>
      </c>
      <c r="H528" s="21">
        <f t="shared" si="48"/>
        <v>3.3874390462002258E-3</v>
      </c>
      <c r="I528" s="21">
        <f t="shared" si="49"/>
        <v>-9.0830051614659846E-3</v>
      </c>
      <c r="J528" s="21">
        <f t="shared" si="50"/>
        <v>-1.6491206184447105E-2</v>
      </c>
      <c r="K528" s="21">
        <f t="shared" si="51"/>
        <v>2.6515065097030277E-3</v>
      </c>
    </row>
    <row r="529" spans="1:11" x14ac:dyDescent="0.2">
      <c r="A529" s="41">
        <v>41184</v>
      </c>
      <c r="B529">
        <v>19.099733350000001</v>
      </c>
      <c r="C529">
        <v>12.52999973</v>
      </c>
      <c r="D529">
        <v>0.30199697599999997</v>
      </c>
      <c r="E529">
        <v>1445.75</v>
      </c>
      <c r="G529" s="41">
        <f t="shared" si="47"/>
        <v>41184</v>
      </c>
      <c r="H529" s="21">
        <f t="shared" si="48"/>
        <v>-4.0511244944360257E-3</v>
      </c>
      <c r="I529" s="21">
        <f t="shared" si="49"/>
        <v>-5.5950461794805895E-3</v>
      </c>
      <c r="J529" s="21">
        <f t="shared" si="50"/>
        <v>3.810746394244946E-3</v>
      </c>
      <c r="K529" s="21">
        <f t="shared" si="51"/>
        <v>8.7228711082998345E-4</v>
      </c>
    </row>
    <row r="530" spans="1:11" x14ac:dyDescent="0.2">
      <c r="A530" s="41">
        <v>41185</v>
      </c>
      <c r="B530">
        <v>19.216272350000001</v>
      </c>
      <c r="C530">
        <v>12.79599953</v>
      </c>
      <c r="D530">
        <v>0.29901588000000001</v>
      </c>
      <c r="E530">
        <v>1450.98999</v>
      </c>
      <c r="G530" s="41">
        <f t="shared" si="47"/>
        <v>41185</v>
      </c>
      <c r="H530" s="21">
        <f t="shared" si="48"/>
        <v>6.1016035074646473E-3</v>
      </c>
      <c r="I530" s="21">
        <f t="shared" si="49"/>
        <v>2.1229034775086975E-2</v>
      </c>
      <c r="J530" s="21">
        <f t="shared" si="50"/>
        <v>-9.8712776514687794E-3</v>
      </c>
      <c r="K530" s="21">
        <f t="shared" si="51"/>
        <v>3.6244094760504719E-3</v>
      </c>
    </row>
    <row r="531" spans="1:11" x14ac:dyDescent="0.2">
      <c r="A531" s="41">
        <v>41186</v>
      </c>
      <c r="B531">
        <v>19.350944519999999</v>
      </c>
      <c r="C531">
        <v>13.023500439999999</v>
      </c>
      <c r="D531">
        <v>0.31231573200000001</v>
      </c>
      <c r="E531">
        <v>1461.400024</v>
      </c>
      <c r="G531" s="41">
        <f t="shared" si="47"/>
        <v>41186</v>
      </c>
      <c r="H531" s="21">
        <f t="shared" si="48"/>
        <v>7.008235913142551E-3</v>
      </c>
      <c r="I531" s="21">
        <f t="shared" si="49"/>
        <v>1.7779065204451383E-2</v>
      </c>
      <c r="J531" s="21">
        <f t="shared" si="50"/>
        <v>4.4478748085218678E-2</v>
      </c>
      <c r="K531" s="21">
        <f t="shared" si="51"/>
        <v>7.1744354349405626E-3</v>
      </c>
    </row>
    <row r="532" spans="1:11" x14ac:dyDescent="0.2">
      <c r="A532" s="41">
        <v>41187</v>
      </c>
      <c r="B532">
        <v>19.457124709999999</v>
      </c>
      <c r="C532">
        <v>12.92549992</v>
      </c>
      <c r="D532">
        <v>0.30497789400000003</v>
      </c>
      <c r="E532">
        <v>1460.9300539999999</v>
      </c>
      <c r="G532" s="41">
        <f t="shared" si="47"/>
        <v>41187</v>
      </c>
      <c r="H532" s="21">
        <f t="shared" si="48"/>
        <v>5.4870804828290572E-3</v>
      </c>
      <c r="I532" s="21">
        <f t="shared" si="49"/>
        <v>-7.524898582488837E-3</v>
      </c>
      <c r="J532" s="21">
        <f t="shared" si="50"/>
        <v>-2.3494935567318742E-2</v>
      </c>
      <c r="K532" s="21">
        <f t="shared" si="51"/>
        <v>-3.2158888208699832E-4</v>
      </c>
    </row>
    <row r="533" spans="1:11" x14ac:dyDescent="0.2">
      <c r="A533" s="41">
        <v>41190</v>
      </c>
      <c r="B533">
        <v>19.48820877</v>
      </c>
      <c r="C533">
        <v>12.95300007</v>
      </c>
      <c r="D533">
        <v>0.30199697599999997</v>
      </c>
      <c r="E533">
        <v>1455.880005</v>
      </c>
      <c r="G533" s="41">
        <f t="shared" si="47"/>
        <v>41190</v>
      </c>
      <c r="H533" s="21">
        <f t="shared" si="48"/>
        <v>1.5975669819305641E-3</v>
      </c>
      <c r="I533" s="21">
        <f t="shared" si="49"/>
        <v>2.127588887873344E-3</v>
      </c>
      <c r="J533" s="21">
        <f t="shared" si="50"/>
        <v>-9.7742100612709937E-3</v>
      </c>
      <c r="K533" s="21">
        <f t="shared" si="51"/>
        <v>-3.4567356501243873E-3</v>
      </c>
    </row>
    <row r="534" spans="1:11" x14ac:dyDescent="0.2">
      <c r="A534" s="41">
        <v>41191</v>
      </c>
      <c r="B534">
        <v>19.200737</v>
      </c>
      <c r="C534">
        <v>12.54800034</v>
      </c>
      <c r="D534">
        <v>0.29557639400000002</v>
      </c>
      <c r="E534">
        <v>1441.4799800000001</v>
      </c>
      <c r="G534" s="41">
        <f t="shared" si="47"/>
        <v>41191</v>
      </c>
      <c r="H534" s="21">
        <f t="shared" si="48"/>
        <v>-1.4751061700577205E-2</v>
      </c>
      <c r="I534" s="21">
        <f t="shared" si="49"/>
        <v>-3.126686696605574E-2</v>
      </c>
      <c r="J534" s="21">
        <f t="shared" si="50"/>
        <v>-2.1260418183789875E-2</v>
      </c>
      <c r="K534" s="21">
        <f t="shared" si="51"/>
        <v>-9.8909422140184278E-3</v>
      </c>
    </row>
    <row r="535" spans="1:11" x14ac:dyDescent="0.2">
      <c r="A535" s="41">
        <v>41192</v>
      </c>
      <c r="B535">
        <v>19.532232279999999</v>
      </c>
      <c r="C535">
        <v>12.24950027</v>
      </c>
      <c r="D535">
        <v>0.29053154599999997</v>
      </c>
      <c r="E535">
        <v>1432.5600589999999</v>
      </c>
      <c r="G535" s="41">
        <f t="shared" si="47"/>
        <v>41192</v>
      </c>
      <c r="H535" s="21">
        <f t="shared" si="48"/>
        <v>1.7264716453331903E-2</v>
      </c>
      <c r="I535" s="21">
        <f t="shared" si="49"/>
        <v>-2.3788656511942619E-2</v>
      </c>
      <c r="J535" s="21">
        <f t="shared" si="50"/>
        <v>-1.7067831201702965E-2</v>
      </c>
      <c r="K535" s="21">
        <f t="shared" si="51"/>
        <v>-6.1880297498132508E-3</v>
      </c>
    </row>
    <row r="536" spans="1:11" x14ac:dyDescent="0.2">
      <c r="A536" s="41">
        <v>41193</v>
      </c>
      <c r="B536">
        <v>19.42604828</v>
      </c>
      <c r="C536">
        <v>12.211000439999999</v>
      </c>
      <c r="D536">
        <v>0.29213681800000002</v>
      </c>
      <c r="E536">
        <v>1432.839966</v>
      </c>
      <c r="G536" s="41">
        <f t="shared" si="47"/>
        <v>41193</v>
      </c>
      <c r="H536" s="21">
        <f t="shared" si="48"/>
        <v>-5.4363473912157961E-3</v>
      </c>
      <c r="I536" s="21">
        <f t="shared" si="49"/>
        <v>-3.1429714805827347E-3</v>
      </c>
      <c r="J536" s="21">
        <f t="shared" si="50"/>
        <v>5.5252932843308233E-3</v>
      </c>
      <c r="K536" s="21">
        <f t="shared" si="51"/>
        <v>1.9538936482388358E-4</v>
      </c>
    </row>
    <row r="537" spans="1:11" x14ac:dyDescent="0.2">
      <c r="A537" s="41">
        <v>41194</v>
      </c>
      <c r="B537">
        <v>19.633228299999999</v>
      </c>
      <c r="C537">
        <v>12.118000029999999</v>
      </c>
      <c r="D537">
        <v>0.28961431999999998</v>
      </c>
      <c r="E537">
        <v>1428.589966</v>
      </c>
      <c r="G537" s="41">
        <f t="shared" si="47"/>
        <v>41194</v>
      </c>
      <c r="H537" s="21">
        <f t="shared" si="48"/>
        <v>1.0665062549715805E-2</v>
      </c>
      <c r="I537" s="21">
        <f t="shared" si="49"/>
        <v>-7.6161171606673461E-3</v>
      </c>
      <c r="J537" s="21">
        <f t="shared" si="50"/>
        <v>-8.6346459760510141E-3</v>
      </c>
      <c r="K537" s="21">
        <f t="shared" si="51"/>
        <v>-2.9661372524836249E-3</v>
      </c>
    </row>
    <row r="538" spans="1:11" x14ac:dyDescent="0.2">
      <c r="A538" s="41">
        <v>41197</v>
      </c>
      <c r="B538">
        <v>19.980260850000001</v>
      </c>
      <c r="C538">
        <v>12.208999629999999</v>
      </c>
      <c r="D538">
        <v>0.293283403</v>
      </c>
      <c r="E538">
        <v>1440.130005</v>
      </c>
      <c r="G538" s="41">
        <f t="shared" si="47"/>
        <v>41197</v>
      </c>
      <c r="H538" s="21">
        <f t="shared" si="48"/>
        <v>1.7675776224738423E-2</v>
      </c>
      <c r="I538" s="21">
        <f t="shared" si="49"/>
        <v>7.5094569875158168E-3</v>
      </c>
      <c r="J538" s="21">
        <f t="shared" si="50"/>
        <v>1.2668859053654558E-2</v>
      </c>
      <c r="K538" s="21">
        <f t="shared" si="51"/>
        <v>8.0779224792622006E-3</v>
      </c>
    </row>
    <row r="539" spans="1:11" x14ac:dyDescent="0.2">
      <c r="A539" s="41">
        <v>41198</v>
      </c>
      <c r="B539">
        <v>19.918111799999998</v>
      </c>
      <c r="C539">
        <v>12.196999549999999</v>
      </c>
      <c r="D539">
        <v>0.30176758799999998</v>
      </c>
      <c r="E539">
        <v>1454.920044</v>
      </c>
      <c r="G539" s="41">
        <f t="shared" si="47"/>
        <v>41198</v>
      </c>
      <c r="H539" s="21">
        <f t="shared" si="48"/>
        <v>-3.1105224534644727E-3</v>
      </c>
      <c r="I539" s="21">
        <f t="shared" si="49"/>
        <v>-9.8288806320490085E-4</v>
      </c>
      <c r="J539" s="21">
        <f t="shared" si="50"/>
        <v>2.8928282041244424E-2</v>
      </c>
      <c r="K539" s="21">
        <f t="shared" si="51"/>
        <v>1.0269933234256845E-2</v>
      </c>
    </row>
    <row r="540" spans="1:11" x14ac:dyDescent="0.2">
      <c r="A540" s="41">
        <v>41199</v>
      </c>
      <c r="B540">
        <v>19.949184420000002</v>
      </c>
      <c r="C540">
        <v>12.37450027</v>
      </c>
      <c r="D540">
        <v>0.29947462699999999</v>
      </c>
      <c r="E540">
        <v>1460.910034</v>
      </c>
      <c r="G540" s="41">
        <f t="shared" si="47"/>
        <v>41199</v>
      </c>
      <c r="H540" s="21">
        <f t="shared" si="48"/>
        <v>1.5600183547520468E-3</v>
      </c>
      <c r="I540" s="21">
        <f t="shared" si="49"/>
        <v>1.4552818442958859E-2</v>
      </c>
      <c r="J540" s="21">
        <f t="shared" si="50"/>
        <v>-7.598433666109905E-3</v>
      </c>
      <c r="K540" s="21">
        <f t="shared" si="51"/>
        <v>4.1170578580604911E-3</v>
      </c>
    </row>
    <row r="541" spans="1:11" x14ac:dyDescent="0.2">
      <c r="A541" s="41">
        <v>41200</v>
      </c>
      <c r="B541">
        <v>19.827466959999999</v>
      </c>
      <c r="C541">
        <v>12.24250031</v>
      </c>
      <c r="D541">
        <v>0.294888496</v>
      </c>
      <c r="E541">
        <v>1457.339966</v>
      </c>
      <c r="G541" s="41">
        <f t="shared" si="47"/>
        <v>41200</v>
      </c>
      <c r="H541" s="21">
        <f t="shared" si="48"/>
        <v>-6.1013752460965433E-3</v>
      </c>
      <c r="I541" s="21">
        <f t="shared" si="49"/>
        <v>-1.0667094195311644E-2</v>
      </c>
      <c r="J541" s="21">
        <f t="shared" si="50"/>
        <v>-1.531392173668189E-2</v>
      </c>
      <c r="K541" s="21">
        <f t="shared" si="51"/>
        <v>-2.4437288518205369E-3</v>
      </c>
    </row>
    <row r="542" spans="1:11" x14ac:dyDescent="0.2">
      <c r="A542" s="41">
        <v>41201</v>
      </c>
      <c r="B542">
        <v>19.58403015</v>
      </c>
      <c r="C542">
        <v>12</v>
      </c>
      <c r="D542">
        <v>0.27769032100000002</v>
      </c>
      <c r="E542">
        <v>1433.1899410000001</v>
      </c>
      <c r="G542" s="41">
        <f t="shared" si="47"/>
        <v>41201</v>
      </c>
      <c r="H542" s="21">
        <f t="shared" si="48"/>
        <v>-1.2277756432080249E-2</v>
      </c>
      <c r="I542" s="21">
        <f t="shared" si="49"/>
        <v>-1.9808070562344127E-2</v>
      </c>
      <c r="J542" s="21">
        <f t="shared" si="50"/>
        <v>-5.8320942435136525E-2</v>
      </c>
      <c r="K542" s="21">
        <f t="shared" si="51"/>
        <v>-1.6571304955208976E-2</v>
      </c>
    </row>
    <row r="543" spans="1:11" x14ac:dyDescent="0.2">
      <c r="A543" s="41">
        <v>41204</v>
      </c>
      <c r="B543">
        <v>19.591794969999999</v>
      </c>
      <c r="C543">
        <v>11.68900013</v>
      </c>
      <c r="D543">
        <v>0.27448016400000003</v>
      </c>
      <c r="E543">
        <v>1433.8199460000001</v>
      </c>
      <c r="G543" s="41">
        <f t="shared" si="47"/>
        <v>41204</v>
      </c>
      <c r="H543" s="21">
        <f t="shared" si="48"/>
        <v>3.9648733894532179E-4</v>
      </c>
      <c r="I543" s="21">
        <f t="shared" si="49"/>
        <v>-2.5916655833333357E-2</v>
      </c>
      <c r="J543" s="21">
        <f t="shared" si="50"/>
        <v>-1.1560204865764812E-2</v>
      </c>
      <c r="K543" s="21">
        <f t="shared" si="51"/>
        <v>4.3958234842222943E-4</v>
      </c>
    </row>
    <row r="544" spans="1:11" x14ac:dyDescent="0.2">
      <c r="A544" s="41">
        <v>41205</v>
      </c>
      <c r="B544">
        <v>19.361309049999999</v>
      </c>
      <c r="C544">
        <v>11.715499879999999</v>
      </c>
      <c r="D544">
        <v>0.28273513900000002</v>
      </c>
      <c r="E544">
        <v>1413.1099850000001</v>
      </c>
      <c r="G544" s="41">
        <f t="shared" si="47"/>
        <v>41205</v>
      </c>
      <c r="H544" s="21">
        <f t="shared" si="48"/>
        <v>-1.1764410578659684E-2</v>
      </c>
      <c r="I544" s="21">
        <f t="shared" si="49"/>
        <v>2.2670673030438238E-3</v>
      </c>
      <c r="J544" s="21">
        <f t="shared" si="50"/>
        <v>3.0074941954639778E-2</v>
      </c>
      <c r="K544" s="21">
        <f t="shared" si="51"/>
        <v>-1.4443906334108192E-2</v>
      </c>
    </row>
    <row r="545" spans="1:11" x14ac:dyDescent="0.2">
      <c r="A545" s="41">
        <v>41206</v>
      </c>
      <c r="B545">
        <v>19.376836780000001</v>
      </c>
      <c r="C545">
        <v>11.42450047</v>
      </c>
      <c r="D545">
        <v>0.27906626499999998</v>
      </c>
      <c r="E545">
        <v>1408.75</v>
      </c>
      <c r="G545" s="41">
        <f t="shared" si="47"/>
        <v>41206</v>
      </c>
      <c r="H545" s="21">
        <f t="shared" si="48"/>
        <v>8.0199794135315942E-4</v>
      </c>
      <c r="I545" s="21">
        <f t="shared" si="49"/>
        <v>-2.4838838545573005E-2</v>
      </c>
      <c r="J545" s="21">
        <f t="shared" si="50"/>
        <v>-1.2976363719686246E-2</v>
      </c>
      <c r="K545" s="21">
        <f t="shared" si="51"/>
        <v>-3.0853826285857089E-3</v>
      </c>
    </row>
    <row r="546" spans="1:11" x14ac:dyDescent="0.2">
      <c r="A546" s="41">
        <v>41207</v>
      </c>
      <c r="B546">
        <v>19.50633049</v>
      </c>
      <c r="C546">
        <v>11.14599991</v>
      </c>
      <c r="D546">
        <v>0.27929553400000001</v>
      </c>
      <c r="E546">
        <v>1412.969971</v>
      </c>
      <c r="G546" s="41">
        <f t="shared" si="47"/>
        <v>41207</v>
      </c>
      <c r="H546" s="21">
        <f t="shared" si="48"/>
        <v>6.6829127721020325E-3</v>
      </c>
      <c r="I546" s="21">
        <f t="shared" si="49"/>
        <v>-2.4377482475607892E-2</v>
      </c>
      <c r="J546" s="21">
        <f t="shared" si="50"/>
        <v>8.2155756088986287E-4</v>
      </c>
      <c r="K546" s="21">
        <f t="shared" si="51"/>
        <v>2.9955428571428744E-3</v>
      </c>
    </row>
    <row r="547" spans="1:11" x14ac:dyDescent="0.2">
      <c r="A547" s="41">
        <v>41208</v>
      </c>
      <c r="B547">
        <v>19.45194244</v>
      </c>
      <c r="C547">
        <v>11.911999700000001</v>
      </c>
      <c r="D547">
        <v>0.27631461600000001</v>
      </c>
      <c r="E547">
        <v>1411.9399410000001</v>
      </c>
      <c r="G547" s="41">
        <f t="shared" si="47"/>
        <v>41208</v>
      </c>
      <c r="H547" s="21">
        <f t="shared" si="48"/>
        <v>-2.7882255982426976E-3</v>
      </c>
      <c r="I547" s="21">
        <f t="shared" si="49"/>
        <v>6.8724187707265072E-2</v>
      </c>
      <c r="J547" s="21">
        <f t="shared" si="50"/>
        <v>-1.0672988419499707E-2</v>
      </c>
      <c r="K547" s="21">
        <f t="shared" si="51"/>
        <v>-7.2898222972916926E-4</v>
      </c>
    </row>
    <row r="548" spans="1:11" x14ac:dyDescent="0.2">
      <c r="A548" s="41">
        <v>41213</v>
      </c>
      <c r="B548">
        <v>19.42864037</v>
      </c>
      <c r="C548">
        <v>11.64449978</v>
      </c>
      <c r="D548">
        <v>0.27470934400000002</v>
      </c>
      <c r="E548">
        <v>1412.160034</v>
      </c>
      <c r="G548" s="41">
        <f t="shared" si="47"/>
        <v>41213</v>
      </c>
      <c r="H548" s="21">
        <f t="shared" si="48"/>
        <v>-1.1979302361126939E-3</v>
      </c>
      <c r="I548" s="21">
        <f t="shared" si="49"/>
        <v>-2.2456340390942131E-2</v>
      </c>
      <c r="J548" s="21">
        <f t="shared" si="50"/>
        <v>-5.8095804819821018E-3</v>
      </c>
      <c r="K548" s="21">
        <f t="shared" si="51"/>
        <v>1.5587985976517338E-4</v>
      </c>
    </row>
    <row r="549" spans="1:11" x14ac:dyDescent="0.2">
      <c r="A549" s="41">
        <v>41214</v>
      </c>
      <c r="B549">
        <v>19.022035599999999</v>
      </c>
      <c r="C549">
        <v>11.60700035</v>
      </c>
      <c r="D549">
        <v>0.28777998700000001</v>
      </c>
      <c r="E549">
        <v>1427.589966</v>
      </c>
      <c r="G549" s="41">
        <f t="shared" si="47"/>
        <v>41214</v>
      </c>
      <c r="H549" s="21">
        <f t="shared" si="48"/>
        <v>-2.0928112428692882E-2</v>
      </c>
      <c r="I549" s="21">
        <f t="shared" si="49"/>
        <v>-3.2203555934972039E-3</v>
      </c>
      <c r="J549" s="21">
        <f t="shared" si="50"/>
        <v>4.7579899575603823E-2</v>
      </c>
      <c r="K549" s="21">
        <f t="shared" si="51"/>
        <v>1.0926475490383503E-2</v>
      </c>
    </row>
    <row r="550" spans="1:11" x14ac:dyDescent="0.2">
      <c r="A550" s="41">
        <v>41215</v>
      </c>
      <c r="B550">
        <v>18.845937729999999</v>
      </c>
      <c r="C550">
        <v>11.62100029</v>
      </c>
      <c r="D550">
        <v>0.28640410300000002</v>
      </c>
      <c r="E550">
        <v>1414.1999510000001</v>
      </c>
      <c r="G550" s="41">
        <f t="shared" si="47"/>
        <v>41215</v>
      </c>
      <c r="H550" s="21">
        <f t="shared" si="48"/>
        <v>-9.2575723073507216E-3</v>
      </c>
      <c r="I550" s="21">
        <f t="shared" si="49"/>
        <v>1.2061634856417314E-3</v>
      </c>
      <c r="J550" s="21">
        <f t="shared" si="50"/>
        <v>-4.7810273895105837E-3</v>
      </c>
      <c r="K550" s="21">
        <f t="shared" si="51"/>
        <v>-9.3794544084095932E-3</v>
      </c>
    </row>
    <row r="551" spans="1:11" x14ac:dyDescent="0.2">
      <c r="A551" s="41">
        <v>41218</v>
      </c>
      <c r="B551">
        <v>18.94175529</v>
      </c>
      <c r="C551">
        <v>11.71650028</v>
      </c>
      <c r="D551">
        <v>0.29855743099999998</v>
      </c>
      <c r="E551">
        <v>1417.26001</v>
      </c>
      <c r="G551" s="41">
        <f t="shared" si="47"/>
        <v>41218</v>
      </c>
      <c r="H551" s="21">
        <f t="shared" si="48"/>
        <v>5.0842553643522205E-3</v>
      </c>
      <c r="I551" s="21">
        <f t="shared" si="49"/>
        <v>8.2178803559775915E-3</v>
      </c>
      <c r="J551" s="21">
        <f t="shared" si="50"/>
        <v>4.2434196551995429E-2</v>
      </c>
      <c r="K551" s="21">
        <f t="shared" si="51"/>
        <v>2.1638092957336763E-3</v>
      </c>
    </row>
    <row r="552" spans="1:11" x14ac:dyDescent="0.2">
      <c r="A552" s="41">
        <v>41219</v>
      </c>
      <c r="B552">
        <v>19.102319720000001</v>
      </c>
      <c r="C552">
        <v>11.87800026</v>
      </c>
      <c r="D552">
        <v>0.29832801199999998</v>
      </c>
      <c r="E552">
        <v>1428.3900149999999</v>
      </c>
      <c r="G552" s="41">
        <f t="shared" si="47"/>
        <v>41219</v>
      </c>
      <c r="H552" s="21">
        <f t="shared" si="48"/>
        <v>8.4767450292617987E-3</v>
      </c>
      <c r="I552" s="21">
        <f t="shared" si="49"/>
        <v>1.3783977821063109E-2</v>
      </c>
      <c r="J552" s="21">
        <f t="shared" si="50"/>
        <v>-7.6842502037743898E-4</v>
      </c>
      <c r="K552" s="21">
        <f t="shared" si="51"/>
        <v>7.8531849635692375E-3</v>
      </c>
    </row>
    <row r="553" spans="1:11" x14ac:dyDescent="0.2">
      <c r="A553" s="41">
        <v>41220</v>
      </c>
      <c r="B553">
        <v>18.933984760000001</v>
      </c>
      <c r="C553">
        <v>11.602999690000001</v>
      </c>
      <c r="D553">
        <v>0.289155781</v>
      </c>
      <c r="E553">
        <v>1394.530029</v>
      </c>
      <c r="G553" s="41">
        <f t="shared" si="47"/>
        <v>41220</v>
      </c>
      <c r="H553" s="21">
        <f t="shared" si="48"/>
        <v>-8.8122784283499178E-3</v>
      </c>
      <c r="I553" s="21">
        <f t="shared" si="49"/>
        <v>-2.3152093280051855E-2</v>
      </c>
      <c r="J553" s="21">
        <f t="shared" si="50"/>
        <v>-3.0745456782650282E-2</v>
      </c>
      <c r="K553" s="21">
        <f t="shared" si="51"/>
        <v>-2.37050004861592E-2</v>
      </c>
    </row>
    <row r="554" spans="1:11" x14ac:dyDescent="0.2">
      <c r="A554" s="41">
        <v>41221</v>
      </c>
      <c r="B554">
        <v>18.770833970000002</v>
      </c>
      <c r="C554">
        <v>11.36750031</v>
      </c>
      <c r="D554">
        <v>0.29076093400000003</v>
      </c>
      <c r="E554">
        <v>1377.51001</v>
      </c>
      <c r="G554" s="41">
        <f t="shared" si="47"/>
        <v>41221</v>
      </c>
      <c r="H554" s="21">
        <f t="shared" si="48"/>
        <v>-8.6168227168256974E-3</v>
      </c>
      <c r="I554" s="21">
        <f t="shared" si="49"/>
        <v>-2.0296422157363714E-2</v>
      </c>
      <c r="J554" s="21">
        <f t="shared" si="50"/>
        <v>5.5511703568535964E-3</v>
      </c>
      <c r="K554" s="21">
        <f t="shared" si="51"/>
        <v>-1.2204842237929392E-2</v>
      </c>
    </row>
    <row r="555" spans="1:11" x14ac:dyDescent="0.2">
      <c r="A555" s="41">
        <v>41222</v>
      </c>
      <c r="B555">
        <v>18.72680664</v>
      </c>
      <c r="C555">
        <v>11.31550026</v>
      </c>
      <c r="D555">
        <v>0.279524893</v>
      </c>
      <c r="E555">
        <v>1379.849976</v>
      </c>
      <c r="G555" s="41">
        <f t="shared" si="47"/>
        <v>41222</v>
      </c>
      <c r="H555" s="21">
        <f t="shared" si="48"/>
        <v>-2.3455180558502511E-3</v>
      </c>
      <c r="I555" s="21">
        <f t="shared" si="49"/>
        <v>-4.5744489625617613E-3</v>
      </c>
      <c r="J555" s="21">
        <f t="shared" si="50"/>
        <v>-3.8643571697977941E-2</v>
      </c>
      <c r="K555" s="21">
        <f t="shared" si="51"/>
        <v>1.6986925561432997E-3</v>
      </c>
    </row>
    <row r="556" spans="1:11" x14ac:dyDescent="0.2">
      <c r="A556" s="41">
        <v>41225</v>
      </c>
      <c r="B556">
        <v>18.770833970000002</v>
      </c>
      <c r="C556">
        <v>11.323499679999999</v>
      </c>
      <c r="D556">
        <v>0.27333363900000002</v>
      </c>
      <c r="E556">
        <v>1380.030029</v>
      </c>
      <c r="G556" s="41">
        <f t="shared" si="47"/>
        <v>41225</v>
      </c>
      <c r="H556" s="21">
        <f t="shared" si="48"/>
        <v>2.351032444899653E-3</v>
      </c>
      <c r="I556" s="21">
        <f t="shared" si="49"/>
        <v>7.0694355673128761E-4</v>
      </c>
      <c r="J556" s="21">
        <f t="shared" si="50"/>
        <v>-2.2149204435971237E-2</v>
      </c>
      <c r="K556" s="21">
        <f t="shared" si="51"/>
        <v>1.3048737408549727E-4</v>
      </c>
    </row>
    <row r="557" spans="1:11" x14ac:dyDescent="0.2">
      <c r="A557" s="41">
        <v>41226</v>
      </c>
      <c r="B557">
        <v>18.597314829999998</v>
      </c>
      <c r="C557">
        <v>11.329999920000001</v>
      </c>
      <c r="D557">
        <v>0.27126982799999999</v>
      </c>
      <c r="E557">
        <v>1374.530029</v>
      </c>
      <c r="G557" s="41">
        <f t="shared" si="47"/>
        <v>41226</v>
      </c>
      <c r="H557" s="21">
        <f t="shared" si="48"/>
        <v>-9.2440826165382847E-3</v>
      </c>
      <c r="I557" s="21">
        <f t="shared" si="49"/>
        <v>5.7404867608923382E-4</v>
      </c>
      <c r="J557" s="21">
        <f t="shared" si="50"/>
        <v>-7.5505196050897894E-3</v>
      </c>
      <c r="K557" s="21">
        <f t="shared" si="51"/>
        <v>-3.9854205230486217E-3</v>
      </c>
    </row>
    <row r="558" spans="1:11" x14ac:dyDescent="0.2">
      <c r="A558" s="41">
        <v>41227</v>
      </c>
      <c r="B558">
        <v>18.467826840000001</v>
      </c>
      <c r="C558">
        <v>11.147500040000001</v>
      </c>
      <c r="D558">
        <v>0.26461991699999998</v>
      </c>
      <c r="E558">
        <v>1355.48999</v>
      </c>
      <c r="G558" s="41">
        <f t="shared" si="47"/>
        <v>41227</v>
      </c>
      <c r="H558" s="21">
        <f t="shared" si="48"/>
        <v>-6.9627250591636986E-3</v>
      </c>
      <c r="I558" s="21">
        <f t="shared" si="49"/>
        <v>-1.610766825142218E-2</v>
      </c>
      <c r="J558" s="21">
        <f t="shared" si="50"/>
        <v>-2.4514008981492807E-2</v>
      </c>
      <c r="K558" s="21">
        <f t="shared" si="51"/>
        <v>-1.3852035676406471E-2</v>
      </c>
    </row>
    <row r="559" spans="1:11" x14ac:dyDescent="0.2">
      <c r="A559" s="41">
        <v>41228</v>
      </c>
      <c r="B559">
        <v>17.797067640000002</v>
      </c>
      <c r="C559">
        <v>11.02999973</v>
      </c>
      <c r="D559">
        <v>0.265766591</v>
      </c>
      <c r="E559">
        <v>1353.329956</v>
      </c>
      <c r="G559" s="41">
        <f t="shared" si="47"/>
        <v>41228</v>
      </c>
      <c r="H559" s="21">
        <f t="shared" si="48"/>
        <v>-3.6320418520883156E-2</v>
      </c>
      <c r="I559" s="21">
        <f t="shared" si="49"/>
        <v>-1.0540507699338897E-2</v>
      </c>
      <c r="J559" s="21">
        <f t="shared" si="50"/>
        <v>4.3332868251184653E-3</v>
      </c>
      <c r="K559" s="21">
        <f t="shared" si="51"/>
        <v>-1.593544781544276E-3</v>
      </c>
    </row>
    <row r="560" spans="1:11" x14ac:dyDescent="0.2">
      <c r="A560" s="41">
        <v>41229</v>
      </c>
      <c r="B560">
        <v>17.61836624</v>
      </c>
      <c r="C560">
        <v>11.261500359999999</v>
      </c>
      <c r="D560">
        <v>0.26095104200000002</v>
      </c>
      <c r="E560">
        <v>1359.880005</v>
      </c>
      <c r="G560" s="41">
        <f t="shared" si="47"/>
        <v>41229</v>
      </c>
      <c r="H560" s="21">
        <f t="shared" si="48"/>
        <v>-1.0041058651615111E-2</v>
      </c>
      <c r="I560" s="21">
        <f t="shared" si="49"/>
        <v>2.0988271592641272E-2</v>
      </c>
      <c r="J560" s="21">
        <f t="shared" si="50"/>
        <v>-1.8119467092837072E-2</v>
      </c>
      <c r="K560" s="21">
        <f t="shared" si="51"/>
        <v>4.8399497631455013E-3</v>
      </c>
    </row>
    <row r="561" spans="1:11" x14ac:dyDescent="0.2">
      <c r="A561" s="41">
        <v>41232</v>
      </c>
      <c r="B561">
        <v>17.874761580000001</v>
      </c>
      <c r="C561">
        <v>11.48550034</v>
      </c>
      <c r="D561">
        <v>0.26828876099999999</v>
      </c>
      <c r="E561">
        <v>1386.8900149999999</v>
      </c>
      <c r="G561" s="41">
        <f t="shared" si="47"/>
        <v>41232</v>
      </c>
      <c r="H561" s="21">
        <f t="shared" si="48"/>
        <v>1.455273074173539E-2</v>
      </c>
      <c r="I561" s="21">
        <f t="shared" si="49"/>
        <v>1.98907759036826E-2</v>
      </c>
      <c r="J561" s="21">
        <f t="shared" si="50"/>
        <v>2.8119140447808499E-2</v>
      </c>
      <c r="K561" s="21">
        <f t="shared" si="51"/>
        <v>1.9862053931736456E-2</v>
      </c>
    </row>
    <row r="562" spans="1:11" x14ac:dyDescent="0.2">
      <c r="A562" s="41">
        <v>41233</v>
      </c>
      <c r="B562">
        <v>17.869581220000001</v>
      </c>
      <c r="C562">
        <v>11.68900013</v>
      </c>
      <c r="D562">
        <v>0.26517319700000003</v>
      </c>
      <c r="E562">
        <v>1387.8100589999999</v>
      </c>
      <c r="G562" s="41">
        <f t="shared" si="47"/>
        <v>41233</v>
      </c>
      <c r="H562" s="21">
        <f t="shared" si="48"/>
        <v>-2.8981421524508304E-4</v>
      </c>
      <c r="I562" s="21">
        <f t="shared" si="49"/>
        <v>1.7717973442678892E-2</v>
      </c>
      <c r="J562" s="21">
        <f t="shared" si="50"/>
        <v>-1.1612726483164026E-2</v>
      </c>
      <c r="K562" s="21">
        <f t="shared" si="51"/>
        <v>6.6338641856900082E-4</v>
      </c>
    </row>
    <row r="563" spans="1:11" x14ac:dyDescent="0.2">
      <c r="A563" s="41">
        <v>41234</v>
      </c>
      <c r="B563">
        <v>17.84109879</v>
      </c>
      <c r="C563">
        <v>11.901499749999999</v>
      </c>
      <c r="D563">
        <v>0.27278926999999997</v>
      </c>
      <c r="E563">
        <v>1391.030029</v>
      </c>
      <c r="G563" s="41">
        <f t="shared" si="47"/>
        <v>41234</v>
      </c>
      <c r="H563" s="21">
        <f t="shared" si="48"/>
        <v>-1.593905847559666E-3</v>
      </c>
      <c r="I563" s="21">
        <f t="shared" si="49"/>
        <v>1.8179452274503349E-2</v>
      </c>
      <c r="J563" s="21">
        <f t="shared" si="50"/>
        <v>2.8721126743439074E-2</v>
      </c>
      <c r="K563" s="21">
        <f t="shared" si="51"/>
        <v>2.3201806177426398E-3</v>
      </c>
    </row>
    <row r="564" spans="1:11" x14ac:dyDescent="0.2">
      <c r="A564" s="41">
        <v>41236</v>
      </c>
      <c r="B564">
        <v>18.1803627</v>
      </c>
      <c r="C564">
        <v>11.99400043</v>
      </c>
      <c r="D564">
        <v>0.27463540400000003</v>
      </c>
      <c r="E564">
        <v>1409.150024</v>
      </c>
      <c r="G564" s="41">
        <f t="shared" si="47"/>
        <v>41236</v>
      </c>
      <c r="H564" s="21">
        <f t="shared" si="48"/>
        <v>1.9015864100823111E-2</v>
      </c>
      <c r="I564" s="21">
        <f t="shared" si="49"/>
        <v>7.7721868624163193E-3</v>
      </c>
      <c r="J564" s="21">
        <f t="shared" si="50"/>
        <v>6.7676195621626523E-3</v>
      </c>
      <c r="K564" s="21">
        <f t="shared" si="51"/>
        <v>1.3026314761174662E-2</v>
      </c>
    </row>
    <row r="565" spans="1:11" x14ac:dyDescent="0.2">
      <c r="A565" s="41">
        <v>41239</v>
      </c>
      <c r="B565">
        <v>18.105243680000001</v>
      </c>
      <c r="C565">
        <v>12.180999760000001</v>
      </c>
      <c r="D565">
        <v>0.27948188800000001</v>
      </c>
      <c r="E565">
        <v>1406.290039</v>
      </c>
      <c r="G565" s="41">
        <f t="shared" si="47"/>
        <v>41239</v>
      </c>
      <c r="H565" s="21">
        <f t="shared" si="48"/>
        <v>-4.1318768629406344E-3</v>
      </c>
      <c r="I565" s="21">
        <f t="shared" si="49"/>
        <v>1.5591072477558754E-2</v>
      </c>
      <c r="J565" s="21">
        <f t="shared" si="50"/>
        <v>1.7646974604920151E-2</v>
      </c>
      <c r="K565" s="21">
        <f t="shared" si="51"/>
        <v>-2.0295816281376E-3</v>
      </c>
    </row>
    <row r="566" spans="1:11" x14ac:dyDescent="0.2">
      <c r="A566" s="41">
        <v>41240</v>
      </c>
      <c r="B566">
        <v>17.999073030000002</v>
      </c>
      <c r="C566">
        <v>12.170000079999999</v>
      </c>
      <c r="D566">
        <v>0.28063592300000001</v>
      </c>
      <c r="E566">
        <v>1398.9399410000001</v>
      </c>
      <c r="G566" s="41">
        <f t="shared" si="47"/>
        <v>41240</v>
      </c>
      <c r="H566" s="21">
        <f t="shared" si="48"/>
        <v>-5.8640829074993843E-3</v>
      </c>
      <c r="I566" s="21">
        <f t="shared" si="49"/>
        <v>-9.0301947432280816E-4</v>
      </c>
      <c r="J566" s="21">
        <f t="shared" si="50"/>
        <v>4.1291942324361841E-3</v>
      </c>
      <c r="K566" s="21">
        <f t="shared" si="51"/>
        <v>-5.2265875432258024E-3</v>
      </c>
    </row>
    <row r="567" spans="1:11" x14ac:dyDescent="0.2">
      <c r="A567" s="41">
        <v>41241</v>
      </c>
      <c r="B567">
        <v>18.273586269999999</v>
      </c>
      <c r="C567">
        <v>12.35550022</v>
      </c>
      <c r="D567">
        <v>0.282943785</v>
      </c>
      <c r="E567">
        <v>1409.9300539999999</v>
      </c>
      <c r="G567" s="41">
        <f t="shared" si="47"/>
        <v>41241</v>
      </c>
      <c r="H567" s="21">
        <f t="shared" si="48"/>
        <v>1.5251520983466859E-2</v>
      </c>
      <c r="I567" s="21">
        <f t="shared" si="49"/>
        <v>1.5242410746146851E-2</v>
      </c>
      <c r="J567" s="21">
        <f t="shared" si="50"/>
        <v>8.2236870295469E-3</v>
      </c>
      <c r="K567" s="21">
        <f t="shared" si="51"/>
        <v>7.8560291817415528E-3</v>
      </c>
    </row>
    <row r="568" spans="1:11" x14ac:dyDescent="0.2">
      <c r="A568" s="41">
        <v>41242</v>
      </c>
      <c r="B568">
        <v>18.343513489999999</v>
      </c>
      <c r="C568">
        <v>12.563500400000001</v>
      </c>
      <c r="D568">
        <v>0.27786642299999997</v>
      </c>
      <c r="E568">
        <v>1415.9499510000001</v>
      </c>
      <c r="G568" s="41">
        <f t="shared" si="47"/>
        <v>41242</v>
      </c>
      <c r="H568" s="21">
        <f t="shared" si="48"/>
        <v>3.8266828944683276E-3</v>
      </c>
      <c r="I568" s="21">
        <f t="shared" si="49"/>
        <v>1.68346223379372E-2</v>
      </c>
      <c r="J568" s="21">
        <f t="shared" si="50"/>
        <v>-1.7944773022669613E-2</v>
      </c>
      <c r="K568" s="21">
        <f t="shared" si="51"/>
        <v>4.2696423009933593E-3</v>
      </c>
    </row>
    <row r="569" spans="1:11" x14ac:dyDescent="0.2">
      <c r="A569" s="41">
        <v>41243</v>
      </c>
      <c r="B569">
        <v>18.651699069999999</v>
      </c>
      <c r="C569">
        <v>12.602499959999999</v>
      </c>
      <c r="D569">
        <v>0.27625098799999998</v>
      </c>
      <c r="E569">
        <v>1416.1800539999999</v>
      </c>
      <c r="G569" s="41">
        <f t="shared" si="47"/>
        <v>41243</v>
      </c>
      <c r="H569" s="21">
        <f t="shared" si="48"/>
        <v>1.6800793379523934E-2</v>
      </c>
      <c r="I569" s="21">
        <f t="shared" si="49"/>
        <v>3.1041953880941442E-3</v>
      </c>
      <c r="J569" s="21">
        <f t="shared" si="50"/>
        <v>-5.8137107123590326E-3</v>
      </c>
      <c r="K569" s="21">
        <f t="shared" si="51"/>
        <v>1.6250786253957372E-4</v>
      </c>
    </row>
    <row r="570" spans="1:11" x14ac:dyDescent="0.2">
      <c r="A570" s="41">
        <v>41246</v>
      </c>
      <c r="B570">
        <v>18.475587839999999</v>
      </c>
      <c r="C570">
        <v>12.51650047</v>
      </c>
      <c r="D570">
        <v>0.271173626</v>
      </c>
      <c r="E570">
        <v>1409.459961</v>
      </c>
      <c r="G570" s="41">
        <f t="shared" si="47"/>
        <v>41246</v>
      </c>
      <c r="H570" s="21">
        <f t="shared" si="48"/>
        <v>-9.4421011908380568E-3</v>
      </c>
      <c r="I570" s="21">
        <f t="shared" si="49"/>
        <v>-6.8240024021392065E-3</v>
      </c>
      <c r="J570" s="21">
        <f t="shared" si="50"/>
        <v>-1.8379525216394743E-2</v>
      </c>
      <c r="K570" s="21">
        <f t="shared" si="51"/>
        <v>-4.7452250023003462E-3</v>
      </c>
    </row>
    <row r="571" spans="1:11" x14ac:dyDescent="0.2">
      <c r="A571" s="41">
        <v>41247</v>
      </c>
      <c r="B571">
        <v>18.67759895</v>
      </c>
      <c r="C571">
        <v>12.62450027</v>
      </c>
      <c r="D571">
        <v>0.27925127700000002</v>
      </c>
      <c r="E571">
        <v>1407.0500489999999</v>
      </c>
      <c r="G571" s="41">
        <f t="shared" si="47"/>
        <v>41247</v>
      </c>
      <c r="H571" s="21">
        <f t="shared" si="48"/>
        <v>1.093394763671026E-2</v>
      </c>
      <c r="I571" s="21">
        <f t="shared" si="49"/>
        <v>8.6285939315751126E-3</v>
      </c>
      <c r="J571" s="21">
        <f t="shared" si="50"/>
        <v>2.978774565635689E-2</v>
      </c>
      <c r="K571" s="21">
        <f t="shared" si="51"/>
        <v>-1.7098123158392209E-3</v>
      </c>
    </row>
    <row r="572" spans="1:11" x14ac:dyDescent="0.2">
      <c r="A572" s="41">
        <v>41248</v>
      </c>
      <c r="B572">
        <v>18.658853529999998</v>
      </c>
      <c r="C572">
        <v>12.69799995</v>
      </c>
      <c r="D572">
        <v>0.27602022900000001</v>
      </c>
      <c r="E572">
        <v>1409.280029</v>
      </c>
      <c r="G572" s="41">
        <f t="shared" si="47"/>
        <v>41248</v>
      </c>
      <c r="H572" s="21">
        <f t="shared" si="48"/>
        <v>-1.0036311439271962E-3</v>
      </c>
      <c r="I572" s="21">
        <f t="shared" si="49"/>
        <v>5.8219872809270878E-3</v>
      </c>
      <c r="J572" s="21">
        <f t="shared" si="50"/>
        <v>-1.157039650708569E-2</v>
      </c>
      <c r="K572" s="21">
        <f t="shared" si="51"/>
        <v>1.5848618900122791E-3</v>
      </c>
    </row>
    <row r="573" spans="1:11" x14ac:dyDescent="0.2">
      <c r="A573" s="41">
        <v>41249</v>
      </c>
      <c r="B573">
        <v>18.643220899999999</v>
      </c>
      <c r="C573">
        <v>12.668499949999999</v>
      </c>
      <c r="D573">
        <v>0.27648174800000003</v>
      </c>
      <c r="E573">
        <v>1413.9399410000001</v>
      </c>
      <c r="G573" s="41">
        <f t="shared" si="47"/>
        <v>41249</v>
      </c>
      <c r="H573" s="21">
        <f t="shared" si="48"/>
        <v>-8.3781299718466292E-4</v>
      </c>
      <c r="I573" s="21">
        <f t="shared" si="49"/>
        <v>-2.3232005131643696E-3</v>
      </c>
      <c r="J573" s="21">
        <f t="shared" si="50"/>
        <v>1.6720477396605649E-3</v>
      </c>
      <c r="K573" s="21">
        <f t="shared" si="51"/>
        <v>3.3065905314124677E-3</v>
      </c>
    </row>
    <row r="574" spans="1:11" x14ac:dyDescent="0.2">
      <c r="A574" s="41">
        <v>41250</v>
      </c>
      <c r="B574">
        <v>18.825517649999998</v>
      </c>
      <c r="C574">
        <v>12.663499829999999</v>
      </c>
      <c r="D574">
        <v>0.27602022900000001</v>
      </c>
      <c r="E574">
        <v>1418.0699460000001</v>
      </c>
      <c r="G574" s="41">
        <f t="shared" si="47"/>
        <v>41250</v>
      </c>
      <c r="H574" s="21">
        <f t="shared" si="48"/>
        <v>9.7781789411720711E-3</v>
      </c>
      <c r="I574" s="21">
        <f t="shared" si="49"/>
        <v>-3.9468919128027302E-4</v>
      </c>
      <c r="J574" s="21">
        <f t="shared" si="50"/>
        <v>-1.669256662830465E-3</v>
      </c>
      <c r="K574" s="21">
        <f t="shared" si="51"/>
        <v>2.9209196799964143E-3</v>
      </c>
    </row>
    <row r="575" spans="1:11" x14ac:dyDescent="0.2">
      <c r="A575" s="41">
        <v>41253</v>
      </c>
      <c r="B575">
        <v>18.789054870000001</v>
      </c>
      <c r="C575">
        <v>12.38850021</v>
      </c>
      <c r="D575">
        <v>0.28525161700000001</v>
      </c>
      <c r="E575">
        <v>1418.5500489999999</v>
      </c>
      <c r="G575" s="41">
        <f t="shared" si="47"/>
        <v>41253</v>
      </c>
      <c r="H575" s="21">
        <f t="shared" si="48"/>
        <v>-1.9368806041833997E-3</v>
      </c>
      <c r="I575" s="21">
        <f t="shared" si="49"/>
        <v>-2.1715925588637108E-2</v>
      </c>
      <c r="J575" s="21">
        <f t="shared" si="50"/>
        <v>3.3444606699460477E-2</v>
      </c>
      <c r="K575" s="21">
        <f t="shared" si="51"/>
        <v>3.3856087378070221E-4</v>
      </c>
    </row>
    <row r="576" spans="1:11" x14ac:dyDescent="0.2">
      <c r="A576" s="41">
        <v>41254</v>
      </c>
      <c r="B576">
        <v>18.460929870000001</v>
      </c>
      <c r="C576">
        <v>12.534500120000001</v>
      </c>
      <c r="D576">
        <v>0.29194444400000003</v>
      </c>
      <c r="E576">
        <v>1427.839966</v>
      </c>
      <c r="G576" s="41">
        <f t="shared" si="47"/>
        <v>41254</v>
      </c>
      <c r="H576" s="21">
        <f t="shared" si="48"/>
        <v>-1.7463624555373921E-2</v>
      </c>
      <c r="I576" s="21">
        <f t="shared" si="49"/>
        <v>1.1785115835260651E-2</v>
      </c>
      <c r="J576" s="21">
        <f t="shared" si="50"/>
        <v>2.3462888906252921E-2</v>
      </c>
      <c r="K576" s="21">
        <f t="shared" si="51"/>
        <v>6.5488820831869354E-3</v>
      </c>
    </row>
    <row r="577" spans="1:11" x14ac:dyDescent="0.2">
      <c r="A577" s="41">
        <v>41255</v>
      </c>
      <c r="B577">
        <v>17.953121190000001</v>
      </c>
      <c r="C577">
        <v>12.588000299999999</v>
      </c>
      <c r="D577">
        <v>0.288944125</v>
      </c>
      <c r="E577">
        <v>1428.4799800000001</v>
      </c>
      <c r="G577" s="41">
        <f t="shared" si="47"/>
        <v>41255</v>
      </c>
      <c r="H577" s="21">
        <f t="shared" si="48"/>
        <v>-2.7507210285502272E-2</v>
      </c>
      <c r="I577" s="21">
        <f t="shared" si="49"/>
        <v>4.2682340330935098E-3</v>
      </c>
      <c r="J577" s="21">
        <f t="shared" si="50"/>
        <v>-1.0277020377205792E-2</v>
      </c>
      <c r="K577" s="21">
        <f t="shared" si="51"/>
        <v>4.4823930919446475E-4</v>
      </c>
    </row>
    <row r="578" spans="1:11" x14ac:dyDescent="0.2">
      <c r="A578" s="41">
        <v>41256</v>
      </c>
      <c r="B578">
        <v>17.979160310000001</v>
      </c>
      <c r="C578">
        <v>12.5625</v>
      </c>
      <c r="D578">
        <v>0.28917494399999999</v>
      </c>
      <c r="E578">
        <v>1419.4499510000001</v>
      </c>
      <c r="G578" s="41">
        <f t="shared" ref="G578:G641" si="52">A578</f>
        <v>41256</v>
      </c>
      <c r="H578" s="21">
        <f t="shared" si="48"/>
        <v>1.4503951554955266E-3</v>
      </c>
      <c r="I578" s="21">
        <f t="shared" si="49"/>
        <v>-2.0257625827987402E-3</v>
      </c>
      <c r="J578" s="21">
        <f t="shared" si="50"/>
        <v>7.9883610715381081E-4</v>
      </c>
      <c r="K578" s="21">
        <f t="shared" si="51"/>
        <v>-6.3214249596973415E-3</v>
      </c>
    </row>
    <row r="579" spans="1:11" x14ac:dyDescent="0.2">
      <c r="A579" s="41">
        <v>41257</v>
      </c>
      <c r="B579">
        <v>17.903640750000001</v>
      </c>
      <c r="C579">
        <v>12.459500309999999</v>
      </c>
      <c r="D579">
        <v>0.29055967900000002</v>
      </c>
      <c r="E579">
        <v>1413.579956</v>
      </c>
      <c r="G579" s="41">
        <f t="shared" si="52"/>
        <v>41257</v>
      </c>
      <c r="H579" s="21">
        <f t="shared" si="48"/>
        <v>-4.2003941617894192E-3</v>
      </c>
      <c r="I579" s="21">
        <f t="shared" si="49"/>
        <v>-8.1989802985075189E-3</v>
      </c>
      <c r="J579" s="21">
        <f t="shared" si="50"/>
        <v>4.7885718618831952E-3</v>
      </c>
      <c r="K579" s="21">
        <f t="shared" si="51"/>
        <v>-4.1354011783681921E-3</v>
      </c>
    </row>
    <row r="580" spans="1:11" x14ac:dyDescent="0.2">
      <c r="A580" s="41">
        <v>41260</v>
      </c>
      <c r="B580">
        <v>18.02082253</v>
      </c>
      <c r="C580">
        <v>12.692999840000001</v>
      </c>
      <c r="D580">
        <v>0.289405733</v>
      </c>
      <c r="E580">
        <v>1430.3599850000001</v>
      </c>
      <c r="G580" s="41">
        <f t="shared" si="52"/>
        <v>41260</v>
      </c>
      <c r="H580" s="21">
        <f t="shared" si="48"/>
        <v>6.5451369157973763E-3</v>
      </c>
      <c r="I580" s="21">
        <f t="shared" si="49"/>
        <v>1.8740681744082055E-2</v>
      </c>
      <c r="J580" s="21">
        <f t="shared" si="50"/>
        <v>-3.9714595086678406E-3</v>
      </c>
      <c r="K580" s="21">
        <f t="shared" si="51"/>
        <v>1.1870590643830559E-2</v>
      </c>
    </row>
    <row r="581" spans="1:11" x14ac:dyDescent="0.2">
      <c r="A581" s="41">
        <v>41261</v>
      </c>
      <c r="B581">
        <v>18.098953250000001</v>
      </c>
      <c r="C581">
        <v>13.02000046</v>
      </c>
      <c r="D581">
        <v>0.28986734199999997</v>
      </c>
      <c r="E581">
        <v>1446.790039</v>
      </c>
      <c r="G581" s="41">
        <f t="shared" si="52"/>
        <v>41261</v>
      </c>
      <c r="H581" s="21">
        <f t="shared" ref="H581:H644" si="53">(B581-B580)/B580</f>
        <v>4.3355801251542961E-3</v>
      </c>
      <c r="I581" s="21">
        <f t="shared" ref="I581:I644" si="54">C581/C580-1</f>
        <v>2.5762280321591779E-2</v>
      </c>
      <c r="J581" s="21">
        <f t="shared" ref="J581:J644" si="55">D581/D580-1</f>
        <v>1.5950236894579639E-3</v>
      </c>
      <c r="K581" s="21">
        <f t="shared" ref="K581:K644" si="56">E581/E580-1</f>
        <v>1.1486656626513492E-2</v>
      </c>
    </row>
    <row r="582" spans="1:11" x14ac:dyDescent="0.2">
      <c r="A582" s="41">
        <v>41262</v>
      </c>
      <c r="B582">
        <v>17.843740459999999</v>
      </c>
      <c r="C582">
        <v>12.89949989</v>
      </c>
      <c r="D582">
        <v>0.29194444400000003</v>
      </c>
      <c r="E582">
        <v>1435.8100589999999</v>
      </c>
      <c r="G582" s="41">
        <f t="shared" si="52"/>
        <v>41262</v>
      </c>
      <c r="H582" s="21">
        <f t="shared" si="53"/>
        <v>-1.4100969623754435E-2</v>
      </c>
      <c r="I582" s="21">
        <f t="shared" si="54"/>
        <v>-9.2550357713274689E-3</v>
      </c>
      <c r="J582" s="21">
        <f t="shared" si="55"/>
        <v>7.1656985766959114E-3</v>
      </c>
      <c r="K582" s="21">
        <f t="shared" si="56"/>
        <v>-7.5892007160827113E-3</v>
      </c>
    </row>
    <row r="583" spans="1:11" x14ac:dyDescent="0.2">
      <c r="A583" s="41">
        <v>41263</v>
      </c>
      <c r="B583">
        <v>17.968744279999999</v>
      </c>
      <c r="C583">
        <v>13.07499981</v>
      </c>
      <c r="D583">
        <v>0.29171365500000002</v>
      </c>
      <c r="E583">
        <v>1443.6899410000001</v>
      </c>
      <c r="G583" s="41">
        <f t="shared" si="52"/>
        <v>41263</v>
      </c>
      <c r="H583" s="21">
        <f t="shared" si="53"/>
        <v>7.0054717664280505E-3</v>
      </c>
      <c r="I583" s="21">
        <f t="shared" si="54"/>
        <v>1.3605172409517419E-2</v>
      </c>
      <c r="J583" s="21">
        <f t="shared" si="55"/>
        <v>-7.9052369292564872E-4</v>
      </c>
      <c r="K583" s="21">
        <f t="shared" si="56"/>
        <v>5.4881089254161797E-3</v>
      </c>
    </row>
    <row r="584" spans="1:11" x14ac:dyDescent="0.2">
      <c r="A584" s="41">
        <v>41264</v>
      </c>
      <c r="B584">
        <v>17.877603529999998</v>
      </c>
      <c r="C584">
        <v>12.84599972</v>
      </c>
      <c r="D584">
        <v>0.28502094700000002</v>
      </c>
      <c r="E584">
        <v>1430.150024</v>
      </c>
      <c r="G584" s="41">
        <f t="shared" si="52"/>
        <v>41264</v>
      </c>
      <c r="H584" s="21">
        <f t="shared" si="53"/>
        <v>-5.0721824841953285E-3</v>
      </c>
      <c r="I584" s="21">
        <f t="shared" si="54"/>
        <v>-1.7514347482044057E-2</v>
      </c>
      <c r="J584" s="21">
        <f t="shared" si="55"/>
        <v>-2.2942731289010032E-2</v>
      </c>
      <c r="K584" s="21">
        <f t="shared" si="56"/>
        <v>-9.3786876360871796E-3</v>
      </c>
    </row>
    <row r="585" spans="1:11" x14ac:dyDescent="0.2">
      <c r="A585" s="41">
        <v>41267</v>
      </c>
      <c r="B585">
        <v>17.85676003</v>
      </c>
      <c r="C585">
        <v>12.930999760000001</v>
      </c>
      <c r="D585">
        <v>0.28271305600000002</v>
      </c>
      <c r="E585">
        <v>1426.660034</v>
      </c>
      <c r="G585" s="41">
        <f t="shared" si="52"/>
        <v>41267</v>
      </c>
      <c r="H585" s="21">
        <f t="shared" si="53"/>
        <v>-1.1659001143537507E-3</v>
      </c>
      <c r="I585" s="21">
        <f t="shared" si="54"/>
        <v>6.6168489687621346E-3</v>
      </c>
      <c r="J585" s="21">
        <f t="shared" si="55"/>
        <v>-8.0972680229007832E-3</v>
      </c>
      <c r="K585" s="21">
        <f t="shared" si="56"/>
        <v>-2.4402964314462761E-3</v>
      </c>
    </row>
    <row r="586" spans="1:11" x14ac:dyDescent="0.2">
      <c r="A586" s="41">
        <v>41269</v>
      </c>
      <c r="B586">
        <v>17.705720899999999</v>
      </c>
      <c r="C586">
        <v>12.43150043</v>
      </c>
      <c r="D586">
        <v>0.28248208800000002</v>
      </c>
      <c r="E586">
        <v>1419.829956</v>
      </c>
      <c r="G586" s="41">
        <f t="shared" si="52"/>
        <v>41269</v>
      </c>
      <c r="H586" s="21">
        <f t="shared" si="53"/>
        <v>-8.4583726132988132E-3</v>
      </c>
      <c r="I586" s="21">
        <f t="shared" si="54"/>
        <v>-3.862805191174179E-2</v>
      </c>
      <c r="J586" s="21">
        <f t="shared" si="55"/>
        <v>-8.1696969806732689E-4</v>
      </c>
      <c r="K586" s="21">
        <f t="shared" si="56"/>
        <v>-4.7874601076824952E-3</v>
      </c>
    </row>
    <row r="587" spans="1:11" x14ac:dyDescent="0.2">
      <c r="A587" s="41">
        <v>41270</v>
      </c>
      <c r="B587">
        <v>17.757806779999999</v>
      </c>
      <c r="C587">
        <v>12.415499690000001</v>
      </c>
      <c r="D587">
        <v>0.28063592300000001</v>
      </c>
      <c r="E587">
        <v>1418.099976</v>
      </c>
      <c r="G587" s="41">
        <f t="shared" si="52"/>
        <v>41270</v>
      </c>
      <c r="H587" s="21">
        <f t="shared" si="53"/>
        <v>2.9417542665545983E-3</v>
      </c>
      <c r="I587" s="21">
        <f t="shared" si="54"/>
        <v>-1.2871125324007693E-3</v>
      </c>
      <c r="J587" s="21">
        <f t="shared" si="55"/>
        <v>-6.5355117312784206E-3</v>
      </c>
      <c r="K587" s="21">
        <f t="shared" si="56"/>
        <v>-1.218441682181326E-3</v>
      </c>
    </row>
    <row r="588" spans="1:11" x14ac:dyDescent="0.2">
      <c r="A588" s="41">
        <v>41271</v>
      </c>
      <c r="B588">
        <v>17.606761930000001</v>
      </c>
      <c r="C588">
        <v>12.25899982</v>
      </c>
      <c r="D588">
        <v>0.27925127700000002</v>
      </c>
      <c r="E588">
        <v>1402.4300539999999</v>
      </c>
      <c r="G588" s="41">
        <f t="shared" si="52"/>
        <v>41271</v>
      </c>
      <c r="H588" s="21">
        <f t="shared" si="53"/>
        <v>-8.5058279927966492E-3</v>
      </c>
      <c r="I588" s="21">
        <f t="shared" si="54"/>
        <v>-1.260520107185481E-2</v>
      </c>
      <c r="J588" s="21">
        <f t="shared" si="55"/>
        <v>-4.9339585082269766E-3</v>
      </c>
      <c r="K588" s="21">
        <f t="shared" si="56"/>
        <v>-1.1049941657992113E-2</v>
      </c>
    </row>
    <row r="589" spans="1:11" x14ac:dyDescent="0.2">
      <c r="A589" s="41">
        <v>41274</v>
      </c>
      <c r="B589">
        <v>17.768224719999999</v>
      </c>
      <c r="C589">
        <v>12.543499949999999</v>
      </c>
      <c r="D589">
        <v>0.282943785</v>
      </c>
      <c r="E589">
        <v>1426.1899410000001</v>
      </c>
      <c r="G589" s="41">
        <f t="shared" si="52"/>
        <v>41274</v>
      </c>
      <c r="H589" s="21">
        <f t="shared" si="53"/>
        <v>9.1704988482228019E-3</v>
      </c>
      <c r="I589" s="21">
        <f t="shared" si="54"/>
        <v>2.3207450377464856E-2</v>
      </c>
      <c r="J589" s="21">
        <f t="shared" si="55"/>
        <v>1.3222886712170645E-2</v>
      </c>
      <c r="K589" s="21">
        <f t="shared" si="56"/>
        <v>1.6941940834933167E-2</v>
      </c>
    </row>
    <row r="590" spans="1:11" x14ac:dyDescent="0.2">
      <c r="A590" s="41">
        <v>41276</v>
      </c>
      <c r="B590">
        <v>18.031240459999999</v>
      </c>
      <c r="C590">
        <v>12.865500450000001</v>
      </c>
      <c r="D590">
        <v>0.29355993899999999</v>
      </c>
      <c r="E590">
        <v>1462.420044</v>
      </c>
      <c r="G590" s="41">
        <f t="shared" si="52"/>
        <v>41276</v>
      </c>
      <c r="H590" s="21">
        <f t="shared" si="53"/>
        <v>1.4802589687193024E-2</v>
      </c>
      <c r="I590" s="21">
        <f t="shared" si="54"/>
        <v>2.5670706045644032E-2</v>
      </c>
      <c r="J590" s="21">
        <f t="shared" si="55"/>
        <v>3.7520364690109664E-2</v>
      </c>
      <c r="K590" s="21">
        <f t="shared" si="56"/>
        <v>2.5403420651387121E-2</v>
      </c>
    </row>
    <row r="591" spans="1:11" x14ac:dyDescent="0.2">
      <c r="A591" s="41">
        <v>41277</v>
      </c>
      <c r="B591">
        <v>17.916656490000001</v>
      </c>
      <c r="C591">
        <v>12.92399979</v>
      </c>
      <c r="D591">
        <v>0.29379069800000002</v>
      </c>
      <c r="E591">
        <v>1459.369995</v>
      </c>
      <c r="G591" s="41">
        <f t="shared" si="52"/>
        <v>41277</v>
      </c>
      <c r="H591" s="21">
        <f t="shared" si="53"/>
        <v>-6.3547469323693003E-3</v>
      </c>
      <c r="I591" s="21">
        <f t="shared" si="54"/>
        <v>4.5469929620964855E-3</v>
      </c>
      <c r="J591" s="21">
        <f t="shared" si="55"/>
        <v>7.8607115393913851E-4</v>
      </c>
      <c r="K591" s="21">
        <f t="shared" si="56"/>
        <v>-2.0856176120627179E-3</v>
      </c>
    </row>
    <row r="592" spans="1:11" x14ac:dyDescent="0.2">
      <c r="A592" s="41">
        <v>41278</v>
      </c>
      <c r="B592">
        <v>17.984371190000001</v>
      </c>
      <c r="C592">
        <v>12.95750046</v>
      </c>
      <c r="D592">
        <v>0.30348381400000002</v>
      </c>
      <c r="E592">
        <v>1466.469971</v>
      </c>
      <c r="G592" s="41">
        <f t="shared" si="52"/>
        <v>41278</v>
      </c>
      <c r="H592" s="21">
        <f t="shared" si="53"/>
        <v>3.7794272629937432E-3</v>
      </c>
      <c r="I592" s="21">
        <f t="shared" si="54"/>
        <v>2.5921286400762966E-3</v>
      </c>
      <c r="J592" s="21">
        <f t="shared" si="55"/>
        <v>3.2993270603822955E-2</v>
      </c>
      <c r="K592" s="21">
        <f t="shared" si="56"/>
        <v>4.8650965994405659E-3</v>
      </c>
    </row>
    <row r="593" spans="1:11" x14ac:dyDescent="0.2">
      <c r="A593" s="41">
        <v>41281</v>
      </c>
      <c r="B593">
        <v>17.812488559999998</v>
      </c>
      <c r="C593">
        <v>13.42300034</v>
      </c>
      <c r="D593">
        <v>0.294713795</v>
      </c>
      <c r="E593">
        <v>1461.8900149999999</v>
      </c>
      <c r="G593" s="41">
        <f t="shared" si="52"/>
        <v>41281</v>
      </c>
      <c r="H593" s="21">
        <f t="shared" si="53"/>
        <v>-9.5573333192530974E-3</v>
      </c>
      <c r="I593" s="21">
        <f t="shared" si="54"/>
        <v>3.5925129343965967E-2</v>
      </c>
      <c r="J593" s="21">
        <f t="shared" si="55"/>
        <v>-2.8897814629415541E-2</v>
      </c>
      <c r="K593" s="21">
        <f t="shared" si="56"/>
        <v>-3.123116115959057E-3</v>
      </c>
    </row>
    <row r="594" spans="1:11" x14ac:dyDescent="0.2">
      <c r="A594" s="41">
        <v>41282</v>
      </c>
      <c r="B594">
        <v>17.861974719999999</v>
      </c>
      <c r="C594">
        <v>13.319000239999999</v>
      </c>
      <c r="D594">
        <v>0.28825190699999997</v>
      </c>
      <c r="E594">
        <v>1457.150024</v>
      </c>
      <c r="G594" s="41">
        <f t="shared" si="52"/>
        <v>41282</v>
      </c>
      <c r="H594" s="21">
        <f t="shared" si="53"/>
        <v>2.7781721702338446E-3</v>
      </c>
      <c r="I594" s="21">
        <f t="shared" si="54"/>
        <v>-7.7479026570598242E-3</v>
      </c>
      <c r="J594" s="21">
        <f t="shared" si="55"/>
        <v>-2.1925977370689465E-2</v>
      </c>
      <c r="K594" s="21">
        <f t="shared" si="56"/>
        <v>-3.2423718278149494E-3</v>
      </c>
    </row>
    <row r="595" spans="1:11" x14ac:dyDescent="0.2">
      <c r="A595" s="41">
        <v>41283</v>
      </c>
      <c r="B595">
        <v>17.85676003</v>
      </c>
      <c r="C595">
        <v>13.317500109999999</v>
      </c>
      <c r="D595">
        <v>0.28178983899999999</v>
      </c>
      <c r="E595">
        <v>1461.0200199999999</v>
      </c>
      <c r="G595" s="41">
        <f t="shared" si="52"/>
        <v>41283</v>
      </c>
      <c r="H595" s="21">
        <f t="shared" si="53"/>
        <v>-2.9194364462738236E-4</v>
      </c>
      <c r="I595" s="21">
        <f t="shared" si="54"/>
        <v>-1.1263082611068231E-4</v>
      </c>
      <c r="J595" s="21">
        <f t="shared" si="55"/>
        <v>-2.2418127488745387E-2</v>
      </c>
      <c r="K595" s="21">
        <f t="shared" si="56"/>
        <v>2.6558665451457131E-3</v>
      </c>
    </row>
    <row r="596" spans="1:11" x14ac:dyDescent="0.2">
      <c r="A596" s="41">
        <v>41284</v>
      </c>
      <c r="B596">
        <v>17.80208206</v>
      </c>
      <c r="C596">
        <v>13.2670002</v>
      </c>
      <c r="D596">
        <v>0.28225144699999999</v>
      </c>
      <c r="E596">
        <v>1472.119995</v>
      </c>
      <c r="G596" s="41">
        <f t="shared" si="52"/>
        <v>41284</v>
      </c>
      <c r="H596" s="21">
        <f t="shared" si="53"/>
        <v>-3.0620319648211225E-3</v>
      </c>
      <c r="I596" s="21">
        <f t="shared" si="54"/>
        <v>-3.7919962142203278E-3</v>
      </c>
      <c r="J596" s="21">
        <f t="shared" si="55"/>
        <v>1.6381286196767153E-3</v>
      </c>
      <c r="K596" s="21">
        <f t="shared" si="56"/>
        <v>7.5974147157820138E-3</v>
      </c>
    </row>
    <row r="597" spans="1:11" x14ac:dyDescent="0.2">
      <c r="A597" s="41">
        <v>41285</v>
      </c>
      <c r="B597">
        <v>17.872388839999999</v>
      </c>
      <c r="C597">
        <v>13.397000309999999</v>
      </c>
      <c r="D597">
        <v>0.28178983899999999</v>
      </c>
      <c r="E597">
        <v>1472.0500489999999</v>
      </c>
      <c r="G597" s="41">
        <f t="shared" si="52"/>
        <v>41285</v>
      </c>
      <c r="H597" s="21">
        <f t="shared" si="53"/>
        <v>3.9493571461494117E-3</v>
      </c>
      <c r="I597" s="21">
        <f t="shared" si="54"/>
        <v>9.7987569186890333E-3</v>
      </c>
      <c r="J597" s="21">
        <f t="shared" si="55"/>
        <v>-1.6354495429743432E-3</v>
      </c>
      <c r="K597" s="21">
        <f t="shared" si="56"/>
        <v>-4.7513789798170336E-5</v>
      </c>
    </row>
    <row r="598" spans="1:11" x14ac:dyDescent="0.2">
      <c r="A598" s="41">
        <v>41288</v>
      </c>
      <c r="B598">
        <v>17.786449430000001</v>
      </c>
      <c r="C598">
        <v>13.636500359999999</v>
      </c>
      <c r="D598">
        <v>0.28155911</v>
      </c>
      <c r="E598">
        <v>1470.6800539999999</v>
      </c>
      <c r="G598" s="41">
        <f t="shared" si="52"/>
        <v>41288</v>
      </c>
      <c r="H598" s="21">
        <f t="shared" si="53"/>
        <v>-4.8085015813699233E-3</v>
      </c>
      <c r="I598" s="21">
        <f t="shared" si="54"/>
        <v>1.7877139990899904E-2</v>
      </c>
      <c r="J598" s="21">
        <f t="shared" si="55"/>
        <v>-8.1879815403840261E-4</v>
      </c>
      <c r="K598" s="21">
        <f t="shared" si="56"/>
        <v>-9.3067148153735957E-4</v>
      </c>
    </row>
    <row r="599" spans="1:11" x14ac:dyDescent="0.2">
      <c r="A599" s="41">
        <v>41289</v>
      </c>
      <c r="B599">
        <v>17.96353912</v>
      </c>
      <c r="C599">
        <v>13.59500027</v>
      </c>
      <c r="D599">
        <v>0.27648174800000003</v>
      </c>
      <c r="E599">
        <v>1472.339966</v>
      </c>
      <c r="G599" s="41">
        <f t="shared" si="52"/>
        <v>41289</v>
      </c>
      <c r="H599" s="21">
        <f t="shared" si="53"/>
        <v>9.9564385065692654E-3</v>
      </c>
      <c r="I599" s="21">
        <f t="shared" si="54"/>
        <v>-3.0433094198957233E-3</v>
      </c>
      <c r="J599" s="21">
        <f t="shared" si="55"/>
        <v>-1.8033023332116538E-2</v>
      </c>
      <c r="K599" s="21">
        <f t="shared" si="56"/>
        <v>1.1286696895667081E-3</v>
      </c>
    </row>
    <row r="600" spans="1:11" x14ac:dyDescent="0.2">
      <c r="A600" s="41">
        <v>41290</v>
      </c>
      <c r="B600">
        <v>18.023427959999999</v>
      </c>
      <c r="C600">
        <v>13.44649982</v>
      </c>
      <c r="D600">
        <v>0.27902033900000001</v>
      </c>
      <c r="E600">
        <v>1472.630005</v>
      </c>
      <c r="G600" s="41">
        <f t="shared" si="52"/>
        <v>41290</v>
      </c>
      <c r="H600" s="21">
        <f t="shared" si="53"/>
        <v>3.3339109626410453E-3</v>
      </c>
      <c r="I600" s="21">
        <f t="shared" si="54"/>
        <v>-1.0923166388432937E-2</v>
      </c>
      <c r="J600" s="21">
        <f t="shared" si="55"/>
        <v>9.1817670365712534E-3</v>
      </c>
      <c r="K600" s="21">
        <f t="shared" si="56"/>
        <v>1.9699186784150058E-4</v>
      </c>
    </row>
    <row r="601" spans="1:11" x14ac:dyDescent="0.2">
      <c r="A601" s="41">
        <v>41291</v>
      </c>
      <c r="B601">
        <v>17.929683690000001</v>
      </c>
      <c r="C601">
        <v>13.524000170000001</v>
      </c>
      <c r="D601">
        <v>0.28271305600000002</v>
      </c>
      <c r="E601">
        <v>1480.9399410000001</v>
      </c>
      <c r="G601" s="41">
        <f t="shared" si="52"/>
        <v>41291</v>
      </c>
      <c r="H601" s="21">
        <f t="shared" si="53"/>
        <v>-5.2012453018398181E-3</v>
      </c>
      <c r="I601" s="21">
        <f t="shared" si="54"/>
        <v>5.7636077073923708E-3</v>
      </c>
      <c r="J601" s="21">
        <f t="shared" si="55"/>
        <v>1.3234580006728613E-2</v>
      </c>
      <c r="K601" s="21">
        <f t="shared" si="56"/>
        <v>5.6429218281479621E-3</v>
      </c>
    </row>
    <row r="602" spans="1:11" x14ac:dyDescent="0.2">
      <c r="A602" s="41">
        <v>41292</v>
      </c>
      <c r="B602">
        <v>18.02082253</v>
      </c>
      <c r="C602">
        <v>13.605999949999999</v>
      </c>
      <c r="D602">
        <v>0.280866593</v>
      </c>
      <c r="E602">
        <v>1485.9799800000001</v>
      </c>
      <c r="G602" s="41">
        <f t="shared" si="52"/>
        <v>41292</v>
      </c>
      <c r="H602" s="21">
        <f t="shared" si="53"/>
        <v>5.0831259254635114E-3</v>
      </c>
      <c r="I602" s="21">
        <f t="shared" si="54"/>
        <v>6.0632785395771105E-3</v>
      </c>
      <c r="J602" s="21">
        <f t="shared" si="55"/>
        <v>-6.531226488528441E-3</v>
      </c>
      <c r="K602" s="21">
        <f t="shared" si="56"/>
        <v>3.4032703558501964E-3</v>
      </c>
    </row>
    <row r="603" spans="1:11" x14ac:dyDescent="0.2">
      <c r="A603" s="41">
        <v>41296</v>
      </c>
      <c r="B603">
        <v>18.11977959</v>
      </c>
      <c r="C603">
        <v>13.509499549999999</v>
      </c>
      <c r="D603">
        <v>0.27948188800000001</v>
      </c>
      <c r="E603">
        <v>1492.5600589999999</v>
      </c>
      <c r="G603" s="41">
        <f t="shared" si="52"/>
        <v>41296</v>
      </c>
      <c r="H603" s="21">
        <f t="shared" si="53"/>
        <v>5.4912621127732753E-3</v>
      </c>
      <c r="I603" s="21">
        <f t="shared" si="54"/>
        <v>-7.0924886340308912E-3</v>
      </c>
      <c r="J603" s="21">
        <f t="shared" si="55"/>
        <v>-4.9301164129547104E-3</v>
      </c>
      <c r="K603" s="21">
        <f t="shared" si="56"/>
        <v>4.4281074365482009E-3</v>
      </c>
    </row>
    <row r="604" spans="1:11" x14ac:dyDescent="0.2">
      <c r="A604" s="41">
        <v>41297</v>
      </c>
      <c r="B604">
        <v>18.096345899999999</v>
      </c>
      <c r="C604">
        <v>13.40550041</v>
      </c>
      <c r="D604">
        <v>0.27994343599999999</v>
      </c>
      <c r="E604">
        <v>1494.8100589999999</v>
      </c>
      <c r="G604" s="41">
        <f t="shared" si="52"/>
        <v>41297</v>
      </c>
      <c r="H604" s="21">
        <f t="shared" si="53"/>
        <v>-1.2932657311645009E-3</v>
      </c>
      <c r="I604" s="21">
        <f t="shared" si="54"/>
        <v>-7.6982229885783626E-3</v>
      </c>
      <c r="J604" s="21">
        <f t="shared" si="55"/>
        <v>1.6514415417143713E-3</v>
      </c>
      <c r="K604" s="21">
        <f t="shared" si="56"/>
        <v>1.5074770267586857E-3</v>
      </c>
    </row>
    <row r="605" spans="1:11" x14ac:dyDescent="0.2">
      <c r="A605" s="41">
        <v>41298</v>
      </c>
      <c r="B605">
        <v>18.174474719999999</v>
      </c>
      <c r="C605">
        <v>13.67300034</v>
      </c>
      <c r="D605">
        <v>0.28132823099999998</v>
      </c>
      <c r="E605">
        <v>1494.8199460000001</v>
      </c>
      <c r="G605" s="41">
        <f t="shared" si="52"/>
        <v>41298</v>
      </c>
      <c r="H605" s="21">
        <f t="shared" si="53"/>
        <v>4.3173810023160461E-3</v>
      </c>
      <c r="I605" s="21">
        <f t="shared" si="54"/>
        <v>1.9954490456801866E-2</v>
      </c>
      <c r="J605" s="21">
        <f t="shared" si="55"/>
        <v>4.9466957317763072E-3</v>
      </c>
      <c r="K605" s="21">
        <f t="shared" si="56"/>
        <v>6.6142182684192363E-6</v>
      </c>
    </row>
    <row r="606" spans="1:11" x14ac:dyDescent="0.2">
      <c r="A606" s="41">
        <v>41299</v>
      </c>
      <c r="B606">
        <v>17.968744279999999</v>
      </c>
      <c r="C606">
        <v>14.19950008</v>
      </c>
      <c r="D606">
        <v>0.28640553400000002</v>
      </c>
      <c r="E606">
        <v>1502.959961</v>
      </c>
      <c r="G606" s="41">
        <f t="shared" si="52"/>
        <v>41299</v>
      </c>
      <c r="H606" s="21">
        <f t="shared" si="53"/>
        <v>-1.1319746136795086E-2</v>
      </c>
      <c r="I606" s="21">
        <f t="shared" si="54"/>
        <v>3.8506525773991163E-2</v>
      </c>
      <c r="J606" s="21">
        <f t="shared" si="55"/>
        <v>1.8047612861149531E-2</v>
      </c>
      <c r="K606" s="21">
        <f t="shared" si="56"/>
        <v>5.4454819269584842E-3</v>
      </c>
    </row>
    <row r="607" spans="1:11" x14ac:dyDescent="0.2">
      <c r="A607" s="41">
        <v>41302</v>
      </c>
      <c r="B607">
        <v>18.059890750000001</v>
      </c>
      <c r="C607">
        <v>13.80200005</v>
      </c>
      <c r="D607">
        <v>0.291021258</v>
      </c>
      <c r="E607">
        <v>1500.1800539999999</v>
      </c>
      <c r="G607" s="41">
        <f t="shared" si="52"/>
        <v>41302</v>
      </c>
      <c r="H607" s="21">
        <f t="shared" si="53"/>
        <v>5.0725008147314878E-3</v>
      </c>
      <c r="I607" s="21">
        <f t="shared" si="54"/>
        <v>-2.7993945403745446E-2</v>
      </c>
      <c r="J607" s="21">
        <f t="shared" si="55"/>
        <v>1.6116043344329922E-2</v>
      </c>
      <c r="K607" s="21">
        <f t="shared" si="56"/>
        <v>-1.8496214617390594E-3</v>
      </c>
    </row>
    <row r="608" spans="1:11" x14ac:dyDescent="0.2">
      <c r="A608" s="41">
        <v>41303</v>
      </c>
      <c r="B608">
        <v>18.200515750000001</v>
      </c>
      <c r="C608">
        <v>13.017499920000001</v>
      </c>
      <c r="D608">
        <v>0.28478997900000003</v>
      </c>
      <c r="E608">
        <v>1507.839966</v>
      </c>
      <c r="G608" s="41">
        <f t="shared" si="52"/>
        <v>41303</v>
      </c>
      <c r="H608" s="21">
        <f t="shared" si="53"/>
        <v>7.7865919537746919E-3</v>
      </c>
      <c r="I608" s="21">
        <f t="shared" si="54"/>
        <v>-5.6839597678453813E-2</v>
      </c>
      <c r="J608" s="21">
        <f t="shared" si="55"/>
        <v>-2.1411765734309252E-2</v>
      </c>
      <c r="K608" s="21">
        <f t="shared" si="56"/>
        <v>5.1059950967726753E-3</v>
      </c>
    </row>
    <row r="609" spans="1:11" x14ac:dyDescent="0.2">
      <c r="A609" s="41">
        <v>41304</v>
      </c>
      <c r="B609">
        <v>18.16404915</v>
      </c>
      <c r="C609">
        <v>13.63799953</v>
      </c>
      <c r="D609">
        <v>0.28432848999999999</v>
      </c>
      <c r="E609">
        <v>1501.959961</v>
      </c>
      <c r="G609" s="41">
        <f t="shared" si="52"/>
        <v>41304</v>
      </c>
      <c r="H609" s="21">
        <f t="shared" si="53"/>
        <v>-2.003602562746096E-3</v>
      </c>
      <c r="I609" s="21">
        <f t="shared" si="54"/>
        <v>4.7666572983547262E-2</v>
      </c>
      <c r="J609" s="21">
        <f t="shared" si="55"/>
        <v>-1.6204537871047364E-3</v>
      </c>
      <c r="K609" s="21">
        <f t="shared" si="56"/>
        <v>-3.8996214005379004E-3</v>
      </c>
    </row>
    <row r="610" spans="1:11" x14ac:dyDescent="0.2">
      <c r="A610" s="41">
        <v>41305</v>
      </c>
      <c r="B610">
        <v>18.216138839999999</v>
      </c>
      <c r="C610">
        <v>13.274999619999999</v>
      </c>
      <c r="D610">
        <v>0.282943785</v>
      </c>
      <c r="E610">
        <v>1498.1099850000001</v>
      </c>
      <c r="G610" s="41">
        <f t="shared" si="52"/>
        <v>41305</v>
      </c>
      <c r="H610" s="21">
        <f t="shared" si="53"/>
        <v>2.8677355786608278E-3</v>
      </c>
      <c r="I610" s="21">
        <f t="shared" si="54"/>
        <v>-2.6616800301356269E-2</v>
      </c>
      <c r="J610" s="21">
        <f t="shared" si="55"/>
        <v>-4.8700888187461766E-3</v>
      </c>
      <c r="K610" s="21">
        <f t="shared" si="56"/>
        <v>-2.5633013528780779E-3</v>
      </c>
    </row>
    <row r="611" spans="1:11" x14ac:dyDescent="0.2">
      <c r="A611" s="41">
        <v>41306</v>
      </c>
      <c r="B611">
        <v>18.356771470000002</v>
      </c>
      <c r="C611">
        <v>13.25</v>
      </c>
      <c r="D611">
        <v>0.28548246599999999</v>
      </c>
      <c r="E611">
        <v>1513.170044</v>
      </c>
      <c r="G611" s="41">
        <f t="shared" si="52"/>
        <v>41306</v>
      </c>
      <c r="H611" s="21">
        <f t="shared" si="53"/>
        <v>7.7202216800847838E-3</v>
      </c>
      <c r="I611" s="21">
        <f t="shared" si="54"/>
        <v>-1.883210600046592E-3</v>
      </c>
      <c r="J611" s="21">
        <f t="shared" si="55"/>
        <v>8.9723865113346957E-3</v>
      </c>
      <c r="K611" s="21">
        <f t="shared" si="56"/>
        <v>1.0052705843222709E-2</v>
      </c>
    </row>
    <row r="612" spans="1:11" x14ac:dyDescent="0.2">
      <c r="A612" s="41">
        <v>41309</v>
      </c>
      <c r="B612">
        <v>18.132804870000001</v>
      </c>
      <c r="C612">
        <v>12.998999599999999</v>
      </c>
      <c r="D612">
        <v>0.28063592300000001</v>
      </c>
      <c r="E612">
        <v>1495.709961</v>
      </c>
      <c r="G612" s="41">
        <f t="shared" si="52"/>
        <v>41309</v>
      </c>
      <c r="H612" s="21">
        <f t="shared" si="53"/>
        <v>-1.2200762011229672E-2</v>
      </c>
      <c r="I612" s="21">
        <f t="shared" si="54"/>
        <v>-1.8943426415094389E-2</v>
      </c>
      <c r="J612" s="21">
        <f t="shared" si="55"/>
        <v>-1.6976674847694384E-2</v>
      </c>
      <c r="K612" s="21">
        <f t="shared" si="56"/>
        <v>-1.1538744815384416E-2</v>
      </c>
    </row>
    <row r="613" spans="1:11" x14ac:dyDescent="0.2">
      <c r="A613" s="41">
        <v>41310</v>
      </c>
      <c r="B613">
        <v>18.429685589999998</v>
      </c>
      <c r="C613">
        <v>13.34449959</v>
      </c>
      <c r="D613">
        <v>0.28709796100000001</v>
      </c>
      <c r="E613">
        <v>1511.290039</v>
      </c>
      <c r="G613" s="41">
        <f t="shared" si="52"/>
        <v>41310</v>
      </c>
      <c r="H613" s="21">
        <f t="shared" si="53"/>
        <v>1.6372575678635051E-2</v>
      </c>
      <c r="I613" s="21">
        <f t="shared" si="54"/>
        <v>2.6578967661480712E-2</v>
      </c>
      <c r="J613" s="21">
        <f t="shared" si="55"/>
        <v>2.3026410628121941E-2</v>
      </c>
      <c r="K613" s="21">
        <f t="shared" si="56"/>
        <v>1.0416510156543657E-2</v>
      </c>
    </row>
    <row r="614" spans="1:11" x14ac:dyDescent="0.2">
      <c r="A614" s="41">
        <v>41311</v>
      </c>
      <c r="B614">
        <v>18.570306779999999</v>
      </c>
      <c r="C614">
        <v>13.11100006</v>
      </c>
      <c r="D614">
        <v>0.28478997900000003</v>
      </c>
      <c r="E614">
        <v>1512.119995</v>
      </c>
      <c r="G614" s="41">
        <f t="shared" si="52"/>
        <v>41311</v>
      </c>
      <c r="H614" s="21">
        <f t="shared" si="53"/>
        <v>7.6301459031022437E-3</v>
      </c>
      <c r="I614" s="21">
        <f t="shared" si="54"/>
        <v>-1.7497810871452857E-2</v>
      </c>
      <c r="J614" s="21">
        <f t="shared" si="55"/>
        <v>-8.039005195163984E-3</v>
      </c>
      <c r="K614" s="21">
        <f t="shared" si="56"/>
        <v>5.4917056195868952E-4</v>
      </c>
    </row>
    <row r="615" spans="1:11" x14ac:dyDescent="0.2">
      <c r="A615" s="41">
        <v>41312</v>
      </c>
      <c r="B615">
        <v>18.549465179999999</v>
      </c>
      <c r="C615">
        <v>13.011500359999999</v>
      </c>
      <c r="D615">
        <v>0.28363606299999999</v>
      </c>
      <c r="E615">
        <v>1509.3900149999999</v>
      </c>
      <c r="G615" s="41">
        <f t="shared" si="52"/>
        <v>41312</v>
      </c>
      <c r="H615" s="21">
        <f t="shared" si="53"/>
        <v>-1.1223077920525706E-3</v>
      </c>
      <c r="I615" s="21">
        <f t="shared" si="54"/>
        <v>-7.5890244485287139E-3</v>
      </c>
      <c r="J615" s="21">
        <f t="shared" si="55"/>
        <v>-4.0518139158260968E-3</v>
      </c>
      <c r="K615" s="21">
        <f t="shared" si="56"/>
        <v>-1.8053990483738458E-3</v>
      </c>
    </row>
    <row r="616" spans="1:11" x14ac:dyDescent="0.2">
      <c r="A616" s="41">
        <v>41313</v>
      </c>
      <c r="B616">
        <v>18.614576339999999</v>
      </c>
      <c r="C616">
        <v>13.09749985</v>
      </c>
      <c r="D616">
        <v>0.28548246599999999</v>
      </c>
      <c r="E616">
        <v>1517.9300539999999</v>
      </c>
      <c r="G616" s="41">
        <f t="shared" si="52"/>
        <v>41313</v>
      </c>
      <c r="H616" s="21">
        <f t="shared" si="53"/>
        <v>3.5101367812050703E-3</v>
      </c>
      <c r="I616" s="21">
        <f t="shared" si="54"/>
        <v>6.6094983376689953E-3</v>
      </c>
      <c r="J616" s="21">
        <f t="shared" si="55"/>
        <v>6.5097610665960648E-3</v>
      </c>
      <c r="K616" s="21">
        <f t="shared" si="56"/>
        <v>5.6579405687933182E-3</v>
      </c>
    </row>
    <row r="617" spans="1:11" x14ac:dyDescent="0.2">
      <c r="A617" s="41">
        <v>41316</v>
      </c>
      <c r="B617">
        <v>18.593744279999999</v>
      </c>
      <c r="C617">
        <v>12.86050034</v>
      </c>
      <c r="D617">
        <v>0.28871336600000003</v>
      </c>
      <c r="E617">
        <v>1517.01001</v>
      </c>
      <c r="G617" s="41">
        <f t="shared" si="52"/>
        <v>41316</v>
      </c>
      <c r="H617" s="21">
        <f t="shared" si="53"/>
        <v>-1.1191261954877261E-3</v>
      </c>
      <c r="I617" s="21">
        <f t="shared" si="54"/>
        <v>-1.8095019103970489E-2</v>
      </c>
      <c r="J617" s="21">
        <f t="shared" si="55"/>
        <v>1.131733253278E-2</v>
      </c>
      <c r="K617" s="21">
        <f t="shared" si="56"/>
        <v>-6.0611752008965514E-4</v>
      </c>
    </row>
    <row r="618" spans="1:11" x14ac:dyDescent="0.2">
      <c r="A618" s="41">
        <v>41317</v>
      </c>
      <c r="B618">
        <v>18.593744279999999</v>
      </c>
      <c r="C618">
        <v>12.93500042</v>
      </c>
      <c r="D618">
        <v>0.28686705200000001</v>
      </c>
      <c r="E618">
        <v>1519.4300539999999</v>
      </c>
      <c r="G618" s="41">
        <f t="shared" si="52"/>
        <v>41317</v>
      </c>
      <c r="H618" s="21">
        <f t="shared" si="53"/>
        <v>0</v>
      </c>
      <c r="I618" s="21">
        <f t="shared" si="54"/>
        <v>5.7929379130206016E-3</v>
      </c>
      <c r="J618" s="21">
        <f t="shared" si="55"/>
        <v>-6.3949723754737064E-3</v>
      </c>
      <c r="K618" s="21">
        <f t="shared" si="56"/>
        <v>1.5952722685066423E-3</v>
      </c>
    </row>
    <row r="619" spans="1:11" x14ac:dyDescent="0.2">
      <c r="A619" s="41">
        <v>41318</v>
      </c>
      <c r="B619">
        <v>18.591140750000001</v>
      </c>
      <c r="C619">
        <v>13.473500250000001</v>
      </c>
      <c r="D619">
        <v>0.28548246599999999</v>
      </c>
      <c r="E619">
        <v>1520.329956</v>
      </c>
      <c r="G619" s="41">
        <f t="shared" si="52"/>
        <v>41318</v>
      </c>
      <c r="H619" s="21">
        <f t="shared" si="53"/>
        <v>-1.400218245874598E-4</v>
      </c>
      <c r="I619" s="21">
        <f t="shared" si="54"/>
        <v>4.1631218594115893E-2</v>
      </c>
      <c r="J619" s="21">
        <f t="shared" si="55"/>
        <v>-4.8265772954644293E-3</v>
      </c>
      <c r="K619" s="21">
        <f t="shared" si="56"/>
        <v>5.9226286700786446E-4</v>
      </c>
    </row>
    <row r="620" spans="1:11" x14ac:dyDescent="0.2">
      <c r="A620" s="41">
        <v>41319</v>
      </c>
      <c r="B620">
        <v>18.442699430000001</v>
      </c>
      <c r="C620">
        <v>13.46199989</v>
      </c>
      <c r="D620">
        <v>0.29379069800000002</v>
      </c>
      <c r="E620">
        <v>1521.380005</v>
      </c>
      <c r="G620" s="41">
        <f t="shared" si="52"/>
        <v>41319</v>
      </c>
      <c r="H620" s="21">
        <f t="shared" si="53"/>
        <v>-7.9845191855696038E-3</v>
      </c>
      <c r="I620" s="21">
        <f t="shared" si="54"/>
        <v>-8.5355399759623474E-4</v>
      </c>
      <c r="J620" s="21">
        <f t="shared" si="55"/>
        <v>2.9102424805311999E-2</v>
      </c>
      <c r="K620" s="21">
        <f t="shared" si="56"/>
        <v>6.9067178204051949E-4</v>
      </c>
    </row>
    <row r="621" spans="1:11" x14ac:dyDescent="0.2">
      <c r="A621" s="41">
        <v>41320</v>
      </c>
      <c r="B621">
        <v>18.046869279999999</v>
      </c>
      <c r="C621">
        <v>13.25450039</v>
      </c>
      <c r="D621">
        <v>0.29379069800000002</v>
      </c>
      <c r="E621">
        <v>1519.790039</v>
      </c>
      <c r="G621" s="41">
        <f t="shared" si="52"/>
        <v>41320</v>
      </c>
      <c r="H621" s="21">
        <f t="shared" si="53"/>
        <v>-2.146270135249945E-2</v>
      </c>
      <c r="I621" s="21">
        <f t="shared" si="54"/>
        <v>-1.5413720226972849E-2</v>
      </c>
      <c r="J621" s="21">
        <f t="shared" si="55"/>
        <v>0</v>
      </c>
      <c r="K621" s="21">
        <f t="shared" si="56"/>
        <v>-1.0450814357849669E-3</v>
      </c>
    </row>
    <row r="622" spans="1:11" x14ac:dyDescent="0.2">
      <c r="A622" s="41">
        <v>41324</v>
      </c>
      <c r="B622">
        <v>17.906240459999999</v>
      </c>
      <c r="C622">
        <v>13.48750019</v>
      </c>
      <c r="D622">
        <v>0.28986734199999997</v>
      </c>
      <c r="E622">
        <v>1530.9399410000001</v>
      </c>
      <c r="G622" s="41">
        <f t="shared" si="52"/>
        <v>41324</v>
      </c>
      <c r="H622" s="21">
        <f t="shared" si="53"/>
        <v>-7.7924219330301418E-3</v>
      </c>
      <c r="I622" s="21">
        <f t="shared" si="54"/>
        <v>1.7578919849426278E-2</v>
      </c>
      <c r="J622" s="21">
        <f t="shared" si="55"/>
        <v>-1.3354255348139166E-2</v>
      </c>
      <c r="K622" s="21">
        <f t="shared" si="56"/>
        <v>7.3364752458415783E-3</v>
      </c>
    </row>
    <row r="623" spans="1:11" x14ac:dyDescent="0.2">
      <c r="A623" s="41">
        <v>41325</v>
      </c>
      <c r="B623">
        <v>18.023427959999999</v>
      </c>
      <c r="C623">
        <v>13.32050037</v>
      </c>
      <c r="D623">
        <v>0.285713196</v>
      </c>
      <c r="E623">
        <v>1511.9499510000001</v>
      </c>
      <c r="G623" s="41">
        <f t="shared" si="52"/>
        <v>41325</v>
      </c>
      <c r="H623" s="21">
        <f t="shared" si="53"/>
        <v>6.544506104549431E-3</v>
      </c>
      <c r="I623" s="21">
        <f t="shared" si="54"/>
        <v>-1.2381821512322921E-2</v>
      </c>
      <c r="J623" s="21">
        <f t="shared" si="55"/>
        <v>-1.4331197061861367E-2</v>
      </c>
      <c r="K623" s="21">
        <f t="shared" si="56"/>
        <v>-1.2404137805429483E-2</v>
      </c>
    </row>
    <row r="624" spans="1:11" x14ac:dyDescent="0.2">
      <c r="A624" s="41">
        <v>41326</v>
      </c>
      <c r="B624">
        <v>18.296867370000001</v>
      </c>
      <c r="C624">
        <v>13.29699993</v>
      </c>
      <c r="D624">
        <v>0.28363606299999999</v>
      </c>
      <c r="E624">
        <v>1502.420044</v>
      </c>
      <c r="G624" s="41">
        <f t="shared" si="52"/>
        <v>41326</v>
      </c>
      <c r="H624" s="21">
        <f t="shared" si="53"/>
        <v>1.517133203555145E-2</v>
      </c>
      <c r="I624" s="21">
        <f t="shared" si="54"/>
        <v>-1.7642310234026182E-3</v>
      </c>
      <c r="J624" s="21">
        <f t="shared" si="55"/>
        <v>-7.2699932277542345E-3</v>
      </c>
      <c r="K624" s="21">
        <f t="shared" si="56"/>
        <v>-6.3030571836700799E-3</v>
      </c>
    </row>
    <row r="625" spans="1:11" x14ac:dyDescent="0.2">
      <c r="A625" s="41">
        <v>41327</v>
      </c>
      <c r="B625">
        <v>18.333326339999999</v>
      </c>
      <c r="C625">
        <v>13.27099991</v>
      </c>
      <c r="D625">
        <v>0.288944125</v>
      </c>
      <c r="E625">
        <v>1515.599976</v>
      </c>
      <c r="G625" s="41">
        <f t="shared" si="52"/>
        <v>41327</v>
      </c>
      <c r="H625" s="21">
        <f t="shared" si="53"/>
        <v>1.9926345457243265E-3</v>
      </c>
      <c r="I625" s="21">
        <f t="shared" si="54"/>
        <v>-1.9553297839266515E-3</v>
      </c>
      <c r="J625" s="21">
        <f t="shared" si="55"/>
        <v>1.8714340989848033E-2</v>
      </c>
      <c r="K625" s="21">
        <f t="shared" si="56"/>
        <v>8.7724681607084243E-3</v>
      </c>
    </row>
    <row r="626" spans="1:11" x14ac:dyDescent="0.2">
      <c r="A626" s="41">
        <v>41330</v>
      </c>
      <c r="B626">
        <v>18.343742370000001</v>
      </c>
      <c r="C626">
        <v>12.993499760000001</v>
      </c>
      <c r="D626">
        <v>0.283866972</v>
      </c>
      <c r="E626">
        <v>1487.849976</v>
      </c>
      <c r="G626" s="41">
        <f t="shared" si="52"/>
        <v>41330</v>
      </c>
      <c r="H626" s="21">
        <f t="shared" si="53"/>
        <v>5.681473076315619E-4</v>
      </c>
      <c r="I626" s="21">
        <f t="shared" si="54"/>
        <v>-2.0910266888849671E-2</v>
      </c>
      <c r="J626" s="21">
        <f t="shared" si="55"/>
        <v>-1.7571400699010531E-2</v>
      </c>
      <c r="K626" s="21">
        <f t="shared" si="56"/>
        <v>-1.8309580654150115E-2</v>
      </c>
    </row>
    <row r="627" spans="1:11" x14ac:dyDescent="0.2">
      <c r="A627" s="41">
        <v>41331</v>
      </c>
      <c r="B627">
        <v>18.51821709</v>
      </c>
      <c r="C627">
        <v>12.96800041</v>
      </c>
      <c r="D627">
        <v>0.28723370999999998</v>
      </c>
      <c r="E627">
        <v>1496.9399410000001</v>
      </c>
      <c r="G627" s="41">
        <f t="shared" si="52"/>
        <v>41331</v>
      </c>
      <c r="H627" s="21">
        <f t="shared" si="53"/>
        <v>9.511402661506043E-3</v>
      </c>
      <c r="I627" s="21">
        <f t="shared" si="54"/>
        <v>-1.9624697326350304E-3</v>
      </c>
      <c r="J627" s="21">
        <f t="shared" si="55"/>
        <v>1.1860266716763324E-2</v>
      </c>
      <c r="K627" s="21">
        <f t="shared" si="56"/>
        <v>6.1094634181049212E-3</v>
      </c>
    </row>
    <row r="628" spans="1:11" x14ac:dyDescent="0.2">
      <c r="A628" s="41">
        <v>41332</v>
      </c>
      <c r="B628">
        <v>18.661453250000001</v>
      </c>
      <c r="C628">
        <v>13.162500380000001</v>
      </c>
      <c r="D628">
        <v>0.29257455500000001</v>
      </c>
      <c r="E628">
        <v>1515.98999</v>
      </c>
      <c r="G628" s="41">
        <f t="shared" si="52"/>
        <v>41332</v>
      </c>
      <c r="H628" s="21">
        <f t="shared" si="53"/>
        <v>7.7348785417009451E-3</v>
      </c>
      <c r="I628" s="21">
        <f t="shared" si="54"/>
        <v>1.499845495455232E-2</v>
      </c>
      <c r="J628" s="21">
        <f t="shared" si="55"/>
        <v>1.859407449076933E-2</v>
      </c>
      <c r="K628" s="21">
        <f t="shared" si="56"/>
        <v>1.2725994195381007E-2</v>
      </c>
    </row>
    <row r="629" spans="1:11" x14ac:dyDescent="0.2">
      <c r="A629" s="41">
        <v>41333</v>
      </c>
      <c r="B629">
        <v>18.432287219999999</v>
      </c>
      <c r="C629">
        <v>13.21350002</v>
      </c>
      <c r="D629">
        <v>0.29396778299999998</v>
      </c>
      <c r="E629">
        <v>1514.6800539999999</v>
      </c>
      <c r="G629" s="41">
        <f t="shared" si="52"/>
        <v>41333</v>
      </c>
      <c r="H629" s="21">
        <f t="shared" si="53"/>
        <v>-1.2280181341182621E-2</v>
      </c>
      <c r="I629" s="21">
        <f t="shared" si="54"/>
        <v>3.8746164123566462E-3</v>
      </c>
      <c r="J629" s="21">
        <f t="shared" si="55"/>
        <v>4.7619588791649736E-3</v>
      </c>
      <c r="K629" s="21">
        <f t="shared" si="56"/>
        <v>-8.6407958406120589E-4</v>
      </c>
    </row>
    <row r="630" spans="1:11" x14ac:dyDescent="0.2">
      <c r="A630" s="41">
        <v>41334</v>
      </c>
      <c r="B630">
        <v>18.682285310000001</v>
      </c>
      <c r="C630">
        <v>13.286999700000001</v>
      </c>
      <c r="D630">
        <v>0.295128644</v>
      </c>
      <c r="E630">
        <v>1518.1999510000001</v>
      </c>
      <c r="G630" s="41">
        <f t="shared" si="52"/>
        <v>41334</v>
      </c>
      <c r="H630" s="21">
        <f t="shared" si="53"/>
        <v>1.3563053082676619E-2</v>
      </c>
      <c r="I630" s="21">
        <f t="shared" si="54"/>
        <v>5.5624686789079725E-3</v>
      </c>
      <c r="J630" s="21">
        <f t="shared" si="55"/>
        <v>3.94893953396247E-3</v>
      </c>
      <c r="K630" s="21">
        <f t="shared" si="56"/>
        <v>2.3238551208915048E-3</v>
      </c>
    </row>
    <row r="631" spans="1:11" x14ac:dyDescent="0.2">
      <c r="A631" s="41">
        <v>41337</v>
      </c>
      <c r="B631">
        <v>19.078125</v>
      </c>
      <c r="C631">
        <v>13.65550041</v>
      </c>
      <c r="D631">
        <v>0.29396778299999998</v>
      </c>
      <c r="E631">
        <v>1525.1999510000001</v>
      </c>
      <c r="G631" s="41">
        <f t="shared" si="52"/>
        <v>41337</v>
      </c>
      <c r="H631" s="21">
        <f t="shared" si="53"/>
        <v>2.1187969428350356E-2</v>
      </c>
      <c r="I631" s="21">
        <f t="shared" si="54"/>
        <v>2.7733929278255243E-2</v>
      </c>
      <c r="J631" s="21">
        <f t="shared" si="55"/>
        <v>-3.9334067485500279E-3</v>
      </c>
      <c r="K631" s="21">
        <f t="shared" si="56"/>
        <v>4.6107233736829567E-3</v>
      </c>
    </row>
    <row r="632" spans="1:11" x14ac:dyDescent="0.2">
      <c r="A632" s="41">
        <v>41338</v>
      </c>
      <c r="B632">
        <v>19.19791794</v>
      </c>
      <c r="C632">
        <v>13.77950001</v>
      </c>
      <c r="D632">
        <v>0.29721856099999999</v>
      </c>
      <c r="E632">
        <v>1539.790039</v>
      </c>
      <c r="G632" s="41">
        <f t="shared" si="52"/>
        <v>41338</v>
      </c>
      <c r="H632" s="21">
        <f t="shared" si="53"/>
        <v>6.2790730221130202E-3</v>
      </c>
      <c r="I632" s="21">
        <f t="shared" si="54"/>
        <v>9.0805606734993827E-3</v>
      </c>
      <c r="J632" s="21">
        <f t="shared" si="55"/>
        <v>1.105827981156704E-2</v>
      </c>
      <c r="K632" s="21">
        <f t="shared" si="56"/>
        <v>9.5660165674893438E-3</v>
      </c>
    </row>
    <row r="633" spans="1:11" x14ac:dyDescent="0.2">
      <c r="A633" s="41">
        <v>41339</v>
      </c>
      <c r="B633">
        <v>19.109365459999999</v>
      </c>
      <c r="C633">
        <v>13.68949986</v>
      </c>
      <c r="D633">
        <v>0.29698628199999999</v>
      </c>
      <c r="E633">
        <v>1541.459961</v>
      </c>
      <c r="G633" s="41">
        <f t="shared" si="52"/>
        <v>41339</v>
      </c>
      <c r="H633" s="21">
        <f t="shared" si="53"/>
        <v>-4.6126085274849652E-3</v>
      </c>
      <c r="I633" s="21">
        <f t="shared" si="54"/>
        <v>-6.5314525153079561E-3</v>
      </c>
      <c r="J633" s="21">
        <f t="shared" si="55"/>
        <v>-7.8150906598328795E-4</v>
      </c>
      <c r="K633" s="21">
        <f t="shared" si="56"/>
        <v>1.0845127957084255E-3</v>
      </c>
    </row>
    <row r="634" spans="1:11" x14ac:dyDescent="0.2">
      <c r="A634" s="41">
        <v>41340</v>
      </c>
      <c r="B634">
        <v>19.093742370000001</v>
      </c>
      <c r="C634">
        <v>13.694000239999999</v>
      </c>
      <c r="D634">
        <v>0.29628974200000002</v>
      </c>
      <c r="E634">
        <v>1544.26001</v>
      </c>
      <c r="G634" s="41">
        <f t="shared" si="52"/>
        <v>41340</v>
      </c>
      <c r="H634" s="21">
        <f t="shared" si="53"/>
        <v>-8.1756194535610109E-4</v>
      </c>
      <c r="I634" s="21">
        <f t="shared" si="54"/>
        <v>3.2874685313744045E-4</v>
      </c>
      <c r="J634" s="21">
        <f t="shared" si="55"/>
        <v>-2.3453608540746629E-3</v>
      </c>
      <c r="K634" s="21">
        <f t="shared" si="56"/>
        <v>1.8164915540093141E-3</v>
      </c>
    </row>
    <row r="635" spans="1:11" x14ac:dyDescent="0.2">
      <c r="A635" s="41">
        <v>41341</v>
      </c>
      <c r="B635">
        <v>19.14091492</v>
      </c>
      <c r="C635">
        <v>13.709500309999999</v>
      </c>
      <c r="D635">
        <v>0.29768291099999999</v>
      </c>
      <c r="E635">
        <v>1551.1800539999999</v>
      </c>
      <c r="G635" s="41">
        <f t="shared" si="52"/>
        <v>41341</v>
      </c>
      <c r="H635" s="21">
        <f t="shared" si="53"/>
        <v>2.4705764373419213E-3</v>
      </c>
      <c r="I635" s="21">
        <f t="shared" si="54"/>
        <v>1.1318876682011592E-3</v>
      </c>
      <c r="J635" s="21">
        <f t="shared" si="55"/>
        <v>4.7020493878588976E-3</v>
      </c>
      <c r="K635" s="21">
        <f t="shared" si="56"/>
        <v>4.4811391573884585E-3</v>
      </c>
    </row>
    <row r="636" spans="1:11" x14ac:dyDescent="0.2">
      <c r="A636" s="41">
        <v>41344</v>
      </c>
      <c r="B636">
        <v>19.127813339999999</v>
      </c>
      <c r="C636">
        <v>13.56200027</v>
      </c>
      <c r="D636">
        <v>0.29489645399999997</v>
      </c>
      <c r="E636">
        <v>1556.219971</v>
      </c>
      <c r="G636" s="41">
        <f t="shared" si="52"/>
        <v>41344</v>
      </c>
      <c r="H636" s="21">
        <f t="shared" si="53"/>
        <v>-6.8448034248932987E-4</v>
      </c>
      <c r="I636" s="21">
        <f t="shared" si="54"/>
        <v>-1.0758965437449919E-2</v>
      </c>
      <c r="J636" s="21">
        <f t="shared" si="55"/>
        <v>-9.3604869377269528E-3</v>
      </c>
      <c r="K636" s="21">
        <f t="shared" si="56"/>
        <v>3.2490857441105359E-3</v>
      </c>
    </row>
    <row r="637" spans="1:11" x14ac:dyDescent="0.2">
      <c r="A637" s="41">
        <v>41345</v>
      </c>
      <c r="B637">
        <v>19.290309910000001</v>
      </c>
      <c r="C637">
        <v>13.706500050000001</v>
      </c>
      <c r="D637">
        <v>0.295825273</v>
      </c>
      <c r="E637">
        <v>1552.4799800000001</v>
      </c>
      <c r="G637" s="41">
        <f t="shared" si="52"/>
        <v>41345</v>
      </c>
      <c r="H637" s="21">
        <f t="shared" si="53"/>
        <v>8.4953029973473086E-3</v>
      </c>
      <c r="I637" s="21">
        <f t="shared" si="54"/>
        <v>1.0654754248873077E-2</v>
      </c>
      <c r="J637" s="21">
        <f t="shared" si="55"/>
        <v>3.1496445189538314E-3</v>
      </c>
      <c r="K637" s="21">
        <f t="shared" si="56"/>
        <v>-2.403253440833697E-3</v>
      </c>
    </row>
    <row r="638" spans="1:11" x14ac:dyDescent="0.2">
      <c r="A638" s="41">
        <v>41346</v>
      </c>
      <c r="B638">
        <v>19.303424840000002</v>
      </c>
      <c r="C638">
        <v>13.755000109999999</v>
      </c>
      <c r="D638">
        <v>0.295825273</v>
      </c>
      <c r="E638">
        <v>1554.5200199999999</v>
      </c>
      <c r="G638" s="41">
        <f t="shared" si="52"/>
        <v>41346</v>
      </c>
      <c r="H638" s="21">
        <f t="shared" si="53"/>
        <v>6.7987139974364527E-4</v>
      </c>
      <c r="I638" s="21">
        <f t="shared" si="54"/>
        <v>3.5384715151989266E-3</v>
      </c>
      <c r="J638" s="21">
        <f t="shared" si="55"/>
        <v>0</v>
      </c>
      <c r="K638" s="21">
        <f t="shared" si="56"/>
        <v>1.3140523718702113E-3</v>
      </c>
    </row>
    <row r="639" spans="1:11" x14ac:dyDescent="0.2">
      <c r="A639" s="41">
        <v>41347</v>
      </c>
      <c r="B639">
        <v>19.190713880000001</v>
      </c>
      <c r="C639">
        <v>13.286999700000001</v>
      </c>
      <c r="D639">
        <v>0.29605746300000002</v>
      </c>
      <c r="E639">
        <v>1563.2299800000001</v>
      </c>
      <c r="G639" s="41">
        <f t="shared" si="52"/>
        <v>41347</v>
      </c>
      <c r="H639" s="21">
        <f t="shared" si="53"/>
        <v>-5.8389099827738716E-3</v>
      </c>
      <c r="I639" s="21">
        <f t="shared" si="54"/>
        <v>-3.4024020811149081E-2</v>
      </c>
      <c r="J639" s="21">
        <f t="shared" si="55"/>
        <v>7.848889908741441E-4</v>
      </c>
      <c r="K639" s="21">
        <f t="shared" si="56"/>
        <v>5.602989918393142E-3</v>
      </c>
    </row>
    <row r="640" spans="1:11" x14ac:dyDescent="0.2">
      <c r="A640" s="41">
        <v>41348</v>
      </c>
      <c r="B640">
        <v>19.002008440000001</v>
      </c>
      <c r="C640">
        <v>13.0909996</v>
      </c>
      <c r="D640">
        <v>0.293503344</v>
      </c>
      <c r="E640">
        <v>1560.6999510000001</v>
      </c>
      <c r="G640" s="41">
        <f t="shared" si="52"/>
        <v>41348</v>
      </c>
      <c r="H640" s="21">
        <f t="shared" si="53"/>
        <v>-9.833164163666832E-3</v>
      </c>
      <c r="I640" s="21">
        <f t="shared" si="54"/>
        <v>-1.4751268489906044E-2</v>
      </c>
      <c r="J640" s="21">
        <f t="shared" si="55"/>
        <v>-8.6271056102376065E-3</v>
      </c>
      <c r="K640" s="21">
        <f t="shared" si="56"/>
        <v>-1.6184624350666921E-3</v>
      </c>
    </row>
    <row r="641" spans="1:11" x14ac:dyDescent="0.2">
      <c r="A641" s="41">
        <v>41351</v>
      </c>
      <c r="B641">
        <v>18.936479569999999</v>
      </c>
      <c r="C641">
        <v>12.89449978</v>
      </c>
      <c r="D641">
        <v>0.29141351599999998</v>
      </c>
      <c r="E641">
        <v>1552.099976</v>
      </c>
      <c r="G641" s="41">
        <f t="shared" si="52"/>
        <v>41351</v>
      </c>
      <c r="H641" s="21">
        <f t="shared" si="53"/>
        <v>-3.4485233604075486E-3</v>
      </c>
      <c r="I641" s="21">
        <f t="shared" si="54"/>
        <v>-1.501029913712626E-2</v>
      </c>
      <c r="J641" s="21">
        <f t="shared" si="55"/>
        <v>-7.1202868475666037E-3</v>
      </c>
      <c r="K641" s="21">
        <f t="shared" si="56"/>
        <v>-5.5103320753548957E-3</v>
      </c>
    </row>
    <row r="642" spans="1:11" x14ac:dyDescent="0.2">
      <c r="A642" s="41">
        <v>41352</v>
      </c>
      <c r="B642">
        <v>18.98890686</v>
      </c>
      <c r="C642">
        <v>12.82050037</v>
      </c>
      <c r="D642">
        <v>0.28955578799999998</v>
      </c>
      <c r="E642">
        <v>1548.339966</v>
      </c>
      <c r="G642" s="41">
        <f t="shared" ref="G642:G705" si="57">A642</f>
        <v>41352</v>
      </c>
      <c r="H642" s="21">
        <f t="shared" si="53"/>
        <v>2.7685869385700545E-3</v>
      </c>
      <c r="I642" s="21">
        <f t="shared" si="54"/>
        <v>-5.7388352601919213E-3</v>
      </c>
      <c r="J642" s="21">
        <f t="shared" si="55"/>
        <v>-6.3748861943657698E-3</v>
      </c>
      <c r="K642" s="21">
        <f t="shared" si="56"/>
        <v>-2.4225308022296499E-3</v>
      </c>
    </row>
    <row r="643" spans="1:11" x14ac:dyDescent="0.2">
      <c r="A643" s="41">
        <v>41353</v>
      </c>
      <c r="B643">
        <v>19.130435940000002</v>
      </c>
      <c r="C643">
        <v>12.864000320000001</v>
      </c>
      <c r="D643">
        <v>0.29303890500000002</v>
      </c>
      <c r="E643">
        <v>1558.709961</v>
      </c>
      <c r="G643" s="41">
        <f t="shared" si="57"/>
        <v>41353</v>
      </c>
      <c r="H643" s="21">
        <f t="shared" si="53"/>
        <v>7.453250523764038E-3</v>
      </c>
      <c r="I643" s="21">
        <f t="shared" si="54"/>
        <v>3.3929993950774229E-3</v>
      </c>
      <c r="J643" s="21">
        <f t="shared" si="55"/>
        <v>1.2029174150026023E-2</v>
      </c>
      <c r="K643" s="21">
        <f t="shared" si="56"/>
        <v>6.6974922999565312E-3</v>
      </c>
    </row>
    <row r="644" spans="1:11" x14ac:dyDescent="0.2">
      <c r="A644" s="41">
        <v>41354</v>
      </c>
      <c r="B644">
        <v>19.167133329999999</v>
      </c>
      <c r="C644">
        <v>12.66950035</v>
      </c>
      <c r="D644">
        <v>0.28839486800000003</v>
      </c>
      <c r="E644">
        <v>1545.8000489999999</v>
      </c>
      <c r="G644" s="41">
        <f t="shared" si="57"/>
        <v>41354</v>
      </c>
      <c r="H644" s="21">
        <f t="shared" si="53"/>
        <v>1.9182725430352604E-3</v>
      </c>
      <c r="I644" s="21">
        <f t="shared" si="54"/>
        <v>-1.5119711222146504E-2</v>
      </c>
      <c r="J644" s="21">
        <f t="shared" si="55"/>
        <v>-1.5847851328819273E-2</v>
      </c>
      <c r="K644" s="21">
        <f t="shared" si="56"/>
        <v>-8.2824337580531537E-3</v>
      </c>
    </row>
    <row r="645" spans="1:11" x14ac:dyDescent="0.2">
      <c r="A645" s="41">
        <v>41355</v>
      </c>
      <c r="B645">
        <v>19.46854591</v>
      </c>
      <c r="C645">
        <v>12.88749981</v>
      </c>
      <c r="D645">
        <v>0.28978803800000003</v>
      </c>
      <c r="E645">
        <v>1556.8900149999999</v>
      </c>
      <c r="G645" s="41">
        <f t="shared" si="57"/>
        <v>41355</v>
      </c>
      <c r="H645" s="21">
        <f t="shared" ref="H645:H708" si="58">(B645-B644)/B644</f>
        <v>1.5725490860348752E-2</v>
      </c>
      <c r="I645" s="21">
        <f t="shared" ref="I645:I708" si="59">C645/C644-1</f>
        <v>1.7206634356342176E-2</v>
      </c>
      <c r="J645" s="21">
        <f t="shared" ref="J645:J708" si="60">D645/D644-1</f>
        <v>4.8307725087535225E-3</v>
      </c>
      <c r="K645" s="21">
        <f t="shared" ref="K645:K708" si="61">E645/E644-1</f>
        <v>7.1742564681469556E-3</v>
      </c>
    </row>
    <row r="646" spans="1:11" x14ac:dyDescent="0.2">
      <c r="A646" s="41">
        <v>41358</v>
      </c>
      <c r="B646">
        <v>19.617939</v>
      </c>
      <c r="C646">
        <v>12.800999640000001</v>
      </c>
      <c r="D646">
        <v>0.288162529</v>
      </c>
      <c r="E646">
        <v>1551.6899410000001</v>
      </c>
      <c r="G646" s="41">
        <f t="shared" si="57"/>
        <v>41358</v>
      </c>
      <c r="H646" s="21">
        <f t="shared" si="58"/>
        <v>7.6735617899056658E-3</v>
      </c>
      <c r="I646" s="21">
        <f t="shared" si="59"/>
        <v>-6.7119434549189894E-3</v>
      </c>
      <c r="J646" s="21">
        <f t="shared" si="60"/>
        <v>-5.6093033074057219E-3</v>
      </c>
      <c r="K646" s="21">
        <f t="shared" si="61"/>
        <v>-3.3400394054167171E-3</v>
      </c>
    </row>
    <row r="647" spans="1:11" x14ac:dyDescent="0.2">
      <c r="A647" s="41">
        <v>41359</v>
      </c>
      <c r="B647">
        <v>19.596971509999999</v>
      </c>
      <c r="C647">
        <v>13.01550007</v>
      </c>
      <c r="D647">
        <v>0.29025244700000002</v>
      </c>
      <c r="E647">
        <v>1563.7700199999999</v>
      </c>
      <c r="G647" s="41">
        <f t="shared" si="57"/>
        <v>41359</v>
      </c>
      <c r="H647" s="21">
        <f t="shared" si="58"/>
        <v>-1.0687916809202186E-3</v>
      </c>
      <c r="I647" s="21">
        <f t="shared" si="59"/>
        <v>1.6756537460538512E-2</v>
      </c>
      <c r="J647" s="21">
        <f t="shared" si="60"/>
        <v>7.252566831824403E-3</v>
      </c>
      <c r="K647" s="21">
        <f t="shared" si="61"/>
        <v>7.7851113684572759E-3</v>
      </c>
    </row>
    <row r="648" spans="1:11" x14ac:dyDescent="0.2">
      <c r="A648" s="41">
        <v>41360</v>
      </c>
      <c r="B648">
        <v>19.599590299999999</v>
      </c>
      <c r="C648">
        <v>13.26500034</v>
      </c>
      <c r="D648">
        <v>0.293735564</v>
      </c>
      <c r="E648">
        <v>1562.849976</v>
      </c>
      <c r="G648" s="41">
        <f t="shared" si="57"/>
        <v>41360</v>
      </c>
      <c r="H648" s="21">
        <f t="shared" si="58"/>
        <v>1.3363238287422753E-4</v>
      </c>
      <c r="I648" s="21">
        <f t="shared" si="59"/>
        <v>1.9169472448860025E-2</v>
      </c>
      <c r="J648" s="21">
        <f t="shared" si="60"/>
        <v>1.2000301930271018E-2</v>
      </c>
      <c r="K648" s="21">
        <f t="shared" si="61"/>
        <v>-5.8834994163647902E-4</v>
      </c>
    </row>
    <row r="649" spans="1:11" x14ac:dyDescent="0.2">
      <c r="A649" s="41">
        <v>41361</v>
      </c>
      <c r="B649">
        <v>19.612693790000002</v>
      </c>
      <c r="C649">
        <v>13.32450008</v>
      </c>
      <c r="D649">
        <v>0.29791516099999998</v>
      </c>
      <c r="E649">
        <v>1569.1899410000001</v>
      </c>
      <c r="G649" s="41">
        <f t="shared" si="57"/>
        <v>41361</v>
      </c>
      <c r="H649" s="21">
        <f t="shared" si="58"/>
        <v>6.6855938310110693E-4</v>
      </c>
      <c r="I649" s="21">
        <f t="shared" si="59"/>
        <v>4.4854684112280996E-3</v>
      </c>
      <c r="J649" s="21">
        <f t="shared" si="60"/>
        <v>1.4229114592334335E-2</v>
      </c>
      <c r="K649" s="21">
        <f t="shared" si="61"/>
        <v>4.0566689684615742E-3</v>
      </c>
    </row>
    <row r="650" spans="1:11" x14ac:dyDescent="0.2">
      <c r="A650" s="41">
        <v>41365</v>
      </c>
      <c r="B650">
        <v>19.76995277</v>
      </c>
      <c r="C650">
        <v>13.08049965</v>
      </c>
      <c r="D650">
        <v>0.288162529</v>
      </c>
      <c r="E650">
        <v>1562.170044</v>
      </c>
      <c r="G650" s="41">
        <f t="shared" si="57"/>
        <v>41365</v>
      </c>
      <c r="H650" s="21">
        <f t="shared" si="58"/>
        <v>8.0182244052665729E-3</v>
      </c>
      <c r="I650" s="21">
        <f t="shared" si="59"/>
        <v>-1.8312163948743021E-2</v>
      </c>
      <c r="J650" s="21">
        <f t="shared" si="60"/>
        <v>-3.273627286125258E-2</v>
      </c>
      <c r="K650" s="21">
        <f t="shared" si="61"/>
        <v>-4.4735801680748644E-3</v>
      </c>
    </row>
    <row r="651" spans="1:11" x14ac:dyDescent="0.2">
      <c r="A651" s="41">
        <v>41366</v>
      </c>
      <c r="B651">
        <v>19.924592969999999</v>
      </c>
      <c r="C651">
        <v>13.166000370000001</v>
      </c>
      <c r="D651">
        <v>0.285144061</v>
      </c>
      <c r="E651">
        <v>1570.25</v>
      </c>
      <c r="G651" s="41">
        <f t="shared" si="57"/>
        <v>41366</v>
      </c>
      <c r="H651" s="21">
        <f t="shared" si="58"/>
        <v>7.8219812560533161E-3</v>
      </c>
      <c r="I651" s="21">
        <f t="shared" si="59"/>
        <v>6.5365026021770856E-3</v>
      </c>
      <c r="J651" s="21">
        <f t="shared" si="60"/>
        <v>-1.0474880306176049E-2</v>
      </c>
      <c r="K651" s="21">
        <f t="shared" si="61"/>
        <v>5.1722640765219374E-3</v>
      </c>
    </row>
    <row r="652" spans="1:11" x14ac:dyDescent="0.2">
      <c r="A652" s="41">
        <v>41367</v>
      </c>
      <c r="B652">
        <v>19.919349669999999</v>
      </c>
      <c r="C652">
        <v>12.95149994</v>
      </c>
      <c r="D652">
        <v>0.28166094400000002</v>
      </c>
      <c r="E652">
        <v>1553.6899410000001</v>
      </c>
      <c r="G652" s="41">
        <f t="shared" si="57"/>
        <v>41367</v>
      </c>
      <c r="H652" s="21">
        <f t="shared" si="58"/>
        <v>-2.6315719512537986E-4</v>
      </c>
      <c r="I652" s="21">
        <f t="shared" si="59"/>
        <v>-1.62919963521162E-2</v>
      </c>
      <c r="J652" s="21">
        <f t="shared" si="60"/>
        <v>-1.2215288608097619E-2</v>
      </c>
      <c r="K652" s="21">
        <f t="shared" si="61"/>
        <v>-1.054612896035656E-2</v>
      </c>
    </row>
    <row r="653" spans="1:11" x14ac:dyDescent="0.2">
      <c r="A653" s="41">
        <v>41368</v>
      </c>
      <c r="B653">
        <v>19.971769330000001</v>
      </c>
      <c r="C653">
        <v>12.95400047</v>
      </c>
      <c r="D653">
        <v>0.284447432</v>
      </c>
      <c r="E653">
        <v>1559.9799800000001</v>
      </c>
      <c r="G653" s="41">
        <f t="shared" si="57"/>
        <v>41368</v>
      </c>
      <c r="H653" s="21">
        <f t="shared" si="58"/>
        <v>2.6315949500575115E-3</v>
      </c>
      <c r="I653" s="21">
        <f t="shared" si="59"/>
        <v>1.9306875740920937E-4</v>
      </c>
      <c r="J653" s="21">
        <f t="shared" si="60"/>
        <v>9.8930578035696382E-3</v>
      </c>
      <c r="K653" s="21">
        <f t="shared" si="61"/>
        <v>4.0484519040855371E-3</v>
      </c>
    </row>
    <row r="654" spans="1:11" x14ac:dyDescent="0.2">
      <c r="A654" s="41">
        <v>41369</v>
      </c>
      <c r="B654">
        <v>20.021568299999998</v>
      </c>
      <c r="C654">
        <v>12.774000170000001</v>
      </c>
      <c r="D654">
        <v>0.28932365799999998</v>
      </c>
      <c r="E654">
        <v>1553.280029</v>
      </c>
      <c r="G654" s="41">
        <f t="shared" si="57"/>
        <v>41369</v>
      </c>
      <c r="H654" s="21">
        <f t="shared" si="58"/>
        <v>2.4934681137736567E-3</v>
      </c>
      <c r="I654" s="21">
        <f t="shared" si="59"/>
        <v>-1.3895344563006562E-2</v>
      </c>
      <c r="J654" s="21">
        <f t="shared" si="60"/>
        <v>1.7142801978258015E-2</v>
      </c>
      <c r="K654" s="21">
        <f t="shared" si="61"/>
        <v>-4.2948955024409985E-3</v>
      </c>
    </row>
    <row r="655" spans="1:11" x14ac:dyDescent="0.2">
      <c r="A655" s="41">
        <v>41372</v>
      </c>
      <c r="B655">
        <v>20.257448199999999</v>
      </c>
      <c r="C655">
        <v>12.947500229999999</v>
      </c>
      <c r="D655">
        <v>0.28862702800000001</v>
      </c>
      <c r="E655">
        <v>1563.0699460000001</v>
      </c>
      <c r="G655" s="41">
        <f t="shared" si="57"/>
        <v>41372</v>
      </c>
      <c r="H655" s="21">
        <f t="shared" si="58"/>
        <v>1.178128988027379E-2</v>
      </c>
      <c r="I655" s="21">
        <f t="shared" si="59"/>
        <v>1.3582281015422693E-2</v>
      </c>
      <c r="J655" s="21">
        <f t="shared" si="60"/>
        <v>-2.4077878899207983E-3</v>
      </c>
      <c r="K655" s="21">
        <f t="shared" si="61"/>
        <v>6.30273795917069E-3</v>
      </c>
    </row>
    <row r="656" spans="1:11" x14ac:dyDescent="0.2">
      <c r="A656" s="41">
        <v>41373</v>
      </c>
      <c r="B656">
        <v>20.474996569999998</v>
      </c>
      <c r="C656">
        <v>13.057000159999999</v>
      </c>
      <c r="D656">
        <v>0.29327118400000002</v>
      </c>
      <c r="E656">
        <v>1568.6099850000001</v>
      </c>
      <c r="G656" s="41">
        <f t="shared" si="57"/>
        <v>41373</v>
      </c>
      <c r="H656" s="21">
        <f t="shared" si="58"/>
        <v>1.073917937995761E-2</v>
      </c>
      <c r="I656" s="21">
        <f t="shared" si="59"/>
        <v>8.4572255690162912E-3</v>
      </c>
      <c r="J656" s="21">
        <f t="shared" si="60"/>
        <v>1.6090509721771395E-2</v>
      </c>
      <c r="K656" s="21">
        <f t="shared" si="61"/>
        <v>3.5443321101382708E-3</v>
      </c>
    </row>
    <row r="657" spans="1:11" x14ac:dyDescent="0.2">
      <c r="A657" s="41">
        <v>41374</v>
      </c>
      <c r="B657">
        <v>20.27841377</v>
      </c>
      <c r="C657">
        <v>13.238499640000001</v>
      </c>
      <c r="D657">
        <v>0.29791516099999998</v>
      </c>
      <c r="E657">
        <v>1587.7299800000001</v>
      </c>
      <c r="G657" s="41">
        <f t="shared" si="57"/>
        <v>41374</v>
      </c>
      <c r="H657" s="21">
        <f t="shared" si="58"/>
        <v>-9.6011151615054014E-3</v>
      </c>
      <c r="I657" s="21">
        <f t="shared" si="59"/>
        <v>1.3900549726270528E-2</v>
      </c>
      <c r="J657" s="21">
        <f t="shared" si="60"/>
        <v>1.5835094797448601E-2</v>
      </c>
      <c r="K657" s="21">
        <f t="shared" si="61"/>
        <v>1.2189132533158009E-2</v>
      </c>
    </row>
    <row r="658" spans="1:11" x14ac:dyDescent="0.2">
      <c r="A658" s="41">
        <v>41375</v>
      </c>
      <c r="B658">
        <v>20.388498309999999</v>
      </c>
      <c r="C658">
        <v>13.49250031</v>
      </c>
      <c r="D658">
        <v>0.296521902</v>
      </c>
      <c r="E658">
        <v>1593.369995</v>
      </c>
      <c r="G658" s="41">
        <f t="shared" si="57"/>
        <v>41375</v>
      </c>
      <c r="H658" s="21">
        <f t="shared" si="58"/>
        <v>5.4286563657586816E-3</v>
      </c>
      <c r="I658" s="21">
        <f t="shared" si="59"/>
        <v>1.9186514854941716E-2</v>
      </c>
      <c r="J658" s="21">
        <f t="shared" si="60"/>
        <v>-4.6766972023957187E-3</v>
      </c>
      <c r="K658" s="21">
        <f t="shared" si="61"/>
        <v>3.5522507422829364E-3</v>
      </c>
    </row>
    <row r="659" spans="1:11" x14ac:dyDescent="0.2">
      <c r="A659" s="41">
        <v>41376</v>
      </c>
      <c r="B659">
        <v>20.59031105</v>
      </c>
      <c r="C659">
        <v>13.64350033</v>
      </c>
      <c r="D659">
        <v>0.30395233599999999</v>
      </c>
      <c r="E659">
        <v>1588.849976</v>
      </c>
      <c r="G659" s="41">
        <f t="shared" si="57"/>
        <v>41376</v>
      </c>
      <c r="H659" s="21">
        <f t="shared" si="58"/>
        <v>9.8983621516165101E-3</v>
      </c>
      <c r="I659" s="21">
        <f t="shared" si="59"/>
        <v>1.1191403856265714E-2</v>
      </c>
      <c r="J659" s="21">
        <f t="shared" si="60"/>
        <v>2.5058634623219112E-2</v>
      </c>
      <c r="K659" s="21">
        <f t="shared" si="61"/>
        <v>-2.8367667360272852E-3</v>
      </c>
    </row>
    <row r="660" spans="1:11" x14ac:dyDescent="0.2">
      <c r="A660" s="41">
        <v>41379</v>
      </c>
      <c r="B660">
        <v>20.56672859</v>
      </c>
      <c r="C660">
        <v>13.385999679999999</v>
      </c>
      <c r="D660">
        <v>0.29768291099999999</v>
      </c>
      <c r="E660">
        <v>1552.3599850000001</v>
      </c>
      <c r="G660" s="41">
        <f t="shared" si="57"/>
        <v>41379</v>
      </c>
      <c r="H660" s="21">
        <f t="shared" si="58"/>
        <v>-1.1453182976563184E-3</v>
      </c>
      <c r="I660" s="21">
        <f t="shared" si="59"/>
        <v>-1.8873503409810088E-2</v>
      </c>
      <c r="J660" s="21">
        <f t="shared" si="60"/>
        <v>-2.0626342546023357E-2</v>
      </c>
      <c r="K660" s="21">
        <f t="shared" si="61"/>
        <v>-2.2966291060320887E-2</v>
      </c>
    </row>
    <row r="661" spans="1:11" x14ac:dyDescent="0.2">
      <c r="A661" s="41">
        <v>41380</v>
      </c>
      <c r="B661">
        <v>20.62177277</v>
      </c>
      <c r="C661">
        <v>13.61699963</v>
      </c>
      <c r="D661">
        <v>0.30093380800000002</v>
      </c>
      <c r="E661">
        <v>1574.5699460000001</v>
      </c>
      <c r="G661" s="41">
        <f t="shared" si="57"/>
        <v>41380</v>
      </c>
      <c r="H661" s="21">
        <f t="shared" si="58"/>
        <v>2.6763702238363344E-3</v>
      </c>
      <c r="I661" s="21">
        <f t="shared" si="59"/>
        <v>1.7256832177064751E-2</v>
      </c>
      <c r="J661" s="21">
        <f t="shared" si="60"/>
        <v>1.0920670552029277E-2</v>
      </c>
      <c r="K661" s="21">
        <f t="shared" si="61"/>
        <v>1.4307223333897001E-2</v>
      </c>
    </row>
    <row r="662" spans="1:11" x14ac:dyDescent="0.2">
      <c r="A662" s="41">
        <v>41381</v>
      </c>
      <c r="B662">
        <v>20.577207569999999</v>
      </c>
      <c r="C662">
        <v>13.369999890000001</v>
      </c>
      <c r="D662">
        <v>0.29698628199999999</v>
      </c>
      <c r="E662">
        <v>1552.01001</v>
      </c>
      <c r="G662" s="41">
        <f t="shared" si="57"/>
        <v>41381</v>
      </c>
      <c r="H662" s="21">
        <f t="shared" si="58"/>
        <v>-2.1610751169188142E-3</v>
      </c>
      <c r="I662" s="21">
        <f t="shared" si="59"/>
        <v>-1.8139072241422971E-2</v>
      </c>
      <c r="J662" s="21">
        <f t="shared" si="60"/>
        <v>-1.31175889682692E-2</v>
      </c>
      <c r="K662" s="21">
        <f t="shared" si="61"/>
        <v>-1.4327681064477793E-2</v>
      </c>
    </row>
    <row r="663" spans="1:11" x14ac:dyDescent="0.2">
      <c r="A663" s="41">
        <v>41382</v>
      </c>
      <c r="B663">
        <v>20.223377230000001</v>
      </c>
      <c r="C663">
        <v>12.97099972</v>
      </c>
      <c r="D663">
        <v>0.29118126599999999</v>
      </c>
      <c r="E663">
        <v>1541.6099850000001</v>
      </c>
      <c r="G663" s="41">
        <f t="shared" si="57"/>
        <v>41382</v>
      </c>
      <c r="H663" s="21">
        <f t="shared" si="58"/>
        <v>-1.7195255420169642E-2</v>
      </c>
      <c r="I663" s="21">
        <f t="shared" si="59"/>
        <v>-2.9842944897735535E-2</v>
      </c>
      <c r="J663" s="21">
        <f t="shared" si="60"/>
        <v>-1.9546411237943984E-2</v>
      </c>
      <c r="K663" s="21">
        <f t="shared" si="61"/>
        <v>-6.7010038163348717E-3</v>
      </c>
    </row>
    <row r="664" spans="1:11" x14ac:dyDescent="0.2">
      <c r="A664" s="41">
        <v>41383</v>
      </c>
      <c r="B664">
        <v>20.51954842</v>
      </c>
      <c r="C664">
        <v>13.01599979</v>
      </c>
      <c r="D664">
        <v>0.29187786599999999</v>
      </c>
      <c r="E664">
        <v>1555.25</v>
      </c>
      <c r="G664" s="41">
        <f t="shared" si="57"/>
        <v>41383</v>
      </c>
      <c r="H664" s="21">
        <f t="shared" si="58"/>
        <v>1.4644991616961447E-2</v>
      </c>
      <c r="I664" s="21">
        <f t="shared" si="59"/>
        <v>3.4692830908487071E-3</v>
      </c>
      <c r="J664" s="21">
        <f t="shared" si="60"/>
        <v>2.3923242369583431E-3</v>
      </c>
      <c r="K664" s="21">
        <f t="shared" si="61"/>
        <v>8.8479026035888086E-3</v>
      </c>
    </row>
    <row r="665" spans="1:11" x14ac:dyDescent="0.2">
      <c r="A665" s="41">
        <v>41386</v>
      </c>
      <c r="B665">
        <v>20.435680390000002</v>
      </c>
      <c r="C665">
        <v>13.177499770000001</v>
      </c>
      <c r="D665">
        <v>0.292342186</v>
      </c>
      <c r="E665">
        <v>1562.5</v>
      </c>
      <c r="G665" s="41">
        <f t="shared" si="57"/>
        <v>41386</v>
      </c>
      <c r="H665" s="21">
        <f t="shared" si="58"/>
        <v>-4.0872259117677931E-3</v>
      </c>
      <c r="I665" s="21">
        <f t="shared" si="59"/>
        <v>1.240780444112155E-2</v>
      </c>
      <c r="J665" s="21">
        <f t="shared" si="60"/>
        <v>1.5908023666311166E-3</v>
      </c>
      <c r="K665" s="21">
        <f t="shared" si="61"/>
        <v>4.6616299630284352E-3</v>
      </c>
    </row>
    <row r="666" spans="1:11" x14ac:dyDescent="0.2">
      <c r="A666" s="41">
        <v>41387</v>
      </c>
      <c r="B666">
        <v>20.729228970000001</v>
      </c>
      <c r="C666">
        <v>13.44499969</v>
      </c>
      <c r="D666">
        <v>0.300004989</v>
      </c>
      <c r="E666">
        <v>1578.780029</v>
      </c>
      <c r="G666" s="41">
        <f t="shared" si="57"/>
        <v>41387</v>
      </c>
      <c r="H666" s="21">
        <f t="shared" si="58"/>
        <v>1.4364512186422949E-2</v>
      </c>
      <c r="I666" s="21">
        <f t="shared" si="59"/>
        <v>2.029974765083975E-2</v>
      </c>
      <c r="J666" s="21">
        <f t="shared" si="60"/>
        <v>2.6211759256667744E-2</v>
      </c>
      <c r="K666" s="21">
        <f t="shared" si="61"/>
        <v>1.0419218560000054E-2</v>
      </c>
    </row>
    <row r="667" spans="1:11" x14ac:dyDescent="0.2">
      <c r="A667" s="41">
        <v>41388</v>
      </c>
      <c r="B667">
        <v>20.451402659999999</v>
      </c>
      <c r="C667">
        <v>13.43900013</v>
      </c>
      <c r="D667">
        <v>0.31022188099999998</v>
      </c>
      <c r="E667">
        <v>1578.790039</v>
      </c>
      <c r="G667" s="41">
        <f t="shared" si="57"/>
        <v>41388</v>
      </c>
      <c r="H667" s="21">
        <f t="shared" si="58"/>
        <v>-1.3402635978505561E-2</v>
      </c>
      <c r="I667" s="21">
        <f t="shared" si="59"/>
        <v>-4.462298355024652E-4</v>
      </c>
      <c r="J667" s="21">
        <f t="shared" si="60"/>
        <v>3.4055740319705041E-2</v>
      </c>
      <c r="K667" s="21">
        <f t="shared" si="61"/>
        <v>6.3403386261207118E-6</v>
      </c>
    </row>
    <row r="668" spans="1:11" x14ac:dyDescent="0.2">
      <c r="A668" s="41">
        <v>41389</v>
      </c>
      <c r="B668">
        <v>20.613903050000001</v>
      </c>
      <c r="C668">
        <v>13.73499966</v>
      </c>
      <c r="D668">
        <v>0.31277602900000001</v>
      </c>
      <c r="E668">
        <v>1585.160034</v>
      </c>
      <c r="G668" s="41">
        <f t="shared" si="57"/>
        <v>41389</v>
      </c>
      <c r="H668" s="21">
        <f t="shared" si="58"/>
        <v>7.9456843475009704E-3</v>
      </c>
      <c r="I668" s="21">
        <f t="shared" si="59"/>
        <v>2.2025413136148142E-2</v>
      </c>
      <c r="J668" s="21">
        <f t="shared" si="60"/>
        <v>8.2332941563203477E-3</v>
      </c>
      <c r="K668" s="21">
        <f t="shared" si="61"/>
        <v>4.0347321953175808E-3</v>
      </c>
    </row>
    <row r="669" spans="1:11" x14ac:dyDescent="0.2">
      <c r="A669" s="41">
        <v>41390</v>
      </c>
      <c r="B669">
        <v>20.716114040000001</v>
      </c>
      <c r="C669">
        <v>12.740500450000001</v>
      </c>
      <c r="D669">
        <v>0.311382771</v>
      </c>
      <c r="E669">
        <v>1582.23999</v>
      </c>
      <c r="G669" s="41">
        <f t="shared" si="57"/>
        <v>41390</v>
      </c>
      <c r="H669" s="21">
        <f t="shared" si="58"/>
        <v>4.9583521253632589E-3</v>
      </c>
      <c r="I669" s="21">
        <f t="shared" si="59"/>
        <v>-7.2406205651118216E-2</v>
      </c>
      <c r="J669" s="21">
        <f t="shared" si="60"/>
        <v>-4.4544909801895738E-3</v>
      </c>
      <c r="K669" s="21">
        <f t="shared" si="61"/>
        <v>-1.8421130594817869E-3</v>
      </c>
    </row>
    <row r="670" spans="1:11" x14ac:dyDescent="0.2">
      <c r="A670" s="41">
        <v>41393</v>
      </c>
      <c r="B670">
        <v>20.545759199999999</v>
      </c>
      <c r="C670">
        <v>12.48700047</v>
      </c>
      <c r="D670">
        <v>0.31509801700000001</v>
      </c>
      <c r="E670">
        <v>1593.6099850000001</v>
      </c>
      <c r="G670" s="41">
        <f t="shared" si="57"/>
        <v>41393</v>
      </c>
      <c r="H670" s="21">
        <f t="shared" si="58"/>
        <v>-8.2233009371868501E-3</v>
      </c>
      <c r="I670" s="21">
        <f t="shared" si="59"/>
        <v>-1.9897176017132145E-2</v>
      </c>
      <c r="J670" s="21">
        <f t="shared" si="60"/>
        <v>1.1931443695707866E-2</v>
      </c>
      <c r="K670" s="21">
        <f t="shared" si="61"/>
        <v>7.1860116492188375E-3</v>
      </c>
    </row>
    <row r="671" spans="1:11" x14ac:dyDescent="0.2">
      <c r="A671" s="41">
        <v>41394</v>
      </c>
      <c r="B671">
        <v>20.370153429999998</v>
      </c>
      <c r="C671">
        <v>12.69050026</v>
      </c>
      <c r="D671">
        <v>0.31974211299999999</v>
      </c>
      <c r="E671">
        <v>1597.5699460000001</v>
      </c>
      <c r="G671" s="41">
        <f t="shared" si="57"/>
        <v>41394</v>
      </c>
      <c r="H671" s="21">
        <f t="shared" si="58"/>
        <v>-8.5470567570947037E-3</v>
      </c>
      <c r="I671" s="21">
        <f t="shared" si="59"/>
        <v>1.6296931395887171E-2</v>
      </c>
      <c r="J671" s="21">
        <f t="shared" si="60"/>
        <v>1.47385757746612E-2</v>
      </c>
      <c r="K671" s="21">
        <f t="shared" si="61"/>
        <v>2.4848997165389797E-3</v>
      </c>
    </row>
    <row r="672" spans="1:11" x14ac:dyDescent="0.2">
      <c r="A672" s="41">
        <v>41395</v>
      </c>
      <c r="B672">
        <v>20.45926476</v>
      </c>
      <c r="C672">
        <v>12.41149998</v>
      </c>
      <c r="D672">
        <v>0.31695565599999997</v>
      </c>
      <c r="E672">
        <v>1582.6999510000001</v>
      </c>
      <c r="G672" s="41">
        <f t="shared" si="57"/>
        <v>41395</v>
      </c>
      <c r="H672" s="21">
        <f t="shared" si="58"/>
        <v>4.3746027886448517E-3</v>
      </c>
      <c r="I672" s="21">
        <f t="shared" si="59"/>
        <v>-2.1984970984902708E-2</v>
      </c>
      <c r="J672" s="21">
        <f t="shared" si="60"/>
        <v>-8.714701275524539E-3</v>
      </c>
      <c r="K672" s="21">
        <f t="shared" si="61"/>
        <v>-9.3078835372633062E-3</v>
      </c>
    </row>
    <row r="673" spans="1:11" x14ac:dyDescent="0.2">
      <c r="A673" s="41">
        <v>41396</v>
      </c>
      <c r="B673">
        <v>20.564105990000002</v>
      </c>
      <c r="C673">
        <v>12.62749958</v>
      </c>
      <c r="D673">
        <v>0.32067084299999998</v>
      </c>
      <c r="E673">
        <v>1597.589966</v>
      </c>
      <c r="G673" s="41">
        <f t="shared" si="57"/>
        <v>41396</v>
      </c>
      <c r="H673" s="21">
        <f t="shared" si="58"/>
        <v>5.1243889372299062E-3</v>
      </c>
      <c r="I673" s="21">
        <f t="shared" si="59"/>
        <v>1.7403182560372432E-2</v>
      </c>
      <c r="J673" s="21">
        <f t="shared" si="60"/>
        <v>1.1721472482573381E-2</v>
      </c>
      <c r="K673" s="21">
        <f t="shared" si="61"/>
        <v>9.4079834845461896E-3</v>
      </c>
    </row>
    <row r="674" spans="1:11" x14ac:dyDescent="0.2">
      <c r="A674" s="41">
        <v>41397</v>
      </c>
      <c r="B674">
        <v>20.771165849999999</v>
      </c>
      <c r="C674">
        <v>12.90250015</v>
      </c>
      <c r="D674">
        <v>0.32206413099999998</v>
      </c>
      <c r="E674">
        <v>1614.420044</v>
      </c>
      <c r="G674" s="41">
        <f t="shared" si="57"/>
        <v>41397</v>
      </c>
      <c r="H674" s="21">
        <f t="shared" si="58"/>
        <v>1.0068994008331189E-2</v>
      </c>
      <c r="I674" s="21">
        <f t="shared" si="59"/>
        <v>2.1777911633080294E-2</v>
      </c>
      <c r="J674" s="21">
        <f t="shared" si="60"/>
        <v>4.3449163851794204E-3</v>
      </c>
      <c r="K674" s="21">
        <f t="shared" si="61"/>
        <v>1.053466681575288E-2</v>
      </c>
    </row>
    <row r="675" spans="1:11" x14ac:dyDescent="0.2">
      <c r="A675" s="41">
        <v>41400</v>
      </c>
      <c r="B675">
        <v>20.66108131</v>
      </c>
      <c r="C675">
        <v>12.786000250000001</v>
      </c>
      <c r="D675">
        <v>0.32113531200000001</v>
      </c>
      <c r="E675">
        <v>1617.5</v>
      </c>
      <c r="G675" s="41">
        <f t="shared" si="57"/>
        <v>41400</v>
      </c>
      <c r="H675" s="21">
        <f t="shared" si="58"/>
        <v>-5.2998729486336948E-3</v>
      </c>
      <c r="I675" s="21">
        <f t="shared" si="59"/>
        <v>-9.0292500403497122E-3</v>
      </c>
      <c r="J675" s="21">
        <f t="shared" si="60"/>
        <v>-2.8839566738338984E-3</v>
      </c>
      <c r="K675" s="21">
        <f t="shared" si="61"/>
        <v>1.907778592967091E-3</v>
      </c>
    </row>
    <row r="676" spans="1:11" x14ac:dyDescent="0.2">
      <c r="A676" s="41">
        <v>41401</v>
      </c>
      <c r="B676">
        <v>20.66108131</v>
      </c>
      <c r="C676">
        <v>12.886500359999999</v>
      </c>
      <c r="D676">
        <v>0.31695565599999997</v>
      </c>
      <c r="E676">
        <v>1625.959961</v>
      </c>
      <c r="G676" s="41">
        <f t="shared" si="57"/>
        <v>41401</v>
      </c>
      <c r="H676" s="21">
        <f t="shared" si="58"/>
        <v>0</v>
      </c>
      <c r="I676" s="21">
        <f t="shared" si="59"/>
        <v>7.8601679989798168E-3</v>
      </c>
      <c r="J676" s="21">
        <f t="shared" si="60"/>
        <v>-1.3015248849369887E-2</v>
      </c>
      <c r="K676" s="21">
        <f t="shared" si="61"/>
        <v>5.2302695517774112E-3</v>
      </c>
    </row>
    <row r="677" spans="1:11" x14ac:dyDescent="0.2">
      <c r="A677" s="41">
        <v>41402</v>
      </c>
      <c r="B677">
        <v>20.632076260000002</v>
      </c>
      <c r="C677">
        <v>12.934000019999999</v>
      </c>
      <c r="D677">
        <v>0.32276076100000001</v>
      </c>
      <c r="E677">
        <v>1632.6899410000001</v>
      </c>
      <c r="G677" s="41">
        <f t="shared" si="57"/>
        <v>41402</v>
      </c>
      <c r="H677" s="21">
        <f t="shared" si="58"/>
        <v>-1.4038495645414279E-3</v>
      </c>
      <c r="I677" s="21">
        <f t="shared" si="59"/>
        <v>3.6860015266393376E-3</v>
      </c>
      <c r="J677" s="21">
        <f t="shared" si="60"/>
        <v>1.8315196116897914E-2</v>
      </c>
      <c r="K677" s="21">
        <f t="shared" si="61"/>
        <v>4.1390810114789733E-3</v>
      </c>
    </row>
    <row r="678" spans="1:11" x14ac:dyDescent="0.2">
      <c r="A678" s="41">
        <v>41403</v>
      </c>
      <c r="B678">
        <v>20.671627040000001</v>
      </c>
      <c r="C678">
        <v>13.00800037</v>
      </c>
      <c r="D678">
        <v>0.32299295099999997</v>
      </c>
      <c r="E678">
        <v>1626.670044</v>
      </c>
      <c r="G678" s="41">
        <f t="shared" si="57"/>
        <v>41403</v>
      </c>
      <c r="H678" s="21">
        <f t="shared" si="58"/>
        <v>1.9169558846909285E-3</v>
      </c>
      <c r="I678" s="21">
        <f t="shared" si="59"/>
        <v>5.7213816209658042E-3</v>
      </c>
      <c r="J678" s="21">
        <f t="shared" si="60"/>
        <v>7.1938732354137613E-4</v>
      </c>
      <c r="K678" s="21">
        <f t="shared" si="61"/>
        <v>-3.6871036250232248E-3</v>
      </c>
    </row>
    <row r="679" spans="1:11" x14ac:dyDescent="0.2">
      <c r="A679" s="41">
        <v>41404</v>
      </c>
      <c r="B679">
        <v>20.800828930000002</v>
      </c>
      <c r="C679">
        <v>13.18150043</v>
      </c>
      <c r="D679">
        <v>0.33762180800000002</v>
      </c>
      <c r="E679">
        <v>1633.6999510000001</v>
      </c>
      <c r="G679" s="41">
        <f t="shared" si="57"/>
        <v>41404</v>
      </c>
      <c r="H679" s="21">
        <f t="shared" si="58"/>
        <v>6.250204192925538E-3</v>
      </c>
      <c r="I679" s="21">
        <f t="shared" si="59"/>
        <v>1.3337950112619845E-2</v>
      </c>
      <c r="J679" s="21">
        <f t="shared" si="60"/>
        <v>4.5291567369221131E-2</v>
      </c>
      <c r="K679" s="21">
        <f t="shared" si="61"/>
        <v>4.3216551665963276E-3</v>
      </c>
    </row>
    <row r="680" spans="1:11" x14ac:dyDescent="0.2">
      <c r="A680" s="41">
        <v>41407</v>
      </c>
      <c r="B680">
        <v>20.697994229999999</v>
      </c>
      <c r="C680">
        <v>13.22550011</v>
      </c>
      <c r="D680">
        <v>0.33065563399999998</v>
      </c>
      <c r="E680">
        <v>1633.7700199999999</v>
      </c>
      <c r="G680" s="41">
        <f t="shared" si="57"/>
        <v>41407</v>
      </c>
      <c r="H680" s="21">
        <f t="shared" si="58"/>
        <v>-4.9437789400637354E-3</v>
      </c>
      <c r="I680" s="21">
        <f t="shared" si="59"/>
        <v>3.3379872218386453E-3</v>
      </c>
      <c r="J680" s="21">
        <f t="shared" si="60"/>
        <v>-2.0633068821194311E-2</v>
      </c>
      <c r="K680" s="21">
        <f t="shared" si="61"/>
        <v>4.2889760728082038E-5</v>
      </c>
    </row>
    <row r="681" spans="1:11" x14ac:dyDescent="0.2">
      <c r="A681" s="41">
        <v>41408</v>
      </c>
      <c r="B681">
        <v>20.77182007</v>
      </c>
      <c r="C681">
        <v>13.41650009</v>
      </c>
      <c r="D681">
        <v>0.33553180100000002</v>
      </c>
      <c r="E681">
        <v>1650.339966</v>
      </c>
      <c r="G681" s="41">
        <f t="shared" si="57"/>
        <v>41408</v>
      </c>
      <c r="H681" s="21">
        <f t="shared" si="58"/>
        <v>3.5668113141609165E-3</v>
      </c>
      <c r="I681" s="21">
        <f t="shared" si="59"/>
        <v>1.4441796409315533E-2</v>
      </c>
      <c r="J681" s="21">
        <f t="shared" si="60"/>
        <v>1.4746964813549868E-2</v>
      </c>
      <c r="K681" s="21">
        <f t="shared" si="61"/>
        <v>1.0142153300132239E-2</v>
      </c>
    </row>
    <row r="682" spans="1:11" x14ac:dyDescent="0.2">
      <c r="A682" s="41">
        <v>41409</v>
      </c>
      <c r="B682">
        <v>21.0565815</v>
      </c>
      <c r="C682">
        <v>13.32800007</v>
      </c>
      <c r="D682">
        <v>0.34133693599999998</v>
      </c>
      <c r="E682">
        <v>1658.780029</v>
      </c>
      <c r="G682" s="41">
        <f t="shared" si="57"/>
        <v>41409</v>
      </c>
      <c r="H682" s="21">
        <f t="shared" si="58"/>
        <v>1.3709026413687765E-2</v>
      </c>
      <c r="I682" s="21">
        <f t="shared" si="59"/>
        <v>-6.5963566806788165E-3</v>
      </c>
      <c r="J682" s="21">
        <f t="shared" si="60"/>
        <v>1.7301295980585607E-2</v>
      </c>
      <c r="K682" s="21">
        <f t="shared" si="61"/>
        <v>5.1141359803923425E-3</v>
      </c>
    </row>
    <row r="683" spans="1:11" x14ac:dyDescent="0.2">
      <c r="A683" s="41">
        <v>41410</v>
      </c>
      <c r="B683">
        <v>20.697994229999999</v>
      </c>
      <c r="C683">
        <v>13.20600033</v>
      </c>
      <c r="D683">
        <v>0.33971160700000003</v>
      </c>
      <c r="E683">
        <v>1650.469971</v>
      </c>
      <c r="G683" s="41">
        <f t="shared" si="57"/>
        <v>41410</v>
      </c>
      <c r="H683" s="21">
        <f t="shared" si="58"/>
        <v>-1.7029700191363021E-2</v>
      </c>
      <c r="I683" s="21">
        <f t="shared" si="59"/>
        <v>-9.1536419087068222E-3</v>
      </c>
      <c r="J683" s="21">
        <f t="shared" si="60"/>
        <v>-4.7616557968984674E-3</v>
      </c>
      <c r="K683" s="21">
        <f t="shared" si="61"/>
        <v>-5.0097408063261017E-3</v>
      </c>
    </row>
    <row r="684" spans="1:11" x14ac:dyDescent="0.2">
      <c r="A684" s="41">
        <v>41411</v>
      </c>
      <c r="B684">
        <v>20.531881330000001</v>
      </c>
      <c r="C684">
        <v>13.494999890000001</v>
      </c>
      <c r="D684">
        <v>0.34528434299999999</v>
      </c>
      <c r="E684">
        <v>1667.469971</v>
      </c>
      <c r="G684" s="41">
        <f t="shared" si="57"/>
        <v>41411</v>
      </c>
      <c r="H684" s="21">
        <f t="shared" si="58"/>
        <v>-8.0255554308364552E-3</v>
      </c>
      <c r="I684" s="21">
        <f t="shared" si="59"/>
        <v>2.1883958259752756E-2</v>
      </c>
      <c r="J684" s="21">
        <f t="shared" si="60"/>
        <v>1.640431438069756E-2</v>
      </c>
      <c r="K684" s="21">
        <f t="shared" si="61"/>
        <v>1.0300096517175561E-2</v>
      </c>
    </row>
    <row r="685" spans="1:11" x14ac:dyDescent="0.2">
      <c r="A685" s="41">
        <v>41414</v>
      </c>
      <c r="B685">
        <v>20.40795898</v>
      </c>
      <c r="C685">
        <v>13.381500239999999</v>
      </c>
      <c r="D685">
        <v>0.344587743</v>
      </c>
      <c r="E685">
        <v>1666.290039</v>
      </c>
      <c r="G685" s="41">
        <f t="shared" si="57"/>
        <v>41414</v>
      </c>
      <c r="H685" s="21">
        <f t="shared" si="58"/>
        <v>-6.0356061876771444E-3</v>
      </c>
      <c r="I685" s="21">
        <f t="shared" si="59"/>
        <v>-8.4104965487332706E-3</v>
      </c>
      <c r="J685" s="21">
        <f t="shared" si="60"/>
        <v>-2.0174676730129182E-3</v>
      </c>
      <c r="K685" s="21">
        <f t="shared" si="61"/>
        <v>-7.0761814036890414E-4</v>
      </c>
    </row>
    <row r="686" spans="1:11" x14ac:dyDescent="0.2">
      <c r="A686" s="41">
        <v>41415</v>
      </c>
      <c r="B686">
        <v>20.405313490000001</v>
      </c>
      <c r="C686">
        <v>13.442999840000001</v>
      </c>
      <c r="D686">
        <v>0.34820520900000002</v>
      </c>
      <c r="E686">
        <v>1669.160034</v>
      </c>
      <c r="G686" s="41">
        <f t="shared" si="57"/>
        <v>41415</v>
      </c>
      <c r="H686" s="21">
        <f t="shared" si="58"/>
        <v>-1.2963030759673884E-4</v>
      </c>
      <c r="I686" s="21">
        <f t="shared" si="59"/>
        <v>4.5958673464852051E-3</v>
      </c>
      <c r="J686" s="21">
        <f t="shared" si="60"/>
        <v>1.0497953202009302E-2</v>
      </c>
      <c r="K686" s="21">
        <f t="shared" si="61"/>
        <v>1.7223862189816863E-3</v>
      </c>
    </row>
    <row r="687" spans="1:11" x14ac:dyDescent="0.2">
      <c r="A687" s="41">
        <v>41416</v>
      </c>
      <c r="B687">
        <v>20.3103981</v>
      </c>
      <c r="C687">
        <v>13.147999759999999</v>
      </c>
      <c r="D687">
        <v>0.33606928600000002</v>
      </c>
      <c r="E687">
        <v>1655.349976</v>
      </c>
      <c r="G687" s="41">
        <f t="shared" si="57"/>
        <v>41416</v>
      </c>
      <c r="H687" s="21">
        <f t="shared" si="58"/>
        <v>-4.6515036412704772E-3</v>
      </c>
      <c r="I687" s="21">
        <f t="shared" si="59"/>
        <v>-2.1944512646814185E-2</v>
      </c>
      <c r="J687" s="21">
        <f t="shared" si="60"/>
        <v>-3.485278992480545E-2</v>
      </c>
      <c r="K687" s="21">
        <f t="shared" si="61"/>
        <v>-8.2736572399864095E-3</v>
      </c>
    </row>
    <row r="688" spans="1:11" x14ac:dyDescent="0.2">
      <c r="A688" s="41">
        <v>41417</v>
      </c>
      <c r="B688">
        <v>20.125827789999999</v>
      </c>
      <c r="C688">
        <v>13.09000015</v>
      </c>
      <c r="D688">
        <v>0.34143710100000002</v>
      </c>
      <c r="E688">
        <v>1650.51001</v>
      </c>
      <c r="G688" s="41">
        <f t="shared" si="57"/>
        <v>41417</v>
      </c>
      <c r="H688" s="21">
        <f t="shared" si="58"/>
        <v>-9.0874786939799841E-3</v>
      </c>
      <c r="I688" s="21">
        <f t="shared" si="59"/>
        <v>-4.4112877288339236E-3</v>
      </c>
      <c r="J688" s="21">
        <f t="shared" si="60"/>
        <v>1.5972346250052727E-2</v>
      </c>
      <c r="K688" s="21">
        <f t="shared" si="61"/>
        <v>-2.9238324645374236E-3</v>
      </c>
    </row>
    <row r="689" spans="1:11" x14ac:dyDescent="0.2">
      <c r="A689" s="41">
        <v>41418</v>
      </c>
      <c r="B689">
        <v>20.384231570000001</v>
      </c>
      <c r="C689">
        <v>13.08699989</v>
      </c>
      <c r="D689">
        <v>0.33933663400000003</v>
      </c>
      <c r="E689">
        <v>1649.599976</v>
      </c>
      <c r="G689" s="41">
        <f t="shared" si="57"/>
        <v>41418</v>
      </c>
      <c r="H689" s="21">
        <f t="shared" si="58"/>
        <v>1.2839411262795163E-2</v>
      </c>
      <c r="I689" s="21">
        <f t="shared" si="59"/>
        <v>-2.2920244198776363E-4</v>
      </c>
      <c r="J689" s="21">
        <f t="shared" si="60"/>
        <v>-6.1518417121283475E-3</v>
      </c>
      <c r="K689" s="21">
        <f t="shared" si="61"/>
        <v>-5.5136533222233108E-4</v>
      </c>
    </row>
    <row r="690" spans="1:11" x14ac:dyDescent="0.2">
      <c r="A690" s="41">
        <v>41422</v>
      </c>
      <c r="B690">
        <v>20.386869430000001</v>
      </c>
      <c r="C690">
        <v>13.36450005</v>
      </c>
      <c r="D690">
        <v>0.33910325200000002</v>
      </c>
      <c r="E690">
        <v>1660.0600589999999</v>
      </c>
      <c r="G690" s="41">
        <f t="shared" si="57"/>
        <v>41422</v>
      </c>
      <c r="H690" s="21">
        <f t="shared" si="58"/>
        <v>1.2940688938612281E-4</v>
      </c>
      <c r="I690" s="21">
        <f t="shared" si="59"/>
        <v>2.1204260894969851E-2</v>
      </c>
      <c r="J690" s="21">
        <f t="shared" si="60"/>
        <v>-6.8775951847277472E-4</v>
      </c>
      <c r="K690" s="21">
        <f t="shared" si="61"/>
        <v>6.3409815423032256E-3</v>
      </c>
    </row>
    <row r="691" spans="1:11" x14ac:dyDescent="0.2">
      <c r="A691" s="41">
        <v>41423</v>
      </c>
      <c r="B691">
        <v>20.099468229999999</v>
      </c>
      <c r="C691">
        <v>13.276499749999999</v>
      </c>
      <c r="D691">
        <v>0.33700290300000002</v>
      </c>
      <c r="E691">
        <v>1648.3599850000001</v>
      </c>
      <c r="G691" s="41">
        <f t="shared" si="57"/>
        <v>41423</v>
      </c>
      <c r="H691" s="21">
        <f t="shared" si="58"/>
        <v>-1.4097367964552734E-2</v>
      </c>
      <c r="I691" s="21">
        <f t="shared" si="59"/>
        <v>-6.5846309005775927E-3</v>
      </c>
      <c r="J691" s="21">
        <f t="shared" si="60"/>
        <v>-6.1938332576061406E-3</v>
      </c>
      <c r="K691" s="21">
        <f t="shared" si="61"/>
        <v>-7.0479823525468888E-3</v>
      </c>
    </row>
    <row r="692" spans="1:11" x14ac:dyDescent="0.2">
      <c r="A692" s="41">
        <v>41424</v>
      </c>
      <c r="B692">
        <v>19.94126129</v>
      </c>
      <c r="C692">
        <v>13.34150028</v>
      </c>
      <c r="D692">
        <v>0.34143710100000002</v>
      </c>
      <c r="E692">
        <v>1654.410034</v>
      </c>
      <c r="G692" s="41">
        <f t="shared" si="57"/>
        <v>41424</v>
      </c>
      <c r="H692" s="21">
        <f t="shared" si="58"/>
        <v>-7.871200281998678E-3</v>
      </c>
      <c r="I692" s="21">
        <f t="shared" si="59"/>
        <v>4.8959086524293927E-3</v>
      </c>
      <c r="J692" s="21">
        <f t="shared" si="60"/>
        <v>1.3157744222755285E-2</v>
      </c>
      <c r="K692" s="21">
        <f t="shared" si="61"/>
        <v>3.6703444969878873E-3</v>
      </c>
    </row>
    <row r="693" spans="1:11" x14ac:dyDescent="0.2">
      <c r="A693" s="41">
        <v>41425</v>
      </c>
      <c r="B693">
        <v>19.732963560000002</v>
      </c>
      <c r="C693">
        <v>13.460000040000001</v>
      </c>
      <c r="D693">
        <v>0.33770289999999997</v>
      </c>
      <c r="E693">
        <v>1630.73999</v>
      </c>
      <c r="G693" s="41">
        <f t="shared" si="57"/>
        <v>41425</v>
      </c>
      <c r="H693" s="21">
        <f t="shared" si="58"/>
        <v>-1.0445564449047855E-2</v>
      </c>
      <c r="I693" s="21">
        <f t="shared" si="59"/>
        <v>8.8820415630197491E-3</v>
      </c>
      <c r="J693" s="21">
        <f t="shared" si="60"/>
        <v>-1.093671715540967E-2</v>
      </c>
      <c r="K693" s="21">
        <f t="shared" si="61"/>
        <v>-1.430724156258345E-2</v>
      </c>
    </row>
    <row r="694" spans="1:11" x14ac:dyDescent="0.2">
      <c r="A694" s="41">
        <v>41428</v>
      </c>
      <c r="B694">
        <v>19.957082750000001</v>
      </c>
      <c r="C694">
        <v>13.34399986</v>
      </c>
      <c r="D694">
        <v>0.33723622599999997</v>
      </c>
      <c r="E694">
        <v>1640.420044</v>
      </c>
      <c r="G694" s="41">
        <f t="shared" si="57"/>
        <v>41428</v>
      </c>
      <c r="H694" s="21">
        <f t="shared" si="58"/>
        <v>1.1357604209755083E-2</v>
      </c>
      <c r="I694" s="21">
        <f t="shared" si="59"/>
        <v>-8.618141133378554E-3</v>
      </c>
      <c r="J694" s="21">
        <f t="shared" si="60"/>
        <v>-1.3819069957645702E-3</v>
      </c>
      <c r="K694" s="21">
        <f t="shared" si="61"/>
        <v>5.935988606007081E-3</v>
      </c>
    </row>
    <row r="695" spans="1:11" x14ac:dyDescent="0.2">
      <c r="A695" s="41">
        <v>41429</v>
      </c>
      <c r="B695">
        <v>20.023004530000001</v>
      </c>
      <c r="C695">
        <v>13.28499985</v>
      </c>
      <c r="D695">
        <v>0.33770289999999997</v>
      </c>
      <c r="E695">
        <v>1631.380005</v>
      </c>
      <c r="G695" s="41">
        <f t="shared" si="57"/>
        <v>41429</v>
      </c>
      <c r="H695" s="21">
        <f t="shared" si="58"/>
        <v>3.3031771640071009E-3</v>
      </c>
      <c r="I695" s="21">
        <f t="shared" si="59"/>
        <v>-4.4214636255249795E-3</v>
      </c>
      <c r="J695" s="21">
        <f t="shared" si="60"/>
        <v>1.3838193053434811E-3</v>
      </c>
      <c r="K695" s="21">
        <f t="shared" si="61"/>
        <v>-5.5108074502410176E-3</v>
      </c>
    </row>
    <row r="696" spans="1:11" x14ac:dyDescent="0.2">
      <c r="A696" s="41">
        <v>41430</v>
      </c>
      <c r="B696">
        <v>19.841073990000002</v>
      </c>
      <c r="C696">
        <v>13.35849953</v>
      </c>
      <c r="D696">
        <v>0.33046826699999998</v>
      </c>
      <c r="E696">
        <v>1608.900024</v>
      </c>
      <c r="G696" s="41">
        <f t="shared" si="57"/>
        <v>41430</v>
      </c>
      <c r="H696" s="21">
        <f t="shared" si="58"/>
        <v>-9.0860759546559297E-3</v>
      </c>
      <c r="I696" s="21">
        <f t="shared" si="59"/>
        <v>5.5325314888881039E-3</v>
      </c>
      <c r="J696" s="21">
        <f t="shared" si="60"/>
        <v>-2.1423070397085686E-2</v>
      </c>
      <c r="K696" s="21">
        <f t="shared" si="61"/>
        <v>-1.3779733067158628E-2</v>
      </c>
    </row>
    <row r="697" spans="1:11" x14ac:dyDescent="0.2">
      <c r="A697" s="41">
        <v>41431</v>
      </c>
      <c r="B697">
        <v>19.94126129</v>
      </c>
      <c r="C697">
        <v>13.39150047</v>
      </c>
      <c r="D697">
        <v>0.33256855600000002</v>
      </c>
      <c r="E697">
        <v>1622.5600589999999</v>
      </c>
      <c r="G697" s="41">
        <f t="shared" si="57"/>
        <v>41431</v>
      </c>
      <c r="H697" s="21">
        <f t="shared" si="58"/>
        <v>5.0494897630286089E-3</v>
      </c>
      <c r="I697" s="21">
        <f t="shared" si="59"/>
        <v>2.4704076925621266E-3</v>
      </c>
      <c r="J697" s="21">
        <f t="shared" si="60"/>
        <v>6.3554937333818451E-3</v>
      </c>
      <c r="K697" s="21">
        <f t="shared" si="61"/>
        <v>8.4902944845750561E-3</v>
      </c>
    </row>
    <row r="698" spans="1:11" x14ac:dyDescent="0.2">
      <c r="A698" s="41">
        <v>41432</v>
      </c>
      <c r="B698">
        <v>20.125827789999999</v>
      </c>
      <c r="C698">
        <v>13.84350014</v>
      </c>
      <c r="D698">
        <v>0.33723622599999997</v>
      </c>
      <c r="E698">
        <v>1643.380005</v>
      </c>
      <c r="G698" s="41">
        <f t="shared" si="57"/>
        <v>41432</v>
      </c>
      <c r="H698" s="21">
        <f t="shared" si="58"/>
        <v>9.2555078295149789E-3</v>
      </c>
      <c r="I698" s="21">
        <f t="shared" si="59"/>
        <v>3.3752727785253178E-2</v>
      </c>
      <c r="J698" s="21">
        <f t="shared" si="60"/>
        <v>1.4035211434721306E-2</v>
      </c>
      <c r="K698" s="21">
        <f t="shared" si="61"/>
        <v>1.2831541048059281E-2</v>
      </c>
    </row>
    <row r="699" spans="1:11" x14ac:dyDescent="0.2">
      <c r="A699" s="41">
        <v>41435</v>
      </c>
      <c r="B699">
        <v>19.972908019999998</v>
      </c>
      <c r="C699">
        <v>14.05350018</v>
      </c>
      <c r="D699">
        <v>0.33700290300000002</v>
      </c>
      <c r="E699">
        <v>1642.8100589999999</v>
      </c>
      <c r="G699" s="41">
        <f t="shared" si="57"/>
        <v>41435</v>
      </c>
      <c r="H699" s="21">
        <f t="shared" si="58"/>
        <v>-7.5981853564295286E-3</v>
      </c>
      <c r="I699" s="21">
        <f t="shared" si="59"/>
        <v>1.5169576904414228E-2</v>
      </c>
      <c r="J699" s="21">
        <f t="shared" si="60"/>
        <v>-6.9186813874488884E-4</v>
      </c>
      <c r="K699" s="21">
        <f t="shared" si="61"/>
        <v>-3.4681327402430462E-4</v>
      </c>
    </row>
    <row r="700" spans="1:11" x14ac:dyDescent="0.2">
      <c r="A700" s="41">
        <v>41436</v>
      </c>
      <c r="B700">
        <v>19.841073990000002</v>
      </c>
      <c r="C700">
        <v>13.739000320000001</v>
      </c>
      <c r="D700">
        <v>0.33070153000000002</v>
      </c>
      <c r="E700">
        <v>1626.130005</v>
      </c>
      <c r="G700" s="41">
        <f t="shared" si="57"/>
        <v>41436</v>
      </c>
      <c r="H700" s="21">
        <f t="shared" si="58"/>
        <v>-6.6006427240331688E-3</v>
      </c>
      <c r="I700" s="21">
        <f t="shared" si="59"/>
        <v>-2.2378756606669103E-2</v>
      </c>
      <c r="J700" s="21">
        <f t="shared" si="60"/>
        <v>-1.8698275130288655E-2</v>
      </c>
      <c r="K700" s="21">
        <f t="shared" si="61"/>
        <v>-1.0153367340685282E-2</v>
      </c>
    </row>
    <row r="701" spans="1:11" x14ac:dyDescent="0.2">
      <c r="A701" s="41">
        <v>41437</v>
      </c>
      <c r="B701">
        <v>19.732963560000002</v>
      </c>
      <c r="C701">
        <v>13.58349991</v>
      </c>
      <c r="D701">
        <v>0.32790103599999998</v>
      </c>
      <c r="E701">
        <v>1612.5200199999999</v>
      </c>
      <c r="G701" s="41">
        <f t="shared" si="57"/>
        <v>41437</v>
      </c>
      <c r="H701" s="21">
        <f t="shared" si="58"/>
        <v>-5.4488194567737696E-3</v>
      </c>
      <c r="I701" s="21">
        <f t="shared" si="59"/>
        <v>-1.1318175003871001E-2</v>
      </c>
      <c r="J701" s="21">
        <f t="shared" si="60"/>
        <v>-8.4683430403241777E-3</v>
      </c>
      <c r="K701" s="21">
        <f t="shared" si="61"/>
        <v>-8.3695552988705124E-3</v>
      </c>
    </row>
    <row r="702" spans="1:11" x14ac:dyDescent="0.2">
      <c r="A702" s="41">
        <v>41438</v>
      </c>
      <c r="B702">
        <v>19.775154109999999</v>
      </c>
      <c r="C702">
        <v>13.789500240000001</v>
      </c>
      <c r="D702">
        <v>0.33536928900000001</v>
      </c>
      <c r="E702">
        <v>1636.3599850000001</v>
      </c>
      <c r="G702" s="41">
        <f t="shared" si="57"/>
        <v>41438</v>
      </c>
      <c r="H702" s="21">
        <f t="shared" si="58"/>
        <v>2.1380746927197624E-3</v>
      </c>
      <c r="I702" s="21">
        <f t="shared" si="59"/>
        <v>1.5165482487200954E-2</v>
      </c>
      <c r="J702" s="21">
        <f t="shared" si="60"/>
        <v>2.277593596868055E-2</v>
      </c>
      <c r="K702" s="21">
        <f t="shared" si="61"/>
        <v>1.4784290864184202E-2</v>
      </c>
    </row>
    <row r="703" spans="1:11" x14ac:dyDescent="0.2">
      <c r="A703" s="41">
        <v>41439</v>
      </c>
      <c r="B703">
        <v>19.740877149999999</v>
      </c>
      <c r="C703">
        <v>13.69950008</v>
      </c>
      <c r="D703">
        <v>0.33490234600000002</v>
      </c>
      <c r="E703">
        <v>1626.7299800000001</v>
      </c>
      <c r="G703" s="41">
        <f t="shared" si="57"/>
        <v>41439</v>
      </c>
      <c r="H703" s="21">
        <f t="shared" si="58"/>
        <v>-1.7333346587001487E-3</v>
      </c>
      <c r="I703" s="21">
        <f t="shared" si="59"/>
        <v>-6.5267165911445657E-3</v>
      </c>
      <c r="J703" s="21">
        <f t="shared" si="60"/>
        <v>-1.3923248649043707E-3</v>
      </c>
      <c r="K703" s="21">
        <f t="shared" si="61"/>
        <v>-5.8850161873152951E-3</v>
      </c>
    </row>
    <row r="704" spans="1:11" x14ac:dyDescent="0.2">
      <c r="A704" s="41">
        <v>41442</v>
      </c>
      <c r="B704">
        <v>19.761978150000001</v>
      </c>
      <c r="C704">
        <v>13.902999879999999</v>
      </c>
      <c r="D704">
        <v>0.338169634</v>
      </c>
      <c r="E704">
        <v>1639.040039</v>
      </c>
      <c r="G704" s="41">
        <f t="shared" si="57"/>
        <v>41442</v>
      </c>
      <c r="H704" s="21">
        <f t="shared" si="58"/>
        <v>1.0688988052388337E-3</v>
      </c>
      <c r="I704" s="21">
        <f t="shared" si="59"/>
        <v>1.4854542049829167E-2</v>
      </c>
      <c r="J704" s="21">
        <f t="shared" si="60"/>
        <v>9.755942408357976E-3</v>
      </c>
      <c r="K704" s="21">
        <f t="shared" si="61"/>
        <v>7.5673646833507302E-3</v>
      </c>
    </row>
    <row r="705" spans="1:11" x14ac:dyDescent="0.2">
      <c r="A705" s="41">
        <v>41443</v>
      </c>
      <c r="B705">
        <v>19.967636110000001</v>
      </c>
      <c r="C705">
        <v>14.088000299999999</v>
      </c>
      <c r="D705">
        <v>0.33606928600000002</v>
      </c>
      <c r="E705">
        <v>1651.8100589999999</v>
      </c>
      <c r="G705" s="41">
        <f t="shared" si="57"/>
        <v>41443</v>
      </c>
      <c r="H705" s="21">
        <f t="shared" si="58"/>
        <v>1.0406749690693282E-2</v>
      </c>
      <c r="I705" s="21">
        <f t="shared" si="59"/>
        <v>1.3306510939853355E-2</v>
      </c>
      <c r="J705" s="21">
        <f t="shared" si="60"/>
        <v>-6.2109302220789697E-3</v>
      </c>
      <c r="K705" s="21">
        <f t="shared" si="61"/>
        <v>7.7911580535829916E-3</v>
      </c>
    </row>
    <row r="706" spans="1:11" x14ac:dyDescent="0.2">
      <c r="A706" s="41">
        <v>41444</v>
      </c>
      <c r="B706">
        <v>19.632770539999999</v>
      </c>
      <c r="C706">
        <v>13.90799999</v>
      </c>
      <c r="D706">
        <v>0.346338123</v>
      </c>
      <c r="E706">
        <v>1628.9300539999999</v>
      </c>
      <c r="G706" s="41">
        <f t="shared" ref="G706:G769" si="62">A706</f>
        <v>41444</v>
      </c>
      <c r="H706" s="21">
        <f t="shared" si="58"/>
        <v>-1.6770416295412024E-2</v>
      </c>
      <c r="I706" s="21">
        <f t="shared" si="59"/>
        <v>-1.2776853078289574E-2</v>
      </c>
      <c r="J706" s="21">
        <f t="shared" si="60"/>
        <v>3.0555714038086768E-2</v>
      </c>
      <c r="K706" s="21">
        <f t="shared" si="61"/>
        <v>-1.3851474553830623E-2</v>
      </c>
    </row>
    <row r="707" spans="1:11" x14ac:dyDescent="0.2">
      <c r="A707" s="41">
        <v>41445</v>
      </c>
      <c r="B707">
        <v>19.255720140000001</v>
      </c>
      <c r="C707">
        <v>13.67199993</v>
      </c>
      <c r="D707">
        <v>0.33700290300000002</v>
      </c>
      <c r="E707">
        <v>1588.1899410000001</v>
      </c>
      <c r="G707" s="41">
        <f t="shared" si="62"/>
        <v>41445</v>
      </c>
      <c r="H707" s="21">
        <f t="shared" si="58"/>
        <v>-1.9205154933777276E-2</v>
      </c>
      <c r="I707" s="21">
        <f t="shared" si="59"/>
        <v>-1.6968655462301308E-2</v>
      </c>
      <c r="J707" s="21">
        <f t="shared" si="60"/>
        <v>-2.6954064193504879E-2</v>
      </c>
      <c r="K707" s="21">
        <f t="shared" si="61"/>
        <v>-2.5010351365277073E-2</v>
      </c>
    </row>
    <row r="708" spans="1:11" x14ac:dyDescent="0.2">
      <c r="A708" s="41">
        <v>41446</v>
      </c>
      <c r="B708">
        <v>19.382286069999999</v>
      </c>
      <c r="C708">
        <v>13.66800022</v>
      </c>
      <c r="D708">
        <v>0.33653599000000001</v>
      </c>
      <c r="E708">
        <v>1592.4300539999999</v>
      </c>
      <c r="G708" s="41">
        <f t="shared" si="62"/>
        <v>41446</v>
      </c>
      <c r="H708" s="21">
        <f t="shared" si="58"/>
        <v>6.5729003682953478E-3</v>
      </c>
      <c r="I708" s="21">
        <f t="shared" si="59"/>
        <v>-2.9254754392038507E-4</v>
      </c>
      <c r="J708" s="21">
        <f t="shared" si="60"/>
        <v>-1.385486581402029E-3</v>
      </c>
      <c r="K708" s="21">
        <f t="shared" si="61"/>
        <v>2.6697770150401201E-3</v>
      </c>
    </row>
    <row r="709" spans="1:11" x14ac:dyDescent="0.2">
      <c r="A709" s="41">
        <v>41449</v>
      </c>
      <c r="B709">
        <v>19.564214710000002</v>
      </c>
      <c r="C709">
        <v>13.53050041</v>
      </c>
      <c r="D709">
        <v>0.32953455999999998</v>
      </c>
      <c r="E709">
        <v>1573.089966</v>
      </c>
      <c r="G709" s="41">
        <f t="shared" si="62"/>
        <v>41449</v>
      </c>
      <c r="H709" s="21">
        <f t="shared" ref="H709:H772" si="63">(B709-B708)/B708</f>
        <v>9.3863355098030721E-3</v>
      </c>
      <c r="I709" s="21">
        <f t="shared" ref="I709:I772" si="64">C709/C708-1</f>
        <v>-1.0059980083904296E-2</v>
      </c>
      <c r="J709" s="21">
        <f t="shared" ref="J709:J772" si="65">D709/D708-1</f>
        <v>-2.0804401930385019E-2</v>
      </c>
      <c r="K709" s="21">
        <f t="shared" ref="K709:K772" si="66">E709/E708-1</f>
        <v>-1.2145015695615546E-2</v>
      </c>
    </row>
    <row r="710" spans="1:11" x14ac:dyDescent="0.2">
      <c r="A710" s="41">
        <v>41450</v>
      </c>
      <c r="B710">
        <v>19.609045030000001</v>
      </c>
      <c r="C710">
        <v>13.604499819999999</v>
      </c>
      <c r="D710">
        <v>0.33186841</v>
      </c>
      <c r="E710">
        <v>1588.030029</v>
      </c>
      <c r="G710" s="41">
        <f t="shared" si="62"/>
        <v>41450</v>
      </c>
      <c r="H710" s="21">
        <f t="shared" si="63"/>
        <v>2.2914448989912505E-3</v>
      </c>
      <c r="I710" s="21">
        <f t="shared" si="64"/>
        <v>5.469081538574061E-3</v>
      </c>
      <c r="J710" s="21">
        <f t="shared" si="65"/>
        <v>7.082261720895211E-3</v>
      </c>
      <c r="K710" s="21">
        <f t="shared" si="66"/>
        <v>9.4972718171923987E-3</v>
      </c>
    </row>
    <row r="711" spans="1:11" x14ac:dyDescent="0.2">
      <c r="A711" s="41">
        <v>41451</v>
      </c>
      <c r="B711">
        <v>19.777786249999998</v>
      </c>
      <c r="C711">
        <v>13.878499980000001</v>
      </c>
      <c r="D711">
        <v>0.33000144399999998</v>
      </c>
      <c r="E711">
        <v>1603.26001</v>
      </c>
      <c r="G711" s="41">
        <f t="shared" si="62"/>
        <v>41451</v>
      </c>
      <c r="H711" s="21">
        <f t="shared" si="63"/>
        <v>8.6052747465182183E-3</v>
      </c>
      <c r="I711" s="21">
        <f t="shared" si="64"/>
        <v>2.0140406749625139E-2</v>
      </c>
      <c r="J711" s="21">
        <f t="shared" si="65"/>
        <v>-5.6256213117724663E-3</v>
      </c>
      <c r="K711" s="21">
        <f t="shared" si="66"/>
        <v>9.5904867803981997E-3</v>
      </c>
    </row>
    <row r="712" spans="1:11" x14ac:dyDescent="0.2">
      <c r="A712" s="41">
        <v>41452</v>
      </c>
      <c r="B712">
        <v>19.843709950000001</v>
      </c>
      <c r="C712">
        <v>13.87749958</v>
      </c>
      <c r="D712">
        <v>0.32696741800000001</v>
      </c>
      <c r="E712">
        <v>1613.1999510000001</v>
      </c>
      <c r="G712" s="41">
        <f t="shared" si="62"/>
        <v>41452</v>
      </c>
      <c r="H712" s="21">
        <f t="shared" si="63"/>
        <v>3.3332193586631865E-3</v>
      </c>
      <c r="I712" s="21">
        <f t="shared" si="64"/>
        <v>-7.2082717976873489E-5</v>
      </c>
      <c r="J712" s="21">
        <f t="shared" si="65"/>
        <v>-9.1939779511993613E-3</v>
      </c>
      <c r="K712" s="21">
        <f t="shared" si="66"/>
        <v>6.1998309307298438E-3</v>
      </c>
    </row>
    <row r="713" spans="1:11" x14ac:dyDescent="0.2">
      <c r="A713" s="41">
        <v>41453</v>
      </c>
      <c r="B713">
        <v>19.640686039999999</v>
      </c>
      <c r="C713">
        <v>13.884499549999999</v>
      </c>
      <c r="D713">
        <v>0.32766747499999999</v>
      </c>
      <c r="E713">
        <v>1606.280029</v>
      </c>
      <c r="G713" s="41">
        <f t="shared" si="62"/>
        <v>41453</v>
      </c>
      <c r="H713" s="21">
        <f t="shared" si="63"/>
        <v>-1.0231146822421803E-2</v>
      </c>
      <c r="I713" s="21">
        <f t="shared" si="64"/>
        <v>5.0441147266089281E-4</v>
      </c>
      <c r="J713" s="21">
        <f t="shared" si="65"/>
        <v>2.1410604282288137E-3</v>
      </c>
      <c r="K713" s="21">
        <f t="shared" si="66"/>
        <v>-4.289562490818577E-3</v>
      </c>
    </row>
    <row r="714" spans="1:11" x14ac:dyDescent="0.2">
      <c r="A714" s="41">
        <v>41456</v>
      </c>
      <c r="B714">
        <v>19.667051319999999</v>
      </c>
      <c r="C714">
        <v>14.10499954</v>
      </c>
      <c r="D714">
        <v>0.32906791600000002</v>
      </c>
      <c r="E714">
        <v>1614.959961</v>
      </c>
      <c r="G714" s="41">
        <f t="shared" si="62"/>
        <v>41456</v>
      </c>
      <c r="H714" s="21">
        <f t="shared" si="63"/>
        <v>1.3423808082011514E-3</v>
      </c>
      <c r="I714" s="21">
        <f t="shared" si="64"/>
        <v>1.5881018196294949E-2</v>
      </c>
      <c r="J714" s="21">
        <f t="shared" si="65"/>
        <v>4.2739701277949571E-3</v>
      </c>
      <c r="K714" s="21">
        <f t="shared" si="66"/>
        <v>5.4037476923645134E-3</v>
      </c>
    </row>
    <row r="715" spans="1:11" x14ac:dyDescent="0.2">
      <c r="A715" s="41">
        <v>41457</v>
      </c>
      <c r="B715">
        <v>19.69868851</v>
      </c>
      <c r="C715">
        <v>14.186499599999999</v>
      </c>
      <c r="D715">
        <v>0.32883450400000003</v>
      </c>
      <c r="E715">
        <v>1614.079956</v>
      </c>
      <c r="G715" s="41">
        <f t="shared" si="62"/>
        <v>41457</v>
      </c>
      <c r="H715" s="21">
        <f t="shared" si="63"/>
        <v>1.6086392151643313E-3</v>
      </c>
      <c r="I715" s="21">
        <f t="shared" si="64"/>
        <v>5.7780973171162042E-3</v>
      </c>
      <c r="J715" s="21">
        <f t="shared" si="65"/>
        <v>-7.0931254203454586E-4</v>
      </c>
      <c r="K715" s="21">
        <f t="shared" si="66"/>
        <v>-5.4490824618036449E-4</v>
      </c>
    </row>
    <row r="716" spans="1:11" x14ac:dyDescent="0.2">
      <c r="A716" s="41">
        <v>41458</v>
      </c>
      <c r="B716">
        <v>19.711872100000001</v>
      </c>
      <c r="C716">
        <v>14.20149994</v>
      </c>
      <c r="D716">
        <v>0.329768002</v>
      </c>
      <c r="E716">
        <v>1615.410034</v>
      </c>
      <c r="G716" s="41">
        <f t="shared" si="62"/>
        <v>41458</v>
      </c>
      <c r="H716" s="21">
        <f t="shared" si="63"/>
        <v>6.6926232136255951E-4</v>
      </c>
      <c r="I716" s="21">
        <f t="shared" si="64"/>
        <v>1.0573672451237304E-3</v>
      </c>
      <c r="J716" s="21">
        <f t="shared" si="65"/>
        <v>2.8388079372594355E-3</v>
      </c>
      <c r="K716" s="21">
        <f t="shared" si="66"/>
        <v>8.2404715767370185E-4</v>
      </c>
    </row>
    <row r="717" spans="1:11" x14ac:dyDescent="0.2">
      <c r="A717" s="41">
        <v>41460</v>
      </c>
      <c r="B717">
        <v>19.830520629999999</v>
      </c>
      <c r="C717">
        <v>14.29399967</v>
      </c>
      <c r="D717">
        <v>0.33233514400000003</v>
      </c>
      <c r="E717">
        <v>1631.8900149999999</v>
      </c>
      <c r="G717" s="41">
        <f t="shared" si="62"/>
        <v>41460</v>
      </c>
      <c r="H717" s="21">
        <f t="shared" si="63"/>
        <v>6.0191406172931681E-3</v>
      </c>
      <c r="I717" s="21">
        <f t="shared" si="64"/>
        <v>6.5133774876457995E-3</v>
      </c>
      <c r="J717" s="21">
        <f t="shared" si="65"/>
        <v>7.7846910083168019E-3</v>
      </c>
      <c r="K717" s="21">
        <f t="shared" si="66"/>
        <v>1.0201732472338909E-2</v>
      </c>
    </row>
    <row r="718" spans="1:11" x14ac:dyDescent="0.2">
      <c r="A718" s="41">
        <v>41463</v>
      </c>
      <c r="B718">
        <v>20.22602272</v>
      </c>
      <c r="C718">
        <v>14.52950001</v>
      </c>
      <c r="D718">
        <v>0.33070153000000002</v>
      </c>
      <c r="E718">
        <v>1640.459961</v>
      </c>
      <c r="G718" s="41">
        <f t="shared" si="62"/>
        <v>41463</v>
      </c>
      <c r="H718" s="21">
        <f t="shared" si="63"/>
        <v>1.9944110262121787E-2</v>
      </c>
      <c r="I718" s="21">
        <f t="shared" si="64"/>
        <v>1.6475468408906124E-2</v>
      </c>
      <c r="J718" s="21">
        <f t="shared" si="65"/>
        <v>-4.9155619846211751E-3</v>
      </c>
      <c r="K718" s="21">
        <f t="shared" si="66"/>
        <v>5.2515463182118971E-3</v>
      </c>
    </row>
    <row r="719" spans="1:11" x14ac:dyDescent="0.2">
      <c r="A719" s="41">
        <v>41464</v>
      </c>
      <c r="B719">
        <v>20.3103981</v>
      </c>
      <c r="C719">
        <v>14.57649994</v>
      </c>
      <c r="D719">
        <v>0.33233514400000003</v>
      </c>
      <c r="E719">
        <v>1652.3199460000001</v>
      </c>
      <c r="G719" s="41">
        <f t="shared" si="62"/>
        <v>41464</v>
      </c>
      <c r="H719" s="21">
        <f t="shared" si="63"/>
        <v>4.171624899667911E-3</v>
      </c>
      <c r="I719" s="21">
        <f t="shared" si="64"/>
        <v>3.2347933492309355E-3</v>
      </c>
      <c r="J719" s="21">
        <f t="shared" si="65"/>
        <v>4.9398440944619093E-3</v>
      </c>
      <c r="K719" s="21">
        <f t="shared" si="66"/>
        <v>7.2296705082459667E-3</v>
      </c>
    </row>
    <row r="720" spans="1:11" x14ac:dyDescent="0.2">
      <c r="A720" s="41">
        <v>41465</v>
      </c>
      <c r="B720">
        <v>20.241846079999998</v>
      </c>
      <c r="C720">
        <v>14.616499900000001</v>
      </c>
      <c r="D720">
        <v>0.336769402</v>
      </c>
      <c r="E720">
        <v>1652.619995</v>
      </c>
      <c r="G720" s="41">
        <f t="shared" si="62"/>
        <v>41465</v>
      </c>
      <c r="H720" s="21">
        <f t="shared" si="63"/>
        <v>-3.3752179382442555E-3</v>
      </c>
      <c r="I720" s="21">
        <f t="shared" si="64"/>
        <v>2.7441402370012025E-3</v>
      </c>
      <c r="J720" s="21">
        <f t="shared" si="65"/>
        <v>1.334272971142636E-2</v>
      </c>
      <c r="K720" s="21">
        <f t="shared" si="66"/>
        <v>1.8159255459360146E-4</v>
      </c>
    </row>
    <row r="721" spans="1:11" x14ac:dyDescent="0.2">
      <c r="A721" s="41">
        <v>41466</v>
      </c>
      <c r="B721">
        <v>20.468601230000001</v>
      </c>
      <c r="C721">
        <v>14.9829998</v>
      </c>
      <c r="D721">
        <v>0.34143710100000002</v>
      </c>
      <c r="E721">
        <v>1675.0200199999999</v>
      </c>
      <c r="G721" s="41">
        <f t="shared" si="62"/>
        <v>41466</v>
      </c>
      <c r="H721" s="21">
        <f t="shared" si="63"/>
        <v>1.1202295932091313E-2</v>
      </c>
      <c r="I721" s="21">
        <f t="shared" si="64"/>
        <v>2.5074395546638373E-2</v>
      </c>
      <c r="J721" s="21">
        <f t="shared" si="65"/>
        <v>1.3860222966455948E-2</v>
      </c>
      <c r="K721" s="21">
        <f t="shared" si="66"/>
        <v>1.3554250261869738E-2</v>
      </c>
    </row>
    <row r="722" spans="1:11" x14ac:dyDescent="0.2">
      <c r="A722" s="41">
        <v>41467</v>
      </c>
      <c r="B722">
        <v>20.468601230000001</v>
      </c>
      <c r="C722">
        <v>15.37749958</v>
      </c>
      <c r="D722">
        <v>0.34167045400000001</v>
      </c>
      <c r="E722">
        <v>1680.1899410000001</v>
      </c>
      <c r="G722" s="41">
        <f t="shared" si="62"/>
        <v>41467</v>
      </c>
      <c r="H722" s="21">
        <f t="shared" si="63"/>
        <v>0</v>
      </c>
      <c r="I722" s="21">
        <f t="shared" si="64"/>
        <v>2.6329826154039004E-2</v>
      </c>
      <c r="J722" s="21">
        <f t="shared" si="65"/>
        <v>6.8344359566241408E-4</v>
      </c>
      <c r="K722" s="21">
        <f t="shared" si="66"/>
        <v>3.0864831096168999E-3</v>
      </c>
    </row>
    <row r="723" spans="1:11" x14ac:dyDescent="0.2">
      <c r="A723" s="41">
        <v>41470</v>
      </c>
      <c r="B723">
        <v>20.3103981</v>
      </c>
      <c r="C723">
        <v>15.32849979</v>
      </c>
      <c r="D723">
        <v>0.340970367</v>
      </c>
      <c r="E723">
        <v>1682.5</v>
      </c>
      <c r="G723" s="41">
        <f t="shared" si="62"/>
        <v>41470</v>
      </c>
      <c r="H723" s="21">
        <f t="shared" si="63"/>
        <v>-7.7290640538801685E-3</v>
      </c>
      <c r="I723" s="21">
        <f t="shared" si="64"/>
        <v>-3.1864601748211596E-3</v>
      </c>
      <c r="J723" s="21">
        <f t="shared" si="65"/>
        <v>-2.0490124088985429E-3</v>
      </c>
      <c r="K723" s="21">
        <f t="shared" si="66"/>
        <v>1.3748796749877279E-3</v>
      </c>
    </row>
    <row r="724" spans="1:11" x14ac:dyDescent="0.2">
      <c r="A724" s="41">
        <v>41471</v>
      </c>
      <c r="B724">
        <v>20.40005493</v>
      </c>
      <c r="C724">
        <v>15.34350014</v>
      </c>
      <c r="D724">
        <v>0.34283742299999997</v>
      </c>
      <c r="E724">
        <v>1676.26001</v>
      </c>
      <c r="G724" s="41">
        <f t="shared" si="62"/>
        <v>41471</v>
      </c>
      <c r="H724" s="21">
        <f t="shared" si="63"/>
        <v>4.4143314945657873E-3</v>
      </c>
      <c r="I724" s="21">
        <f t="shared" si="64"/>
        <v>9.7859217832829692E-4</v>
      </c>
      <c r="J724" s="21">
        <f t="shared" si="65"/>
        <v>5.4757133777552092E-3</v>
      </c>
      <c r="K724" s="21">
        <f t="shared" si="66"/>
        <v>-3.7087607726598026E-3</v>
      </c>
    </row>
    <row r="725" spans="1:11" x14ac:dyDescent="0.2">
      <c r="A725" s="41">
        <v>41472</v>
      </c>
      <c r="B725">
        <v>20.355226519999999</v>
      </c>
      <c r="C725">
        <v>15.43449974</v>
      </c>
      <c r="D725">
        <v>0.340970367</v>
      </c>
      <c r="E725">
        <v>1680.910034</v>
      </c>
      <c r="G725" s="41">
        <f t="shared" si="62"/>
        <v>41472</v>
      </c>
      <c r="H725" s="21">
        <f t="shared" si="63"/>
        <v>-2.1974651614333142E-3</v>
      </c>
      <c r="I725" s="21">
        <f t="shared" si="64"/>
        <v>5.9308240733655371E-3</v>
      </c>
      <c r="J725" s="21">
        <f t="shared" si="65"/>
        <v>-5.4458932273562244E-3</v>
      </c>
      <c r="K725" s="21">
        <f t="shared" si="66"/>
        <v>2.7740469690020753E-3</v>
      </c>
    </row>
    <row r="726" spans="1:11" x14ac:dyDescent="0.2">
      <c r="A726" s="41">
        <v>41473</v>
      </c>
      <c r="B726">
        <v>20.392137529999999</v>
      </c>
      <c r="C726">
        <v>15.20549965</v>
      </c>
      <c r="D726">
        <v>0.33956995600000001</v>
      </c>
      <c r="E726">
        <v>1689.369995</v>
      </c>
      <c r="G726" s="41">
        <f t="shared" si="62"/>
        <v>41473</v>
      </c>
      <c r="H726" s="21">
        <f t="shared" si="63"/>
        <v>1.8133431216662652E-3</v>
      </c>
      <c r="I726" s="21">
        <f t="shared" si="64"/>
        <v>-1.4836897460727139E-2</v>
      </c>
      <c r="J726" s="21">
        <f t="shared" si="65"/>
        <v>-4.107134037251936E-3</v>
      </c>
      <c r="K726" s="21">
        <f t="shared" si="66"/>
        <v>5.0329647803148969E-3</v>
      </c>
    </row>
    <row r="727" spans="1:11" x14ac:dyDescent="0.2">
      <c r="A727" s="41">
        <v>41474</v>
      </c>
      <c r="B727">
        <v>20.587247850000001</v>
      </c>
      <c r="C727">
        <v>15.261500359999999</v>
      </c>
      <c r="D727">
        <v>0.33233514400000003</v>
      </c>
      <c r="E727">
        <v>1692.089966</v>
      </c>
      <c r="G727" s="41">
        <f t="shared" si="62"/>
        <v>41474</v>
      </c>
      <c r="H727" s="21">
        <f t="shared" si="63"/>
        <v>9.5679189939241877E-3</v>
      </c>
      <c r="I727" s="21">
        <f t="shared" si="64"/>
        <v>3.682924684424993E-3</v>
      </c>
      <c r="J727" s="21">
        <f t="shared" si="65"/>
        <v>-2.1305807160395429E-2</v>
      </c>
      <c r="K727" s="21">
        <f t="shared" si="66"/>
        <v>1.6100504969605023E-3</v>
      </c>
    </row>
    <row r="728" spans="1:11" x14ac:dyDescent="0.2">
      <c r="A728" s="41">
        <v>41477</v>
      </c>
      <c r="B728">
        <v>20.531881330000001</v>
      </c>
      <c r="C728">
        <v>15.17399979</v>
      </c>
      <c r="D728">
        <v>0.33210176200000002</v>
      </c>
      <c r="E728">
        <v>1695.530029</v>
      </c>
      <c r="G728" s="41">
        <f t="shared" si="62"/>
        <v>41477</v>
      </c>
      <c r="H728" s="21">
        <f t="shared" si="63"/>
        <v>-2.6893599573582514E-3</v>
      </c>
      <c r="I728" s="21">
        <f t="shared" si="64"/>
        <v>-5.7334185981697816E-3</v>
      </c>
      <c r="J728" s="21">
        <f t="shared" si="65"/>
        <v>-7.0224893218040485E-4</v>
      </c>
      <c r="K728" s="21">
        <f t="shared" si="66"/>
        <v>2.033026061925236E-3</v>
      </c>
    </row>
    <row r="729" spans="1:11" x14ac:dyDescent="0.2">
      <c r="A729" s="41">
        <v>41478</v>
      </c>
      <c r="B729">
        <v>20.711172099999999</v>
      </c>
      <c r="C729">
        <v>15.053000450000001</v>
      </c>
      <c r="D729">
        <v>0.33163505799999998</v>
      </c>
      <c r="E729">
        <v>1692.3900149999999</v>
      </c>
      <c r="G729" s="41">
        <f t="shared" si="62"/>
        <v>41478</v>
      </c>
      <c r="H729" s="21">
        <f t="shared" si="63"/>
        <v>8.7323108446973434E-3</v>
      </c>
      <c r="I729" s="21">
        <f t="shared" si="64"/>
        <v>-7.9741229520604584E-3</v>
      </c>
      <c r="J729" s="21">
        <f t="shared" si="65"/>
        <v>-1.4053041970913949E-3</v>
      </c>
      <c r="K729" s="21">
        <f t="shared" si="66"/>
        <v>-1.8519365309336289E-3</v>
      </c>
    </row>
    <row r="730" spans="1:11" x14ac:dyDescent="0.2">
      <c r="A730" s="41">
        <v>41479</v>
      </c>
      <c r="B730">
        <v>20.626806259999999</v>
      </c>
      <c r="C730">
        <v>14.946999549999999</v>
      </c>
      <c r="D730">
        <v>0.33163505799999998</v>
      </c>
      <c r="E730">
        <v>1685.9399410000001</v>
      </c>
      <c r="G730" s="41">
        <f t="shared" si="62"/>
        <v>41479</v>
      </c>
      <c r="H730" s="21">
        <f t="shared" si="63"/>
        <v>-4.073445944664824E-3</v>
      </c>
      <c r="I730" s="21">
        <f t="shared" si="64"/>
        <v>-7.0418452687950328E-3</v>
      </c>
      <c r="J730" s="21">
        <f t="shared" si="65"/>
        <v>0</v>
      </c>
      <c r="K730" s="21">
        <f t="shared" si="66"/>
        <v>-3.8112219658775759E-3</v>
      </c>
    </row>
    <row r="731" spans="1:11" x14ac:dyDescent="0.2">
      <c r="A731" s="41">
        <v>41480</v>
      </c>
      <c r="B731">
        <v>20.56879807</v>
      </c>
      <c r="C731">
        <v>15.170000079999999</v>
      </c>
      <c r="D731">
        <v>0.33280205699999998</v>
      </c>
      <c r="E731">
        <v>1690.25</v>
      </c>
      <c r="G731" s="41">
        <f t="shared" si="62"/>
        <v>41480</v>
      </c>
      <c r="H731" s="21">
        <f t="shared" si="63"/>
        <v>-2.8122720148145179E-3</v>
      </c>
      <c r="I731" s="21">
        <f t="shared" si="64"/>
        <v>1.4919417723538997E-2</v>
      </c>
      <c r="J731" s="21">
        <f t="shared" si="65"/>
        <v>3.5189253121725717E-3</v>
      </c>
      <c r="K731" s="21">
        <f t="shared" si="66"/>
        <v>2.5564724431663688E-3</v>
      </c>
    </row>
    <row r="732" spans="1:11" x14ac:dyDescent="0.2">
      <c r="A732" s="41">
        <v>41481</v>
      </c>
      <c r="B732">
        <v>20.56615639</v>
      </c>
      <c r="C732">
        <v>15.60050011</v>
      </c>
      <c r="D732">
        <v>0.33140161600000001</v>
      </c>
      <c r="E732">
        <v>1691.650024</v>
      </c>
      <c r="G732" s="41">
        <f t="shared" si="62"/>
        <v>41481</v>
      </c>
      <c r="H732" s="21">
        <f t="shared" si="63"/>
        <v>-1.2843142273115716E-4</v>
      </c>
      <c r="I732" s="21">
        <f t="shared" si="64"/>
        <v>2.837838020631045E-2</v>
      </c>
      <c r="J732" s="21">
        <f t="shared" si="65"/>
        <v>-4.2080298800556415E-3</v>
      </c>
      <c r="K732" s="21">
        <f t="shared" si="66"/>
        <v>8.2829403934336909E-4</v>
      </c>
    </row>
    <row r="733" spans="1:11" x14ac:dyDescent="0.2">
      <c r="A733" s="41">
        <v>41484</v>
      </c>
      <c r="B733">
        <v>20.563520430000001</v>
      </c>
      <c r="C733">
        <v>15.30500031</v>
      </c>
      <c r="D733">
        <v>0.33070153000000002</v>
      </c>
      <c r="E733">
        <v>1685.329956</v>
      </c>
      <c r="G733" s="41">
        <f t="shared" si="62"/>
        <v>41484</v>
      </c>
      <c r="H733" s="21">
        <f t="shared" si="63"/>
        <v>-1.2816979264442983E-4</v>
      </c>
      <c r="I733" s="21">
        <f t="shared" si="64"/>
        <v>-1.8941687632858861E-2</v>
      </c>
      <c r="J733" s="21">
        <f t="shared" si="65"/>
        <v>-2.1125002601073417E-3</v>
      </c>
      <c r="K733" s="21">
        <f t="shared" si="66"/>
        <v>-3.7360375434251081E-3</v>
      </c>
    </row>
    <row r="734" spans="1:11" x14ac:dyDescent="0.2">
      <c r="A734" s="41">
        <v>41485</v>
      </c>
      <c r="B734">
        <v>20.537157059999998</v>
      </c>
      <c r="C734">
        <v>15.12049961</v>
      </c>
      <c r="D734">
        <v>0.33630266800000003</v>
      </c>
      <c r="E734">
        <v>1685.959961</v>
      </c>
      <c r="G734" s="41">
        <f t="shared" si="62"/>
        <v>41485</v>
      </c>
      <c r="H734" s="21">
        <f t="shared" si="63"/>
        <v>-1.2820455568269692E-3</v>
      </c>
      <c r="I734" s="21">
        <f t="shared" si="64"/>
        <v>-1.2054929517345547E-2</v>
      </c>
      <c r="J734" s="21">
        <f t="shared" si="65"/>
        <v>1.6937139661857614E-2</v>
      </c>
      <c r="K734" s="21">
        <f t="shared" si="66"/>
        <v>3.7381700702421305E-4</v>
      </c>
    </row>
    <row r="735" spans="1:11" x14ac:dyDescent="0.2">
      <c r="A735" s="41">
        <v>41486</v>
      </c>
      <c r="B735">
        <v>20.550334929999998</v>
      </c>
      <c r="C735">
        <v>15.06099987</v>
      </c>
      <c r="D735">
        <v>0.33700290300000002</v>
      </c>
      <c r="E735">
        <v>1685.7299800000001</v>
      </c>
      <c r="G735" s="41">
        <f t="shared" si="62"/>
        <v>41486</v>
      </c>
      <c r="H735" s="21">
        <f t="shared" si="63"/>
        <v>6.4165989291995091E-4</v>
      </c>
      <c r="I735" s="21">
        <f t="shared" si="64"/>
        <v>-3.9350379640001876E-3</v>
      </c>
      <c r="J735" s="21">
        <f t="shared" si="65"/>
        <v>2.0821571359046498E-3</v>
      </c>
      <c r="K735" s="21">
        <f t="shared" si="66"/>
        <v>-1.3640952651305938E-4</v>
      </c>
    </row>
    <row r="736" spans="1:11" x14ac:dyDescent="0.2">
      <c r="A736" s="41">
        <v>41487</v>
      </c>
      <c r="B736">
        <v>20.624172210000001</v>
      </c>
      <c r="C736">
        <v>15.2784996</v>
      </c>
      <c r="D736">
        <v>0.34167045400000001</v>
      </c>
      <c r="E736">
        <v>1706.869995</v>
      </c>
      <c r="G736" s="41">
        <f t="shared" si="62"/>
        <v>41487</v>
      </c>
      <c r="H736" s="21">
        <f t="shared" si="63"/>
        <v>3.5929964281123713E-3</v>
      </c>
      <c r="I736" s="21">
        <f t="shared" si="64"/>
        <v>1.4441254357437261E-2</v>
      </c>
      <c r="J736" s="21">
        <f t="shared" si="65"/>
        <v>1.385018039443997E-2</v>
      </c>
      <c r="K736" s="21">
        <f t="shared" si="66"/>
        <v>1.2540570109573546E-2</v>
      </c>
    </row>
    <row r="737" spans="1:11" x14ac:dyDescent="0.2">
      <c r="A737" s="41">
        <v>41488</v>
      </c>
      <c r="B737">
        <v>20.763914110000002</v>
      </c>
      <c r="C737">
        <v>15.210499759999999</v>
      </c>
      <c r="D737">
        <v>0.34447112699999999</v>
      </c>
      <c r="E737">
        <v>1709.670044</v>
      </c>
      <c r="G737" s="41">
        <f t="shared" si="62"/>
        <v>41488</v>
      </c>
      <c r="H737" s="21">
        <f t="shared" si="63"/>
        <v>6.7756367905153674E-3</v>
      </c>
      <c r="I737" s="21">
        <f t="shared" si="64"/>
        <v>-4.4506883385330154E-3</v>
      </c>
      <c r="J737" s="21">
        <f t="shared" si="65"/>
        <v>8.1970008445622078E-3</v>
      </c>
      <c r="K737" s="21">
        <f t="shared" si="66"/>
        <v>1.6404582705198401E-3</v>
      </c>
    </row>
    <row r="738" spans="1:11" x14ac:dyDescent="0.2">
      <c r="A738" s="41">
        <v>41491</v>
      </c>
      <c r="B738">
        <v>20.769184110000001</v>
      </c>
      <c r="C738">
        <v>15.04950047</v>
      </c>
      <c r="D738">
        <v>0.34610465200000001</v>
      </c>
      <c r="E738">
        <v>1707.1400149999999</v>
      </c>
      <c r="G738" s="41">
        <f t="shared" si="62"/>
        <v>41491</v>
      </c>
      <c r="H738" s="21">
        <f t="shared" si="63"/>
        <v>2.5380571177865664E-4</v>
      </c>
      <c r="I738" s="21">
        <f t="shared" si="64"/>
        <v>-1.0584746888027241E-2</v>
      </c>
      <c r="J738" s="21">
        <f t="shared" si="65"/>
        <v>4.7421245845085114E-3</v>
      </c>
      <c r="K738" s="21">
        <f t="shared" si="66"/>
        <v>-1.479834666858082E-3</v>
      </c>
    </row>
    <row r="739" spans="1:11" x14ac:dyDescent="0.2">
      <c r="A739" s="41">
        <v>41492</v>
      </c>
      <c r="B739">
        <v>20.531881330000001</v>
      </c>
      <c r="C739">
        <v>15.037500380000001</v>
      </c>
      <c r="D739">
        <v>0.340970367</v>
      </c>
      <c r="E739">
        <v>1697.369995</v>
      </c>
      <c r="G739" s="41">
        <f t="shared" si="62"/>
        <v>41492</v>
      </c>
      <c r="H739" s="21">
        <f t="shared" si="63"/>
        <v>-1.14257150759111E-2</v>
      </c>
      <c r="I739" s="21">
        <f t="shared" si="64"/>
        <v>-7.973746387077707E-4</v>
      </c>
      <c r="J739" s="21">
        <f t="shared" si="65"/>
        <v>-1.4834487113452699E-2</v>
      </c>
      <c r="K739" s="21">
        <f t="shared" si="66"/>
        <v>-5.7230337957955291E-3</v>
      </c>
    </row>
    <row r="740" spans="1:11" x14ac:dyDescent="0.2">
      <c r="A740" s="41">
        <v>41493</v>
      </c>
      <c r="B740">
        <v>20.5239315</v>
      </c>
      <c r="C740">
        <v>14.84549999</v>
      </c>
      <c r="D740">
        <v>0.340736926</v>
      </c>
      <c r="E740">
        <v>1690.910034</v>
      </c>
      <c r="G740" s="41">
        <f t="shared" si="62"/>
        <v>41493</v>
      </c>
      <c r="H740" s="21">
        <f t="shared" si="63"/>
        <v>-3.8719442569470355E-4</v>
      </c>
      <c r="I740" s="21">
        <f t="shared" si="64"/>
        <v>-1.2768105413008879E-2</v>
      </c>
      <c r="J740" s="21">
        <f t="shared" si="65"/>
        <v>-6.8463720778411119E-4</v>
      </c>
      <c r="K740" s="21">
        <f t="shared" si="66"/>
        <v>-3.8058649669956424E-3</v>
      </c>
    </row>
    <row r="741" spans="1:11" x14ac:dyDescent="0.2">
      <c r="A741" s="41">
        <v>41494</v>
      </c>
      <c r="B741">
        <v>20.49209213</v>
      </c>
      <c r="C741">
        <v>14.786999700000001</v>
      </c>
      <c r="D741">
        <v>0.34307074500000001</v>
      </c>
      <c r="E741">
        <v>1697.4799800000001</v>
      </c>
      <c r="G741" s="41">
        <f t="shared" si="62"/>
        <v>41494</v>
      </c>
      <c r="H741" s="21">
        <f t="shared" si="63"/>
        <v>-1.5513289936677163E-3</v>
      </c>
      <c r="I741" s="21">
        <f t="shared" si="64"/>
        <v>-3.9406075941804675E-3</v>
      </c>
      <c r="J741" s="21">
        <f t="shared" si="65"/>
        <v>6.8493280942494295E-3</v>
      </c>
      <c r="K741" s="21">
        <f t="shared" si="66"/>
        <v>3.8854497684055467E-3</v>
      </c>
    </row>
    <row r="742" spans="1:11" x14ac:dyDescent="0.2">
      <c r="A742" s="41">
        <v>41495</v>
      </c>
      <c r="B742">
        <v>20.399251939999999</v>
      </c>
      <c r="C742">
        <v>14.86299992</v>
      </c>
      <c r="D742">
        <v>0.338169634</v>
      </c>
      <c r="E742">
        <v>1691.420044</v>
      </c>
      <c r="G742" s="41">
        <f t="shared" si="62"/>
        <v>41495</v>
      </c>
      <c r="H742" s="21">
        <f t="shared" si="63"/>
        <v>-4.530537409798403E-3</v>
      </c>
      <c r="I742" s="21">
        <f t="shared" si="64"/>
        <v>5.1396646745045516E-3</v>
      </c>
      <c r="J742" s="21">
        <f t="shared" si="65"/>
        <v>-1.4286006811802032E-2</v>
      </c>
      <c r="K742" s="21">
        <f t="shared" si="66"/>
        <v>-3.5699602183232315E-3</v>
      </c>
    </row>
    <row r="743" spans="1:11" x14ac:dyDescent="0.2">
      <c r="A743" s="41">
        <v>41498</v>
      </c>
      <c r="B743">
        <v>20.446994780000001</v>
      </c>
      <c r="C743">
        <v>14.834500309999999</v>
      </c>
      <c r="D743">
        <v>0.33536928900000001</v>
      </c>
      <c r="E743">
        <v>1689.469971</v>
      </c>
      <c r="G743" s="41">
        <f t="shared" si="62"/>
        <v>41498</v>
      </c>
      <c r="H743" s="21">
        <f t="shared" si="63"/>
        <v>2.3404211164422487E-3</v>
      </c>
      <c r="I743" s="21">
        <f t="shared" si="64"/>
        <v>-1.917487058696099E-3</v>
      </c>
      <c r="J743" s="21">
        <f t="shared" si="65"/>
        <v>-8.2808884017065987E-3</v>
      </c>
      <c r="K743" s="21">
        <f t="shared" si="66"/>
        <v>-1.1529205929168285E-3</v>
      </c>
    </row>
    <row r="744" spans="1:11" x14ac:dyDescent="0.2">
      <c r="A744" s="41">
        <v>41499</v>
      </c>
      <c r="B744">
        <v>20.38863564</v>
      </c>
      <c r="C744">
        <v>14.698499679999999</v>
      </c>
      <c r="D744">
        <v>0.33653599000000001</v>
      </c>
      <c r="E744">
        <v>1694.160034</v>
      </c>
      <c r="G744" s="41">
        <f t="shared" si="62"/>
        <v>41499</v>
      </c>
      <c r="H744" s="21">
        <f t="shared" si="63"/>
        <v>-2.854167110028494E-3</v>
      </c>
      <c r="I744" s="21">
        <f t="shared" si="64"/>
        <v>-9.1678605384719614E-3</v>
      </c>
      <c r="J744" s="21">
        <f t="shared" si="65"/>
        <v>3.4788546186768077E-3</v>
      </c>
      <c r="K744" s="21">
        <f t="shared" si="66"/>
        <v>2.7760558521343626E-3</v>
      </c>
    </row>
    <row r="745" spans="1:11" x14ac:dyDescent="0.2">
      <c r="A745" s="41">
        <v>41500</v>
      </c>
      <c r="B745">
        <v>20.26660919</v>
      </c>
      <c r="C745">
        <v>14.56700039</v>
      </c>
      <c r="D745">
        <v>0.35077235099999998</v>
      </c>
      <c r="E745">
        <v>1685.3900149999999</v>
      </c>
      <c r="G745" s="41">
        <f t="shared" si="62"/>
        <v>41500</v>
      </c>
      <c r="H745" s="21">
        <f t="shared" si="63"/>
        <v>-5.9850228408907845E-3</v>
      </c>
      <c r="I745" s="21">
        <f t="shared" si="64"/>
        <v>-8.9464430290751018E-3</v>
      </c>
      <c r="J745" s="21">
        <f t="shared" si="65"/>
        <v>4.2302640499163102E-2</v>
      </c>
      <c r="K745" s="21">
        <f t="shared" si="66"/>
        <v>-5.1766178070519198E-3</v>
      </c>
    </row>
    <row r="746" spans="1:11" x14ac:dyDescent="0.2">
      <c r="A746" s="41">
        <v>41501</v>
      </c>
      <c r="B746">
        <v>19.738731380000001</v>
      </c>
      <c r="C746">
        <v>14.323499679999999</v>
      </c>
      <c r="D746">
        <v>0.35310614099999998</v>
      </c>
      <c r="E746">
        <v>1661.3199460000001</v>
      </c>
      <c r="G746" s="41">
        <f t="shared" si="62"/>
        <v>41501</v>
      </c>
      <c r="H746" s="21">
        <f t="shared" si="63"/>
        <v>-2.6046676335993415E-2</v>
      </c>
      <c r="I746" s="21">
        <f t="shared" si="64"/>
        <v>-1.671591291829444E-2</v>
      </c>
      <c r="J746" s="21">
        <f t="shared" si="65"/>
        <v>6.6532895005741999E-3</v>
      </c>
      <c r="K746" s="21">
        <f t="shared" si="66"/>
        <v>-1.4281601757323736E-2</v>
      </c>
    </row>
    <row r="747" spans="1:11" x14ac:dyDescent="0.2">
      <c r="A747" s="41">
        <v>41502</v>
      </c>
      <c r="B747">
        <v>19.659147260000001</v>
      </c>
      <c r="C747">
        <v>14.24100018</v>
      </c>
      <c r="D747">
        <v>0.35450652199999999</v>
      </c>
      <c r="E747">
        <v>1655.829956</v>
      </c>
      <c r="G747" s="41">
        <f t="shared" si="62"/>
        <v>41502</v>
      </c>
      <c r="H747" s="21">
        <f t="shared" si="63"/>
        <v>-4.0318761356992446E-3</v>
      </c>
      <c r="I747" s="21">
        <f t="shared" si="64"/>
        <v>-5.7597306414711724E-3</v>
      </c>
      <c r="J747" s="21">
        <f t="shared" si="65"/>
        <v>3.9658925104901765E-3</v>
      </c>
      <c r="K747" s="21">
        <f t="shared" si="66"/>
        <v>-3.304595248626474E-3</v>
      </c>
    </row>
    <row r="748" spans="1:11" x14ac:dyDescent="0.2">
      <c r="A748" s="41">
        <v>41505</v>
      </c>
      <c r="B748">
        <v>19.51855278</v>
      </c>
      <c r="C748">
        <v>14.2784996</v>
      </c>
      <c r="D748">
        <v>0.34890538500000001</v>
      </c>
      <c r="E748">
        <v>1646.0600589999999</v>
      </c>
      <c r="G748" s="41">
        <f t="shared" si="62"/>
        <v>41505</v>
      </c>
      <c r="H748" s="21">
        <f t="shared" si="63"/>
        <v>-7.1516062289265709E-3</v>
      </c>
      <c r="I748" s="21">
        <f t="shared" si="64"/>
        <v>2.633201286849518E-3</v>
      </c>
      <c r="J748" s="21">
        <f t="shared" si="65"/>
        <v>-1.5799813691438902E-2</v>
      </c>
      <c r="K748" s="21">
        <f t="shared" si="66"/>
        <v>-5.9003021201532446E-3</v>
      </c>
    </row>
    <row r="749" spans="1:11" x14ac:dyDescent="0.2">
      <c r="A749" s="41">
        <v>41506</v>
      </c>
      <c r="B749">
        <v>19.425706859999998</v>
      </c>
      <c r="C749">
        <v>14.354499819999999</v>
      </c>
      <c r="D749">
        <v>0.35066440700000001</v>
      </c>
      <c r="E749">
        <v>1652.349976</v>
      </c>
      <c r="G749" s="41">
        <f t="shared" si="62"/>
        <v>41506</v>
      </c>
      <c r="H749" s="21">
        <f t="shared" si="63"/>
        <v>-4.7568034908376045E-3</v>
      </c>
      <c r="I749" s="21">
        <f t="shared" si="64"/>
        <v>5.3227035143104118E-3</v>
      </c>
      <c r="J749" s="21">
        <f t="shared" si="65"/>
        <v>5.0415444290148326E-3</v>
      </c>
      <c r="K749" s="21">
        <f t="shared" si="66"/>
        <v>3.8211953237121676E-3</v>
      </c>
    </row>
    <row r="750" spans="1:11" x14ac:dyDescent="0.2">
      <c r="A750" s="41">
        <v>41507</v>
      </c>
      <c r="B750">
        <v>19.51059532</v>
      </c>
      <c r="C750">
        <v>14.228500370000001</v>
      </c>
      <c r="D750">
        <v>0.34902268600000003</v>
      </c>
      <c r="E750">
        <v>1642.8000489999999</v>
      </c>
      <c r="G750" s="41">
        <f t="shared" si="62"/>
        <v>41507</v>
      </c>
      <c r="H750" s="21">
        <f t="shared" si="63"/>
        <v>4.3699032736254292E-3</v>
      </c>
      <c r="I750" s="21">
        <f t="shared" si="64"/>
        <v>-8.777696999546003E-3</v>
      </c>
      <c r="J750" s="21">
        <f t="shared" si="65"/>
        <v>-4.6817440470939831E-3</v>
      </c>
      <c r="K750" s="21">
        <f t="shared" si="66"/>
        <v>-5.7796030736287918E-3</v>
      </c>
    </row>
    <row r="751" spans="1:11" x14ac:dyDescent="0.2">
      <c r="A751" s="41">
        <v>41508</v>
      </c>
      <c r="B751">
        <v>19.486721039999999</v>
      </c>
      <c r="C751">
        <v>14.48649979</v>
      </c>
      <c r="D751">
        <v>0.35089907100000001</v>
      </c>
      <c r="E751">
        <v>1656.959961</v>
      </c>
      <c r="G751" s="41">
        <f t="shared" si="62"/>
        <v>41508</v>
      </c>
      <c r="H751" s="21">
        <f t="shared" si="63"/>
        <v>-1.2236571774684902E-3</v>
      </c>
      <c r="I751" s="21">
        <f t="shared" si="64"/>
        <v>1.8132579912917279E-2</v>
      </c>
      <c r="J751" s="21">
        <f t="shared" si="65"/>
        <v>5.3761118553765641E-3</v>
      </c>
      <c r="K751" s="21">
        <f t="shared" si="66"/>
        <v>8.6193764168800424E-3</v>
      </c>
    </row>
    <row r="752" spans="1:11" x14ac:dyDescent="0.2">
      <c r="A752" s="41">
        <v>41509</v>
      </c>
      <c r="B752">
        <v>19.481412890000001</v>
      </c>
      <c r="C752">
        <v>14.50049973</v>
      </c>
      <c r="D752">
        <v>0.35089907100000001</v>
      </c>
      <c r="E752">
        <v>1663.5</v>
      </c>
      <c r="G752" s="41">
        <f t="shared" si="62"/>
        <v>41509</v>
      </c>
      <c r="H752" s="21">
        <f t="shared" si="63"/>
        <v>-2.7239831622270837E-4</v>
      </c>
      <c r="I752" s="21">
        <f t="shared" si="64"/>
        <v>9.664128811615047E-4</v>
      </c>
      <c r="J752" s="21">
        <f t="shared" si="65"/>
        <v>0</v>
      </c>
      <c r="K752" s="21">
        <f t="shared" si="66"/>
        <v>3.9470108837469375E-3</v>
      </c>
    </row>
    <row r="753" spans="1:11" x14ac:dyDescent="0.2">
      <c r="A753" s="41">
        <v>41512</v>
      </c>
      <c r="B753">
        <v>19.372650149999998</v>
      </c>
      <c r="C753">
        <v>14.31050014</v>
      </c>
      <c r="D753">
        <v>0.35160264400000002</v>
      </c>
      <c r="E753">
        <v>1656.780029</v>
      </c>
      <c r="G753" s="41">
        <f t="shared" si="62"/>
        <v>41512</v>
      </c>
      <c r="H753" s="21">
        <f t="shared" si="63"/>
        <v>-5.5828979455505535E-3</v>
      </c>
      <c r="I753" s="21">
        <f t="shared" si="64"/>
        <v>-1.3102968417489147E-2</v>
      </c>
      <c r="J753" s="21">
        <f t="shared" si="65"/>
        <v>2.0050580299200149E-3</v>
      </c>
      <c r="K753" s="21">
        <f t="shared" si="66"/>
        <v>-4.039657950105191E-3</v>
      </c>
    </row>
    <row r="754" spans="1:11" x14ac:dyDescent="0.2">
      <c r="A754" s="41">
        <v>41513</v>
      </c>
      <c r="B754">
        <v>19.327566149999999</v>
      </c>
      <c r="C754">
        <v>14.04650021</v>
      </c>
      <c r="D754">
        <v>0.34714609400000002</v>
      </c>
      <c r="E754">
        <v>1630.4799800000001</v>
      </c>
      <c r="G754" s="41">
        <f t="shared" si="62"/>
        <v>41513</v>
      </c>
      <c r="H754" s="21">
        <f t="shared" si="63"/>
        <v>-2.3271983776571342E-3</v>
      </c>
      <c r="I754" s="21">
        <f t="shared" si="64"/>
        <v>-1.8447987660618614E-2</v>
      </c>
      <c r="J754" s="21">
        <f t="shared" si="65"/>
        <v>-1.2674961568263976E-2</v>
      </c>
      <c r="K754" s="21">
        <f t="shared" si="66"/>
        <v>-1.5874194847625089E-2</v>
      </c>
    </row>
    <row r="755" spans="1:11" x14ac:dyDescent="0.2">
      <c r="A755" s="41">
        <v>41514</v>
      </c>
      <c r="B755">
        <v>19.200227739999999</v>
      </c>
      <c r="C755">
        <v>14.07900047</v>
      </c>
      <c r="D755">
        <v>0.34714609400000002</v>
      </c>
      <c r="E755">
        <v>1634.959961</v>
      </c>
      <c r="G755" s="41">
        <f t="shared" si="62"/>
        <v>41514</v>
      </c>
      <c r="H755" s="21">
        <f t="shared" si="63"/>
        <v>-6.5884348299074446E-3</v>
      </c>
      <c r="I755" s="21">
        <f t="shared" si="64"/>
        <v>2.3137621125626229E-3</v>
      </c>
      <c r="J755" s="21">
        <f t="shared" si="65"/>
        <v>0</v>
      </c>
      <c r="K755" s="21">
        <f t="shared" si="66"/>
        <v>2.7476455123356391E-3</v>
      </c>
    </row>
    <row r="756" spans="1:11" x14ac:dyDescent="0.2">
      <c r="A756" s="41">
        <v>41515</v>
      </c>
      <c r="B756">
        <v>19.213497159999999</v>
      </c>
      <c r="C756">
        <v>14.199000359999999</v>
      </c>
      <c r="D756">
        <v>0.34644231199999997</v>
      </c>
      <c r="E756">
        <v>1638.170044</v>
      </c>
      <c r="G756" s="41">
        <f t="shared" si="62"/>
        <v>41515</v>
      </c>
      <c r="H756" s="21">
        <f t="shared" si="63"/>
        <v>6.9110742745806151E-4</v>
      </c>
      <c r="I756" s="21">
        <f t="shared" si="64"/>
        <v>8.5233245254661139E-3</v>
      </c>
      <c r="J756" s="21">
        <f t="shared" si="65"/>
        <v>-2.0273366521014191E-3</v>
      </c>
      <c r="K756" s="21">
        <f t="shared" si="66"/>
        <v>1.9634015979428376E-3</v>
      </c>
    </row>
    <row r="757" spans="1:11" x14ac:dyDescent="0.2">
      <c r="A757" s="41">
        <v>41516</v>
      </c>
      <c r="B757">
        <v>19.359390260000001</v>
      </c>
      <c r="C757">
        <v>14.04899979</v>
      </c>
      <c r="D757">
        <v>0.34597325299999998</v>
      </c>
      <c r="E757">
        <v>1632.969971</v>
      </c>
      <c r="G757" s="41">
        <f t="shared" si="62"/>
        <v>41516</v>
      </c>
      <c r="H757" s="21">
        <f t="shared" si="63"/>
        <v>7.5932610698135972E-3</v>
      </c>
      <c r="I757" s="21">
        <f t="shared" si="64"/>
        <v>-1.056416410993033E-2</v>
      </c>
      <c r="J757" s="21">
        <f t="shared" si="65"/>
        <v>-1.3539310406172067E-3</v>
      </c>
      <c r="K757" s="21">
        <f t="shared" si="66"/>
        <v>-3.1743182089343236E-3</v>
      </c>
    </row>
    <row r="758" spans="1:11" x14ac:dyDescent="0.2">
      <c r="A758" s="41">
        <v>41520</v>
      </c>
      <c r="B758">
        <v>19.279808039999999</v>
      </c>
      <c r="C758">
        <v>14.43999958</v>
      </c>
      <c r="D758">
        <v>0.34620785700000001</v>
      </c>
      <c r="E758">
        <v>1639.7700199999999</v>
      </c>
      <c r="G758" s="41">
        <f t="shared" si="62"/>
        <v>41520</v>
      </c>
      <c r="H758" s="21">
        <f t="shared" si="63"/>
        <v>-4.110781327882714E-3</v>
      </c>
      <c r="I758" s="21">
        <f t="shared" si="64"/>
        <v>2.7831147828638381E-2</v>
      </c>
      <c r="J758" s="21">
        <f t="shared" si="65"/>
        <v>6.7809866215307046E-4</v>
      </c>
      <c r="K758" s="21">
        <f t="shared" si="66"/>
        <v>4.1642217069282061E-3</v>
      </c>
    </row>
    <row r="759" spans="1:11" x14ac:dyDescent="0.2">
      <c r="A759" s="41">
        <v>41521</v>
      </c>
      <c r="B759">
        <v>19.340824130000001</v>
      </c>
      <c r="C759">
        <v>14.682000159999999</v>
      </c>
      <c r="D759">
        <v>0.34949171499999998</v>
      </c>
      <c r="E759">
        <v>1653.079956</v>
      </c>
      <c r="G759" s="41">
        <f t="shared" si="62"/>
        <v>41521</v>
      </c>
      <c r="H759" s="21">
        <f t="shared" si="63"/>
        <v>3.1647664682870214E-3</v>
      </c>
      <c r="I759" s="21">
        <f t="shared" si="64"/>
        <v>1.6759043423739461E-2</v>
      </c>
      <c r="J759" s="21">
        <f t="shared" si="65"/>
        <v>9.485220897225366E-3</v>
      </c>
      <c r="K759" s="21">
        <f t="shared" si="66"/>
        <v>8.1169528883080488E-3</v>
      </c>
    </row>
    <row r="760" spans="1:11" x14ac:dyDescent="0.2">
      <c r="A760" s="41">
        <v>41522</v>
      </c>
      <c r="B760">
        <v>19.277154920000001</v>
      </c>
      <c r="C760">
        <v>14.704999920000001</v>
      </c>
      <c r="D760">
        <v>0.350429922</v>
      </c>
      <c r="E760">
        <v>1655.079956</v>
      </c>
      <c r="G760" s="41">
        <f t="shared" si="62"/>
        <v>41522</v>
      </c>
      <c r="H760" s="21">
        <f t="shared" si="63"/>
        <v>-3.2919595138265947E-3</v>
      </c>
      <c r="I760" s="21">
        <f t="shared" si="64"/>
        <v>1.5665277039473846E-3</v>
      </c>
      <c r="J760" s="21">
        <f t="shared" si="65"/>
        <v>2.6844899599409722E-3</v>
      </c>
      <c r="K760" s="21">
        <f t="shared" si="66"/>
        <v>1.2098628337611217E-3</v>
      </c>
    </row>
    <row r="761" spans="1:11" x14ac:dyDescent="0.2">
      <c r="A761" s="41">
        <v>41523</v>
      </c>
      <c r="B761">
        <v>19.255937580000001</v>
      </c>
      <c r="C761">
        <v>14.79300022</v>
      </c>
      <c r="D761">
        <v>0.34902268600000003</v>
      </c>
      <c r="E761">
        <v>1655.170044</v>
      </c>
      <c r="G761" s="41">
        <f t="shared" si="62"/>
        <v>41523</v>
      </c>
      <c r="H761" s="21">
        <f t="shared" si="63"/>
        <v>-1.1006468583176043E-3</v>
      </c>
      <c r="I761" s="21">
        <f t="shared" si="64"/>
        <v>5.9843794953247098E-3</v>
      </c>
      <c r="J761" s="21">
        <f t="shared" si="65"/>
        <v>-4.0157415553114806E-3</v>
      </c>
      <c r="K761" s="21">
        <f t="shared" si="66"/>
        <v>5.4431207189287178E-5</v>
      </c>
    </row>
    <row r="762" spans="1:11" x14ac:dyDescent="0.2">
      <c r="A762" s="41">
        <v>41526</v>
      </c>
      <c r="B762">
        <v>19.49997711</v>
      </c>
      <c r="C762">
        <v>14.98550034</v>
      </c>
      <c r="D762">
        <v>0.35488653199999998</v>
      </c>
      <c r="E762">
        <v>1671.709961</v>
      </c>
      <c r="G762" s="41">
        <f t="shared" si="62"/>
        <v>41526</v>
      </c>
      <c r="H762" s="21">
        <f t="shared" si="63"/>
        <v>1.2673469104587658E-2</v>
      </c>
      <c r="I762" s="21">
        <f t="shared" si="64"/>
        <v>1.3012919430619663E-2</v>
      </c>
      <c r="J762" s="21">
        <f t="shared" si="65"/>
        <v>1.6800758905396673E-2</v>
      </c>
      <c r="K762" s="21">
        <f t="shared" si="66"/>
        <v>9.9928808281404269E-3</v>
      </c>
    </row>
    <row r="763" spans="1:11" x14ac:dyDescent="0.2">
      <c r="A763" s="41">
        <v>41527</v>
      </c>
      <c r="B763">
        <v>19.619359970000001</v>
      </c>
      <c r="C763">
        <v>15.01799965</v>
      </c>
      <c r="D763">
        <v>0.36239242599999999</v>
      </c>
      <c r="E763">
        <v>1683.98999</v>
      </c>
      <c r="G763" s="41">
        <f t="shared" si="62"/>
        <v>41527</v>
      </c>
      <c r="H763" s="21">
        <f t="shared" si="63"/>
        <v>6.12220513524499E-3</v>
      </c>
      <c r="I763" s="21">
        <f t="shared" si="64"/>
        <v>2.1687170439850245E-3</v>
      </c>
      <c r="J763" s="21">
        <f t="shared" si="65"/>
        <v>2.1150123555548239E-2</v>
      </c>
      <c r="K763" s="21">
        <f t="shared" si="66"/>
        <v>7.3457892137307468E-3</v>
      </c>
    </row>
    <row r="764" spans="1:11" x14ac:dyDescent="0.2">
      <c r="A764" s="41">
        <v>41528</v>
      </c>
      <c r="B764">
        <v>19.643232350000002</v>
      </c>
      <c r="C764">
        <v>14.98200035</v>
      </c>
      <c r="D764">
        <v>0.368490875</v>
      </c>
      <c r="E764">
        <v>1689.130005</v>
      </c>
      <c r="G764" s="41">
        <f t="shared" si="62"/>
        <v>41528</v>
      </c>
      <c r="H764" s="21">
        <f t="shared" si="63"/>
        <v>1.2167766959015761E-3</v>
      </c>
      <c r="I764" s="21">
        <f t="shared" si="64"/>
        <v>-2.397076896988759E-3</v>
      </c>
      <c r="J764" s="21">
        <f t="shared" si="65"/>
        <v>1.6828301483320818E-2</v>
      </c>
      <c r="K764" s="21">
        <f t="shared" si="66"/>
        <v>3.0522835827544448E-3</v>
      </c>
    </row>
    <row r="765" spans="1:11" x14ac:dyDescent="0.2">
      <c r="A765" s="41">
        <v>41529</v>
      </c>
      <c r="B765">
        <v>19.606100080000001</v>
      </c>
      <c r="C765">
        <v>14.942999840000001</v>
      </c>
      <c r="D765">
        <v>0.36825638999999999</v>
      </c>
      <c r="E765">
        <v>1683.420044</v>
      </c>
      <c r="G765" s="41">
        <f t="shared" si="62"/>
        <v>41529</v>
      </c>
      <c r="H765" s="21">
        <f t="shared" si="63"/>
        <v>-1.8903340009619517E-3</v>
      </c>
      <c r="I765" s="21">
        <f t="shared" si="64"/>
        <v>-2.6031577285338114E-3</v>
      </c>
      <c r="J765" s="21">
        <f t="shared" si="65"/>
        <v>-6.3633868816970196E-4</v>
      </c>
      <c r="K765" s="21">
        <f t="shared" si="66"/>
        <v>-3.3804153517479341E-3</v>
      </c>
    </row>
    <row r="766" spans="1:11" x14ac:dyDescent="0.2">
      <c r="A766" s="41">
        <v>41530</v>
      </c>
      <c r="B766">
        <v>19.725467680000001</v>
      </c>
      <c r="C766">
        <v>14.89599991</v>
      </c>
      <c r="D766">
        <v>0.37060201199999998</v>
      </c>
      <c r="E766">
        <v>1687.98999</v>
      </c>
      <c r="G766" s="41">
        <f t="shared" si="62"/>
        <v>41530</v>
      </c>
      <c r="H766" s="21">
        <f t="shared" si="63"/>
        <v>6.0882888240362558E-3</v>
      </c>
      <c r="I766" s="21">
        <f t="shared" si="64"/>
        <v>-3.1452807671313865E-3</v>
      </c>
      <c r="J766" s="21">
        <f t="shared" si="65"/>
        <v>6.3695350948289597E-3</v>
      </c>
      <c r="K766" s="21">
        <f t="shared" si="66"/>
        <v>2.7146795693018255E-3</v>
      </c>
    </row>
    <row r="767" spans="1:11" x14ac:dyDescent="0.2">
      <c r="A767" s="41">
        <v>41533</v>
      </c>
      <c r="B767">
        <v>19.836874009999999</v>
      </c>
      <c r="C767">
        <v>14.803000450000001</v>
      </c>
      <c r="D767">
        <v>0.37083655599999998</v>
      </c>
      <c r="E767">
        <v>1697.599976</v>
      </c>
      <c r="G767" s="41">
        <f t="shared" si="62"/>
        <v>41533</v>
      </c>
      <c r="H767" s="21">
        <f t="shared" si="63"/>
        <v>5.6478422619583571E-3</v>
      </c>
      <c r="I767" s="21">
        <f t="shared" si="64"/>
        <v>-6.2432505747779254E-3</v>
      </c>
      <c r="J767" s="21">
        <f t="shared" si="65"/>
        <v>6.3287298073277931E-4</v>
      </c>
      <c r="K767" s="21">
        <f t="shared" si="66"/>
        <v>5.6931534291859709E-3</v>
      </c>
    </row>
    <row r="768" spans="1:11" x14ac:dyDescent="0.2">
      <c r="A768" s="41">
        <v>41534</v>
      </c>
      <c r="B768">
        <v>19.935018540000002</v>
      </c>
      <c r="C768">
        <v>15.20849991</v>
      </c>
      <c r="D768">
        <v>0.37200924800000001</v>
      </c>
      <c r="E768">
        <v>1704.76001</v>
      </c>
      <c r="G768" s="41">
        <f t="shared" si="62"/>
        <v>41534</v>
      </c>
      <c r="H768" s="21">
        <f t="shared" si="63"/>
        <v>4.9475804479338211E-3</v>
      </c>
      <c r="I768" s="21">
        <f t="shared" si="64"/>
        <v>2.739305868223485E-2</v>
      </c>
      <c r="J768" s="21">
        <f t="shared" si="65"/>
        <v>3.1622880242692109E-3</v>
      </c>
      <c r="K768" s="21">
        <f t="shared" si="66"/>
        <v>4.2177392207973785E-3</v>
      </c>
    </row>
    <row r="769" spans="1:11" x14ac:dyDescent="0.2">
      <c r="A769" s="41">
        <v>41535</v>
      </c>
      <c r="B769">
        <v>20.271913529999999</v>
      </c>
      <c r="C769">
        <v>15.601499560000001</v>
      </c>
      <c r="D769">
        <v>0.37529301599999998</v>
      </c>
      <c r="E769">
        <v>1725.5200199999999</v>
      </c>
      <c r="G769" s="41">
        <f t="shared" si="62"/>
        <v>41535</v>
      </c>
      <c r="H769" s="21">
        <f t="shared" si="63"/>
        <v>1.6899657721612411E-2</v>
      </c>
      <c r="I769" s="21">
        <f t="shared" si="64"/>
        <v>2.5840789842895173E-2</v>
      </c>
      <c r="J769" s="21">
        <f t="shared" si="65"/>
        <v>8.8271138893836198E-3</v>
      </c>
      <c r="K769" s="21">
        <f t="shared" si="66"/>
        <v>1.2177673032111924E-2</v>
      </c>
    </row>
    <row r="770" spans="1:11" x14ac:dyDescent="0.2">
      <c r="A770" s="41">
        <v>41536</v>
      </c>
      <c r="B770">
        <v>20.216213230000001</v>
      </c>
      <c r="C770">
        <v>15.602999690000001</v>
      </c>
      <c r="D770">
        <v>0.373651177</v>
      </c>
      <c r="E770">
        <v>1722.339966</v>
      </c>
      <c r="G770" s="41">
        <f t="shared" ref="G770:G833" si="67">A770</f>
        <v>41536</v>
      </c>
      <c r="H770" s="21">
        <f t="shared" si="63"/>
        <v>-2.7476587208981667E-3</v>
      </c>
      <c r="I770" s="21">
        <f t="shared" si="64"/>
        <v>9.6152936724491767E-5</v>
      </c>
      <c r="J770" s="21">
        <f t="shared" si="65"/>
        <v>-4.3748189547976324E-3</v>
      </c>
      <c r="K770" s="21">
        <f t="shared" si="66"/>
        <v>-1.8429539867059752E-3</v>
      </c>
    </row>
    <row r="771" spans="1:11" x14ac:dyDescent="0.2">
      <c r="A771" s="41">
        <v>41537</v>
      </c>
      <c r="B771">
        <v>20.115411760000001</v>
      </c>
      <c r="C771">
        <v>15.81700039</v>
      </c>
      <c r="D771">
        <v>0.37036743799999999</v>
      </c>
      <c r="E771">
        <v>1709.910034</v>
      </c>
      <c r="G771" s="41">
        <f t="shared" si="67"/>
        <v>41537</v>
      </c>
      <c r="H771" s="21">
        <f t="shared" si="63"/>
        <v>-4.9861697071148462E-3</v>
      </c>
      <c r="I771" s="21">
        <f t="shared" si="64"/>
        <v>1.3715356293774184E-2</v>
      </c>
      <c r="J771" s="21">
        <f t="shared" si="65"/>
        <v>-8.788247440740693E-3</v>
      </c>
      <c r="K771" s="21">
        <f t="shared" si="66"/>
        <v>-7.2168864715295156E-3</v>
      </c>
    </row>
    <row r="772" spans="1:11" x14ac:dyDescent="0.2">
      <c r="A772" s="41">
        <v>41540</v>
      </c>
      <c r="B772">
        <v>20.271913529999999</v>
      </c>
      <c r="C772">
        <v>15.57450008</v>
      </c>
      <c r="D772">
        <v>0.36684903499999999</v>
      </c>
      <c r="E772">
        <v>1701.839966</v>
      </c>
      <c r="G772" s="41">
        <f t="shared" si="67"/>
        <v>41540</v>
      </c>
      <c r="H772" s="21">
        <f t="shared" si="63"/>
        <v>7.780192216159657E-3</v>
      </c>
      <c r="I772" s="21">
        <f t="shared" si="64"/>
        <v>-1.533162445600722E-2</v>
      </c>
      <c r="J772" s="21">
        <f t="shared" si="65"/>
        <v>-9.4997633134260573E-3</v>
      </c>
      <c r="K772" s="21">
        <f t="shared" si="66"/>
        <v>-4.719586317135982E-3</v>
      </c>
    </row>
    <row r="773" spans="1:11" x14ac:dyDescent="0.2">
      <c r="A773" s="41">
        <v>41541</v>
      </c>
      <c r="B773">
        <v>20.094190600000001</v>
      </c>
      <c r="C773">
        <v>15.706500050000001</v>
      </c>
      <c r="D773">
        <v>0.36825638999999999</v>
      </c>
      <c r="E773">
        <v>1697.420044</v>
      </c>
      <c r="G773" s="41">
        <f t="shared" si="67"/>
        <v>41541</v>
      </c>
      <c r="H773" s="21">
        <f t="shared" ref="H773:H836" si="68">(B773-B772)/B772</f>
        <v>-8.7669538318121496E-3</v>
      </c>
      <c r="I773" s="21">
        <f t="shared" ref="I773:I836" si="69">C773/C772-1</f>
        <v>8.4753904986978323E-3</v>
      </c>
      <c r="J773" s="21">
        <f t="shared" ref="J773:J836" si="70">D773/D772-1</f>
        <v>3.836332839201928E-3</v>
      </c>
      <c r="K773" s="21">
        <f t="shared" ref="K773:K836" si="71">E773/E772-1</f>
        <v>-2.597143144069336E-3</v>
      </c>
    </row>
    <row r="774" spans="1:11" x14ac:dyDescent="0.2">
      <c r="A774" s="41">
        <v>41542</v>
      </c>
      <c r="B774">
        <v>19.802391050000001</v>
      </c>
      <c r="C774">
        <v>15.63249969</v>
      </c>
      <c r="D774">
        <v>0.36872547900000002</v>
      </c>
      <c r="E774">
        <v>1692.7700199999999</v>
      </c>
      <c r="G774" s="41">
        <f t="shared" si="67"/>
        <v>41542</v>
      </c>
      <c r="H774" s="21">
        <f t="shared" si="68"/>
        <v>-1.45215876473273E-2</v>
      </c>
      <c r="I774" s="21">
        <f t="shared" si="69"/>
        <v>-4.7114481115734241E-3</v>
      </c>
      <c r="J774" s="21">
        <f t="shared" si="70"/>
        <v>1.2738108902876633E-3</v>
      </c>
      <c r="K774" s="21">
        <f t="shared" si="71"/>
        <v>-2.7394657064624406E-3</v>
      </c>
    </row>
    <row r="775" spans="1:11" x14ac:dyDescent="0.2">
      <c r="A775" s="41">
        <v>41543</v>
      </c>
      <c r="B775">
        <v>19.794435499999999</v>
      </c>
      <c r="C775">
        <v>15.90600014</v>
      </c>
      <c r="D775">
        <v>0.36755275700000001</v>
      </c>
      <c r="E775">
        <v>1698.670044</v>
      </c>
      <c r="G775" s="41">
        <f t="shared" si="67"/>
        <v>41543</v>
      </c>
      <c r="H775" s="21">
        <f t="shared" si="68"/>
        <v>-4.0174693954455167E-4</v>
      </c>
      <c r="I775" s="21">
        <f t="shared" si="69"/>
        <v>1.7495631244116128E-2</v>
      </c>
      <c r="J775" s="21">
        <f t="shared" si="70"/>
        <v>-3.1804745448578142E-3</v>
      </c>
      <c r="K775" s="21">
        <f t="shared" si="71"/>
        <v>3.4854256220817614E-3</v>
      </c>
    </row>
    <row r="776" spans="1:11" x14ac:dyDescent="0.2">
      <c r="A776" s="41">
        <v>41544</v>
      </c>
      <c r="B776">
        <v>19.725467680000001</v>
      </c>
      <c r="C776">
        <v>15.80049992</v>
      </c>
      <c r="D776">
        <v>0.36544159100000001</v>
      </c>
      <c r="E776">
        <v>1691.75</v>
      </c>
      <c r="G776" s="41">
        <f t="shared" si="67"/>
        <v>41544</v>
      </c>
      <c r="H776" s="21">
        <f t="shared" si="68"/>
        <v>-3.4842024163809805E-3</v>
      </c>
      <c r="I776" s="21">
        <f t="shared" si="69"/>
        <v>-6.6327309865092943E-3</v>
      </c>
      <c r="J776" s="21">
        <f t="shared" si="70"/>
        <v>-5.743844821710864E-3</v>
      </c>
      <c r="K776" s="21">
        <f t="shared" si="71"/>
        <v>-4.0738011625287562E-3</v>
      </c>
    </row>
    <row r="777" spans="1:11" x14ac:dyDescent="0.2">
      <c r="A777" s="41">
        <v>41547</v>
      </c>
      <c r="B777">
        <v>19.619359970000001</v>
      </c>
      <c r="C777">
        <v>15.631999970000001</v>
      </c>
      <c r="D777">
        <v>0.36497247199999999</v>
      </c>
      <c r="E777">
        <v>1681.5500489999999</v>
      </c>
      <c r="G777" s="41">
        <f t="shared" si="67"/>
        <v>41547</v>
      </c>
      <c r="H777" s="21">
        <f t="shared" si="68"/>
        <v>-5.3792240428136634E-3</v>
      </c>
      <c r="I777" s="21">
        <f t="shared" si="69"/>
        <v>-1.0664216376262581E-2</v>
      </c>
      <c r="J777" s="21">
        <f t="shared" si="70"/>
        <v>-1.2837044593537739E-3</v>
      </c>
      <c r="K777" s="21">
        <f t="shared" si="71"/>
        <v>-6.0292306782917526E-3</v>
      </c>
    </row>
    <row r="778" spans="1:11" x14ac:dyDescent="0.2">
      <c r="A778" s="41">
        <v>41548</v>
      </c>
      <c r="B778">
        <v>19.521211619999999</v>
      </c>
      <c r="C778">
        <v>16.04750061</v>
      </c>
      <c r="D778">
        <v>0.36473804700000001</v>
      </c>
      <c r="E778">
        <v>1695</v>
      </c>
      <c r="G778" s="41">
        <f t="shared" si="67"/>
        <v>41548</v>
      </c>
      <c r="H778" s="21">
        <f t="shared" si="68"/>
        <v>-5.002627514357311E-3</v>
      </c>
      <c r="I778" s="21">
        <f t="shared" si="69"/>
        <v>2.6580133111399951E-2</v>
      </c>
      <c r="J778" s="21">
        <f t="shared" si="70"/>
        <v>-6.4230871636805631E-4</v>
      </c>
      <c r="K778" s="21">
        <f t="shared" si="71"/>
        <v>7.9985433725262567E-3</v>
      </c>
    </row>
    <row r="779" spans="1:11" x14ac:dyDescent="0.2">
      <c r="A779" s="41">
        <v>41549</v>
      </c>
      <c r="B779">
        <v>19.555686949999998</v>
      </c>
      <c r="C779">
        <v>16.02549934</v>
      </c>
      <c r="D779">
        <v>0.36450350300000001</v>
      </c>
      <c r="E779">
        <v>1693.869995</v>
      </c>
      <c r="G779" s="41">
        <f t="shared" si="67"/>
        <v>41549</v>
      </c>
      <c r="H779" s="21">
        <f t="shared" si="68"/>
        <v>1.7660445812020433E-3</v>
      </c>
      <c r="I779" s="21">
        <f t="shared" si="69"/>
        <v>-1.3710091393478452E-3</v>
      </c>
      <c r="J779" s="21">
        <f t="shared" si="70"/>
        <v>-6.4304780356516655E-4</v>
      </c>
      <c r="K779" s="21">
        <f t="shared" si="71"/>
        <v>-6.6666961651917767E-4</v>
      </c>
    </row>
    <row r="780" spans="1:11" x14ac:dyDescent="0.2">
      <c r="A780" s="41">
        <v>41550</v>
      </c>
      <c r="B780">
        <v>19.40713882</v>
      </c>
      <c r="C780">
        <v>15.73799992</v>
      </c>
      <c r="D780">
        <v>0.36075052600000002</v>
      </c>
      <c r="E780">
        <v>1678.660034</v>
      </c>
      <c r="G780" s="41">
        <f t="shared" si="67"/>
        <v>41550</v>
      </c>
      <c r="H780" s="21">
        <f t="shared" si="68"/>
        <v>-7.5961601543226911E-3</v>
      </c>
      <c r="I780" s="21">
        <f t="shared" si="69"/>
        <v>-1.7940122419923266E-2</v>
      </c>
      <c r="J780" s="21">
        <f t="shared" si="70"/>
        <v>-1.0296134245930677E-2</v>
      </c>
      <c r="K780" s="21">
        <f t="shared" si="71"/>
        <v>-8.9794146214863257E-3</v>
      </c>
    </row>
    <row r="781" spans="1:11" x14ac:dyDescent="0.2">
      <c r="A781" s="41">
        <v>41551</v>
      </c>
      <c r="B781">
        <v>19.311645510000002</v>
      </c>
      <c r="C781">
        <v>15.95199966</v>
      </c>
      <c r="D781">
        <v>0.36567619400000001</v>
      </c>
      <c r="E781">
        <v>1690.5</v>
      </c>
      <c r="G781" s="41">
        <f t="shared" si="67"/>
        <v>41551</v>
      </c>
      <c r="H781" s="21">
        <f t="shared" si="68"/>
        <v>-4.9205249102246794E-3</v>
      </c>
      <c r="I781" s="21">
        <f t="shared" si="69"/>
        <v>1.3597645259106006E-2</v>
      </c>
      <c r="J781" s="21">
        <f t="shared" si="70"/>
        <v>1.3653945441509885E-2</v>
      </c>
      <c r="K781" s="21">
        <f t="shared" si="71"/>
        <v>7.0532244529508681E-3</v>
      </c>
    </row>
    <row r="782" spans="1:11" x14ac:dyDescent="0.2">
      <c r="A782" s="41">
        <v>41554</v>
      </c>
      <c r="B782">
        <v>19.06494331</v>
      </c>
      <c r="C782">
        <v>15.50150013</v>
      </c>
      <c r="D782">
        <v>0.36567619400000001</v>
      </c>
      <c r="E782">
        <v>1676.119995</v>
      </c>
      <c r="G782" s="41">
        <f t="shared" si="67"/>
        <v>41554</v>
      </c>
      <c r="H782" s="21">
        <f t="shared" si="68"/>
        <v>-1.2774789174348374E-2</v>
      </c>
      <c r="I782" s="21">
        <f t="shared" si="69"/>
        <v>-2.8240944057291939E-2</v>
      </c>
      <c r="J782" s="21">
        <f t="shared" si="70"/>
        <v>0</v>
      </c>
      <c r="K782" s="21">
        <f t="shared" si="71"/>
        <v>-8.5063620230700909E-3</v>
      </c>
    </row>
    <row r="783" spans="1:11" x14ac:dyDescent="0.2">
      <c r="A783" s="41">
        <v>41555</v>
      </c>
      <c r="B783">
        <v>19.338172910000001</v>
      </c>
      <c r="C783">
        <v>15.16149998</v>
      </c>
      <c r="D783">
        <v>0.36262696999999999</v>
      </c>
      <c r="E783">
        <v>1655.4499510000001</v>
      </c>
      <c r="G783" s="41">
        <f t="shared" si="67"/>
        <v>41555</v>
      </c>
      <c r="H783" s="21">
        <f t="shared" si="68"/>
        <v>1.4331519142607958E-2</v>
      </c>
      <c r="I783" s="21">
        <f t="shared" si="69"/>
        <v>-2.1933370780160777E-2</v>
      </c>
      <c r="J783" s="21">
        <f t="shared" si="70"/>
        <v>-8.3385903978206999E-3</v>
      </c>
      <c r="K783" s="21">
        <f t="shared" si="71"/>
        <v>-1.2332078885557318E-2</v>
      </c>
    </row>
    <row r="784" spans="1:11" x14ac:dyDescent="0.2">
      <c r="A784" s="41">
        <v>41556</v>
      </c>
      <c r="B784">
        <v>19.364700320000001</v>
      </c>
      <c r="C784">
        <v>14.91149998</v>
      </c>
      <c r="D784">
        <v>0.35699757900000001</v>
      </c>
      <c r="E784">
        <v>1656.400024</v>
      </c>
      <c r="G784" s="41">
        <f t="shared" si="67"/>
        <v>41556</v>
      </c>
      <c r="H784" s="21">
        <f t="shared" si="68"/>
        <v>1.3717640298004719E-3</v>
      </c>
      <c r="I784" s="21">
        <f t="shared" si="69"/>
        <v>-1.64891336826688E-2</v>
      </c>
      <c r="J784" s="21">
        <f t="shared" si="70"/>
        <v>-1.5523917043456459E-2</v>
      </c>
      <c r="K784" s="21">
        <f t="shared" si="71"/>
        <v>5.7390620563668726E-4</v>
      </c>
    </row>
    <row r="785" spans="1:11" x14ac:dyDescent="0.2">
      <c r="A785" s="41">
        <v>41557</v>
      </c>
      <c r="B785">
        <v>19.839529039999999</v>
      </c>
      <c r="C785">
        <v>15.258500099999999</v>
      </c>
      <c r="D785">
        <v>0.36098512999999999</v>
      </c>
      <c r="E785">
        <v>1692.5600589999999</v>
      </c>
      <c r="G785" s="41">
        <f t="shared" si="67"/>
        <v>41557</v>
      </c>
      <c r="H785" s="21">
        <f t="shared" si="68"/>
        <v>2.4520323689677312E-2</v>
      </c>
      <c r="I785" s="21">
        <f t="shared" si="69"/>
        <v>2.3270638129323729E-2</v>
      </c>
      <c r="J785" s="21">
        <f t="shared" si="70"/>
        <v>1.1169686391626632E-2</v>
      </c>
      <c r="K785" s="21">
        <f t="shared" si="71"/>
        <v>2.1830496544354094E-2</v>
      </c>
    </row>
    <row r="786" spans="1:11" x14ac:dyDescent="0.2">
      <c r="A786" s="41">
        <v>41558</v>
      </c>
      <c r="B786">
        <v>19.847486499999999</v>
      </c>
      <c r="C786">
        <v>15.54450035</v>
      </c>
      <c r="D786">
        <v>0.35793581600000002</v>
      </c>
      <c r="E786">
        <v>1703.1999510000001</v>
      </c>
      <c r="G786" s="41">
        <f t="shared" si="67"/>
        <v>41558</v>
      </c>
      <c r="H786" s="21">
        <f t="shared" si="68"/>
        <v>4.0109117428929064E-4</v>
      </c>
      <c r="I786" s="21">
        <f t="shared" si="69"/>
        <v>1.8743667341195591E-2</v>
      </c>
      <c r="J786" s="21">
        <f t="shared" si="70"/>
        <v>-8.4472011354039811E-3</v>
      </c>
      <c r="K786" s="21">
        <f t="shared" si="71"/>
        <v>6.2862714640012918E-3</v>
      </c>
    </row>
    <row r="787" spans="1:11" x14ac:dyDescent="0.2">
      <c r="A787" s="41">
        <v>41561</v>
      </c>
      <c r="B787">
        <v>19.810346599999999</v>
      </c>
      <c r="C787">
        <v>15.53499985</v>
      </c>
      <c r="D787">
        <v>0.36333063199999999</v>
      </c>
      <c r="E787">
        <v>1710.1400149999999</v>
      </c>
      <c r="G787" s="41">
        <f t="shared" si="67"/>
        <v>41561</v>
      </c>
      <c r="H787" s="21">
        <f t="shared" si="68"/>
        <v>-1.8712646561064381E-3</v>
      </c>
      <c r="I787" s="21">
        <f t="shared" si="69"/>
        <v>-6.1118078973820822E-4</v>
      </c>
      <c r="J787" s="21">
        <f t="shared" si="70"/>
        <v>1.5072020621708315E-2</v>
      </c>
      <c r="K787" s="21">
        <f t="shared" si="71"/>
        <v>4.0747206432956151E-3</v>
      </c>
    </row>
    <row r="788" spans="1:11" x14ac:dyDescent="0.2">
      <c r="A788" s="41">
        <v>41562</v>
      </c>
      <c r="B788">
        <v>19.728115079999998</v>
      </c>
      <c r="C788">
        <v>15.31999969</v>
      </c>
      <c r="D788">
        <v>0.361454159</v>
      </c>
      <c r="E788">
        <v>1698.0600589999999</v>
      </c>
      <c r="G788" s="41">
        <f t="shared" si="67"/>
        <v>41562</v>
      </c>
      <c r="H788" s="21">
        <f t="shared" si="68"/>
        <v>-4.1509379750074927E-3</v>
      </c>
      <c r="I788" s="21">
        <f t="shared" si="69"/>
        <v>-1.3839727201542362E-2</v>
      </c>
      <c r="J788" s="21">
        <f t="shared" si="70"/>
        <v>-5.1646429855658482E-3</v>
      </c>
      <c r="K788" s="21">
        <f t="shared" si="71"/>
        <v>-7.0637233758897855E-3</v>
      </c>
    </row>
    <row r="789" spans="1:11" x14ac:dyDescent="0.2">
      <c r="A789" s="41">
        <v>41563</v>
      </c>
      <c r="B789">
        <v>20.05439758</v>
      </c>
      <c r="C789">
        <v>15.52449989</v>
      </c>
      <c r="D789">
        <v>0.36591061899999999</v>
      </c>
      <c r="E789">
        <v>1721.540039</v>
      </c>
      <c r="G789" s="41">
        <f t="shared" si="67"/>
        <v>41563</v>
      </c>
      <c r="H789" s="21">
        <f t="shared" si="68"/>
        <v>1.6538959686563295E-2</v>
      </c>
      <c r="I789" s="21">
        <f t="shared" si="69"/>
        <v>1.3348577293607056E-2</v>
      </c>
      <c r="J789" s="21">
        <f t="shared" si="70"/>
        <v>1.2329253624662195E-2</v>
      </c>
      <c r="K789" s="21">
        <f t="shared" si="71"/>
        <v>1.3827532115576302E-2</v>
      </c>
    </row>
    <row r="790" spans="1:11" x14ac:dyDescent="0.2">
      <c r="A790" s="41">
        <v>41564</v>
      </c>
      <c r="B790">
        <v>20.102149959999998</v>
      </c>
      <c r="C790">
        <v>15.538499829999999</v>
      </c>
      <c r="D790">
        <v>0.36661443100000002</v>
      </c>
      <c r="E790">
        <v>1733.150024</v>
      </c>
      <c r="G790" s="41">
        <f t="shared" si="67"/>
        <v>41564</v>
      </c>
      <c r="H790" s="21">
        <f t="shared" si="68"/>
        <v>2.3811425802997667E-3</v>
      </c>
      <c r="I790" s="21">
        <f t="shared" si="69"/>
        <v>9.0179652157540424E-4</v>
      </c>
      <c r="J790" s="21">
        <f t="shared" si="70"/>
        <v>1.923453333831926E-3</v>
      </c>
      <c r="K790" s="21">
        <f t="shared" si="71"/>
        <v>6.7439529357353756E-3</v>
      </c>
    </row>
    <row r="791" spans="1:11" x14ac:dyDescent="0.2">
      <c r="A791" s="41">
        <v>41565</v>
      </c>
      <c r="B791">
        <v>20.0835762</v>
      </c>
      <c r="C791">
        <v>16.446500780000001</v>
      </c>
      <c r="D791">
        <v>0.37083655599999998</v>
      </c>
      <c r="E791">
        <v>1744.5</v>
      </c>
      <c r="G791" s="41">
        <f t="shared" si="67"/>
        <v>41565</v>
      </c>
      <c r="H791" s="21">
        <f t="shared" si="68"/>
        <v>-9.2396883104332818E-4</v>
      </c>
      <c r="I791" s="21">
        <f t="shared" si="69"/>
        <v>5.843556069981326E-2</v>
      </c>
      <c r="J791" s="21">
        <f t="shared" si="70"/>
        <v>1.1516527018544886E-2</v>
      </c>
      <c r="K791" s="21">
        <f t="shared" si="71"/>
        <v>6.5487556430947613E-3</v>
      </c>
    </row>
    <row r="792" spans="1:11" x14ac:dyDescent="0.2">
      <c r="A792" s="41">
        <v>41568</v>
      </c>
      <c r="B792">
        <v>19.935018540000002</v>
      </c>
      <c r="C792">
        <v>16.322000500000001</v>
      </c>
      <c r="D792">
        <v>0.371774673</v>
      </c>
      <c r="E792">
        <v>1744.660034</v>
      </c>
      <c r="G792" s="41">
        <f t="shared" si="67"/>
        <v>41568</v>
      </c>
      <c r="H792" s="21">
        <f t="shared" si="68"/>
        <v>-7.3969724575246735E-3</v>
      </c>
      <c r="I792" s="21">
        <f t="shared" si="69"/>
        <v>-7.5700163618633853E-3</v>
      </c>
      <c r="J792" s="21">
        <f t="shared" si="70"/>
        <v>2.5297317236439021E-3</v>
      </c>
      <c r="K792" s="21">
        <f t="shared" si="71"/>
        <v>9.1736314130175245E-5</v>
      </c>
    </row>
    <row r="793" spans="1:11" x14ac:dyDescent="0.2">
      <c r="A793" s="41">
        <v>41569</v>
      </c>
      <c r="B793">
        <v>20.24539566</v>
      </c>
      <c r="C793">
        <v>16.627000809999998</v>
      </c>
      <c r="D793">
        <v>0.36989828899999999</v>
      </c>
      <c r="E793">
        <v>1754.670044</v>
      </c>
      <c r="G793" s="41">
        <f t="shared" si="67"/>
        <v>41569</v>
      </c>
      <c r="H793" s="21">
        <f t="shared" si="68"/>
        <v>1.5569442254453919E-2</v>
      </c>
      <c r="I793" s="21">
        <f t="shared" si="69"/>
        <v>1.8686453906186173E-2</v>
      </c>
      <c r="J793" s="21">
        <f t="shared" si="70"/>
        <v>-5.047100128846127E-3</v>
      </c>
      <c r="K793" s="21">
        <f t="shared" si="71"/>
        <v>5.737513214565837E-3</v>
      </c>
    </row>
    <row r="794" spans="1:11" x14ac:dyDescent="0.2">
      <c r="A794" s="41">
        <v>41570</v>
      </c>
      <c r="B794">
        <v>20.1339817</v>
      </c>
      <c r="C794">
        <v>16.33799934</v>
      </c>
      <c r="D794">
        <v>0.36356517700000002</v>
      </c>
      <c r="E794">
        <v>1746.380005</v>
      </c>
      <c r="G794" s="41">
        <f t="shared" si="67"/>
        <v>41570</v>
      </c>
      <c r="H794" s="21">
        <f t="shared" si="68"/>
        <v>-5.5031752340670304E-3</v>
      </c>
      <c r="I794" s="21">
        <f t="shared" si="69"/>
        <v>-1.7381455218681618E-2</v>
      </c>
      <c r="J794" s="21">
        <f t="shared" si="70"/>
        <v>-1.7121225451248279E-2</v>
      </c>
      <c r="K794" s="21">
        <f t="shared" si="71"/>
        <v>-4.7245572056965335E-3</v>
      </c>
    </row>
    <row r="795" spans="1:11" x14ac:dyDescent="0.2">
      <c r="A795" s="41">
        <v>41571</v>
      </c>
      <c r="B795">
        <v>20.271913529999999</v>
      </c>
      <c r="C795">
        <v>16.610500340000002</v>
      </c>
      <c r="D795">
        <v>0.36098512999999999</v>
      </c>
      <c r="E795">
        <v>1752.0699460000001</v>
      </c>
      <c r="G795" s="41">
        <f t="shared" si="67"/>
        <v>41571</v>
      </c>
      <c r="H795" s="21">
        <f t="shared" si="68"/>
        <v>6.8506980911778332E-3</v>
      </c>
      <c r="I795" s="21">
        <f t="shared" si="69"/>
        <v>1.6678969947859112E-2</v>
      </c>
      <c r="J795" s="21">
        <f t="shared" si="70"/>
        <v>-7.096518487522907E-3</v>
      </c>
      <c r="K795" s="21">
        <f t="shared" si="71"/>
        <v>3.258134531836987E-3</v>
      </c>
    </row>
    <row r="796" spans="1:11" x14ac:dyDescent="0.2">
      <c r="A796" s="41">
        <v>41572</v>
      </c>
      <c r="B796">
        <v>20.18172646</v>
      </c>
      <c r="C796">
        <v>18.16950035</v>
      </c>
      <c r="D796">
        <v>0.35746669800000003</v>
      </c>
      <c r="E796">
        <v>1759.7700199999999</v>
      </c>
      <c r="G796" s="41">
        <f t="shared" si="67"/>
        <v>41572</v>
      </c>
      <c r="H796" s="21">
        <f t="shared" si="68"/>
        <v>-4.4488681281386134E-3</v>
      </c>
      <c r="I796" s="21">
        <f t="shared" si="69"/>
        <v>9.3856294397450801E-2</v>
      </c>
      <c r="J796" s="21">
        <f t="shared" si="70"/>
        <v>-9.7467505101940244E-3</v>
      </c>
      <c r="K796" s="21">
        <f t="shared" si="71"/>
        <v>4.3948439487699886E-3</v>
      </c>
    </row>
    <row r="797" spans="1:11" x14ac:dyDescent="0.2">
      <c r="A797" s="41">
        <v>41575</v>
      </c>
      <c r="B797">
        <v>20.46291351</v>
      </c>
      <c r="C797">
        <v>17.908000950000002</v>
      </c>
      <c r="D797">
        <v>0.35676309499999997</v>
      </c>
      <c r="E797">
        <v>1762.1099850000001</v>
      </c>
      <c r="G797" s="41">
        <f t="shared" si="67"/>
        <v>41575</v>
      </c>
      <c r="H797" s="21">
        <f t="shared" si="68"/>
        <v>1.3932754987900068E-2</v>
      </c>
      <c r="I797" s="21">
        <f t="shared" si="69"/>
        <v>-1.4392217450272304E-2</v>
      </c>
      <c r="J797" s="21">
        <f t="shared" si="70"/>
        <v>-1.9683036320212732E-3</v>
      </c>
      <c r="K797" s="21">
        <f t="shared" si="71"/>
        <v>1.3296993205964558E-3</v>
      </c>
    </row>
    <row r="798" spans="1:11" x14ac:dyDescent="0.2">
      <c r="A798" s="41">
        <v>41576</v>
      </c>
      <c r="B798">
        <v>20.441688540000001</v>
      </c>
      <c r="C798">
        <v>18.135000229999999</v>
      </c>
      <c r="D798">
        <v>0.357232153</v>
      </c>
      <c r="E798">
        <v>1771.9499510000001</v>
      </c>
      <c r="G798" s="41">
        <f t="shared" si="67"/>
        <v>41576</v>
      </c>
      <c r="H798" s="21">
        <f t="shared" si="68"/>
        <v>-1.0372408596471987E-3</v>
      </c>
      <c r="I798" s="21">
        <f t="shared" si="69"/>
        <v>1.2675858161599995E-2</v>
      </c>
      <c r="J798" s="21">
        <f t="shared" si="70"/>
        <v>1.3147604294665438E-3</v>
      </c>
      <c r="K798" s="21">
        <f t="shared" si="71"/>
        <v>5.5841951318378324E-3</v>
      </c>
    </row>
    <row r="799" spans="1:11" x14ac:dyDescent="0.2">
      <c r="A799" s="41">
        <v>41577</v>
      </c>
      <c r="B799">
        <v>20.401901250000002</v>
      </c>
      <c r="C799">
        <v>18.054000850000001</v>
      </c>
      <c r="D799">
        <v>0.35699757900000001</v>
      </c>
      <c r="E799">
        <v>1763.3100589999999</v>
      </c>
      <c r="G799" s="41">
        <f t="shared" si="67"/>
        <v>41577</v>
      </c>
      <c r="H799" s="21">
        <f t="shared" si="68"/>
        <v>-1.9463798170167984E-3</v>
      </c>
      <c r="I799" s="21">
        <f t="shared" si="69"/>
        <v>-4.4664669960138292E-3</v>
      </c>
      <c r="J799" s="21">
        <f t="shared" si="70"/>
        <v>-6.5664302059620372E-4</v>
      </c>
      <c r="K799" s="21">
        <f t="shared" si="71"/>
        <v>-4.8759232703633471E-3</v>
      </c>
    </row>
    <row r="800" spans="1:11" x14ac:dyDescent="0.2">
      <c r="A800" s="41">
        <v>41578</v>
      </c>
      <c r="B800">
        <v>20.35946083</v>
      </c>
      <c r="C800">
        <v>18.201499940000001</v>
      </c>
      <c r="D800">
        <v>0.35629391700000002</v>
      </c>
      <c r="E800">
        <v>1756.540039</v>
      </c>
      <c r="G800" s="41">
        <f t="shared" si="67"/>
        <v>41578</v>
      </c>
      <c r="H800" s="21">
        <f t="shared" si="68"/>
        <v>-2.0802188717584306E-3</v>
      </c>
      <c r="I800" s="21">
        <f t="shared" si="69"/>
        <v>8.1698838515342764E-3</v>
      </c>
      <c r="J800" s="21">
        <f t="shared" si="70"/>
        <v>-1.9710553835435851E-3</v>
      </c>
      <c r="K800" s="21">
        <f t="shared" si="71"/>
        <v>-3.8393814890611555E-3</v>
      </c>
    </row>
    <row r="801" spans="1:11" x14ac:dyDescent="0.2">
      <c r="A801" s="41">
        <v>41579</v>
      </c>
      <c r="B801">
        <v>20.444335939999998</v>
      </c>
      <c r="C801">
        <v>17.950000760000002</v>
      </c>
      <c r="D801">
        <v>0.35793581600000002</v>
      </c>
      <c r="E801">
        <v>1761.6400149999999</v>
      </c>
      <c r="G801" s="41">
        <f t="shared" si="67"/>
        <v>41579</v>
      </c>
      <c r="H801" s="21">
        <f t="shared" si="68"/>
        <v>4.1688289640231446E-3</v>
      </c>
      <c r="I801" s="21">
        <f t="shared" si="69"/>
        <v>-1.3817497504549081E-2</v>
      </c>
      <c r="J801" s="21">
        <f t="shared" si="70"/>
        <v>4.6082712099742018E-3</v>
      </c>
      <c r="K801" s="21">
        <f t="shared" si="71"/>
        <v>2.9034214346195242E-3</v>
      </c>
    </row>
    <row r="802" spans="1:11" x14ac:dyDescent="0.2">
      <c r="A802" s="41">
        <v>41582</v>
      </c>
      <c r="B802">
        <v>20.513313289999999</v>
      </c>
      <c r="C802">
        <v>17.937000269999999</v>
      </c>
      <c r="D802">
        <v>0.34761515300000001</v>
      </c>
      <c r="E802">
        <v>1767.9300539999999</v>
      </c>
      <c r="G802" s="41">
        <f t="shared" si="67"/>
        <v>41582</v>
      </c>
      <c r="H802" s="21">
        <f t="shared" si="68"/>
        <v>3.3739100258592617E-3</v>
      </c>
      <c r="I802" s="21">
        <f t="shared" si="69"/>
        <v>-7.2426125067215352E-4</v>
      </c>
      <c r="J802" s="21">
        <f t="shared" si="70"/>
        <v>-2.8833837069828228E-2</v>
      </c>
      <c r="K802" s="21">
        <f t="shared" si="71"/>
        <v>3.5705586535510481E-3</v>
      </c>
    </row>
    <row r="803" spans="1:11" x14ac:dyDescent="0.2">
      <c r="A803" s="41">
        <v>41583</v>
      </c>
      <c r="B803">
        <v>20.537187580000001</v>
      </c>
      <c r="C803">
        <v>17.944499969999999</v>
      </c>
      <c r="D803">
        <v>0.34714609400000002</v>
      </c>
      <c r="E803">
        <v>1762.969971</v>
      </c>
      <c r="G803" s="41">
        <f t="shared" si="67"/>
        <v>41583</v>
      </c>
      <c r="H803" s="21">
        <f t="shared" si="68"/>
        <v>1.1638436786143367E-3</v>
      </c>
      <c r="I803" s="21">
        <f t="shared" si="69"/>
        <v>4.181133905953871E-4</v>
      </c>
      <c r="J803" s="21">
        <f t="shared" si="70"/>
        <v>-1.349362926074682E-3</v>
      </c>
      <c r="K803" s="21">
        <f t="shared" si="71"/>
        <v>-2.8055878052288818E-3</v>
      </c>
    </row>
    <row r="804" spans="1:11" x14ac:dyDescent="0.2">
      <c r="A804" s="41">
        <v>41584</v>
      </c>
      <c r="B804">
        <v>20.733489989999999</v>
      </c>
      <c r="C804">
        <v>17.809000019999999</v>
      </c>
      <c r="D804">
        <v>0.34949171499999998</v>
      </c>
      <c r="E804">
        <v>1770.48999</v>
      </c>
      <c r="G804" s="41">
        <f t="shared" si="67"/>
        <v>41584</v>
      </c>
      <c r="H804" s="21">
        <f t="shared" si="68"/>
        <v>9.5583881305717558E-3</v>
      </c>
      <c r="I804" s="21">
        <f t="shared" si="69"/>
        <v>-7.5510574396907559E-3</v>
      </c>
      <c r="J804" s="21">
        <f t="shared" si="70"/>
        <v>6.7568699188647052E-3</v>
      </c>
      <c r="K804" s="21">
        <f t="shared" si="71"/>
        <v>4.265540039649407E-3</v>
      </c>
    </row>
    <row r="805" spans="1:11" x14ac:dyDescent="0.2">
      <c r="A805" s="41">
        <v>41585</v>
      </c>
      <c r="B805">
        <v>20.561061859999999</v>
      </c>
      <c r="C805">
        <v>17.177999499999999</v>
      </c>
      <c r="D805">
        <v>0.34128209900000001</v>
      </c>
      <c r="E805">
        <v>1747.150024</v>
      </c>
      <c r="G805" s="41">
        <f t="shared" si="67"/>
        <v>41585</v>
      </c>
      <c r="H805" s="21">
        <f t="shared" si="68"/>
        <v>-8.3164064556022262E-3</v>
      </c>
      <c r="I805" s="21">
        <f t="shared" si="69"/>
        <v>-3.5431552545980627E-2</v>
      </c>
      <c r="J805" s="21">
        <f t="shared" si="70"/>
        <v>-2.3490159130095445E-2</v>
      </c>
      <c r="K805" s="21">
        <f t="shared" si="71"/>
        <v>-1.3182772075429838E-2</v>
      </c>
    </row>
    <row r="806" spans="1:11" x14ac:dyDescent="0.2">
      <c r="A806" s="41">
        <v>41586</v>
      </c>
      <c r="B806">
        <v>20.68043518</v>
      </c>
      <c r="C806">
        <v>17.51549911</v>
      </c>
      <c r="D806">
        <v>0.36497247199999999</v>
      </c>
      <c r="E806">
        <v>1770.6099850000001</v>
      </c>
      <c r="G806" s="41">
        <f t="shared" si="67"/>
        <v>41586</v>
      </c>
      <c r="H806" s="21">
        <f t="shared" si="68"/>
        <v>5.8057954794753543E-3</v>
      </c>
      <c r="I806" s="21">
        <f t="shared" si="69"/>
        <v>1.9647201060868591E-2</v>
      </c>
      <c r="J806" s="21">
        <f t="shared" si="70"/>
        <v>6.9415809002042028E-2</v>
      </c>
      <c r="K806" s="21">
        <f t="shared" si="71"/>
        <v>1.3427559555698521E-2</v>
      </c>
    </row>
    <row r="807" spans="1:11" x14ac:dyDescent="0.2">
      <c r="A807" s="41">
        <v>41589</v>
      </c>
      <c r="B807">
        <v>20.958965299999999</v>
      </c>
      <c r="C807">
        <v>17.71899986</v>
      </c>
      <c r="D807">
        <v>0.368021816</v>
      </c>
      <c r="E807">
        <v>1771.8900149999999</v>
      </c>
      <c r="G807" s="41">
        <f t="shared" si="67"/>
        <v>41589</v>
      </c>
      <c r="H807" s="21">
        <f t="shared" si="68"/>
        <v>1.346829104782887E-2</v>
      </c>
      <c r="I807" s="21">
        <f t="shared" si="69"/>
        <v>1.1618324360726628E-2</v>
      </c>
      <c r="J807" s="21">
        <f t="shared" si="70"/>
        <v>8.3549972503131897E-3</v>
      </c>
      <c r="K807" s="21">
        <f t="shared" si="71"/>
        <v>7.2293165115056013E-4</v>
      </c>
    </row>
    <row r="808" spans="1:11" x14ac:dyDescent="0.2">
      <c r="A808" s="41">
        <v>41590</v>
      </c>
      <c r="B808">
        <v>20.87939072</v>
      </c>
      <c r="C808">
        <v>17.476499560000001</v>
      </c>
      <c r="D808">
        <v>0.36872547900000002</v>
      </c>
      <c r="E808">
        <v>1767.6899410000001</v>
      </c>
      <c r="G808" s="41">
        <f t="shared" si="67"/>
        <v>41590</v>
      </c>
      <c r="H808" s="21">
        <f t="shared" si="68"/>
        <v>-3.7966845624769069E-3</v>
      </c>
      <c r="I808" s="21">
        <f t="shared" si="69"/>
        <v>-1.3685890959762137E-2</v>
      </c>
      <c r="J808" s="21">
        <f t="shared" si="70"/>
        <v>1.9120143681916613E-3</v>
      </c>
      <c r="K808" s="21">
        <f t="shared" si="71"/>
        <v>-2.3703920471609408E-3</v>
      </c>
    </row>
    <row r="809" spans="1:11" x14ac:dyDescent="0.2">
      <c r="A809" s="41">
        <v>41591</v>
      </c>
      <c r="B809">
        <v>20.929788590000001</v>
      </c>
      <c r="C809">
        <v>17.81100082</v>
      </c>
      <c r="D809">
        <v>0.37881144900000002</v>
      </c>
      <c r="E809">
        <v>1782</v>
      </c>
      <c r="G809" s="41">
        <f t="shared" si="67"/>
        <v>41591</v>
      </c>
      <c r="H809" s="21">
        <f t="shared" si="68"/>
        <v>2.4137615257003617E-3</v>
      </c>
      <c r="I809" s="21">
        <f t="shared" si="69"/>
        <v>1.9140060562562677E-2</v>
      </c>
      <c r="J809" s="21">
        <f t="shared" si="70"/>
        <v>2.7353602000473654E-2</v>
      </c>
      <c r="K809" s="21">
        <f t="shared" si="71"/>
        <v>8.0953444764779725E-3</v>
      </c>
    </row>
    <row r="810" spans="1:11" x14ac:dyDescent="0.2">
      <c r="A810" s="41">
        <v>41592</v>
      </c>
      <c r="B810">
        <v>20.977539060000002</v>
      </c>
      <c r="C810">
        <v>18.370000839999999</v>
      </c>
      <c r="D810">
        <v>0.38045340799999999</v>
      </c>
      <c r="E810">
        <v>1790.619995</v>
      </c>
      <c r="G810" s="41">
        <f t="shared" si="67"/>
        <v>41592</v>
      </c>
      <c r="H810" s="21">
        <f t="shared" si="68"/>
        <v>2.2814597383374923E-3</v>
      </c>
      <c r="I810" s="21">
        <f t="shared" si="69"/>
        <v>3.1385098774028286E-2</v>
      </c>
      <c r="J810" s="21">
        <f t="shared" si="70"/>
        <v>4.3345020440497262E-3</v>
      </c>
      <c r="K810" s="21">
        <f t="shared" si="71"/>
        <v>4.8372586980920396E-3</v>
      </c>
    </row>
    <row r="811" spans="1:11" x14ac:dyDescent="0.2">
      <c r="A811" s="41">
        <v>41593</v>
      </c>
      <c r="B811">
        <v>21.014680859999999</v>
      </c>
      <c r="C811">
        <v>18.45849991</v>
      </c>
      <c r="D811">
        <v>0.37928056700000001</v>
      </c>
      <c r="E811">
        <v>1798.1800539999999</v>
      </c>
      <c r="G811" s="41">
        <f t="shared" si="67"/>
        <v>41593</v>
      </c>
      <c r="H811" s="21">
        <f t="shared" si="68"/>
        <v>1.7705508684199777E-3</v>
      </c>
      <c r="I811" s="21">
        <f t="shared" si="69"/>
        <v>4.8175866060549133E-3</v>
      </c>
      <c r="J811" s="21">
        <f t="shared" si="70"/>
        <v>-3.0827454172784874E-3</v>
      </c>
      <c r="K811" s="21">
        <f t="shared" si="71"/>
        <v>4.2220342792496091E-3</v>
      </c>
    </row>
    <row r="812" spans="1:11" x14ac:dyDescent="0.2">
      <c r="A812" s="41">
        <v>41596</v>
      </c>
      <c r="B812">
        <v>21.014680859999999</v>
      </c>
      <c r="C812">
        <v>18.309000019999999</v>
      </c>
      <c r="D812">
        <v>0.37013280399999998</v>
      </c>
      <c r="E812">
        <v>1791.530029</v>
      </c>
      <c r="G812" s="41">
        <f t="shared" si="67"/>
        <v>41596</v>
      </c>
      <c r="H812" s="21">
        <f t="shared" si="68"/>
        <v>0</v>
      </c>
      <c r="I812" s="21">
        <f t="shared" si="69"/>
        <v>-8.099243748350804E-3</v>
      </c>
      <c r="J812" s="21">
        <f t="shared" si="70"/>
        <v>-2.4118723172020684E-2</v>
      </c>
      <c r="K812" s="21">
        <f t="shared" si="71"/>
        <v>-3.6981975109817711E-3</v>
      </c>
    </row>
    <row r="813" spans="1:11" x14ac:dyDescent="0.2">
      <c r="A813" s="41">
        <v>41597</v>
      </c>
      <c r="B813">
        <v>21.022632600000001</v>
      </c>
      <c r="C813">
        <v>18.24699974</v>
      </c>
      <c r="D813">
        <v>0.36411923200000001</v>
      </c>
      <c r="E813">
        <v>1787.869995</v>
      </c>
      <c r="G813" s="41">
        <f t="shared" si="67"/>
        <v>41597</v>
      </c>
      <c r="H813" s="21">
        <f t="shared" si="68"/>
        <v>3.7838975775922735E-4</v>
      </c>
      <c r="I813" s="21">
        <f t="shared" si="69"/>
        <v>-3.3863280316933642E-3</v>
      </c>
      <c r="J813" s="21">
        <f t="shared" si="70"/>
        <v>-1.6247065742381439E-2</v>
      </c>
      <c r="K813" s="21">
        <f t="shared" si="71"/>
        <v>-2.0429654768572281E-3</v>
      </c>
    </row>
    <row r="814" spans="1:11" x14ac:dyDescent="0.2">
      <c r="A814" s="41">
        <v>41598</v>
      </c>
      <c r="B814">
        <v>20.929788590000001</v>
      </c>
      <c r="C814">
        <v>18.128499980000001</v>
      </c>
      <c r="D814">
        <v>0.35869514899999999</v>
      </c>
      <c r="E814">
        <v>1781.369995</v>
      </c>
      <c r="G814" s="41">
        <f t="shared" si="67"/>
        <v>41598</v>
      </c>
      <c r="H814" s="21">
        <f t="shared" si="68"/>
        <v>-4.41638360744602E-3</v>
      </c>
      <c r="I814" s="21">
        <f t="shared" si="69"/>
        <v>-6.4942051673421153E-3</v>
      </c>
      <c r="J814" s="21">
        <f t="shared" si="70"/>
        <v>-1.4896447436206883E-2</v>
      </c>
      <c r="K814" s="21">
        <f t="shared" si="71"/>
        <v>-3.6356111004592906E-3</v>
      </c>
    </row>
    <row r="815" spans="1:11" x14ac:dyDescent="0.2">
      <c r="A815" s="41">
        <v>41599</v>
      </c>
      <c r="B815">
        <v>20.919176100000001</v>
      </c>
      <c r="C815">
        <v>18.445999149999999</v>
      </c>
      <c r="D815">
        <v>0.36152499900000001</v>
      </c>
      <c r="E815">
        <v>1795.849976</v>
      </c>
      <c r="G815" s="41">
        <f t="shared" si="67"/>
        <v>41599</v>
      </c>
      <c r="H815" s="21">
        <f t="shared" si="68"/>
        <v>-5.0705194437894474E-4</v>
      </c>
      <c r="I815" s="21">
        <f t="shared" si="69"/>
        <v>1.7513813627728414E-2</v>
      </c>
      <c r="J815" s="21">
        <f t="shared" si="70"/>
        <v>7.8892898548790225E-3</v>
      </c>
      <c r="K815" s="21">
        <f t="shared" si="71"/>
        <v>8.1285645546083085E-3</v>
      </c>
    </row>
    <row r="816" spans="1:11" x14ac:dyDescent="0.2">
      <c r="A816" s="41">
        <v>41600</v>
      </c>
      <c r="B816">
        <v>21.17118073</v>
      </c>
      <c r="C816">
        <v>18.615499499999999</v>
      </c>
      <c r="D816">
        <v>0.35798761200000001</v>
      </c>
      <c r="E816">
        <v>1804.76001</v>
      </c>
      <c r="G816" s="41">
        <f t="shared" si="67"/>
        <v>41600</v>
      </c>
      <c r="H816" s="21">
        <f t="shared" si="68"/>
        <v>1.2046584855700806E-2</v>
      </c>
      <c r="I816" s="21">
        <f t="shared" si="69"/>
        <v>9.1890034593220538E-3</v>
      </c>
      <c r="J816" s="21">
        <f t="shared" si="70"/>
        <v>-9.7846262631481329E-3</v>
      </c>
      <c r="K816" s="21">
        <f t="shared" si="71"/>
        <v>4.9614578718015778E-3</v>
      </c>
    </row>
    <row r="817" spans="1:11" x14ac:dyDescent="0.2">
      <c r="A817" s="41">
        <v>41603</v>
      </c>
      <c r="B817">
        <v>21.33564758</v>
      </c>
      <c r="C817">
        <v>18.832000730000001</v>
      </c>
      <c r="D817">
        <v>0.36576995299999998</v>
      </c>
      <c r="E817">
        <v>1802.4799800000001</v>
      </c>
      <c r="G817" s="41">
        <f t="shared" si="67"/>
        <v>41603</v>
      </c>
      <c r="H817" s="21">
        <f t="shared" si="68"/>
        <v>7.7684306840263874E-3</v>
      </c>
      <c r="I817" s="21">
        <f t="shared" si="69"/>
        <v>1.1630159588250866E-2</v>
      </c>
      <c r="J817" s="21">
        <f t="shared" si="70"/>
        <v>2.1739134928501214E-2</v>
      </c>
      <c r="K817" s="21">
        <f t="shared" si="71"/>
        <v>-1.2633424872927623E-3</v>
      </c>
    </row>
    <row r="818" spans="1:11" x14ac:dyDescent="0.2">
      <c r="A818" s="41">
        <v>41604</v>
      </c>
      <c r="B818">
        <v>21.401962279999999</v>
      </c>
      <c r="C818">
        <v>19.068500520000001</v>
      </c>
      <c r="D818">
        <v>0.36883571700000001</v>
      </c>
      <c r="E818">
        <v>1802.75</v>
      </c>
      <c r="G818" s="41">
        <f t="shared" si="67"/>
        <v>41604</v>
      </c>
      <c r="H818" s="21">
        <f t="shared" si="68"/>
        <v>3.1081643878558807E-3</v>
      </c>
      <c r="I818" s="21">
        <f t="shared" si="69"/>
        <v>1.2558399576909851E-2</v>
      </c>
      <c r="J818" s="21">
        <f t="shared" si="70"/>
        <v>8.3816726192378344E-3</v>
      </c>
      <c r="K818" s="21">
        <f t="shared" si="71"/>
        <v>1.4980471516801153E-4</v>
      </c>
    </row>
    <row r="819" spans="1:11" x14ac:dyDescent="0.2">
      <c r="A819" s="41">
        <v>41605</v>
      </c>
      <c r="B819">
        <v>21.468280790000001</v>
      </c>
      <c r="C819">
        <v>19.335500719999999</v>
      </c>
      <c r="D819">
        <v>0.37025079100000002</v>
      </c>
      <c r="E819">
        <v>1807.2299800000001</v>
      </c>
      <c r="G819" s="41">
        <f t="shared" si="67"/>
        <v>41605</v>
      </c>
      <c r="H819" s="21">
        <f t="shared" si="68"/>
        <v>3.0987116570136346E-3</v>
      </c>
      <c r="I819" s="21">
        <f t="shared" si="69"/>
        <v>1.4002160249567241E-2</v>
      </c>
      <c r="J819" s="21">
        <f t="shared" si="70"/>
        <v>3.836596985535401E-3</v>
      </c>
      <c r="K819" s="21">
        <f t="shared" si="71"/>
        <v>2.4850811260574979E-3</v>
      </c>
    </row>
    <row r="820" spans="1:11" x14ac:dyDescent="0.2">
      <c r="A820" s="41">
        <v>41607</v>
      </c>
      <c r="B820">
        <v>21.489503859999999</v>
      </c>
      <c r="C820">
        <v>19.680999759999999</v>
      </c>
      <c r="D820">
        <v>0.36789238499999999</v>
      </c>
      <c r="E820">
        <v>1805.8100589999999</v>
      </c>
      <c r="G820" s="41">
        <f t="shared" si="67"/>
        <v>41607</v>
      </c>
      <c r="H820" s="21">
        <f t="shared" si="68"/>
        <v>9.885779959559486E-4</v>
      </c>
      <c r="I820" s="21">
        <f t="shared" si="69"/>
        <v>1.786863681490436E-2</v>
      </c>
      <c r="J820" s="21">
        <f t="shared" si="70"/>
        <v>-6.3697527657680109E-3</v>
      </c>
      <c r="K820" s="21">
        <f t="shared" si="71"/>
        <v>-7.8568915728149946E-4</v>
      </c>
    </row>
    <row r="821" spans="1:11" x14ac:dyDescent="0.2">
      <c r="A821" s="41">
        <v>41610</v>
      </c>
      <c r="B821">
        <v>21.516035080000002</v>
      </c>
      <c r="C821">
        <v>19.614999770000001</v>
      </c>
      <c r="D821">
        <v>0.37142995000000001</v>
      </c>
      <c r="E821">
        <v>1800.900024</v>
      </c>
      <c r="G821" s="41">
        <f t="shared" si="67"/>
        <v>41610</v>
      </c>
      <c r="H821" s="21">
        <f t="shared" si="68"/>
        <v>1.2346129614182037E-3</v>
      </c>
      <c r="I821" s="21">
        <f t="shared" si="69"/>
        <v>-3.353487668555255E-3</v>
      </c>
      <c r="J821" s="21">
        <f t="shared" si="70"/>
        <v>9.6157603262161384E-3</v>
      </c>
      <c r="K821" s="21">
        <f t="shared" si="71"/>
        <v>-2.7190207383820386E-3</v>
      </c>
    </row>
    <row r="822" spans="1:11" x14ac:dyDescent="0.2">
      <c r="A822" s="41">
        <v>41611</v>
      </c>
      <c r="B822">
        <v>21.542558669999998</v>
      </c>
      <c r="C822">
        <v>19.232999800000002</v>
      </c>
      <c r="D822">
        <v>0.37119403499999998</v>
      </c>
      <c r="E822">
        <v>1795.150024</v>
      </c>
      <c r="G822" s="41">
        <f t="shared" si="67"/>
        <v>41611</v>
      </c>
      <c r="H822" s="21">
        <f t="shared" si="68"/>
        <v>1.2327359525757236E-3</v>
      </c>
      <c r="I822" s="21">
        <f t="shared" si="69"/>
        <v>-1.9474890363457731E-2</v>
      </c>
      <c r="J822" s="21">
        <f t="shared" si="70"/>
        <v>-6.3515341183451035E-4</v>
      </c>
      <c r="K822" s="21">
        <f t="shared" si="71"/>
        <v>-3.1928479778842167E-3</v>
      </c>
    </row>
    <row r="823" spans="1:11" x14ac:dyDescent="0.2">
      <c r="A823" s="41">
        <v>41612</v>
      </c>
      <c r="B823">
        <v>21.403823849999998</v>
      </c>
      <c r="C823">
        <v>19.298000340000002</v>
      </c>
      <c r="D823">
        <v>0.37638232100000002</v>
      </c>
      <c r="E823">
        <v>1792.8100589999999</v>
      </c>
      <c r="G823" s="41">
        <f t="shared" si="67"/>
        <v>41612</v>
      </c>
      <c r="H823" s="21">
        <f t="shared" si="68"/>
        <v>-6.4400344511165641E-3</v>
      </c>
      <c r="I823" s="21">
        <f t="shared" si="69"/>
        <v>3.3796360773632461E-3</v>
      </c>
      <c r="J823" s="21">
        <f t="shared" si="70"/>
        <v>1.3977288185679004E-2</v>
      </c>
      <c r="K823" s="21">
        <f t="shared" si="71"/>
        <v>-1.3034927269121033E-3</v>
      </c>
    </row>
    <row r="824" spans="1:11" x14ac:dyDescent="0.2">
      <c r="A824" s="41">
        <v>41613</v>
      </c>
      <c r="B824">
        <v>21.195705409999999</v>
      </c>
      <c r="C824">
        <v>19.22450066</v>
      </c>
      <c r="D824">
        <v>0.37025079100000002</v>
      </c>
      <c r="E824">
        <v>1785.030029</v>
      </c>
      <c r="G824" s="41">
        <f t="shared" si="67"/>
        <v>41613</v>
      </c>
      <c r="H824" s="21">
        <f t="shared" si="68"/>
        <v>-9.7234233218565676E-3</v>
      </c>
      <c r="I824" s="21">
        <f t="shared" si="69"/>
        <v>-3.8086681886752016E-3</v>
      </c>
      <c r="J824" s="21">
        <f t="shared" si="70"/>
        <v>-1.6290696076556643E-2</v>
      </c>
      <c r="K824" s="21">
        <f t="shared" si="71"/>
        <v>-4.3395729296272778E-3</v>
      </c>
    </row>
    <row r="825" spans="1:11" x14ac:dyDescent="0.2">
      <c r="A825" s="41">
        <v>41614</v>
      </c>
      <c r="B825">
        <v>21.329105380000001</v>
      </c>
      <c r="C825">
        <v>19.347499849999998</v>
      </c>
      <c r="D825">
        <v>0.36482670900000003</v>
      </c>
      <c r="E825">
        <v>1805.089966</v>
      </c>
      <c r="G825" s="41">
        <f t="shared" si="67"/>
        <v>41614</v>
      </c>
      <c r="H825" s="21">
        <f t="shared" si="68"/>
        <v>6.2937263667132096E-3</v>
      </c>
      <c r="I825" s="21">
        <f t="shared" si="69"/>
        <v>6.3980434225747729E-3</v>
      </c>
      <c r="J825" s="21">
        <f t="shared" si="70"/>
        <v>-1.4649751281692769E-2</v>
      </c>
      <c r="K825" s="21">
        <f t="shared" si="71"/>
        <v>1.1237870889621915E-2</v>
      </c>
    </row>
    <row r="826" spans="1:11" x14ac:dyDescent="0.2">
      <c r="A826" s="41">
        <v>41617</v>
      </c>
      <c r="B826">
        <v>21.33177757</v>
      </c>
      <c r="C826">
        <v>19.244499210000001</v>
      </c>
      <c r="D826">
        <v>0.35869514899999999</v>
      </c>
      <c r="E826">
        <v>1808.369995</v>
      </c>
      <c r="G826" s="41">
        <f t="shared" si="67"/>
        <v>41617</v>
      </c>
      <c r="H826" s="21">
        <f t="shared" si="68"/>
        <v>1.2528373564622562E-4</v>
      </c>
      <c r="I826" s="21">
        <f t="shared" si="69"/>
        <v>-5.323718351133544E-3</v>
      </c>
      <c r="J826" s="21">
        <f t="shared" si="70"/>
        <v>-1.6806773870276182E-2</v>
      </c>
      <c r="K826" s="21">
        <f t="shared" si="71"/>
        <v>1.8171000126205872E-3</v>
      </c>
    </row>
    <row r="827" spans="1:11" x14ac:dyDescent="0.2">
      <c r="A827" s="41">
        <v>41618</v>
      </c>
      <c r="B827">
        <v>21.099651340000001</v>
      </c>
      <c r="C827">
        <v>19.388999940000001</v>
      </c>
      <c r="D827">
        <v>0.366949052</v>
      </c>
      <c r="E827">
        <v>1802.619995</v>
      </c>
      <c r="G827" s="41">
        <f t="shared" si="67"/>
        <v>41618</v>
      </c>
      <c r="H827" s="21">
        <f t="shared" si="68"/>
        <v>-1.0881710595297505E-2</v>
      </c>
      <c r="I827" s="21">
        <f t="shared" si="69"/>
        <v>7.5086770730263819E-3</v>
      </c>
      <c r="J827" s="21">
        <f t="shared" si="70"/>
        <v>2.3010913370339559E-2</v>
      </c>
      <c r="K827" s="21">
        <f t="shared" si="71"/>
        <v>-3.1796590387466184E-3</v>
      </c>
    </row>
    <row r="828" spans="1:11" x14ac:dyDescent="0.2">
      <c r="A828" s="41">
        <v>41619</v>
      </c>
      <c r="B828">
        <v>21.102312090000002</v>
      </c>
      <c r="C828">
        <v>19.10950089</v>
      </c>
      <c r="D828">
        <v>0.36341163500000001</v>
      </c>
      <c r="E828">
        <v>1782.219971</v>
      </c>
      <c r="G828" s="41">
        <f t="shared" si="67"/>
        <v>41619</v>
      </c>
      <c r="H828" s="21">
        <f t="shared" si="68"/>
        <v>1.2610397949829031E-4</v>
      </c>
      <c r="I828" s="21">
        <f t="shared" si="69"/>
        <v>-1.4415341217438926E-2</v>
      </c>
      <c r="J828" s="21">
        <f t="shared" si="70"/>
        <v>-9.6400766829068951E-3</v>
      </c>
      <c r="K828" s="21">
        <f t="shared" si="71"/>
        <v>-1.1316874358758056E-2</v>
      </c>
    </row>
    <row r="829" spans="1:11" x14ac:dyDescent="0.2">
      <c r="A829" s="41">
        <v>41620</v>
      </c>
      <c r="B829">
        <v>20.944896700000001</v>
      </c>
      <c r="C829">
        <v>19.0625</v>
      </c>
      <c r="D829">
        <v>0.35633692099999997</v>
      </c>
      <c r="E829">
        <v>1775.5</v>
      </c>
      <c r="G829" s="41">
        <f t="shared" si="67"/>
        <v>41620</v>
      </c>
      <c r="H829" s="21">
        <f t="shared" si="68"/>
        <v>-7.459627614672463E-3</v>
      </c>
      <c r="I829" s="21">
        <f t="shared" si="69"/>
        <v>-2.4595561271092414E-3</v>
      </c>
      <c r="J829" s="21">
        <f t="shared" si="70"/>
        <v>-1.9467494484594727E-2</v>
      </c>
      <c r="K829" s="21">
        <f t="shared" si="71"/>
        <v>-3.7705620570671616E-3</v>
      </c>
    </row>
    <row r="830" spans="1:11" x14ac:dyDescent="0.2">
      <c r="A830" s="41">
        <v>41621</v>
      </c>
      <c r="B830">
        <v>20.832836149999999</v>
      </c>
      <c r="C830">
        <v>19.211999890000001</v>
      </c>
      <c r="D830">
        <v>0.35421434000000002</v>
      </c>
      <c r="E830">
        <v>1775.3199460000001</v>
      </c>
      <c r="G830" s="41">
        <f t="shared" si="67"/>
        <v>41621</v>
      </c>
      <c r="H830" s="21">
        <f t="shared" si="68"/>
        <v>-5.350255558911516E-3</v>
      </c>
      <c r="I830" s="21">
        <f t="shared" si="69"/>
        <v>7.8426171803278599E-3</v>
      </c>
      <c r="J830" s="21">
        <f t="shared" si="70"/>
        <v>-5.9566687449711386E-3</v>
      </c>
      <c r="K830" s="21">
        <f t="shared" si="71"/>
        <v>-1.0141030695576259E-4</v>
      </c>
    </row>
    <row r="831" spans="1:11" x14ac:dyDescent="0.2">
      <c r="A831" s="41">
        <v>41624</v>
      </c>
      <c r="B831">
        <v>20.742120740000001</v>
      </c>
      <c r="C831">
        <v>19.448499680000001</v>
      </c>
      <c r="D831">
        <v>0.35468611100000003</v>
      </c>
      <c r="E831">
        <v>1786.540039</v>
      </c>
      <c r="G831" s="41">
        <f t="shared" si="67"/>
        <v>41624</v>
      </c>
      <c r="H831" s="21">
        <f t="shared" si="68"/>
        <v>-4.3544435979254717E-3</v>
      </c>
      <c r="I831" s="21">
        <f t="shared" si="69"/>
        <v>1.2310003714038009E-2</v>
      </c>
      <c r="J831" s="21">
        <f t="shared" si="70"/>
        <v>1.3318800136663533E-3</v>
      </c>
      <c r="K831" s="21">
        <f t="shared" si="71"/>
        <v>6.3200399597154178E-3</v>
      </c>
    </row>
    <row r="832" spans="1:11" x14ac:dyDescent="0.2">
      <c r="A832" s="41">
        <v>41625</v>
      </c>
      <c r="B832">
        <v>20.611383440000001</v>
      </c>
      <c r="C832">
        <v>19.38249969</v>
      </c>
      <c r="D832">
        <v>0.35633692099999997</v>
      </c>
      <c r="E832">
        <v>1781</v>
      </c>
      <c r="G832" s="41">
        <f t="shared" si="67"/>
        <v>41625</v>
      </c>
      <c r="H832" s="21">
        <f t="shared" si="68"/>
        <v>-6.3029861622529455E-3</v>
      </c>
      <c r="I832" s="21">
        <f t="shared" si="69"/>
        <v>-3.3935774525514217E-3</v>
      </c>
      <c r="J832" s="21">
        <f t="shared" si="70"/>
        <v>4.654284306046419E-3</v>
      </c>
      <c r="K832" s="21">
        <f t="shared" si="71"/>
        <v>-3.100987875480743E-3</v>
      </c>
    </row>
    <row r="833" spans="1:11" x14ac:dyDescent="0.2">
      <c r="A833" s="41">
        <v>41626</v>
      </c>
      <c r="B833">
        <v>20.795482639999999</v>
      </c>
      <c r="C833">
        <v>19.798000340000002</v>
      </c>
      <c r="D833">
        <v>0.36128917300000002</v>
      </c>
      <c r="E833">
        <v>1810.650024</v>
      </c>
      <c r="G833" s="41">
        <f t="shared" si="67"/>
        <v>41626</v>
      </c>
      <c r="H833" s="21">
        <f t="shared" si="68"/>
        <v>8.931918642720596E-3</v>
      </c>
      <c r="I833" s="21">
        <f t="shared" si="69"/>
        <v>2.1436897028011881E-2</v>
      </c>
      <c r="J833" s="21">
        <f t="shared" si="70"/>
        <v>1.3897667370819766E-2</v>
      </c>
      <c r="K833" s="21">
        <f t="shared" si="71"/>
        <v>1.6647964065132026E-2</v>
      </c>
    </row>
    <row r="834" spans="1:11" x14ac:dyDescent="0.2">
      <c r="A834" s="41">
        <v>41627</v>
      </c>
      <c r="B834">
        <v>20.608716959999999</v>
      </c>
      <c r="C834">
        <v>19.759500500000001</v>
      </c>
      <c r="D834">
        <v>0.36270418799999998</v>
      </c>
      <c r="E834">
        <v>1809.599976</v>
      </c>
      <c r="G834" s="41">
        <f t="shared" ref="G834:G897" si="72">A834</f>
        <v>41627</v>
      </c>
      <c r="H834" s="21">
        <f t="shared" si="68"/>
        <v>-8.9810697464052999E-3</v>
      </c>
      <c r="I834" s="21">
        <f t="shared" si="69"/>
        <v>-1.9446327577949951E-3</v>
      </c>
      <c r="J834" s="21">
        <f t="shared" si="70"/>
        <v>3.9165718370419711E-3</v>
      </c>
      <c r="K834" s="21">
        <f t="shared" si="71"/>
        <v>-5.7992874718015841E-4</v>
      </c>
    </row>
    <row r="835" spans="1:11" x14ac:dyDescent="0.2">
      <c r="A835" s="41">
        <v>41628</v>
      </c>
      <c r="B835">
        <v>20.659406659999998</v>
      </c>
      <c r="C835">
        <v>20.11000061</v>
      </c>
      <c r="D835">
        <v>0.37001493600000002</v>
      </c>
      <c r="E835">
        <v>1818.3199460000001</v>
      </c>
      <c r="G835" s="41">
        <f t="shared" si="72"/>
        <v>41628</v>
      </c>
      <c r="H835" s="21">
        <f t="shared" si="68"/>
        <v>2.4596242501842536E-3</v>
      </c>
      <c r="I835" s="21">
        <f t="shared" si="69"/>
        <v>1.773830821280109E-2</v>
      </c>
      <c r="J835" s="21">
        <f t="shared" si="70"/>
        <v>2.0156227145632144E-2</v>
      </c>
      <c r="K835" s="21">
        <f t="shared" si="71"/>
        <v>4.8187279595763854E-3</v>
      </c>
    </row>
    <row r="836" spans="1:11" x14ac:dyDescent="0.2">
      <c r="A836" s="41">
        <v>41631</v>
      </c>
      <c r="B836">
        <v>20.77680397</v>
      </c>
      <c r="C836">
        <v>20.14599991</v>
      </c>
      <c r="D836">
        <v>0.37213739800000001</v>
      </c>
      <c r="E836">
        <v>1827.98999</v>
      </c>
      <c r="G836" s="41">
        <f t="shared" si="72"/>
        <v>41631</v>
      </c>
      <c r="H836" s="21">
        <f t="shared" si="68"/>
        <v>5.6825112130302197E-3</v>
      </c>
      <c r="I836" s="21">
        <f t="shared" si="69"/>
        <v>1.7901192893101658E-3</v>
      </c>
      <c r="J836" s="21">
        <f t="shared" si="70"/>
        <v>5.736152229271152E-3</v>
      </c>
      <c r="K836" s="21">
        <f t="shared" si="71"/>
        <v>5.3181201808143452E-3</v>
      </c>
    </row>
    <row r="837" spans="1:11" x14ac:dyDescent="0.2">
      <c r="A837" s="41">
        <v>41632</v>
      </c>
      <c r="B837">
        <v>20.814157489999999</v>
      </c>
      <c r="C837">
        <v>19.959999079999999</v>
      </c>
      <c r="D837">
        <v>0.37308067099999997</v>
      </c>
      <c r="E837">
        <v>1833.3199460000001</v>
      </c>
      <c r="G837" s="41">
        <f t="shared" si="72"/>
        <v>41632</v>
      </c>
      <c r="H837" s="21">
        <f t="shared" ref="H837:H900" si="73">(B837-B836)/B836</f>
        <v>1.7978472557153321E-3</v>
      </c>
      <c r="I837" s="21">
        <f t="shared" ref="I837:I900" si="74">C837/C836-1</f>
        <v>-9.2326432458522678E-3</v>
      </c>
      <c r="J837" s="21">
        <f t="shared" ref="J837:J900" si="75">D837/D836-1</f>
        <v>2.5347439012295414E-3</v>
      </c>
      <c r="K837" s="21">
        <f t="shared" ref="K837:K900" si="76">E837/E836-1</f>
        <v>2.9157468198170999E-3</v>
      </c>
    </row>
    <row r="838" spans="1:11" x14ac:dyDescent="0.2">
      <c r="A838" s="41">
        <v>41634</v>
      </c>
      <c r="B838">
        <v>20.915548319999999</v>
      </c>
      <c r="C838">
        <v>20.219499590000002</v>
      </c>
      <c r="D838">
        <v>0.36954331400000001</v>
      </c>
      <c r="E838">
        <v>1842.0200199999999</v>
      </c>
      <c r="G838" s="41">
        <f t="shared" si="72"/>
        <v>41634</v>
      </c>
      <c r="H838" s="21">
        <f t="shared" si="73"/>
        <v>4.8712435297326899E-3</v>
      </c>
      <c r="I838" s="21">
        <f t="shared" si="74"/>
        <v>1.300102815435622E-2</v>
      </c>
      <c r="J838" s="21">
        <f t="shared" si="75"/>
        <v>-9.4814802131627518E-3</v>
      </c>
      <c r="K838" s="21">
        <f t="shared" si="76"/>
        <v>4.7455295618106241E-3</v>
      </c>
    </row>
    <row r="839" spans="1:11" x14ac:dyDescent="0.2">
      <c r="A839" s="41">
        <v>41635</v>
      </c>
      <c r="B839">
        <v>20.93689728</v>
      </c>
      <c r="C839">
        <v>19.903999330000001</v>
      </c>
      <c r="D839">
        <v>0.371665686</v>
      </c>
      <c r="E839">
        <v>1841.400024</v>
      </c>
      <c r="G839" s="41">
        <f t="shared" si="72"/>
        <v>41635</v>
      </c>
      <c r="H839" s="21">
        <f t="shared" si="73"/>
        <v>1.0207219850691905E-3</v>
      </c>
      <c r="I839" s="21">
        <f t="shared" si="74"/>
        <v>-1.5603762031580537E-2</v>
      </c>
      <c r="J839" s="21">
        <f t="shared" si="75"/>
        <v>5.7432293308923299E-3</v>
      </c>
      <c r="K839" s="21">
        <f t="shared" si="76"/>
        <v>-3.3658483255782912E-4</v>
      </c>
    </row>
    <row r="840" spans="1:11" x14ac:dyDescent="0.2">
      <c r="A840" s="41">
        <v>41638</v>
      </c>
      <c r="B840">
        <v>20.979587550000002</v>
      </c>
      <c r="C840">
        <v>19.668500900000002</v>
      </c>
      <c r="D840">
        <v>0.37661811699999997</v>
      </c>
      <c r="E840">
        <v>1841.0699460000001</v>
      </c>
      <c r="G840" s="41">
        <f t="shared" si="72"/>
        <v>41638</v>
      </c>
      <c r="H840" s="21">
        <f t="shared" si="73"/>
        <v>2.0389969645015788E-3</v>
      </c>
      <c r="I840" s="21">
        <f t="shared" si="74"/>
        <v>-1.1831714124158399E-2</v>
      </c>
      <c r="J840" s="21">
        <f t="shared" si="75"/>
        <v>1.33249616161768E-2</v>
      </c>
      <c r="K840" s="21">
        <f t="shared" si="76"/>
        <v>-1.7925382627237418E-4</v>
      </c>
    </row>
    <row r="841" spans="1:11" x14ac:dyDescent="0.2">
      <c r="A841" s="41">
        <v>41639</v>
      </c>
      <c r="B841">
        <v>20.99559021</v>
      </c>
      <c r="C841">
        <v>19.939500809999998</v>
      </c>
      <c r="D841">
        <v>0.377797306</v>
      </c>
      <c r="E841">
        <v>1848.3599850000001</v>
      </c>
      <c r="G841" s="41">
        <f t="shared" si="72"/>
        <v>41639</v>
      </c>
      <c r="H841" s="21">
        <f t="shared" si="73"/>
        <v>7.6277286013652146E-4</v>
      </c>
      <c r="I841" s="21">
        <f t="shared" si="74"/>
        <v>1.3778371385690935E-2</v>
      </c>
      <c r="J841" s="21">
        <f t="shared" si="75"/>
        <v>3.1309938284249661E-3</v>
      </c>
      <c r="K841" s="21">
        <f t="shared" si="76"/>
        <v>3.9596751963926202E-3</v>
      </c>
    </row>
    <row r="842" spans="1:11" x14ac:dyDescent="0.2">
      <c r="A842" s="41">
        <v>41641</v>
      </c>
      <c r="B842">
        <v>21.054290770000001</v>
      </c>
      <c r="C842">
        <v>19.898500439999999</v>
      </c>
      <c r="D842">
        <v>0.37402406300000002</v>
      </c>
      <c r="E842">
        <v>1831.9799800000001</v>
      </c>
      <c r="G842" s="41">
        <f t="shared" si="72"/>
        <v>41641</v>
      </c>
      <c r="H842" s="21">
        <f t="shared" si="73"/>
        <v>2.7958518628375295E-3</v>
      </c>
      <c r="I842" s="21">
        <f t="shared" si="74"/>
        <v>-2.0562385383006143E-3</v>
      </c>
      <c r="J842" s="21">
        <f t="shared" si="75"/>
        <v>-9.9874799001345993E-3</v>
      </c>
      <c r="K842" s="21">
        <f t="shared" si="76"/>
        <v>-8.8619127945468446E-3</v>
      </c>
    </row>
    <row r="843" spans="1:11" x14ac:dyDescent="0.2">
      <c r="A843" s="41">
        <v>41642</v>
      </c>
      <c r="B843">
        <v>20.984920500000001</v>
      </c>
      <c r="C843">
        <v>19.822000500000001</v>
      </c>
      <c r="D843">
        <v>0.36954331400000001</v>
      </c>
      <c r="E843">
        <v>1831.369995</v>
      </c>
      <c r="G843" s="41">
        <f t="shared" si="72"/>
        <v>41642</v>
      </c>
      <c r="H843" s="21">
        <f t="shared" si="73"/>
        <v>-3.2948281544038106E-3</v>
      </c>
      <c r="I843" s="21">
        <f t="shared" si="74"/>
        <v>-3.8445077924674775E-3</v>
      </c>
      <c r="J843" s="21">
        <f t="shared" si="75"/>
        <v>-1.197984152158682E-2</v>
      </c>
      <c r="K843" s="21">
        <f t="shared" si="76"/>
        <v>-3.329648831642551E-4</v>
      </c>
    </row>
    <row r="844" spans="1:11" x14ac:dyDescent="0.2">
      <c r="A844" s="41">
        <v>41645</v>
      </c>
      <c r="B844">
        <v>20.867517469999999</v>
      </c>
      <c r="C844">
        <v>19.681499479999999</v>
      </c>
      <c r="D844">
        <v>0.37449571500000001</v>
      </c>
      <c r="E844">
        <v>1826.7700199999999</v>
      </c>
      <c r="G844" s="41">
        <f t="shared" si="72"/>
        <v>41645</v>
      </c>
      <c r="H844" s="21">
        <f t="shared" si="73"/>
        <v>-5.5946378257664573E-3</v>
      </c>
      <c r="I844" s="21">
        <f t="shared" si="74"/>
        <v>-7.0881352263109099E-3</v>
      </c>
      <c r="J844" s="21">
        <f t="shared" si="75"/>
        <v>1.340140874528184E-2</v>
      </c>
      <c r="K844" s="21">
        <f t="shared" si="76"/>
        <v>-2.5117671538569253E-3</v>
      </c>
    </row>
    <row r="845" spans="1:11" x14ac:dyDescent="0.2">
      <c r="A845" s="41">
        <v>41646</v>
      </c>
      <c r="B845">
        <v>20.931562419999999</v>
      </c>
      <c r="C845">
        <v>19.9015007</v>
      </c>
      <c r="D845">
        <v>0.38062718499999998</v>
      </c>
      <c r="E845">
        <v>1837.880005</v>
      </c>
      <c r="G845" s="41">
        <f t="shared" si="72"/>
        <v>41646</v>
      </c>
      <c r="H845" s="21">
        <f t="shared" si="73"/>
        <v>3.0691216668237223E-3</v>
      </c>
      <c r="I845" s="21">
        <f t="shared" si="74"/>
        <v>1.1178072088641411E-2</v>
      </c>
      <c r="J845" s="21">
        <f t="shared" si="75"/>
        <v>1.6372603889472925E-2</v>
      </c>
      <c r="K845" s="21">
        <f t="shared" si="76"/>
        <v>6.0817644686330663E-3</v>
      </c>
    </row>
    <row r="846" spans="1:11" x14ac:dyDescent="0.2">
      <c r="A846" s="41">
        <v>41647</v>
      </c>
      <c r="B846">
        <v>20.766132349999999</v>
      </c>
      <c r="C846">
        <v>20.096000669999999</v>
      </c>
      <c r="D846">
        <v>0.38581544200000001</v>
      </c>
      <c r="E846">
        <v>1837.48999</v>
      </c>
      <c r="G846" s="41">
        <f t="shared" si="72"/>
        <v>41647</v>
      </c>
      <c r="H846" s="21">
        <f t="shared" si="73"/>
        <v>-7.9033789585593352E-3</v>
      </c>
      <c r="I846" s="21">
        <f t="shared" si="74"/>
        <v>9.7731308272646089E-3</v>
      </c>
      <c r="J846" s="21">
        <f t="shared" si="75"/>
        <v>1.3630810421489059E-2</v>
      </c>
      <c r="K846" s="21">
        <f t="shared" si="76"/>
        <v>-2.1220917521214133E-4</v>
      </c>
    </row>
    <row r="847" spans="1:11" x14ac:dyDescent="0.2">
      <c r="A847" s="41">
        <v>41648</v>
      </c>
      <c r="B847">
        <v>20.835500719999999</v>
      </c>
      <c r="C847">
        <v>20.05050087</v>
      </c>
      <c r="D847">
        <v>0.37142995000000001</v>
      </c>
      <c r="E847">
        <v>1838.130005</v>
      </c>
      <c r="G847" s="41">
        <f t="shared" si="72"/>
        <v>41648</v>
      </c>
      <c r="H847" s="21">
        <f t="shared" si="73"/>
        <v>3.3404568954314407E-3</v>
      </c>
      <c r="I847" s="21">
        <f t="shared" si="74"/>
        <v>-2.2641221378899568E-3</v>
      </c>
      <c r="J847" s="21">
        <f t="shared" si="75"/>
        <v>-3.7285941499459185E-2</v>
      </c>
      <c r="K847" s="21">
        <f t="shared" si="76"/>
        <v>3.4830938044994042E-4</v>
      </c>
    </row>
    <row r="848" spans="1:11" x14ac:dyDescent="0.2">
      <c r="A848" s="41">
        <v>41649</v>
      </c>
      <c r="B848">
        <v>20.82216644</v>
      </c>
      <c r="C848">
        <v>19.882999420000001</v>
      </c>
      <c r="D848">
        <v>0.37095820899999998</v>
      </c>
      <c r="E848">
        <v>1842.369995</v>
      </c>
      <c r="G848" s="41">
        <f t="shared" si="72"/>
        <v>41649</v>
      </c>
      <c r="H848" s="21">
        <f t="shared" si="73"/>
        <v>-6.3997886008081975E-4</v>
      </c>
      <c r="I848" s="21">
        <f t="shared" si="74"/>
        <v>-8.3539783412901469E-3</v>
      </c>
      <c r="J848" s="21">
        <f t="shared" si="75"/>
        <v>-1.2700672091736642E-3</v>
      </c>
      <c r="K848" s="21">
        <f t="shared" si="76"/>
        <v>2.3066866807388564E-3</v>
      </c>
    </row>
    <row r="849" spans="1:11" x14ac:dyDescent="0.2">
      <c r="A849" s="41">
        <v>41652</v>
      </c>
      <c r="B849">
        <v>20.675416949999999</v>
      </c>
      <c r="C849">
        <v>19.54899979</v>
      </c>
      <c r="D849">
        <v>0.36223259600000002</v>
      </c>
      <c r="E849">
        <v>1819.1999510000001</v>
      </c>
      <c r="G849" s="41">
        <f t="shared" si="72"/>
        <v>41652</v>
      </c>
      <c r="H849" s="21">
        <f t="shared" si="73"/>
        <v>-7.0477531923907365E-3</v>
      </c>
      <c r="I849" s="21">
        <f t="shared" si="74"/>
        <v>-1.6798251759944982E-2</v>
      </c>
      <c r="J849" s="21">
        <f t="shared" si="75"/>
        <v>-2.352182210368603E-2</v>
      </c>
      <c r="K849" s="21">
        <f t="shared" si="76"/>
        <v>-1.2576216537872997E-2</v>
      </c>
    </row>
    <row r="850" spans="1:11" x14ac:dyDescent="0.2">
      <c r="A850" s="41">
        <v>41653</v>
      </c>
      <c r="B850">
        <v>20.800825119999999</v>
      </c>
      <c r="C850">
        <v>19.877000809999998</v>
      </c>
      <c r="D850">
        <v>0.37355235199999998</v>
      </c>
      <c r="E850">
        <v>1838.880005</v>
      </c>
      <c r="G850" s="41">
        <f t="shared" si="72"/>
        <v>41653</v>
      </c>
      <c r="H850" s="21">
        <f t="shared" si="73"/>
        <v>6.0655690912197078E-3</v>
      </c>
      <c r="I850" s="21">
        <f t="shared" si="74"/>
        <v>1.6778404190672891E-2</v>
      </c>
      <c r="J850" s="21">
        <f t="shared" si="75"/>
        <v>3.1249965146703529E-2</v>
      </c>
      <c r="K850" s="21">
        <f t="shared" si="76"/>
        <v>1.0817971927264969E-2</v>
      </c>
    </row>
    <row r="851" spans="1:11" x14ac:dyDescent="0.2">
      <c r="A851" s="41">
        <v>41654</v>
      </c>
      <c r="B851">
        <v>20.720777510000001</v>
      </c>
      <c r="C851">
        <v>19.793500900000002</v>
      </c>
      <c r="D851">
        <v>0.377561331</v>
      </c>
      <c r="E851">
        <v>1848.380005</v>
      </c>
      <c r="G851" s="41">
        <f t="shared" si="72"/>
        <v>41654</v>
      </c>
      <c r="H851" s="21">
        <f t="shared" si="73"/>
        <v>-3.8482901297521993E-3</v>
      </c>
      <c r="I851" s="21">
        <f t="shared" si="74"/>
        <v>-4.2008304370541039E-3</v>
      </c>
      <c r="J851" s="21">
        <f t="shared" si="75"/>
        <v>1.0732040578879998E-2</v>
      </c>
      <c r="K851" s="21">
        <f t="shared" si="76"/>
        <v>5.1661881004574361E-3</v>
      </c>
    </row>
    <row r="852" spans="1:11" x14ac:dyDescent="0.2">
      <c r="A852" s="41">
        <v>41655</v>
      </c>
      <c r="B852">
        <v>20.480642320000001</v>
      </c>
      <c r="C852">
        <v>19.790000920000001</v>
      </c>
      <c r="D852">
        <v>0.37874057900000002</v>
      </c>
      <c r="E852">
        <v>1845.8900149999999</v>
      </c>
      <c r="G852" s="41">
        <f t="shared" si="72"/>
        <v>41655</v>
      </c>
      <c r="H852" s="21">
        <f t="shared" si="73"/>
        <v>-1.1589101320358714E-2</v>
      </c>
      <c r="I852" s="21">
        <f t="shared" si="74"/>
        <v>-1.768247071441964E-4</v>
      </c>
      <c r="J852" s="21">
        <f t="shared" si="75"/>
        <v>3.1233283262264155E-3</v>
      </c>
      <c r="K852" s="21">
        <f t="shared" si="76"/>
        <v>-1.3471201772711217E-3</v>
      </c>
    </row>
    <row r="853" spans="1:11" x14ac:dyDescent="0.2">
      <c r="A853" s="41">
        <v>41656</v>
      </c>
      <c r="B853">
        <v>20.328554149999999</v>
      </c>
      <c r="C853">
        <v>19.980499269999999</v>
      </c>
      <c r="D853">
        <v>0.37708962000000001</v>
      </c>
      <c r="E853">
        <v>1838.6999510000001</v>
      </c>
      <c r="G853" s="41">
        <f t="shared" si="72"/>
        <v>41656</v>
      </c>
      <c r="H853" s="21">
        <f t="shared" si="73"/>
        <v>-7.4259472737084799E-3</v>
      </c>
      <c r="I853" s="21">
        <f t="shared" si="74"/>
        <v>9.625989951697278E-3</v>
      </c>
      <c r="J853" s="21">
        <f t="shared" si="75"/>
        <v>-4.3590760841076825E-3</v>
      </c>
      <c r="K853" s="21">
        <f t="shared" si="76"/>
        <v>-3.8951746537292387E-3</v>
      </c>
    </row>
    <row r="854" spans="1:11" x14ac:dyDescent="0.2">
      <c r="A854" s="41">
        <v>41660</v>
      </c>
      <c r="B854">
        <v>20.235170360000001</v>
      </c>
      <c r="C854">
        <v>20.352500920000001</v>
      </c>
      <c r="D854">
        <v>0.37850460400000002</v>
      </c>
      <c r="E854">
        <v>1843.8000489999999</v>
      </c>
      <c r="G854" s="41">
        <f t="shared" si="72"/>
        <v>41660</v>
      </c>
      <c r="H854" s="21">
        <f t="shared" si="73"/>
        <v>-4.5937251272736091E-3</v>
      </c>
      <c r="I854" s="21">
        <f t="shared" si="74"/>
        <v>1.8618235959626306E-2</v>
      </c>
      <c r="J854" s="21">
        <f t="shared" si="75"/>
        <v>3.752381197870136E-3</v>
      </c>
      <c r="K854" s="21">
        <f t="shared" si="76"/>
        <v>2.7737521813855359E-3</v>
      </c>
    </row>
    <row r="855" spans="1:11" x14ac:dyDescent="0.2">
      <c r="A855" s="41">
        <v>41661</v>
      </c>
      <c r="B855">
        <v>20.104438779999999</v>
      </c>
      <c r="C855">
        <v>20.226999280000001</v>
      </c>
      <c r="D855">
        <v>0.378033012</v>
      </c>
      <c r="E855">
        <v>1844.8599850000001</v>
      </c>
      <c r="G855" s="41">
        <f t="shared" si="72"/>
        <v>41661</v>
      </c>
      <c r="H855" s="21">
        <f t="shared" si="73"/>
        <v>-6.4606117800928963E-3</v>
      </c>
      <c r="I855" s="21">
        <f t="shared" si="74"/>
        <v>-6.1663989351142812E-3</v>
      </c>
      <c r="J855" s="21">
        <f t="shared" si="75"/>
        <v>-1.2459346465439891E-3</v>
      </c>
      <c r="K855" s="21">
        <f t="shared" si="76"/>
        <v>5.7486493753744483E-4</v>
      </c>
    </row>
    <row r="856" spans="1:11" x14ac:dyDescent="0.2">
      <c r="A856" s="41">
        <v>41662</v>
      </c>
      <c r="B856">
        <v>20.000377660000002</v>
      </c>
      <c r="C856">
        <v>19.993499759999999</v>
      </c>
      <c r="D856">
        <v>0.37661811699999997</v>
      </c>
      <c r="E856">
        <v>1828.459961</v>
      </c>
      <c r="G856" s="41">
        <f t="shared" si="72"/>
        <v>41662</v>
      </c>
      <c r="H856" s="21">
        <f t="shared" si="73"/>
        <v>-5.1760271022097759E-3</v>
      </c>
      <c r="I856" s="21">
        <f t="shared" si="74"/>
        <v>-1.1543952554093462E-2</v>
      </c>
      <c r="J856" s="21">
        <f t="shared" si="75"/>
        <v>-3.7427815960158206E-3</v>
      </c>
      <c r="K856" s="21">
        <f t="shared" si="76"/>
        <v>-8.8895765171035368E-3</v>
      </c>
    </row>
    <row r="857" spans="1:11" x14ac:dyDescent="0.2">
      <c r="A857" s="41">
        <v>41663</v>
      </c>
      <c r="B857">
        <v>19.856294630000001</v>
      </c>
      <c r="C857">
        <v>19.379999160000001</v>
      </c>
      <c r="D857">
        <v>0.366949052</v>
      </c>
      <c r="E857">
        <v>1790.290039</v>
      </c>
      <c r="G857" s="41">
        <f t="shared" si="72"/>
        <v>41663</v>
      </c>
      <c r="H857" s="21">
        <f t="shared" si="73"/>
        <v>-7.2040154665759882E-3</v>
      </c>
      <c r="I857" s="21">
        <f t="shared" si="74"/>
        <v>-3.0685002994193078E-2</v>
      </c>
      <c r="J857" s="21">
        <f t="shared" si="75"/>
        <v>-2.5673393189419969E-2</v>
      </c>
      <c r="K857" s="21">
        <f t="shared" si="76"/>
        <v>-2.0875448636635485E-2</v>
      </c>
    </row>
    <row r="858" spans="1:11" x14ac:dyDescent="0.2">
      <c r="A858" s="41">
        <v>41666</v>
      </c>
      <c r="B858">
        <v>19.784257889999999</v>
      </c>
      <c r="C858">
        <v>19.31399918</v>
      </c>
      <c r="D858">
        <v>0.36459082399999998</v>
      </c>
      <c r="E858">
        <v>1781.5600589999999</v>
      </c>
      <c r="G858" s="41">
        <f t="shared" si="72"/>
        <v>41666</v>
      </c>
      <c r="H858" s="21">
        <f t="shared" si="73"/>
        <v>-3.6279044676927963E-3</v>
      </c>
      <c r="I858" s="21">
        <f t="shared" si="74"/>
        <v>-3.4055718710361838E-3</v>
      </c>
      <c r="J858" s="21">
        <f t="shared" si="75"/>
        <v>-6.4265815299068274E-3</v>
      </c>
      <c r="K858" s="21">
        <f t="shared" si="76"/>
        <v>-4.8762936785797795E-3</v>
      </c>
    </row>
    <row r="859" spans="1:11" x14ac:dyDescent="0.2">
      <c r="A859" s="41">
        <v>41667</v>
      </c>
      <c r="B859">
        <v>19.922992709999999</v>
      </c>
      <c r="C859">
        <v>19.7215004</v>
      </c>
      <c r="D859">
        <v>0.36812826999999998</v>
      </c>
      <c r="E859">
        <v>1792.5</v>
      </c>
      <c r="G859" s="41">
        <f t="shared" si="72"/>
        <v>41667</v>
      </c>
      <c r="H859" s="21">
        <f t="shared" si="73"/>
        <v>7.0123843295696051E-3</v>
      </c>
      <c r="I859" s="21">
        <f t="shared" si="74"/>
        <v>2.109874895417696E-2</v>
      </c>
      <c r="J859" s="21">
        <f t="shared" si="75"/>
        <v>9.7025096824707724E-3</v>
      </c>
      <c r="K859" s="21">
        <f t="shared" si="76"/>
        <v>6.1406523707883132E-3</v>
      </c>
    </row>
    <row r="860" spans="1:11" x14ac:dyDescent="0.2">
      <c r="A860" s="41">
        <v>41668</v>
      </c>
      <c r="B860">
        <v>19.77091789</v>
      </c>
      <c r="C860">
        <v>19.209999079999999</v>
      </c>
      <c r="D860">
        <v>0.36459082399999998</v>
      </c>
      <c r="E860">
        <v>1774.1999510000001</v>
      </c>
      <c r="G860" s="41">
        <f t="shared" si="72"/>
        <v>41668</v>
      </c>
      <c r="H860" s="21">
        <f t="shared" si="73"/>
        <v>-7.6331313379273576E-3</v>
      </c>
      <c r="I860" s="21">
        <f t="shared" si="74"/>
        <v>-2.5936227448495774E-2</v>
      </c>
      <c r="J860" s="21">
        <f t="shared" si="75"/>
        <v>-9.6092755929882978E-3</v>
      </c>
      <c r="K860" s="21">
        <f t="shared" si="76"/>
        <v>-1.0209232357043185E-2</v>
      </c>
    </row>
    <row r="861" spans="1:11" x14ac:dyDescent="0.2">
      <c r="A861" s="41">
        <v>41669</v>
      </c>
      <c r="B861">
        <v>19.9443512</v>
      </c>
      <c r="C861">
        <v>20.15049934</v>
      </c>
      <c r="D861">
        <v>0.37072244300000001</v>
      </c>
      <c r="E861">
        <v>1794.1899410000001</v>
      </c>
      <c r="G861" s="41">
        <f t="shared" si="72"/>
        <v>41669</v>
      </c>
      <c r="H861" s="21">
        <f t="shared" si="73"/>
        <v>8.7721425461850452E-3</v>
      </c>
      <c r="I861" s="21">
        <f t="shared" si="74"/>
        <v>4.8958891464975451E-2</v>
      </c>
      <c r="J861" s="21">
        <f t="shared" si="75"/>
        <v>1.6817809435599074E-2</v>
      </c>
      <c r="K861" s="21">
        <f t="shared" si="76"/>
        <v>1.1267044612831345E-2</v>
      </c>
    </row>
    <row r="862" spans="1:11" x14ac:dyDescent="0.2">
      <c r="A862" s="41">
        <v>41670</v>
      </c>
      <c r="B862">
        <v>19.92567253</v>
      </c>
      <c r="C862">
        <v>17.93449974</v>
      </c>
      <c r="D862">
        <v>0.37025079100000002</v>
      </c>
      <c r="E862">
        <v>1782.589966</v>
      </c>
      <c r="G862" s="41">
        <f t="shared" si="72"/>
        <v>41670</v>
      </c>
      <c r="H862" s="21">
        <f t="shared" si="73"/>
        <v>-9.3653936458960353E-4</v>
      </c>
      <c r="I862" s="21">
        <f t="shared" si="74"/>
        <v>-0.10997244101048664</v>
      </c>
      <c r="J862" s="21">
        <f t="shared" si="75"/>
        <v>-1.2722510031581979E-3</v>
      </c>
      <c r="K862" s="21">
        <f t="shared" si="76"/>
        <v>-6.4652993169356243E-3</v>
      </c>
    </row>
    <row r="863" spans="1:11" x14ac:dyDescent="0.2">
      <c r="A863" s="41">
        <v>41673</v>
      </c>
      <c r="B863">
        <v>19.386703489999999</v>
      </c>
      <c r="C863">
        <v>17.307500839999999</v>
      </c>
      <c r="D863">
        <v>0.36529836100000002</v>
      </c>
      <c r="E863">
        <v>1741.8900149999999</v>
      </c>
      <c r="G863" s="41">
        <f t="shared" si="72"/>
        <v>41673</v>
      </c>
      <c r="H863" s="21">
        <f t="shared" si="73"/>
        <v>-2.7048976097972705E-2</v>
      </c>
      <c r="I863" s="21">
        <f t="shared" si="74"/>
        <v>-3.4960490066058614E-2</v>
      </c>
      <c r="J863" s="21">
        <f t="shared" si="75"/>
        <v>-1.3375879594001994E-2</v>
      </c>
      <c r="K863" s="21">
        <f t="shared" si="76"/>
        <v>-2.2831919721464478E-2</v>
      </c>
    </row>
    <row r="864" spans="1:11" x14ac:dyDescent="0.2">
      <c r="A864" s="41">
        <v>41674</v>
      </c>
      <c r="B864">
        <v>19.405382159999998</v>
      </c>
      <c r="C864">
        <v>17.397499079999999</v>
      </c>
      <c r="D864">
        <v>0.367420733</v>
      </c>
      <c r="E864">
        <v>1755.1999510000001</v>
      </c>
      <c r="G864" s="41">
        <f t="shared" si="72"/>
        <v>41674</v>
      </c>
      <c r="H864" s="21">
        <f t="shared" si="73"/>
        <v>9.6347839691439461E-4</v>
      </c>
      <c r="I864" s="21">
        <f t="shared" si="74"/>
        <v>5.1999558360269482E-3</v>
      </c>
      <c r="J864" s="21">
        <f t="shared" si="75"/>
        <v>5.8099685807240231E-3</v>
      </c>
      <c r="K864" s="21">
        <f t="shared" si="76"/>
        <v>7.6410886367013209E-3</v>
      </c>
    </row>
    <row r="865" spans="1:11" x14ac:dyDescent="0.2">
      <c r="A865" s="41">
        <v>41675</v>
      </c>
      <c r="B865">
        <v>19.442733759999999</v>
      </c>
      <c r="C865">
        <v>17.322500229999999</v>
      </c>
      <c r="D865">
        <v>0.36411923200000001</v>
      </c>
      <c r="E865">
        <v>1751.6400149999999</v>
      </c>
      <c r="G865" s="41">
        <f t="shared" si="72"/>
        <v>41675</v>
      </c>
      <c r="H865" s="21">
        <f t="shared" si="73"/>
        <v>1.9248062054141443E-3</v>
      </c>
      <c r="I865" s="21">
        <f t="shared" si="74"/>
        <v>-4.3108983455109051E-3</v>
      </c>
      <c r="J865" s="21">
        <f t="shared" si="75"/>
        <v>-8.985614320245694E-3</v>
      </c>
      <c r="K865" s="21">
        <f t="shared" si="76"/>
        <v>-2.0282224814169858E-3</v>
      </c>
    </row>
    <row r="866" spans="1:11" x14ac:dyDescent="0.2">
      <c r="A866" s="41">
        <v>41676</v>
      </c>
      <c r="B866">
        <v>19.429391859999999</v>
      </c>
      <c r="C866">
        <v>17.729499820000001</v>
      </c>
      <c r="D866">
        <v>0.36883571700000001</v>
      </c>
      <c r="E866">
        <v>1773.4300539999999</v>
      </c>
      <c r="G866" s="41">
        <f t="shared" si="72"/>
        <v>41676</v>
      </c>
      <c r="H866" s="21">
        <f t="shared" si="73"/>
        <v>-6.8621522902550668E-4</v>
      </c>
      <c r="I866" s="21">
        <f t="shared" si="74"/>
        <v>2.3495429908849896E-2</v>
      </c>
      <c r="J866" s="21">
        <f t="shared" si="75"/>
        <v>1.2953133439543185E-2</v>
      </c>
      <c r="K866" s="21">
        <f t="shared" si="76"/>
        <v>1.2439792887467327E-2</v>
      </c>
    </row>
    <row r="867" spans="1:11" x14ac:dyDescent="0.2">
      <c r="A867" s="41">
        <v>41677</v>
      </c>
      <c r="B867">
        <v>19.677534099999999</v>
      </c>
      <c r="C867">
        <v>18.054000850000001</v>
      </c>
      <c r="D867">
        <v>0.37425983000000002</v>
      </c>
      <c r="E867">
        <v>1797.0200199999999</v>
      </c>
      <c r="G867" s="41">
        <f t="shared" si="72"/>
        <v>41677</v>
      </c>
      <c r="H867" s="21">
        <f t="shared" si="73"/>
        <v>1.2771487743312207E-2</v>
      </c>
      <c r="I867" s="21">
        <f t="shared" si="74"/>
        <v>1.8302886900054771E-2</v>
      </c>
      <c r="J867" s="21">
        <f t="shared" si="75"/>
        <v>1.4706040521558217E-2</v>
      </c>
      <c r="K867" s="21">
        <f t="shared" si="76"/>
        <v>1.3301886898100301E-2</v>
      </c>
    </row>
    <row r="868" spans="1:11" x14ac:dyDescent="0.2">
      <c r="A868" s="41">
        <v>41680</v>
      </c>
      <c r="B868">
        <v>19.680194849999999</v>
      </c>
      <c r="C868">
        <v>18.043500900000002</v>
      </c>
      <c r="D868">
        <v>0.37543898799999997</v>
      </c>
      <c r="E868">
        <v>1799.839966</v>
      </c>
      <c r="G868" s="41">
        <f t="shared" si="72"/>
        <v>41680</v>
      </c>
      <c r="H868" s="21">
        <f t="shared" si="73"/>
        <v>1.3521765412671468E-4</v>
      </c>
      <c r="I868" s="21">
        <f t="shared" si="74"/>
        <v>-5.8158577077938034E-4</v>
      </c>
      <c r="J868" s="21">
        <f t="shared" si="75"/>
        <v>3.1506400246053001E-3</v>
      </c>
      <c r="K868" s="21">
        <f t="shared" si="76"/>
        <v>1.5692346042979199E-3</v>
      </c>
    </row>
    <row r="869" spans="1:11" x14ac:dyDescent="0.2">
      <c r="A869" s="41">
        <v>41681</v>
      </c>
      <c r="B869">
        <v>19.957695009999998</v>
      </c>
      <c r="C869">
        <v>18.089500430000001</v>
      </c>
      <c r="D869">
        <v>0.38322126899999998</v>
      </c>
      <c r="E869">
        <v>1819.75</v>
      </c>
      <c r="G869" s="41">
        <f t="shared" si="72"/>
        <v>41681</v>
      </c>
      <c r="H869" s="21">
        <f t="shared" si="73"/>
        <v>1.4100478278547069E-2</v>
      </c>
      <c r="I869" s="21">
        <f t="shared" si="74"/>
        <v>2.5493683434791858E-3</v>
      </c>
      <c r="J869" s="21">
        <f t="shared" si="75"/>
        <v>2.0728483851549351E-2</v>
      </c>
      <c r="K869" s="21">
        <f t="shared" si="76"/>
        <v>1.1062113507929405E-2</v>
      </c>
    </row>
    <row r="870" spans="1:11" x14ac:dyDescent="0.2">
      <c r="A870" s="41">
        <v>41682</v>
      </c>
      <c r="B870">
        <v>20.000377660000002</v>
      </c>
      <c r="C870">
        <v>17.462499619999999</v>
      </c>
      <c r="D870">
        <v>0.396899432</v>
      </c>
      <c r="E870">
        <v>1819.26001</v>
      </c>
      <c r="G870" s="41">
        <f t="shared" si="72"/>
        <v>41682</v>
      </c>
      <c r="H870" s="21">
        <f t="shared" si="73"/>
        <v>2.1386562916517514E-3</v>
      </c>
      <c r="I870" s="21">
        <f t="shared" si="74"/>
        <v>-3.4661035136170582E-2</v>
      </c>
      <c r="J870" s="21">
        <f t="shared" si="75"/>
        <v>3.5692598784228702E-2</v>
      </c>
      <c r="K870" s="21">
        <f t="shared" si="76"/>
        <v>-2.6926226129964093E-4</v>
      </c>
    </row>
    <row r="871" spans="1:11" x14ac:dyDescent="0.2">
      <c r="A871" s="41">
        <v>41683</v>
      </c>
      <c r="B871">
        <v>20.107097629999998</v>
      </c>
      <c r="C871">
        <v>17.86000061</v>
      </c>
      <c r="D871">
        <v>0.40939822799999998</v>
      </c>
      <c r="E871">
        <v>1829.829956</v>
      </c>
      <c r="G871" s="41">
        <f t="shared" si="72"/>
        <v>41683</v>
      </c>
      <c r="H871" s="21">
        <f t="shared" si="73"/>
        <v>5.3358977422427716E-3</v>
      </c>
      <c r="I871" s="21">
        <f t="shared" si="74"/>
        <v>2.2763120896205358E-2</v>
      </c>
      <c r="J871" s="21">
        <f t="shared" si="75"/>
        <v>3.1491090670041411E-2</v>
      </c>
      <c r="K871" s="21">
        <f t="shared" si="76"/>
        <v>5.8100249232653223E-3</v>
      </c>
    </row>
    <row r="872" spans="1:11" x14ac:dyDescent="0.2">
      <c r="A872" s="41">
        <v>41684</v>
      </c>
      <c r="B872">
        <v>20.221830369999999</v>
      </c>
      <c r="C872">
        <v>17.86750031</v>
      </c>
      <c r="D872">
        <v>0.42236885400000002</v>
      </c>
      <c r="E872">
        <v>1838.630005</v>
      </c>
      <c r="G872" s="41">
        <f t="shared" si="72"/>
        <v>41684</v>
      </c>
      <c r="H872" s="21">
        <f t="shared" si="73"/>
        <v>5.7060816091536971E-3</v>
      </c>
      <c r="I872" s="21">
        <f t="shared" si="74"/>
        <v>4.1991599909585453E-4</v>
      </c>
      <c r="J872" s="21">
        <f t="shared" si="75"/>
        <v>3.1682174256992823E-2</v>
      </c>
      <c r="K872" s="21">
        <f t="shared" si="76"/>
        <v>4.809216818833173E-3</v>
      </c>
    </row>
    <row r="873" spans="1:11" x14ac:dyDescent="0.2">
      <c r="A873" s="41">
        <v>41688</v>
      </c>
      <c r="B873">
        <v>20.099098210000001</v>
      </c>
      <c r="C873">
        <v>17.682500839999999</v>
      </c>
      <c r="D873">
        <v>0.42213308799999999</v>
      </c>
      <c r="E873">
        <v>1840.76001</v>
      </c>
      <c r="G873" s="41">
        <f t="shared" si="72"/>
        <v>41688</v>
      </c>
      <c r="H873" s="21">
        <f t="shared" si="73"/>
        <v>-6.0692903537593176E-3</v>
      </c>
      <c r="I873" s="21">
        <f t="shared" si="74"/>
        <v>-1.0353964840647656E-2</v>
      </c>
      <c r="J873" s="21">
        <f t="shared" si="75"/>
        <v>-5.5819930320910593E-4</v>
      </c>
      <c r="K873" s="21">
        <f t="shared" si="76"/>
        <v>1.15847396931823E-3</v>
      </c>
    </row>
    <row r="874" spans="1:11" x14ac:dyDescent="0.2">
      <c r="A874" s="41">
        <v>41689</v>
      </c>
      <c r="B874">
        <v>19.971025470000001</v>
      </c>
      <c r="C874">
        <v>17.368999479999999</v>
      </c>
      <c r="D874">
        <v>0.427792966</v>
      </c>
      <c r="E874">
        <v>1828.75</v>
      </c>
      <c r="G874" s="41">
        <f t="shared" si="72"/>
        <v>41689</v>
      </c>
      <c r="H874" s="21">
        <f t="shared" si="73"/>
        <v>-6.3720639932133725E-3</v>
      </c>
      <c r="I874" s="21">
        <f t="shared" si="74"/>
        <v>-1.7729469538088294E-2</v>
      </c>
      <c r="J874" s="21">
        <f t="shared" si="75"/>
        <v>1.3407804696892178E-2</v>
      </c>
      <c r="K874" s="21">
        <f t="shared" si="76"/>
        <v>-6.5244844166295612E-3</v>
      </c>
    </row>
    <row r="875" spans="1:11" x14ac:dyDescent="0.2">
      <c r="A875" s="41">
        <v>41690</v>
      </c>
      <c r="B875">
        <v>19.61616325</v>
      </c>
      <c r="C875">
        <v>17.489999770000001</v>
      </c>
      <c r="D875">
        <v>0.44288584600000003</v>
      </c>
      <c r="E875">
        <v>1839.780029</v>
      </c>
      <c r="G875" s="41">
        <f t="shared" si="72"/>
        <v>41690</v>
      </c>
      <c r="H875" s="21">
        <f t="shared" si="73"/>
        <v>-1.7768853208517846E-2</v>
      </c>
      <c r="I875" s="21">
        <f t="shared" si="74"/>
        <v>6.9664513571625619E-3</v>
      </c>
      <c r="J875" s="21">
        <f t="shared" si="75"/>
        <v>3.5280804500184448E-2</v>
      </c>
      <c r="K875" s="21">
        <f t="shared" si="76"/>
        <v>6.0314580997948841E-3</v>
      </c>
    </row>
    <row r="876" spans="1:11" x14ac:dyDescent="0.2">
      <c r="A876" s="41">
        <v>41691</v>
      </c>
      <c r="B876">
        <v>19.50943947</v>
      </c>
      <c r="C876">
        <v>17.33799934</v>
      </c>
      <c r="D876">
        <v>0.43958428500000002</v>
      </c>
      <c r="E876">
        <v>1836.25</v>
      </c>
      <c r="G876" s="41">
        <f t="shared" si="72"/>
        <v>41691</v>
      </c>
      <c r="H876" s="21">
        <f t="shared" si="73"/>
        <v>-5.4406041915459379E-3</v>
      </c>
      <c r="I876" s="21">
        <f t="shared" si="74"/>
        <v>-8.6907050885570714E-3</v>
      </c>
      <c r="J876" s="21">
        <f t="shared" si="75"/>
        <v>-7.4546545793202634E-3</v>
      </c>
      <c r="K876" s="21">
        <f t="shared" si="76"/>
        <v>-1.9187234040792811E-3</v>
      </c>
    </row>
    <row r="877" spans="1:11" x14ac:dyDescent="0.2">
      <c r="A877" s="41">
        <v>41694</v>
      </c>
      <c r="B877">
        <v>19.570808410000001</v>
      </c>
      <c r="C877">
        <v>17.5890007</v>
      </c>
      <c r="D877">
        <v>0.44595170000000001</v>
      </c>
      <c r="E877">
        <v>1847.6099850000001</v>
      </c>
      <c r="G877" s="41">
        <f t="shared" si="72"/>
        <v>41694</v>
      </c>
      <c r="H877" s="21">
        <f t="shared" si="73"/>
        <v>3.1456024195041241E-3</v>
      </c>
      <c r="I877" s="21">
        <f t="shared" si="74"/>
        <v>1.4476950602998473E-2</v>
      </c>
      <c r="J877" s="21">
        <f t="shared" si="75"/>
        <v>1.4485083332767434E-2</v>
      </c>
      <c r="K877" s="21">
        <f t="shared" si="76"/>
        <v>6.1865132743363915E-3</v>
      </c>
    </row>
    <row r="878" spans="1:11" x14ac:dyDescent="0.2">
      <c r="A878" s="41">
        <v>41695</v>
      </c>
      <c r="B878">
        <v>19.570808410000001</v>
      </c>
      <c r="C878">
        <v>17.916000369999999</v>
      </c>
      <c r="D878">
        <v>0.44393801700000002</v>
      </c>
      <c r="E878">
        <v>1845.119995</v>
      </c>
      <c r="G878" s="41">
        <f t="shared" si="72"/>
        <v>41695</v>
      </c>
      <c r="H878" s="21">
        <f t="shared" si="73"/>
        <v>0</v>
      </c>
      <c r="I878" s="21">
        <f t="shared" si="74"/>
        <v>1.8591145431019251E-2</v>
      </c>
      <c r="J878" s="21">
        <f t="shared" si="75"/>
        <v>-4.5154733124685986E-3</v>
      </c>
      <c r="K878" s="21">
        <f t="shared" si="76"/>
        <v>-1.3476816104130984E-3</v>
      </c>
    </row>
    <row r="879" spans="1:11" x14ac:dyDescent="0.2">
      <c r="A879" s="41">
        <v>41696</v>
      </c>
      <c r="B879">
        <v>19.952352520000002</v>
      </c>
      <c r="C879">
        <v>17.989999770000001</v>
      </c>
      <c r="D879">
        <v>0.4432275</v>
      </c>
      <c r="E879">
        <v>1845.160034</v>
      </c>
      <c r="G879" s="41">
        <f t="shared" si="72"/>
        <v>41696</v>
      </c>
      <c r="H879" s="21">
        <f t="shared" si="73"/>
        <v>1.9495572283311727E-2</v>
      </c>
      <c r="I879" s="21">
        <f t="shared" si="74"/>
        <v>4.1303526720122274E-3</v>
      </c>
      <c r="J879" s="21">
        <f t="shared" si="75"/>
        <v>-1.6004869436536673E-3</v>
      </c>
      <c r="K879" s="21">
        <f t="shared" si="76"/>
        <v>2.1699943693942458E-5</v>
      </c>
    </row>
    <row r="880" spans="1:11" x14ac:dyDescent="0.2">
      <c r="A880" s="41">
        <v>41697</v>
      </c>
      <c r="B880">
        <v>19.893650050000002</v>
      </c>
      <c r="C880">
        <v>18.006500240000001</v>
      </c>
      <c r="D880">
        <v>0.43825259799999999</v>
      </c>
      <c r="E880">
        <v>1854.290039</v>
      </c>
      <c r="G880" s="41">
        <f t="shared" si="72"/>
        <v>41697</v>
      </c>
      <c r="H880" s="21">
        <f t="shared" si="73"/>
        <v>-2.9421327605933887E-3</v>
      </c>
      <c r="I880" s="21">
        <f t="shared" si="74"/>
        <v>9.1720234635661591E-4</v>
      </c>
      <c r="J880" s="21">
        <f t="shared" si="75"/>
        <v>-1.1224262934948714E-2</v>
      </c>
      <c r="K880" s="21">
        <f t="shared" si="76"/>
        <v>4.94808300188887E-3</v>
      </c>
    </row>
    <row r="881" spans="1:11" x14ac:dyDescent="0.2">
      <c r="A881" s="41">
        <v>41698</v>
      </c>
      <c r="B881">
        <v>19.931003570000001</v>
      </c>
      <c r="C881">
        <v>18.104999540000001</v>
      </c>
      <c r="D881">
        <v>0.43540981400000001</v>
      </c>
      <c r="E881">
        <v>1859.4499510000001</v>
      </c>
      <c r="G881" s="41">
        <f t="shared" si="72"/>
        <v>41698</v>
      </c>
      <c r="H881" s="21">
        <f t="shared" si="73"/>
        <v>1.8776604547741059E-3</v>
      </c>
      <c r="I881" s="21">
        <f t="shared" si="74"/>
        <v>5.4702079075417132E-3</v>
      </c>
      <c r="J881" s="21">
        <f t="shared" si="75"/>
        <v>-6.4866335373099382E-3</v>
      </c>
      <c r="K881" s="21">
        <f t="shared" si="76"/>
        <v>2.7826887334101436E-3</v>
      </c>
    </row>
    <row r="882" spans="1:11" x14ac:dyDescent="0.2">
      <c r="A882" s="41">
        <v>41701</v>
      </c>
      <c r="B882">
        <v>19.776252750000001</v>
      </c>
      <c r="C882">
        <v>17.989000319999999</v>
      </c>
      <c r="D882">
        <v>0.43327787499999998</v>
      </c>
      <c r="E882">
        <v>1845.7299800000001</v>
      </c>
      <c r="G882" s="41">
        <f t="shared" si="72"/>
        <v>41701</v>
      </c>
      <c r="H882" s="21">
        <f t="shared" si="73"/>
        <v>-7.7643265406329102E-3</v>
      </c>
      <c r="I882" s="21">
        <f t="shared" si="74"/>
        <v>-6.4070269509657329E-3</v>
      </c>
      <c r="J882" s="21">
        <f t="shared" si="75"/>
        <v>-4.8963962948249673E-3</v>
      </c>
      <c r="K882" s="21">
        <f t="shared" si="76"/>
        <v>-7.3785105066267453E-3</v>
      </c>
    </row>
    <row r="883" spans="1:11" x14ac:dyDescent="0.2">
      <c r="A883" s="41">
        <v>41702</v>
      </c>
      <c r="B883">
        <v>20.0457325</v>
      </c>
      <c r="C883">
        <v>18.19499969</v>
      </c>
      <c r="D883">
        <v>0.43777885999999999</v>
      </c>
      <c r="E883">
        <v>1873.910034</v>
      </c>
      <c r="G883" s="41">
        <f t="shared" si="72"/>
        <v>41702</v>
      </c>
      <c r="H883" s="21">
        <f t="shared" si="73"/>
        <v>1.3626431326834582E-2</v>
      </c>
      <c r="I883" s="21">
        <f t="shared" si="74"/>
        <v>1.1451407323116891E-2</v>
      </c>
      <c r="J883" s="21">
        <f t="shared" si="75"/>
        <v>1.0388217953663181E-2</v>
      </c>
      <c r="K883" s="21">
        <f t="shared" si="76"/>
        <v>1.5267701291821645E-2</v>
      </c>
    </row>
    <row r="884" spans="1:11" x14ac:dyDescent="0.2">
      <c r="A884" s="41">
        <v>41703</v>
      </c>
      <c r="B884">
        <v>19.957695009999998</v>
      </c>
      <c r="C884">
        <v>18.618499759999999</v>
      </c>
      <c r="D884">
        <v>0.44156914899999999</v>
      </c>
      <c r="E884">
        <v>1873.8100589999999</v>
      </c>
      <c r="G884" s="41">
        <f t="shared" si="72"/>
        <v>41703</v>
      </c>
      <c r="H884" s="21">
        <f t="shared" si="73"/>
        <v>-4.3918320270911219E-3</v>
      </c>
      <c r="I884" s="21">
        <f t="shared" si="74"/>
        <v>2.3275629415523191E-2</v>
      </c>
      <c r="J884" s="21">
        <f t="shared" si="75"/>
        <v>8.6579991550985724E-3</v>
      </c>
      <c r="K884" s="21">
        <f t="shared" si="76"/>
        <v>-5.3351013755253973E-5</v>
      </c>
    </row>
    <row r="885" spans="1:11" x14ac:dyDescent="0.2">
      <c r="A885" s="41">
        <v>41704</v>
      </c>
      <c r="B885">
        <v>19.979030609999999</v>
      </c>
      <c r="C885">
        <v>18.607999800000002</v>
      </c>
      <c r="D885">
        <v>0.43540981400000001</v>
      </c>
      <c r="E885">
        <v>1877.030029</v>
      </c>
      <c r="G885" s="41">
        <f t="shared" si="72"/>
        <v>41704</v>
      </c>
      <c r="H885" s="21">
        <f t="shared" si="73"/>
        <v>1.0690412890521697E-3</v>
      </c>
      <c r="I885" s="21">
        <f t="shared" si="74"/>
        <v>-5.6395306471224149E-4</v>
      </c>
      <c r="J885" s="21">
        <f t="shared" si="75"/>
        <v>-1.3948743959918297E-2</v>
      </c>
      <c r="K885" s="21">
        <f t="shared" si="76"/>
        <v>1.7184078954717297E-3</v>
      </c>
    </row>
    <row r="886" spans="1:11" x14ac:dyDescent="0.2">
      <c r="A886" s="41">
        <v>41705</v>
      </c>
      <c r="B886">
        <v>20.02736664</v>
      </c>
      <c r="C886">
        <v>18.603000640000001</v>
      </c>
      <c r="D886">
        <v>0.43493613599999997</v>
      </c>
      <c r="E886">
        <v>1878.040039</v>
      </c>
      <c r="G886" s="41">
        <f t="shared" si="72"/>
        <v>41705</v>
      </c>
      <c r="H886" s="21">
        <f t="shared" si="73"/>
        <v>2.419338102210432E-3</v>
      </c>
      <c r="I886" s="21">
        <f t="shared" si="74"/>
        <v>-2.6865649471907727E-4</v>
      </c>
      <c r="J886" s="21">
        <f t="shared" si="75"/>
        <v>-1.087890040071593E-3</v>
      </c>
      <c r="K886" s="21">
        <f t="shared" si="76"/>
        <v>5.3808942019850647E-4</v>
      </c>
    </row>
    <row r="887" spans="1:11" x14ac:dyDescent="0.2">
      <c r="A887" s="41">
        <v>41708</v>
      </c>
      <c r="B887">
        <v>19.987087249999998</v>
      </c>
      <c r="C887">
        <v>18.5265007</v>
      </c>
      <c r="D887">
        <v>0.428539962</v>
      </c>
      <c r="E887">
        <v>1877.170044</v>
      </c>
      <c r="G887" s="41">
        <f t="shared" si="72"/>
        <v>41708</v>
      </c>
      <c r="H887" s="21">
        <f t="shared" si="73"/>
        <v>-2.011217486754016E-3</v>
      </c>
      <c r="I887" s="21">
        <f t="shared" si="74"/>
        <v>-4.1122365945368555E-3</v>
      </c>
      <c r="J887" s="21">
        <f t="shared" si="75"/>
        <v>-1.4706007320578141E-2</v>
      </c>
      <c r="K887" s="21">
        <f t="shared" si="76"/>
        <v>-4.6324624711580054E-4</v>
      </c>
    </row>
    <row r="888" spans="1:11" x14ac:dyDescent="0.2">
      <c r="A888" s="41">
        <v>41709</v>
      </c>
      <c r="B888">
        <v>20.11866951</v>
      </c>
      <c r="C888">
        <v>18.440999980000001</v>
      </c>
      <c r="D888">
        <v>0.43280410800000002</v>
      </c>
      <c r="E888">
        <v>1867.630005</v>
      </c>
      <c r="G888" s="41">
        <f t="shared" si="72"/>
        <v>41709</v>
      </c>
      <c r="H888" s="21">
        <f t="shared" si="73"/>
        <v>6.5833634663300849E-3</v>
      </c>
      <c r="I888" s="21">
        <f t="shared" si="74"/>
        <v>-4.6150496191652568E-3</v>
      </c>
      <c r="J888" s="21">
        <f t="shared" si="75"/>
        <v>9.9504045786049655E-3</v>
      </c>
      <c r="K888" s="21">
        <f t="shared" si="76"/>
        <v>-5.0821389519254412E-3</v>
      </c>
    </row>
    <row r="889" spans="1:11" x14ac:dyDescent="0.2">
      <c r="A889" s="41">
        <v>41710</v>
      </c>
      <c r="B889">
        <v>20.282474520000001</v>
      </c>
      <c r="C889">
        <v>18.531999590000002</v>
      </c>
      <c r="D889">
        <v>0.43398863100000001</v>
      </c>
      <c r="E889">
        <v>1868.1999510000001</v>
      </c>
      <c r="G889" s="41">
        <f t="shared" si="72"/>
        <v>41710</v>
      </c>
      <c r="H889" s="21">
        <f t="shared" si="73"/>
        <v>8.1419404955472528E-3</v>
      </c>
      <c r="I889" s="21">
        <f t="shared" si="74"/>
        <v>4.9346353288157729E-3</v>
      </c>
      <c r="J889" s="21">
        <f t="shared" si="75"/>
        <v>2.7368571094985583E-3</v>
      </c>
      <c r="K889" s="21">
        <f t="shared" si="76"/>
        <v>3.0517072357705288E-4</v>
      </c>
    </row>
    <row r="890" spans="1:11" x14ac:dyDescent="0.2">
      <c r="A890" s="41">
        <v>41711</v>
      </c>
      <c r="B890">
        <v>20.121355059999999</v>
      </c>
      <c r="C890">
        <v>18.57550049</v>
      </c>
      <c r="D890">
        <v>0.42024877700000002</v>
      </c>
      <c r="E890">
        <v>1846.339966</v>
      </c>
      <c r="G890" s="41">
        <f t="shared" si="72"/>
        <v>41711</v>
      </c>
      <c r="H890" s="21">
        <f t="shared" si="73"/>
        <v>-7.9437772664832547E-3</v>
      </c>
      <c r="I890" s="21">
        <f t="shared" si="74"/>
        <v>2.3473397886037972E-3</v>
      </c>
      <c r="J890" s="21">
        <f t="shared" si="75"/>
        <v>-3.1659479116631473E-2</v>
      </c>
      <c r="K890" s="21">
        <f t="shared" si="76"/>
        <v>-1.1701094943450174E-2</v>
      </c>
    </row>
    <row r="891" spans="1:11" x14ac:dyDescent="0.2">
      <c r="A891" s="41">
        <v>41712</v>
      </c>
      <c r="B891">
        <v>19.94681168</v>
      </c>
      <c r="C891">
        <v>18.687000269999999</v>
      </c>
      <c r="D891">
        <v>0.422143936</v>
      </c>
      <c r="E891">
        <v>1841.130005</v>
      </c>
      <c r="G891" s="41">
        <f t="shared" si="72"/>
        <v>41712</v>
      </c>
      <c r="H891" s="21">
        <f t="shared" si="73"/>
        <v>-8.674534069873889E-3</v>
      </c>
      <c r="I891" s="21">
        <f t="shared" si="74"/>
        <v>6.00251821263309E-3</v>
      </c>
      <c r="J891" s="21">
        <f t="shared" si="75"/>
        <v>4.509612171935018E-3</v>
      </c>
      <c r="K891" s="21">
        <f t="shared" si="76"/>
        <v>-2.8217777310465264E-3</v>
      </c>
    </row>
    <row r="892" spans="1:11" x14ac:dyDescent="0.2">
      <c r="A892" s="41">
        <v>41715</v>
      </c>
      <c r="B892">
        <v>20.05422592</v>
      </c>
      <c r="C892">
        <v>18.752000809999998</v>
      </c>
      <c r="D892">
        <v>0.422143936</v>
      </c>
      <c r="E892">
        <v>1858.829956</v>
      </c>
      <c r="G892" s="41">
        <f t="shared" si="72"/>
        <v>41715</v>
      </c>
      <c r="H892" s="21">
        <f t="shared" si="73"/>
        <v>5.38503304303521E-3</v>
      </c>
      <c r="I892" s="21">
        <f t="shared" si="74"/>
        <v>3.4783827827278291E-3</v>
      </c>
      <c r="J892" s="21">
        <f t="shared" si="75"/>
        <v>0</v>
      </c>
      <c r="K892" s="21">
        <f t="shared" si="76"/>
        <v>9.6136345352755281E-3</v>
      </c>
    </row>
    <row r="893" spans="1:11" x14ac:dyDescent="0.2">
      <c r="A893" s="41">
        <v>41716</v>
      </c>
      <c r="B893">
        <v>20.078382489999999</v>
      </c>
      <c r="C893">
        <v>18.938499449999998</v>
      </c>
      <c r="D893">
        <v>0.43209350099999999</v>
      </c>
      <c r="E893">
        <v>1872.25</v>
      </c>
      <c r="G893" s="41">
        <f t="shared" si="72"/>
        <v>41716</v>
      </c>
      <c r="H893" s="21">
        <f t="shared" si="73"/>
        <v>1.2045625743104635E-3</v>
      </c>
      <c r="I893" s="21">
        <f t="shared" si="74"/>
        <v>9.9455328468494031E-3</v>
      </c>
      <c r="J893" s="21">
        <f t="shared" si="75"/>
        <v>2.3569129274428224E-2</v>
      </c>
      <c r="K893" s="21">
        <f t="shared" si="76"/>
        <v>7.2196189633604302E-3</v>
      </c>
    </row>
    <row r="894" spans="1:11" x14ac:dyDescent="0.2">
      <c r="A894" s="41">
        <v>41717</v>
      </c>
      <c r="B894">
        <v>19.973659519999998</v>
      </c>
      <c r="C894">
        <v>18.661500929999999</v>
      </c>
      <c r="D894">
        <v>0.439674079</v>
      </c>
      <c r="E894">
        <v>1860.7700199999999</v>
      </c>
      <c r="G894" s="41">
        <f t="shared" si="72"/>
        <v>41717</v>
      </c>
      <c r="H894" s="21">
        <f t="shared" si="73"/>
        <v>-5.2157074929794793E-3</v>
      </c>
      <c r="I894" s="21">
        <f t="shared" si="74"/>
        <v>-1.4626212637981695E-2</v>
      </c>
      <c r="J894" s="21">
        <f t="shared" si="75"/>
        <v>1.7543837115013616E-2</v>
      </c>
      <c r="K894" s="21">
        <f t="shared" si="76"/>
        <v>-6.1316490853251526E-3</v>
      </c>
    </row>
    <row r="895" spans="1:11" x14ac:dyDescent="0.2">
      <c r="A895" s="41">
        <v>41718</v>
      </c>
      <c r="B895">
        <v>20.242202760000001</v>
      </c>
      <c r="C895">
        <v>18.448499680000001</v>
      </c>
      <c r="D895">
        <v>0.43991100799999999</v>
      </c>
      <c r="E895">
        <v>1872.01001</v>
      </c>
      <c r="G895" s="41">
        <f t="shared" si="72"/>
        <v>41718</v>
      </c>
      <c r="H895" s="21">
        <f t="shared" si="73"/>
        <v>1.3444869215433747E-2</v>
      </c>
      <c r="I895" s="21">
        <f t="shared" si="74"/>
        <v>-1.1413939896848246E-2</v>
      </c>
      <c r="J895" s="21">
        <f t="shared" si="75"/>
        <v>5.3887416001163757E-4</v>
      </c>
      <c r="K895" s="21">
        <f t="shared" si="76"/>
        <v>6.0405046723615019E-3</v>
      </c>
    </row>
    <row r="896" spans="1:11" x14ac:dyDescent="0.2">
      <c r="A896" s="41">
        <v>41719</v>
      </c>
      <c r="B896">
        <v>20.435543060000001</v>
      </c>
      <c r="C896">
        <v>18.03100014</v>
      </c>
      <c r="D896">
        <v>0.439200282</v>
      </c>
      <c r="E896">
        <v>1866.5200199999999</v>
      </c>
      <c r="G896" s="41">
        <f t="shared" si="72"/>
        <v>41719</v>
      </c>
      <c r="H896" s="21">
        <f t="shared" si="73"/>
        <v>9.5513468713026139E-3</v>
      </c>
      <c r="I896" s="21">
        <f t="shared" si="74"/>
        <v>-2.2630541628954948E-2</v>
      </c>
      <c r="J896" s="21">
        <f t="shared" si="75"/>
        <v>-1.6156131287353714E-3</v>
      </c>
      <c r="K896" s="21">
        <f t="shared" si="76"/>
        <v>-2.9326712841669655E-3</v>
      </c>
    </row>
    <row r="897" spans="1:11" x14ac:dyDescent="0.2">
      <c r="A897" s="41">
        <v>41722</v>
      </c>
      <c r="B897">
        <v>20.612771989999999</v>
      </c>
      <c r="C897">
        <v>17.592500690000001</v>
      </c>
      <c r="D897">
        <v>0.43706819400000002</v>
      </c>
      <c r="E897">
        <v>1857.4399410000001</v>
      </c>
      <c r="G897" s="41">
        <f t="shared" si="72"/>
        <v>41722</v>
      </c>
      <c r="H897" s="21">
        <f t="shared" si="73"/>
        <v>8.6725823473172859E-3</v>
      </c>
      <c r="I897" s="21">
        <f t="shared" si="74"/>
        <v>-2.4319197304381923E-2</v>
      </c>
      <c r="J897" s="21">
        <f t="shared" si="75"/>
        <v>-4.8544777573708009E-3</v>
      </c>
      <c r="K897" s="21">
        <f t="shared" si="76"/>
        <v>-4.864710210823131E-3</v>
      </c>
    </row>
    <row r="898" spans="1:11" x14ac:dyDescent="0.2">
      <c r="A898" s="41">
        <v>41723</v>
      </c>
      <c r="B898">
        <v>20.64231491</v>
      </c>
      <c r="C898">
        <v>17.735500340000002</v>
      </c>
      <c r="D898">
        <v>0.43706819400000002</v>
      </c>
      <c r="E898">
        <v>1865.619995</v>
      </c>
      <c r="G898" s="41">
        <f t="shared" ref="G898:G961" si="77">A898</f>
        <v>41723</v>
      </c>
      <c r="H898" s="21">
        <f t="shared" si="73"/>
        <v>1.4332337258828238E-3</v>
      </c>
      <c r="I898" s="21">
        <f t="shared" si="74"/>
        <v>8.1284436203707955E-3</v>
      </c>
      <c r="J898" s="21">
        <f t="shared" si="75"/>
        <v>0</v>
      </c>
      <c r="K898" s="21">
        <f t="shared" si="76"/>
        <v>4.4039399710529281E-3</v>
      </c>
    </row>
    <row r="899" spans="1:11" x14ac:dyDescent="0.2">
      <c r="A899" s="41">
        <v>41724</v>
      </c>
      <c r="B899">
        <v>20.470451350000001</v>
      </c>
      <c r="C899">
        <v>17.170499800000002</v>
      </c>
      <c r="D899">
        <v>0.42711871899999998</v>
      </c>
      <c r="E899">
        <v>1852.5600589999999</v>
      </c>
      <c r="G899" s="41">
        <f t="shared" si="77"/>
        <v>41724</v>
      </c>
      <c r="H899" s="21">
        <f t="shared" si="73"/>
        <v>-8.3257890769189158E-3</v>
      </c>
      <c r="I899" s="21">
        <f t="shared" si="74"/>
        <v>-3.185703978848109E-2</v>
      </c>
      <c r="J899" s="21">
        <f t="shared" si="75"/>
        <v>-2.2764124996018431E-2</v>
      </c>
      <c r="K899" s="21">
        <f t="shared" si="76"/>
        <v>-7.0003194836042448E-3</v>
      </c>
    </row>
    <row r="900" spans="1:11" x14ac:dyDescent="0.2">
      <c r="A900" s="41">
        <v>41725</v>
      </c>
      <c r="B900">
        <v>20.446285249999999</v>
      </c>
      <c r="C900">
        <v>16.923500059999999</v>
      </c>
      <c r="D900">
        <v>0.42143327000000003</v>
      </c>
      <c r="E900">
        <v>1849.040039</v>
      </c>
      <c r="G900" s="41">
        <f t="shared" si="77"/>
        <v>41725</v>
      </c>
      <c r="H900" s="21">
        <f t="shared" si="73"/>
        <v>-1.1805357677178031E-3</v>
      </c>
      <c r="I900" s="21">
        <f t="shared" si="74"/>
        <v>-1.4385122324744648E-2</v>
      </c>
      <c r="J900" s="21">
        <f t="shared" si="75"/>
        <v>-1.3311167942512858E-2</v>
      </c>
      <c r="K900" s="21">
        <f t="shared" si="76"/>
        <v>-1.9000841472853747E-3</v>
      </c>
    </row>
    <row r="901" spans="1:11" x14ac:dyDescent="0.2">
      <c r="A901" s="41">
        <v>41726</v>
      </c>
      <c r="B901">
        <v>20.41137123</v>
      </c>
      <c r="C901">
        <v>16.914499280000001</v>
      </c>
      <c r="D901">
        <v>0.42403903599999998</v>
      </c>
      <c r="E901">
        <v>1857.619995</v>
      </c>
      <c r="G901" s="41">
        <f t="shared" si="77"/>
        <v>41726</v>
      </c>
      <c r="H901" s="21">
        <f t="shared" ref="H901:H964" si="78">(B901-B900)/B900</f>
        <v>-1.7075972272273107E-3</v>
      </c>
      <c r="I901" s="21">
        <f t="shared" ref="I901:I964" si="79">C901/C900-1</f>
        <v>-5.3185097456709407E-4</v>
      </c>
      <c r="J901" s="21">
        <f t="shared" ref="J901:J964" si="80">D901/D900-1</f>
        <v>6.1831046229452458E-3</v>
      </c>
      <c r="K901" s="21">
        <f t="shared" ref="K901:K964" si="81">E901/E900-1</f>
        <v>4.6402218551417906E-3</v>
      </c>
    </row>
    <row r="902" spans="1:11" x14ac:dyDescent="0.2">
      <c r="A902" s="41">
        <v>41729</v>
      </c>
      <c r="B902">
        <v>20.52416229</v>
      </c>
      <c r="C902">
        <v>16.818500520000001</v>
      </c>
      <c r="D902">
        <v>0.42427599399999999</v>
      </c>
      <c r="E902">
        <v>1872.339966</v>
      </c>
      <c r="G902" s="41">
        <f t="shared" si="77"/>
        <v>41729</v>
      </c>
      <c r="H902" s="21">
        <f t="shared" si="78"/>
        <v>5.5258933233364779E-3</v>
      </c>
      <c r="I902" s="21">
        <f t="shared" si="79"/>
        <v>-5.6755307036201463E-3</v>
      </c>
      <c r="J902" s="21">
        <f t="shared" si="80"/>
        <v>5.5881175996264076E-4</v>
      </c>
      <c r="K902" s="21">
        <f t="shared" si="81"/>
        <v>7.9241023673413125E-3</v>
      </c>
    </row>
    <row r="903" spans="1:11" x14ac:dyDescent="0.2">
      <c r="A903" s="41">
        <v>41730</v>
      </c>
      <c r="B903">
        <v>20.615459439999999</v>
      </c>
      <c r="C903">
        <v>17.149499890000001</v>
      </c>
      <c r="D903">
        <v>0.44180607799999999</v>
      </c>
      <c r="E903">
        <v>1885.5200199999999</v>
      </c>
      <c r="G903" s="41">
        <f t="shared" si="77"/>
        <v>41730</v>
      </c>
      <c r="H903" s="21">
        <f t="shared" si="78"/>
        <v>4.4482765586238721E-3</v>
      </c>
      <c r="I903" s="21">
        <f t="shared" si="79"/>
        <v>1.9680670676103906E-2</v>
      </c>
      <c r="J903" s="21">
        <f t="shared" si="80"/>
        <v>4.1317642873756277E-2</v>
      </c>
      <c r="K903" s="21">
        <f t="shared" si="81"/>
        <v>7.0393487504074592E-3</v>
      </c>
    </row>
    <row r="904" spans="1:11" x14ac:dyDescent="0.2">
      <c r="A904" s="41">
        <v>41731</v>
      </c>
      <c r="B904">
        <v>20.72556114</v>
      </c>
      <c r="C904">
        <v>17.097999569999999</v>
      </c>
      <c r="D904">
        <v>0.43896332399999999</v>
      </c>
      <c r="E904">
        <v>1890.900024</v>
      </c>
      <c r="G904" s="41">
        <f t="shared" si="77"/>
        <v>41731</v>
      </c>
      <c r="H904" s="21">
        <f t="shared" si="78"/>
        <v>5.3407347200020152E-3</v>
      </c>
      <c r="I904" s="21">
        <f t="shared" si="79"/>
        <v>-3.0030216817011901E-3</v>
      </c>
      <c r="J904" s="21">
        <f t="shared" si="80"/>
        <v>-6.4343931456732895E-3</v>
      </c>
      <c r="K904" s="21">
        <f t="shared" si="81"/>
        <v>2.8533263730607938E-3</v>
      </c>
    </row>
    <row r="905" spans="1:11" x14ac:dyDescent="0.2">
      <c r="A905" s="41">
        <v>41732</v>
      </c>
      <c r="B905">
        <v>20.800743099999998</v>
      </c>
      <c r="C905">
        <v>16.680999759999999</v>
      </c>
      <c r="D905">
        <v>0.44370123700000003</v>
      </c>
      <c r="E905">
        <v>1888.7700199999999</v>
      </c>
      <c r="G905" s="41">
        <f t="shared" si="77"/>
        <v>41732</v>
      </c>
      <c r="H905" s="21">
        <f t="shared" si="78"/>
        <v>3.6274993710495177E-3</v>
      </c>
      <c r="I905" s="21">
        <f t="shared" si="79"/>
        <v>-2.4388806906491256E-2</v>
      </c>
      <c r="J905" s="21">
        <f t="shared" si="80"/>
        <v>1.0793414257998624E-2</v>
      </c>
      <c r="K905" s="21">
        <f t="shared" si="81"/>
        <v>-1.1264498244039078E-3</v>
      </c>
    </row>
    <row r="906" spans="1:11" x14ac:dyDescent="0.2">
      <c r="A906" s="41">
        <v>41733</v>
      </c>
      <c r="B906">
        <v>20.760471339999999</v>
      </c>
      <c r="C906">
        <v>16.149999619999999</v>
      </c>
      <c r="D906">
        <v>0.429961443</v>
      </c>
      <c r="E906">
        <v>1865.089966</v>
      </c>
      <c r="G906" s="41">
        <f t="shared" si="77"/>
        <v>41733</v>
      </c>
      <c r="H906" s="21">
        <f t="shared" si="78"/>
        <v>-1.9360731396177644E-3</v>
      </c>
      <c r="I906" s="21">
        <f t="shared" si="79"/>
        <v>-3.183263279418691E-2</v>
      </c>
      <c r="J906" s="21">
        <f t="shared" si="80"/>
        <v>-3.0966318897145739E-2</v>
      </c>
      <c r="K906" s="21">
        <f t="shared" si="81"/>
        <v>-1.2537288155389015E-2</v>
      </c>
    </row>
    <row r="907" spans="1:11" x14ac:dyDescent="0.2">
      <c r="A907" s="41">
        <v>41736</v>
      </c>
      <c r="B907">
        <v>20.760471339999999</v>
      </c>
      <c r="C907">
        <v>15.88799953</v>
      </c>
      <c r="D907">
        <v>0.43138283500000002</v>
      </c>
      <c r="E907">
        <v>1845.040039</v>
      </c>
      <c r="G907" s="41">
        <f t="shared" si="77"/>
        <v>41736</v>
      </c>
      <c r="H907" s="21">
        <f t="shared" si="78"/>
        <v>0</v>
      </c>
      <c r="I907" s="21">
        <f t="shared" si="79"/>
        <v>-1.6222916171189317E-2</v>
      </c>
      <c r="J907" s="21">
        <f t="shared" si="80"/>
        <v>3.3058592186370195E-3</v>
      </c>
      <c r="K907" s="21">
        <f t="shared" si="81"/>
        <v>-1.0750112522990185E-2</v>
      </c>
    </row>
    <row r="908" spans="1:11" x14ac:dyDescent="0.2">
      <c r="A908" s="41">
        <v>41737</v>
      </c>
      <c r="B908">
        <v>20.994087220000001</v>
      </c>
      <c r="C908">
        <v>16.353500369999999</v>
      </c>
      <c r="D908">
        <v>0.44678077100000002</v>
      </c>
      <c r="E908">
        <v>1851.959961</v>
      </c>
      <c r="G908" s="41">
        <f t="shared" si="77"/>
        <v>41737</v>
      </c>
      <c r="H908" s="21">
        <f t="shared" si="78"/>
        <v>1.1252917921467679E-2</v>
      </c>
      <c r="I908" s="21">
        <f t="shared" si="79"/>
        <v>2.9298895630065491E-2</v>
      </c>
      <c r="J908" s="21">
        <f t="shared" si="80"/>
        <v>3.5694364148726399E-2</v>
      </c>
      <c r="K908" s="21">
        <f t="shared" si="81"/>
        <v>3.7505538382520687E-3</v>
      </c>
    </row>
    <row r="909" spans="1:11" x14ac:dyDescent="0.2">
      <c r="A909" s="41">
        <v>41738</v>
      </c>
      <c r="B909">
        <v>20.93770409</v>
      </c>
      <c r="C909">
        <v>16.590499879999999</v>
      </c>
      <c r="D909">
        <v>0.44630703300000002</v>
      </c>
      <c r="E909">
        <v>1872.1800539999999</v>
      </c>
      <c r="G909" s="41">
        <f t="shared" si="77"/>
        <v>41738</v>
      </c>
      <c r="H909" s="21">
        <f t="shared" si="78"/>
        <v>-2.6856671313762594E-3</v>
      </c>
      <c r="I909" s="21">
        <f t="shared" si="79"/>
        <v>1.4492280223674214E-2</v>
      </c>
      <c r="J909" s="21">
        <f t="shared" si="80"/>
        <v>-1.0603365917912777E-3</v>
      </c>
      <c r="K909" s="21">
        <f t="shared" si="81"/>
        <v>1.091821282630856E-2</v>
      </c>
    </row>
    <row r="910" spans="1:11" x14ac:dyDescent="0.2">
      <c r="A910" s="41">
        <v>41739</v>
      </c>
      <c r="B910">
        <v>20.647680279999999</v>
      </c>
      <c r="C910">
        <v>15.85550022</v>
      </c>
      <c r="D910">
        <v>0.43540981400000001</v>
      </c>
      <c r="E910">
        <v>1833.079956</v>
      </c>
      <c r="G910" s="41">
        <f t="shared" si="77"/>
        <v>41739</v>
      </c>
      <c r="H910" s="21">
        <f t="shared" si="78"/>
        <v>-1.3851748441631596E-2</v>
      </c>
      <c r="I910" s="21">
        <f t="shared" si="79"/>
        <v>-4.4302442079279913E-2</v>
      </c>
      <c r="J910" s="21">
        <f t="shared" si="80"/>
        <v>-2.4416417834043025E-2</v>
      </c>
      <c r="K910" s="21">
        <f t="shared" si="81"/>
        <v>-2.0884795731297645E-2</v>
      </c>
    </row>
    <row r="911" spans="1:11" x14ac:dyDescent="0.2">
      <c r="A911" s="41">
        <v>41740</v>
      </c>
      <c r="B911">
        <v>20.542957309999998</v>
      </c>
      <c r="C911">
        <v>15.586500170000001</v>
      </c>
      <c r="D911">
        <v>0.42925068700000002</v>
      </c>
      <c r="E911">
        <v>1815.6899410000001</v>
      </c>
      <c r="G911" s="41">
        <f t="shared" si="77"/>
        <v>41740</v>
      </c>
      <c r="H911" s="21">
        <f t="shared" si="78"/>
        <v>-5.0719000187851113E-3</v>
      </c>
      <c r="I911" s="21">
        <f t="shared" si="79"/>
        <v>-1.6965724591942233E-2</v>
      </c>
      <c r="J911" s="21">
        <f t="shared" si="80"/>
        <v>-1.4145586070781535E-2</v>
      </c>
      <c r="K911" s="21">
        <f t="shared" si="81"/>
        <v>-9.4867738546151603E-3</v>
      </c>
    </row>
    <row r="912" spans="1:11" x14ac:dyDescent="0.2">
      <c r="A912" s="41">
        <v>41743</v>
      </c>
      <c r="B912">
        <v>20.779262540000001</v>
      </c>
      <c r="C912">
        <v>15.7954998</v>
      </c>
      <c r="D912">
        <v>0.43398863100000001</v>
      </c>
      <c r="E912">
        <v>1830.6099850000001</v>
      </c>
      <c r="G912" s="41">
        <f t="shared" si="77"/>
        <v>41743</v>
      </c>
      <c r="H912" s="21">
        <f t="shared" si="78"/>
        <v>1.1502980142249189E-2</v>
      </c>
      <c r="I912" s="21">
        <f t="shared" si="79"/>
        <v>1.3409015989507944E-2</v>
      </c>
      <c r="J912" s="21">
        <f t="shared" si="80"/>
        <v>1.1037708601267848E-2</v>
      </c>
      <c r="K912" s="21">
        <f t="shared" si="81"/>
        <v>8.2172862574667604E-3</v>
      </c>
    </row>
    <row r="913" spans="1:11" x14ac:dyDescent="0.2">
      <c r="A913" s="41">
        <v>41744</v>
      </c>
      <c r="B913">
        <v>20.64499855</v>
      </c>
      <c r="C913">
        <v>15.803999900000001</v>
      </c>
      <c r="D913">
        <v>0.43706819400000002</v>
      </c>
      <c r="E913">
        <v>1842.9799800000001</v>
      </c>
      <c r="G913" s="41">
        <f t="shared" si="77"/>
        <v>41744</v>
      </c>
      <c r="H913" s="21">
        <f t="shared" si="78"/>
        <v>-6.4614415329486896E-3</v>
      </c>
      <c r="I913" s="21">
        <f t="shared" si="79"/>
        <v>5.3813428556415133E-4</v>
      </c>
      <c r="J913" s="21">
        <f t="shared" si="80"/>
        <v>7.0959531656487052E-3</v>
      </c>
      <c r="K913" s="21">
        <f t="shared" si="81"/>
        <v>6.757307728767703E-3</v>
      </c>
    </row>
    <row r="914" spans="1:11" x14ac:dyDescent="0.2">
      <c r="A914" s="41">
        <v>41745</v>
      </c>
      <c r="B914">
        <v>20.736303329999998</v>
      </c>
      <c r="C914">
        <v>16.184000019999999</v>
      </c>
      <c r="D914">
        <v>0.43801569899999998</v>
      </c>
      <c r="E914">
        <v>1862.3100589999999</v>
      </c>
      <c r="G914" s="41">
        <f t="shared" si="77"/>
        <v>41745</v>
      </c>
      <c r="H914" s="21">
        <f t="shared" si="78"/>
        <v>4.4226101435109076E-3</v>
      </c>
      <c r="I914" s="21">
        <f t="shared" si="79"/>
        <v>2.4044553429793281E-2</v>
      </c>
      <c r="J914" s="21">
        <f t="shared" si="80"/>
        <v>2.167865365192867E-3</v>
      </c>
      <c r="K914" s="21">
        <f t="shared" si="81"/>
        <v>1.0488491036131586E-2</v>
      </c>
    </row>
    <row r="915" spans="1:11" x14ac:dyDescent="0.2">
      <c r="A915" s="41">
        <v>41746</v>
      </c>
      <c r="B915">
        <v>20.85445404</v>
      </c>
      <c r="C915">
        <v>16.24550056</v>
      </c>
      <c r="D915">
        <v>0.439674079</v>
      </c>
      <c r="E915">
        <v>1864.849976</v>
      </c>
      <c r="G915" s="41">
        <f t="shared" si="77"/>
        <v>41746</v>
      </c>
      <c r="H915" s="21">
        <f t="shared" si="78"/>
        <v>5.6977711079808889E-3</v>
      </c>
      <c r="I915" s="21">
        <f t="shared" si="79"/>
        <v>3.8000827931290448E-3</v>
      </c>
      <c r="J915" s="21">
        <f t="shared" si="80"/>
        <v>3.7861200038860066E-3</v>
      </c>
      <c r="K915" s="21">
        <f t="shared" si="81"/>
        <v>1.3638529136033029E-3</v>
      </c>
    </row>
    <row r="916" spans="1:11" x14ac:dyDescent="0.2">
      <c r="A916" s="41">
        <v>41750</v>
      </c>
      <c r="B916">
        <v>20.838346479999998</v>
      </c>
      <c r="C916">
        <v>16.543500900000002</v>
      </c>
      <c r="D916">
        <v>0.4432275</v>
      </c>
      <c r="E916">
        <v>1871.8900149999999</v>
      </c>
      <c r="G916" s="41">
        <f t="shared" si="77"/>
        <v>41750</v>
      </c>
      <c r="H916" s="21">
        <f t="shared" si="78"/>
        <v>-7.7237984600827256E-4</v>
      </c>
      <c r="I916" s="21">
        <f t="shared" si="79"/>
        <v>1.834356158490702E-2</v>
      </c>
      <c r="J916" s="21">
        <f t="shared" si="80"/>
        <v>8.08194335240775E-3</v>
      </c>
      <c r="K916" s="21">
        <f t="shared" si="81"/>
        <v>3.7751235169600772E-3</v>
      </c>
    </row>
    <row r="917" spans="1:11" x14ac:dyDescent="0.2">
      <c r="A917" s="41">
        <v>41751</v>
      </c>
      <c r="B917">
        <v>20.827600480000001</v>
      </c>
      <c r="C917">
        <v>16.4659996</v>
      </c>
      <c r="D917">
        <v>0.44701769899999999</v>
      </c>
      <c r="E917">
        <v>1879.5500489999999</v>
      </c>
      <c r="G917" s="41">
        <f t="shared" si="77"/>
        <v>41751</v>
      </c>
      <c r="H917" s="21">
        <f t="shared" si="78"/>
        <v>-5.1568391044419764E-4</v>
      </c>
      <c r="I917" s="21">
        <f t="shared" si="79"/>
        <v>-4.6846976627541448E-3</v>
      </c>
      <c r="J917" s="21">
        <f t="shared" si="80"/>
        <v>8.5513624493065432E-3</v>
      </c>
      <c r="K917" s="21">
        <f t="shared" si="81"/>
        <v>4.092138928365463E-3</v>
      </c>
    </row>
    <row r="918" spans="1:11" x14ac:dyDescent="0.2">
      <c r="A918" s="41">
        <v>41752</v>
      </c>
      <c r="B918">
        <v>20.95649719</v>
      </c>
      <c r="C918">
        <v>16.22900009</v>
      </c>
      <c r="D918">
        <v>0.452229351</v>
      </c>
      <c r="E918">
        <v>1875.3900149999999</v>
      </c>
      <c r="G918" s="41">
        <f t="shared" si="77"/>
        <v>41752</v>
      </c>
      <c r="H918" s="21">
        <f t="shared" si="78"/>
        <v>6.1887450800573139E-3</v>
      </c>
      <c r="I918" s="21">
        <f t="shared" si="79"/>
        <v>-1.4393265866470717E-2</v>
      </c>
      <c r="J918" s="21">
        <f t="shared" si="80"/>
        <v>1.1658715106043216E-2</v>
      </c>
      <c r="K918" s="21">
        <f t="shared" si="81"/>
        <v>-2.2133137674165138E-3</v>
      </c>
    </row>
    <row r="919" spans="1:11" x14ac:dyDescent="0.2">
      <c r="A919" s="41">
        <v>41753</v>
      </c>
      <c r="B919">
        <v>21.029008869999998</v>
      </c>
      <c r="C919">
        <v>16.857500080000001</v>
      </c>
      <c r="D919">
        <v>0.45625659800000001</v>
      </c>
      <c r="E919">
        <v>1878.6099850000001</v>
      </c>
      <c r="G919" s="41">
        <f t="shared" si="77"/>
        <v>41753</v>
      </c>
      <c r="H919" s="21">
        <f t="shared" si="78"/>
        <v>3.4601049661390514E-3</v>
      </c>
      <c r="I919" s="21">
        <f t="shared" si="79"/>
        <v>3.8726969407515854E-2</v>
      </c>
      <c r="J919" s="21">
        <f t="shared" si="80"/>
        <v>8.9053198141488821E-3</v>
      </c>
      <c r="K919" s="21">
        <f t="shared" si="81"/>
        <v>1.7169601918778366E-3</v>
      </c>
    </row>
    <row r="920" spans="1:11" x14ac:dyDescent="0.2">
      <c r="A920" s="41">
        <v>41754</v>
      </c>
      <c r="B920">
        <v>21.11224747</v>
      </c>
      <c r="C920">
        <v>15.19149971</v>
      </c>
      <c r="D920">
        <v>0.44370123700000003</v>
      </c>
      <c r="E920">
        <v>1863.400024</v>
      </c>
      <c r="G920" s="41">
        <f t="shared" si="77"/>
        <v>41754</v>
      </c>
      <c r="H920" s="21">
        <f t="shared" si="78"/>
        <v>3.9582749959628212E-3</v>
      </c>
      <c r="I920" s="21">
        <f t="shared" si="79"/>
        <v>-9.8828436131913167E-2</v>
      </c>
      <c r="J920" s="21">
        <f t="shared" si="80"/>
        <v>-2.7518201501164907E-2</v>
      </c>
      <c r="K920" s="21">
        <f t="shared" si="81"/>
        <v>-8.0963910132735295E-3</v>
      </c>
    </row>
    <row r="921" spans="1:11" x14ac:dyDescent="0.2">
      <c r="A921" s="41">
        <v>41757</v>
      </c>
      <c r="B921">
        <v>21.418382640000001</v>
      </c>
      <c r="C921">
        <v>14.82900047</v>
      </c>
      <c r="D921">
        <v>0.44180607799999999</v>
      </c>
      <c r="E921">
        <v>1869.4300539999999</v>
      </c>
      <c r="G921" s="41">
        <f t="shared" si="77"/>
        <v>41757</v>
      </c>
      <c r="H921" s="21">
        <f t="shared" si="78"/>
        <v>1.4500359113117246E-2</v>
      </c>
      <c r="I921" s="21">
        <f t="shared" si="79"/>
        <v>-2.3861978535363426E-2</v>
      </c>
      <c r="J921" s="21">
        <f t="shared" si="80"/>
        <v>-4.2712502061382773E-3</v>
      </c>
      <c r="K921" s="21">
        <f t="shared" si="81"/>
        <v>3.2360362360925876E-3</v>
      </c>
    </row>
    <row r="922" spans="1:11" x14ac:dyDescent="0.2">
      <c r="A922" s="41">
        <v>41758</v>
      </c>
      <c r="B922">
        <v>21.394220350000001</v>
      </c>
      <c r="C922">
        <v>15.019000050000001</v>
      </c>
      <c r="D922">
        <v>0.44275358300000001</v>
      </c>
      <c r="E922">
        <v>1878.329956</v>
      </c>
      <c r="G922" s="41">
        <f t="shared" si="77"/>
        <v>41758</v>
      </c>
      <c r="H922" s="21">
        <f t="shared" si="78"/>
        <v>-1.1281099234297547E-3</v>
      </c>
      <c r="I922" s="21">
        <f t="shared" si="79"/>
        <v>1.2812703080317567E-2</v>
      </c>
      <c r="J922" s="21">
        <f t="shared" si="80"/>
        <v>2.1446173947838876E-3</v>
      </c>
      <c r="K922" s="21">
        <f t="shared" si="81"/>
        <v>4.7607568846756987E-3</v>
      </c>
    </row>
    <row r="923" spans="1:11" x14ac:dyDescent="0.2">
      <c r="A923" s="41">
        <v>41759</v>
      </c>
      <c r="B923">
        <v>21.404952999999999</v>
      </c>
      <c r="C923">
        <v>15.206500050000001</v>
      </c>
      <c r="D923">
        <v>0.43754193200000002</v>
      </c>
      <c r="E923">
        <v>1883.9499510000001</v>
      </c>
      <c r="G923" s="41">
        <f t="shared" si="77"/>
        <v>41759</v>
      </c>
      <c r="H923" s="21">
        <f t="shared" si="78"/>
        <v>5.0166118813475661E-4</v>
      </c>
      <c r="I923" s="21">
        <f t="shared" si="79"/>
        <v>1.2484186655289387E-2</v>
      </c>
      <c r="J923" s="21">
        <f t="shared" si="80"/>
        <v>-1.1770996780391951E-2</v>
      </c>
      <c r="K923" s="21">
        <f t="shared" si="81"/>
        <v>2.9920169148385245E-3</v>
      </c>
    </row>
    <row r="924" spans="1:11" x14ac:dyDescent="0.2">
      <c r="A924" s="41">
        <v>41760</v>
      </c>
      <c r="B924">
        <v>21.402267460000001</v>
      </c>
      <c r="C924">
        <v>15.39449978</v>
      </c>
      <c r="D924">
        <v>0.43991100799999999</v>
      </c>
      <c r="E924">
        <v>1883.6800539999999</v>
      </c>
      <c r="G924" s="41">
        <f t="shared" si="77"/>
        <v>41760</v>
      </c>
      <c r="H924" s="21">
        <f t="shared" si="78"/>
        <v>-1.2546348501667342E-4</v>
      </c>
      <c r="I924" s="21">
        <f t="shared" si="79"/>
        <v>1.2363116389823015E-2</v>
      </c>
      <c r="J924" s="21">
        <f t="shared" si="80"/>
        <v>5.414511905569741E-3</v>
      </c>
      <c r="K924" s="21">
        <f t="shared" si="81"/>
        <v>-1.4326123677377289E-4</v>
      </c>
    </row>
    <row r="925" spans="1:11" x14ac:dyDescent="0.2">
      <c r="A925" s="41">
        <v>41761</v>
      </c>
      <c r="B925">
        <v>21.24651909</v>
      </c>
      <c r="C925">
        <v>15.400500299999999</v>
      </c>
      <c r="D925">
        <v>0.436594486</v>
      </c>
      <c r="E925">
        <v>1881.1400149999999</v>
      </c>
      <c r="G925" s="41">
        <f t="shared" si="77"/>
        <v>41761</v>
      </c>
      <c r="H925" s="21">
        <f t="shared" si="78"/>
        <v>-7.27719015244945E-3</v>
      </c>
      <c r="I925" s="21">
        <f t="shared" si="79"/>
        <v>3.8978336975881156E-4</v>
      </c>
      <c r="J925" s="21">
        <f t="shared" si="80"/>
        <v>-7.5390748121492157E-3</v>
      </c>
      <c r="K925" s="21">
        <f t="shared" si="81"/>
        <v>-1.3484450263229197E-3</v>
      </c>
    </row>
    <row r="926" spans="1:11" x14ac:dyDescent="0.2">
      <c r="A926" s="41">
        <v>41764</v>
      </c>
      <c r="B926">
        <v>21.11224747</v>
      </c>
      <c r="C926">
        <v>15.50249958</v>
      </c>
      <c r="D926">
        <v>0.44133219099999998</v>
      </c>
      <c r="E926">
        <v>1884.660034</v>
      </c>
      <c r="G926" s="41">
        <f t="shared" si="77"/>
        <v>41764</v>
      </c>
      <c r="H926" s="21">
        <f t="shared" si="78"/>
        <v>-6.3196996849802477E-3</v>
      </c>
      <c r="I926" s="21">
        <f t="shared" si="79"/>
        <v>6.6231147049164996E-3</v>
      </c>
      <c r="J926" s="21">
        <f t="shared" si="80"/>
        <v>1.0851499851512125E-2</v>
      </c>
      <c r="K926" s="21">
        <f t="shared" si="81"/>
        <v>1.8712158435478798E-3</v>
      </c>
    </row>
    <row r="927" spans="1:11" x14ac:dyDescent="0.2">
      <c r="A927" s="41">
        <v>41765</v>
      </c>
      <c r="B927">
        <v>20.948444370000001</v>
      </c>
      <c r="C927">
        <v>14.86900043</v>
      </c>
      <c r="D927">
        <v>0.43233031</v>
      </c>
      <c r="E927">
        <v>1867.719971</v>
      </c>
      <c r="G927" s="41">
        <f t="shared" si="77"/>
        <v>41765</v>
      </c>
      <c r="H927" s="21">
        <f t="shared" si="78"/>
        <v>-7.7586765801584785E-3</v>
      </c>
      <c r="I927" s="21">
        <f t="shared" si="79"/>
        <v>-4.0864322990679991E-2</v>
      </c>
      <c r="J927" s="21">
        <f t="shared" si="80"/>
        <v>-2.0397064124424991E-2</v>
      </c>
      <c r="K927" s="21">
        <f t="shared" si="81"/>
        <v>-8.9883919085642638E-3</v>
      </c>
    </row>
    <row r="928" spans="1:11" x14ac:dyDescent="0.2">
      <c r="A928" s="41">
        <v>41766</v>
      </c>
      <c r="B928">
        <v>21.064630510000001</v>
      </c>
      <c r="C928">
        <v>14.63549995</v>
      </c>
      <c r="D928">
        <v>0.43280410800000002</v>
      </c>
      <c r="E928">
        <v>1878.209961</v>
      </c>
      <c r="G928" s="41">
        <f t="shared" si="77"/>
        <v>41766</v>
      </c>
      <c r="H928" s="21">
        <f t="shared" si="78"/>
        <v>5.546289640790159E-3</v>
      </c>
      <c r="I928" s="21">
        <f t="shared" si="79"/>
        <v>-1.5703845130630611E-2</v>
      </c>
      <c r="J928" s="21">
        <f t="shared" si="80"/>
        <v>1.0959166846293833E-3</v>
      </c>
      <c r="K928" s="21">
        <f t="shared" si="81"/>
        <v>5.6164682944326305E-3</v>
      </c>
    </row>
    <row r="929" spans="1:11" x14ac:dyDescent="0.2">
      <c r="A929" s="41">
        <v>41767</v>
      </c>
      <c r="B929">
        <v>21.261871339999999</v>
      </c>
      <c r="C929">
        <v>14.416000370000001</v>
      </c>
      <c r="D929">
        <v>0.43825259799999999</v>
      </c>
      <c r="E929">
        <v>1875.630005</v>
      </c>
      <c r="G929" s="41">
        <f t="shared" si="77"/>
        <v>41767</v>
      </c>
      <c r="H929" s="21">
        <f t="shared" si="78"/>
        <v>9.3636026469280983E-3</v>
      </c>
      <c r="I929" s="21">
        <f t="shared" si="79"/>
        <v>-1.4997750725966763E-2</v>
      </c>
      <c r="J929" s="21">
        <f t="shared" si="80"/>
        <v>1.2588813043336478E-2</v>
      </c>
      <c r="K929" s="21">
        <f t="shared" si="81"/>
        <v>-1.3736249160484215E-3</v>
      </c>
    </row>
    <row r="930" spans="1:11" x14ac:dyDescent="0.2">
      <c r="A930" s="41">
        <v>41768</v>
      </c>
      <c r="B930">
        <v>21.399673459999999</v>
      </c>
      <c r="C930">
        <v>14.61200047</v>
      </c>
      <c r="D930">
        <v>0.427592427</v>
      </c>
      <c r="E930">
        <v>1878.4799800000001</v>
      </c>
      <c r="G930" s="41">
        <f t="shared" si="77"/>
        <v>41768</v>
      </c>
      <c r="H930" s="21">
        <f t="shared" si="78"/>
        <v>6.4811849247132132E-3</v>
      </c>
      <c r="I930" s="21">
        <f t="shared" si="79"/>
        <v>1.3596011027294352E-2</v>
      </c>
      <c r="J930" s="21">
        <f t="shared" si="80"/>
        <v>-2.4324261963645011E-2</v>
      </c>
      <c r="K930" s="21">
        <f t="shared" si="81"/>
        <v>1.5194761186390071E-3</v>
      </c>
    </row>
    <row r="931" spans="1:11" x14ac:dyDescent="0.2">
      <c r="A931" s="41">
        <v>41771</v>
      </c>
      <c r="B931">
        <v>21.386169429999999</v>
      </c>
      <c r="C931">
        <v>15.14299965</v>
      </c>
      <c r="D931">
        <v>0.440147817</v>
      </c>
      <c r="E931">
        <v>1896.650024</v>
      </c>
      <c r="G931" s="41">
        <f t="shared" si="77"/>
        <v>41771</v>
      </c>
      <c r="H931" s="21">
        <f t="shared" si="78"/>
        <v>-6.3103906820080981E-4</v>
      </c>
      <c r="I931" s="21">
        <f t="shared" si="79"/>
        <v>3.6339937237902298E-2</v>
      </c>
      <c r="J931" s="21">
        <f t="shared" si="80"/>
        <v>2.9362984952958415E-2</v>
      </c>
      <c r="K931" s="21">
        <f t="shared" si="81"/>
        <v>9.6727376354577288E-3</v>
      </c>
    </row>
    <row r="932" spans="1:11" x14ac:dyDescent="0.2">
      <c r="A932" s="41">
        <v>41772</v>
      </c>
      <c r="B932">
        <v>21.38346481</v>
      </c>
      <c r="C932">
        <v>15.23200035</v>
      </c>
      <c r="D932">
        <v>0.43304097699999999</v>
      </c>
      <c r="E932">
        <v>1897.4499510000001</v>
      </c>
      <c r="G932" s="41">
        <f t="shared" si="77"/>
        <v>41772</v>
      </c>
      <c r="H932" s="21">
        <f t="shared" si="78"/>
        <v>-1.2646584554807674E-4</v>
      </c>
      <c r="I932" s="21">
        <f t="shared" si="79"/>
        <v>5.8773494061330478E-3</v>
      </c>
      <c r="J932" s="21">
        <f t="shared" si="80"/>
        <v>-1.6146484716065279E-2</v>
      </c>
      <c r="K932" s="21">
        <f t="shared" si="81"/>
        <v>4.2175783084807961E-4</v>
      </c>
    </row>
    <row r="933" spans="1:11" x14ac:dyDescent="0.2">
      <c r="A933" s="41">
        <v>41773</v>
      </c>
      <c r="B933">
        <v>21.275383000000001</v>
      </c>
      <c r="C933">
        <v>14.88099957</v>
      </c>
      <c r="D933">
        <v>0.42877694999999999</v>
      </c>
      <c r="E933">
        <v>1888.530029</v>
      </c>
      <c r="G933" s="41">
        <f t="shared" si="77"/>
        <v>41773</v>
      </c>
      <c r="H933" s="21">
        <f t="shared" si="78"/>
        <v>-5.0544573089695679E-3</v>
      </c>
      <c r="I933" s="21">
        <f t="shared" si="79"/>
        <v>-2.3043643115462475E-2</v>
      </c>
      <c r="J933" s="21">
        <f t="shared" si="80"/>
        <v>-9.8467055693900463E-3</v>
      </c>
      <c r="K933" s="21">
        <f t="shared" si="81"/>
        <v>-4.7010051544701392E-3</v>
      </c>
    </row>
    <row r="934" spans="1:11" x14ac:dyDescent="0.2">
      <c r="A934" s="41">
        <v>41774</v>
      </c>
      <c r="B934">
        <v>20.75930786</v>
      </c>
      <c r="C934">
        <v>14.759499549999999</v>
      </c>
      <c r="D934">
        <v>0.42640799299999999</v>
      </c>
      <c r="E934">
        <v>1870.849976</v>
      </c>
      <c r="G934" s="41">
        <f t="shared" si="77"/>
        <v>41774</v>
      </c>
      <c r="H934" s="21">
        <f t="shared" si="78"/>
        <v>-2.4256914199852552E-2</v>
      </c>
      <c r="I934" s="21">
        <f t="shared" si="79"/>
        <v>-8.1647754526479321E-3</v>
      </c>
      <c r="J934" s="21">
        <f t="shared" si="80"/>
        <v>-5.5249168594534437E-3</v>
      </c>
      <c r="K934" s="21">
        <f t="shared" si="81"/>
        <v>-9.3618066583573967E-3</v>
      </c>
    </row>
    <row r="935" spans="1:11" x14ac:dyDescent="0.2">
      <c r="A935" s="41">
        <v>41775</v>
      </c>
      <c r="B935">
        <v>20.80794144</v>
      </c>
      <c r="C935">
        <v>14.885000229999999</v>
      </c>
      <c r="D935">
        <v>0.42546048800000003</v>
      </c>
      <c r="E935">
        <v>1877.8599850000001</v>
      </c>
      <c r="G935" s="41">
        <f t="shared" si="77"/>
        <v>41775</v>
      </c>
      <c r="H935" s="21">
        <f t="shared" si="78"/>
        <v>2.342736103148702E-3</v>
      </c>
      <c r="I935" s="21">
        <f t="shared" si="79"/>
        <v>8.5030444003095784E-3</v>
      </c>
      <c r="J935" s="21">
        <f t="shared" si="80"/>
        <v>-2.2220620052962881E-3</v>
      </c>
      <c r="K935" s="21">
        <f t="shared" si="81"/>
        <v>3.7469647967112163E-3</v>
      </c>
    </row>
    <row r="936" spans="1:11" x14ac:dyDescent="0.2">
      <c r="A936" s="41">
        <v>41778</v>
      </c>
      <c r="B936">
        <v>20.69986153</v>
      </c>
      <c r="C936">
        <v>14.838000299999999</v>
      </c>
      <c r="D936">
        <v>0.439200282</v>
      </c>
      <c r="E936">
        <v>1885.079956</v>
      </c>
      <c r="G936" s="41">
        <f t="shared" si="77"/>
        <v>41778</v>
      </c>
      <c r="H936" s="21">
        <f t="shared" si="78"/>
        <v>-5.1941663865044362E-3</v>
      </c>
      <c r="I936" s="21">
        <f t="shared" si="79"/>
        <v>-3.1575363972971005E-3</v>
      </c>
      <c r="J936" s="21">
        <f t="shared" si="80"/>
        <v>3.2293936540588764E-2</v>
      </c>
      <c r="K936" s="21">
        <f t="shared" si="81"/>
        <v>3.8447866495221472E-3</v>
      </c>
    </row>
    <row r="937" spans="1:11" x14ac:dyDescent="0.2">
      <c r="A937" s="41">
        <v>41779</v>
      </c>
      <c r="B937">
        <v>20.451272960000001</v>
      </c>
      <c r="C937">
        <v>15.05949974</v>
      </c>
      <c r="D937">
        <v>0.434083581</v>
      </c>
      <c r="E937">
        <v>1872.829956</v>
      </c>
      <c r="G937" s="41">
        <f t="shared" si="77"/>
        <v>41779</v>
      </c>
      <c r="H937" s="21">
        <f t="shared" si="78"/>
        <v>-1.200918999577477E-2</v>
      </c>
      <c r="I937" s="21">
        <f t="shared" si="79"/>
        <v>1.4927849812754079E-2</v>
      </c>
      <c r="J937" s="21">
        <f t="shared" si="80"/>
        <v>-1.165004033399053E-2</v>
      </c>
      <c r="K937" s="21">
        <f t="shared" si="81"/>
        <v>-6.4983980976560662E-3</v>
      </c>
    </row>
    <row r="938" spans="1:11" x14ac:dyDescent="0.2">
      <c r="A938" s="41">
        <v>41780</v>
      </c>
      <c r="B938">
        <v>20.44316864</v>
      </c>
      <c r="C938">
        <v>15.25049973</v>
      </c>
      <c r="D938">
        <v>0.434083581</v>
      </c>
      <c r="E938">
        <v>1888.030029</v>
      </c>
      <c r="G938" s="41">
        <f t="shared" si="77"/>
        <v>41780</v>
      </c>
      <c r="H938" s="21">
        <f t="shared" si="78"/>
        <v>-3.962745994272355E-4</v>
      </c>
      <c r="I938" s="21">
        <f t="shared" si="79"/>
        <v>1.2683023559718842E-2</v>
      </c>
      <c r="J938" s="21">
        <f t="shared" si="80"/>
        <v>0</v>
      </c>
      <c r="K938" s="21">
        <f t="shared" si="81"/>
        <v>8.116098822161355E-3</v>
      </c>
    </row>
    <row r="939" spans="1:11" x14ac:dyDescent="0.2">
      <c r="A939" s="41">
        <v>41781</v>
      </c>
      <c r="B939">
        <v>20.370216370000001</v>
      </c>
      <c r="C939">
        <v>15.24549961</v>
      </c>
      <c r="D939">
        <v>0.43598735300000002</v>
      </c>
      <c r="E939">
        <v>1892.48999</v>
      </c>
      <c r="G939" s="41">
        <f t="shared" si="77"/>
        <v>41781</v>
      </c>
      <c r="H939" s="21">
        <f t="shared" si="78"/>
        <v>-3.5685402436712601E-3</v>
      </c>
      <c r="I939" s="21">
        <f t="shared" si="79"/>
        <v>-3.2786597741218948E-4</v>
      </c>
      <c r="J939" s="21">
        <f t="shared" si="80"/>
        <v>4.3857268123670412E-3</v>
      </c>
      <c r="K939" s="21">
        <f t="shared" si="81"/>
        <v>2.362229907096447E-3</v>
      </c>
    </row>
    <row r="940" spans="1:11" x14ac:dyDescent="0.2">
      <c r="A940" s="41">
        <v>41782</v>
      </c>
      <c r="B940">
        <v>20.429662700000002</v>
      </c>
      <c r="C940">
        <v>15.61200047</v>
      </c>
      <c r="D940">
        <v>0.44003322700000003</v>
      </c>
      <c r="E940">
        <v>1900.530029</v>
      </c>
      <c r="G940" s="41">
        <f t="shared" si="77"/>
        <v>41782</v>
      </c>
      <c r="H940" s="21">
        <f t="shared" si="78"/>
        <v>2.9182964441923647E-3</v>
      </c>
      <c r="I940" s="21">
        <f t="shared" si="79"/>
        <v>2.403993764557244E-2</v>
      </c>
      <c r="J940" s="21">
        <f t="shared" si="80"/>
        <v>9.2797967008919624E-3</v>
      </c>
      <c r="K940" s="21">
        <f t="shared" si="81"/>
        <v>4.2483918237263829E-3</v>
      </c>
    </row>
    <row r="941" spans="1:11" x14ac:dyDescent="0.2">
      <c r="A941" s="41">
        <v>41786</v>
      </c>
      <c r="B941">
        <v>20.424261090000002</v>
      </c>
      <c r="C941">
        <v>15.541000370000001</v>
      </c>
      <c r="D941">
        <v>0.44788655599999999</v>
      </c>
      <c r="E941">
        <v>1911.910034</v>
      </c>
      <c r="G941" s="41">
        <f t="shared" si="77"/>
        <v>41786</v>
      </c>
      <c r="H941" s="21">
        <f t="shared" si="78"/>
        <v>-2.6440035155351999E-4</v>
      </c>
      <c r="I941" s="21">
        <f t="shared" si="79"/>
        <v>-4.5477900245027847E-3</v>
      </c>
      <c r="J941" s="21">
        <f t="shared" si="80"/>
        <v>1.7847127257960338E-2</v>
      </c>
      <c r="K941" s="21">
        <f t="shared" si="81"/>
        <v>5.9878059416866858E-3</v>
      </c>
    </row>
    <row r="942" spans="1:11" x14ac:dyDescent="0.2">
      <c r="A942" s="41">
        <v>41787</v>
      </c>
      <c r="B942">
        <v>20.408050540000001</v>
      </c>
      <c r="C942">
        <v>15.50800037</v>
      </c>
      <c r="D942">
        <v>0.45169442900000001</v>
      </c>
      <c r="E942">
        <v>1909.780029</v>
      </c>
      <c r="G942" s="41">
        <f t="shared" si="77"/>
        <v>41787</v>
      </c>
      <c r="H942" s="21">
        <f t="shared" si="78"/>
        <v>-7.9369089185494081E-4</v>
      </c>
      <c r="I942" s="21">
        <f t="shared" si="79"/>
        <v>-2.1234154310750819E-3</v>
      </c>
      <c r="J942" s="21">
        <f t="shared" si="80"/>
        <v>8.501869388551242E-3</v>
      </c>
      <c r="K942" s="21">
        <f t="shared" si="81"/>
        <v>-1.1140717722704085E-3</v>
      </c>
    </row>
    <row r="943" spans="1:11" x14ac:dyDescent="0.2">
      <c r="A943" s="41">
        <v>41788</v>
      </c>
      <c r="B943">
        <v>20.529630659999999</v>
      </c>
      <c r="C943">
        <v>15.68900013</v>
      </c>
      <c r="D943">
        <v>0.45098042500000002</v>
      </c>
      <c r="E943">
        <v>1920.030029</v>
      </c>
      <c r="G943" s="41">
        <f t="shared" si="77"/>
        <v>41788</v>
      </c>
      <c r="H943" s="21">
        <f t="shared" si="78"/>
        <v>5.9574587862617715E-3</v>
      </c>
      <c r="I943" s="21">
        <f t="shared" si="79"/>
        <v>1.1671379654474512E-2</v>
      </c>
      <c r="J943" s="21">
        <f t="shared" si="80"/>
        <v>-1.5807235027908151E-3</v>
      </c>
      <c r="K943" s="21">
        <f t="shared" si="81"/>
        <v>5.3671102662891101E-3</v>
      </c>
    </row>
    <row r="944" spans="1:11" x14ac:dyDescent="0.2">
      <c r="A944" s="41">
        <v>41789</v>
      </c>
      <c r="B944">
        <v>20.743101119999999</v>
      </c>
      <c r="C944">
        <v>15.62749958</v>
      </c>
      <c r="D944">
        <v>0.45217037199999999</v>
      </c>
      <c r="E944">
        <v>1923.5699460000001</v>
      </c>
      <c r="G944" s="41">
        <f t="shared" si="77"/>
        <v>41789</v>
      </c>
      <c r="H944" s="21">
        <f t="shared" si="78"/>
        <v>1.0398163685230171E-2</v>
      </c>
      <c r="I944" s="21">
        <f t="shared" si="79"/>
        <v>-3.9199789336734625E-3</v>
      </c>
      <c r="J944" s="21">
        <f t="shared" si="80"/>
        <v>2.6385779382773755E-3</v>
      </c>
      <c r="K944" s="21">
        <f t="shared" si="81"/>
        <v>1.8436779355184285E-3</v>
      </c>
    </row>
    <row r="945" spans="1:11" x14ac:dyDescent="0.2">
      <c r="A945" s="41">
        <v>41792</v>
      </c>
      <c r="B945">
        <v>20.740394590000001</v>
      </c>
      <c r="C945">
        <v>15.44200039</v>
      </c>
      <c r="D945">
        <v>0.450742543</v>
      </c>
      <c r="E945">
        <v>1924.969971</v>
      </c>
      <c r="G945" s="41">
        <f t="shared" si="77"/>
        <v>41792</v>
      </c>
      <c r="H945" s="21">
        <f t="shared" si="78"/>
        <v>-1.3047856173192788E-4</v>
      </c>
      <c r="I945" s="21">
        <f t="shared" si="79"/>
        <v>-1.1870049271183514E-2</v>
      </c>
      <c r="J945" s="21">
        <f t="shared" si="80"/>
        <v>-3.1577234786183128E-3</v>
      </c>
      <c r="K945" s="21">
        <f t="shared" si="81"/>
        <v>7.2782640574686752E-4</v>
      </c>
    </row>
    <row r="946" spans="1:11" x14ac:dyDescent="0.2">
      <c r="A946" s="41">
        <v>41793</v>
      </c>
      <c r="B946">
        <v>20.72687912</v>
      </c>
      <c r="C946">
        <v>15.35949993</v>
      </c>
      <c r="D946">
        <v>0.448838562</v>
      </c>
      <c r="E946">
        <v>1924.23999</v>
      </c>
      <c r="G946" s="41">
        <f t="shared" si="77"/>
        <v>41793</v>
      </c>
      <c r="H946" s="21">
        <f t="shared" si="78"/>
        <v>-6.51649607790877E-4</v>
      </c>
      <c r="I946" s="21">
        <f t="shared" si="79"/>
        <v>-5.3426018596286484E-3</v>
      </c>
      <c r="J946" s="21">
        <f t="shared" si="80"/>
        <v>-4.2240987223608473E-3</v>
      </c>
      <c r="K946" s="21">
        <f t="shared" si="81"/>
        <v>-3.7921682467634277E-4</v>
      </c>
    </row>
    <row r="947" spans="1:11" x14ac:dyDescent="0.2">
      <c r="A947" s="41">
        <v>41794</v>
      </c>
      <c r="B947">
        <v>20.84036446</v>
      </c>
      <c r="C947">
        <v>15.338999749999999</v>
      </c>
      <c r="D947">
        <v>0.44931447499999999</v>
      </c>
      <c r="E947">
        <v>1927.880005</v>
      </c>
      <c r="G947" s="41">
        <f t="shared" si="77"/>
        <v>41794</v>
      </c>
      <c r="H947" s="21">
        <f t="shared" si="78"/>
        <v>5.4752738867712581E-3</v>
      </c>
      <c r="I947" s="21">
        <f t="shared" si="79"/>
        <v>-1.3346905884585869E-3</v>
      </c>
      <c r="J947" s="21">
        <f t="shared" si="80"/>
        <v>1.0603211049411421E-3</v>
      </c>
      <c r="K947" s="21">
        <f t="shared" si="81"/>
        <v>1.891663731611759E-3</v>
      </c>
    </row>
    <row r="948" spans="1:11" x14ac:dyDescent="0.2">
      <c r="A948" s="41">
        <v>41795</v>
      </c>
      <c r="B948">
        <v>20.891704560000001</v>
      </c>
      <c r="C948">
        <v>16.178499219999999</v>
      </c>
      <c r="D948">
        <v>0.45121842600000001</v>
      </c>
      <c r="E948">
        <v>1940.459961</v>
      </c>
      <c r="G948" s="41">
        <f t="shared" si="77"/>
        <v>41795</v>
      </c>
      <c r="H948" s="21">
        <f t="shared" si="78"/>
        <v>2.4634933855662948E-3</v>
      </c>
      <c r="I948" s="21">
        <f t="shared" si="79"/>
        <v>5.4729740118810488E-2</v>
      </c>
      <c r="J948" s="21">
        <f t="shared" si="80"/>
        <v>4.2374575179222607E-3</v>
      </c>
      <c r="K948" s="21">
        <f t="shared" si="81"/>
        <v>6.5252795647932071E-3</v>
      </c>
    </row>
    <row r="949" spans="1:11" x14ac:dyDescent="0.2">
      <c r="A949" s="41">
        <v>41796</v>
      </c>
      <c r="B949">
        <v>20.86198044</v>
      </c>
      <c r="C949">
        <v>16.48349953</v>
      </c>
      <c r="D949">
        <v>0.45288419699999999</v>
      </c>
      <c r="E949">
        <v>1949.4399410000001</v>
      </c>
      <c r="G949" s="41">
        <f t="shared" si="77"/>
        <v>41796</v>
      </c>
      <c r="H949" s="21">
        <f t="shared" si="78"/>
        <v>-1.4227714121954301E-3</v>
      </c>
      <c r="I949" s="21">
        <f t="shared" si="79"/>
        <v>1.8852200432964539E-2</v>
      </c>
      <c r="J949" s="21">
        <f t="shared" si="80"/>
        <v>3.6917175895649912E-3</v>
      </c>
      <c r="K949" s="21">
        <f t="shared" si="81"/>
        <v>4.6277584595830756E-3</v>
      </c>
    </row>
    <row r="950" spans="1:11" x14ac:dyDescent="0.2">
      <c r="A950" s="41">
        <v>41799</v>
      </c>
      <c r="B950">
        <v>20.80794144</v>
      </c>
      <c r="C950">
        <v>16.375</v>
      </c>
      <c r="D950">
        <v>0.45336028900000003</v>
      </c>
      <c r="E950">
        <v>1951.2700199999999</v>
      </c>
      <c r="G950" s="41">
        <f t="shared" si="77"/>
        <v>41799</v>
      </c>
      <c r="H950" s="21">
        <f t="shared" si="78"/>
        <v>-2.5903101652030645E-3</v>
      </c>
      <c r="I950" s="21">
        <f t="shared" si="79"/>
        <v>-6.5823115899952267E-3</v>
      </c>
      <c r="J950" s="21">
        <f t="shared" si="80"/>
        <v>1.0512444531156628E-3</v>
      </c>
      <c r="K950" s="21">
        <f t="shared" si="81"/>
        <v>9.3877167565414865E-4</v>
      </c>
    </row>
    <row r="951" spans="1:11" x14ac:dyDescent="0.2">
      <c r="A951" s="41">
        <v>41800</v>
      </c>
      <c r="B951">
        <v>20.702560420000001</v>
      </c>
      <c r="C951">
        <v>16.62050056</v>
      </c>
      <c r="D951">
        <v>0.45574015400000001</v>
      </c>
      <c r="E951">
        <v>1950.790039</v>
      </c>
      <c r="G951" s="41">
        <f t="shared" si="77"/>
        <v>41800</v>
      </c>
      <c r="H951" s="21">
        <f t="shared" si="78"/>
        <v>-5.0644615808760843E-3</v>
      </c>
      <c r="I951" s="21">
        <f t="shared" si="79"/>
        <v>1.4992400610686962E-2</v>
      </c>
      <c r="J951" s="21">
        <f t="shared" si="80"/>
        <v>5.2493900717449637E-3</v>
      </c>
      <c r="K951" s="21">
        <f t="shared" si="81"/>
        <v>-2.4598389514540742E-4</v>
      </c>
    </row>
    <row r="952" spans="1:11" x14ac:dyDescent="0.2">
      <c r="A952" s="41">
        <v>41801</v>
      </c>
      <c r="B952">
        <v>20.578273769999999</v>
      </c>
      <c r="C952">
        <v>16.760000229999999</v>
      </c>
      <c r="D952">
        <v>0.46168974000000002</v>
      </c>
      <c r="E952">
        <v>1943.8900149999999</v>
      </c>
      <c r="G952" s="41">
        <f t="shared" si="77"/>
        <v>41801</v>
      </c>
      <c r="H952" s="21">
        <f t="shared" si="78"/>
        <v>-6.0034434136916259E-3</v>
      </c>
      <c r="I952" s="21">
        <f t="shared" si="79"/>
        <v>8.3932291627684119E-3</v>
      </c>
      <c r="J952" s="21">
        <f t="shared" si="80"/>
        <v>1.3054776823549386E-2</v>
      </c>
      <c r="K952" s="21">
        <f t="shared" si="81"/>
        <v>-3.5370408204140613E-3</v>
      </c>
    </row>
    <row r="953" spans="1:11" x14ac:dyDescent="0.2">
      <c r="A953" s="41">
        <v>41802</v>
      </c>
      <c r="B953">
        <v>20.462091449999999</v>
      </c>
      <c r="C953">
        <v>16.295499800000002</v>
      </c>
      <c r="D953">
        <v>0.464545608</v>
      </c>
      <c r="E953">
        <v>1930.1099850000001</v>
      </c>
      <c r="G953" s="41">
        <f t="shared" si="77"/>
        <v>41802</v>
      </c>
      <c r="H953" s="21">
        <f t="shared" si="78"/>
        <v>-5.6458729871392936E-3</v>
      </c>
      <c r="I953" s="21">
        <f t="shared" si="79"/>
        <v>-2.771482241202794E-2</v>
      </c>
      <c r="J953" s="21">
        <f t="shared" si="80"/>
        <v>6.1856865175300424E-3</v>
      </c>
      <c r="K953" s="21">
        <f t="shared" si="81"/>
        <v>-7.088893864193202E-3</v>
      </c>
    </row>
    <row r="954" spans="1:11" x14ac:dyDescent="0.2">
      <c r="A954" s="41">
        <v>41803</v>
      </c>
      <c r="B954">
        <v>20.34049606</v>
      </c>
      <c r="C954">
        <v>16.313499449999998</v>
      </c>
      <c r="D954">
        <v>0.46502155099999998</v>
      </c>
      <c r="E954">
        <v>1936.160034</v>
      </c>
      <c r="G954" s="41">
        <f t="shared" si="77"/>
        <v>41803</v>
      </c>
      <c r="H954" s="21">
        <f t="shared" si="78"/>
        <v>-5.9424712423518924E-3</v>
      </c>
      <c r="I954" s="21">
        <f t="shared" si="79"/>
        <v>1.1045779645246778E-3</v>
      </c>
      <c r="J954" s="21">
        <f t="shared" si="80"/>
        <v>1.024534495222218E-3</v>
      </c>
      <c r="K954" s="21">
        <f t="shared" si="81"/>
        <v>3.134561785089085E-3</v>
      </c>
    </row>
    <row r="955" spans="1:11" x14ac:dyDescent="0.2">
      <c r="A955" s="41">
        <v>41806</v>
      </c>
      <c r="B955">
        <v>20.356712340000001</v>
      </c>
      <c r="C955">
        <v>16.381000520000001</v>
      </c>
      <c r="D955">
        <v>0.46359366200000002</v>
      </c>
      <c r="E955">
        <v>1937.780029</v>
      </c>
      <c r="G955" s="41">
        <f t="shared" si="77"/>
        <v>41806</v>
      </c>
      <c r="H955" s="21">
        <f t="shared" si="78"/>
        <v>7.9724112687160585E-4</v>
      </c>
      <c r="I955" s="21">
        <f t="shared" si="79"/>
        <v>4.1377431131124354E-3</v>
      </c>
      <c r="J955" s="21">
        <f t="shared" si="80"/>
        <v>-3.0705867221193506E-3</v>
      </c>
      <c r="K955" s="21">
        <f t="shared" si="81"/>
        <v>8.3670511298250538E-4</v>
      </c>
    </row>
    <row r="956" spans="1:11" x14ac:dyDescent="0.2">
      <c r="A956" s="41">
        <v>41807</v>
      </c>
      <c r="B956">
        <v>20.26214027</v>
      </c>
      <c r="C956">
        <v>16.28100014</v>
      </c>
      <c r="D956">
        <v>0.46668749999999998</v>
      </c>
      <c r="E956">
        <v>1941.98999</v>
      </c>
      <c r="G956" s="41">
        <f t="shared" si="77"/>
        <v>41807</v>
      </c>
      <c r="H956" s="21">
        <f t="shared" si="78"/>
        <v>-4.6457437930275177E-3</v>
      </c>
      <c r="I956" s="21">
        <f t="shared" si="79"/>
        <v>-6.1046564205835541E-3</v>
      </c>
      <c r="J956" s="21">
        <f t="shared" si="80"/>
        <v>6.6735985704653444E-3</v>
      </c>
      <c r="K956" s="21">
        <f t="shared" si="81"/>
        <v>2.1725690929803587E-3</v>
      </c>
    </row>
    <row r="957" spans="1:11" x14ac:dyDescent="0.2">
      <c r="A957" s="41">
        <v>41808</v>
      </c>
      <c r="B957">
        <v>20.453979489999998</v>
      </c>
      <c r="C957">
        <v>16.71899986</v>
      </c>
      <c r="D957">
        <v>0.46621146800000002</v>
      </c>
      <c r="E957">
        <v>1956.9799800000001</v>
      </c>
      <c r="G957" s="41">
        <f t="shared" si="77"/>
        <v>41808</v>
      </c>
      <c r="H957" s="21">
        <f t="shared" si="78"/>
        <v>9.4678655583109606E-3</v>
      </c>
      <c r="I957" s="21">
        <f t="shared" si="79"/>
        <v>2.6902506985667207E-2</v>
      </c>
      <c r="J957" s="21">
        <f t="shared" si="80"/>
        <v>-1.0200230346858463E-3</v>
      </c>
      <c r="K957" s="21">
        <f t="shared" si="81"/>
        <v>7.7188811874360219E-3</v>
      </c>
    </row>
    <row r="958" spans="1:11" x14ac:dyDescent="0.2">
      <c r="A958" s="41">
        <v>41809</v>
      </c>
      <c r="B958">
        <v>20.499919890000001</v>
      </c>
      <c r="C958">
        <v>16.350000380000001</v>
      </c>
      <c r="D958">
        <v>0.45550218199999998</v>
      </c>
      <c r="E958">
        <v>1959.4799800000001</v>
      </c>
      <c r="G958" s="41">
        <f t="shared" si="77"/>
        <v>41809</v>
      </c>
      <c r="H958" s="21">
        <f t="shared" si="78"/>
        <v>2.2460372575646291E-3</v>
      </c>
      <c r="I958" s="21">
        <f t="shared" si="79"/>
        <v>-2.2070667090728691E-2</v>
      </c>
      <c r="J958" s="21">
        <f t="shared" si="80"/>
        <v>-2.2970876383504257E-2</v>
      </c>
      <c r="K958" s="21">
        <f t="shared" si="81"/>
        <v>1.2774785769653629E-3</v>
      </c>
    </row>
    <row r="959" spans="1:11" x14ac:dyDescent="0.2">
      <c r="A959" s="41">
        <v>41810</v>
      </c>
      <c r="B959">
        <v>20.448587419999999</v>
      </c>
      <c r="C959">
        <v>16.209999079999999</v>
      </c>
      <c r="D959">
        <v>0.450504452</v>
      </c>
      <c r="E959">
        <v>1962.869995</v>
      </c>
      <c r="G959" s="41">
        <f t="shared" si="77"/>
        <v>41810</v>
      </c>
      <c r="H959" s="21">
        <f t="shared" si="78"/>
        <v>-2.5040327121006109E-3</v>
      </c>
      <c r="I959" s="21">
        <f t="shared" si="79"/>
        <v>-8.5627704431895379E-3</v>
      </c>
      <c r="J959" s="21">
        <f t="shared" si="80"/>
        <v>-1.0971912314571508E-2</v>
      </c>
      <c r="K959" s="21">
        <f t="shared" si="81"/>
        <v>1.7300585025625814E-3</v>
      </c>
    </row>
    <row r="960" spans="1:11" x14ac:dyDescent="0.2">
      <c r="A960" s="41">
        <v>41813</v>
      </c>
      <c r="B960">
        <v>20.478303910000001</v>
      </c>
      <c r="C960">
        <v>16.36199951</v>
      </c>
      <c r="D960">
        <v>0.44526872000000001</v>
      </c>
      <c r="E960">
        <v>1962.6099850000001</v>
      </c>
      <c r="G960" s="41">
        <f t="shared" si="77"/>
        <v>41813</v>
      </c>
      <c r="H960" s="21">
        <f t="shared" si="78"/>
        <v>1.4532294769142534E-3</v>
      </c>
      <c r="I960" s="21">
        <f t="shared" si="79"/>
        <v>9.3769548813571468E-3</v>
      </c>
      <c r="J960" s="21">
        <f t="shared" si="80"/>
        <v>-1.1621931762840765E-2</v>
      </c>
      <c r="K960" s="21">
        <f t="shared" si="81"/>
        <v>-1.3246419817014576E-4</v>
      </c>
    </row>
    <row r="961" spans="1:11" x14ac:dyDescent="0.2">
      <c r="A961" s="41">
        <v>41814</v>
      </c>
      <c r="B961">
        <v>20.52693558</v>
      </c>
      <c r="C961">
        <v>16.208000179999999</v>
      </c>
      <c r="D961">
        <v>0.43836724799999999</v>
      </c>
      <c r="E961">
        <v>1949.9799800000001</v>
      </c>
      <c r="G961" s="41">
        <f t="shared" si="77"/>
        <v>41814</v>
      </c>
      <c r="H961" s="21">
        <f t="shared" si="78"/>
        <v>2.3747899344462313E-3</v>
      </c>
      <c r="I961" s="21">
        <f t="shared" si="79"/>
        <v>-9.4120116496692052E-3</v>
      </c>
      <c r="J961" s="21">
        <f t="shared" si="80"/>
        <v>-1.549956619454429E-2</v>
      </c>
      <c r="K961" s="21">
        <f t="shared" si="81"/>
        <v>-6.4353106814546424E-3</v>
      </c>
    </row>
    <row r="962" spans="1:11" x14ac:dyDescent="0.2">
      <c r="A962" s="41">
        <v>41815</v>
      </c>
      <c r="B962">
        <v>20.432367320000001</v>
      </c>
      <c r="C962">
        <v>16.37199974</v>
      </c>
      <c r="D962">
        <v>0.44288888599999998</v>
      </c>
      <c r="E962">
        <v>1959.530029</v>
      </c>
      <c r="G962" s="41">
        <f t="shared" ref="G962:G1025" si="82">A962</f>
        <v>41815</v>
      </c>
      <c r="H962" s="21">
        <f t="shared" si="78"/>
        <v>-4.607032532032678E-3</v>
      </c>
      <c r="I962" s="21">
        <f t="shared" si="79"/>
        <v>1.0118432760283902E-2</v>
      </c>
      <c r="J962" s="21">
        <f t="shared" si="80"/>
        <v>1.0314725884813303E-2</v>
      </c>
      <c r="K962" s="21">
        <f t="shared" si="81"/>
        <v>4.8975113067570852E-3</v>
      </c>
    </row>
    <row r="963" spans="1:11" x14ac:dyDescent="0.2">
      <c r="A963" s="41">
        <v>41816</v>
      </c>
      <c r="B963">
        <v>20.24052811</v>
      </c>
      <c r="C963">
        <v>16.284500120000001</v>
      </c>
      <c r="D963">
        <v>0.43693941800000002</v>
      </c>
      <c r="E963">
        <v>1957.219971</v>
      </c>
      <c r="G963" s="41">
        <f t="shared" si="82"/>
        <v>41816</v>
      </c>
      <c r="H963" s="21">
        <f t="shared" si="78"/>
        <v>-9.388985965038987E-3</v>
      </c>
      <c r="I963" s="21">
        <f t="shared" si="79"/>
        <v>-5.3444674682116E-3</v>
      </c>
      <c r="J963" s="21">
        <f t="shared" si="80"/>
        <v>-1.3433319706288471E-2</v>
      </c>
      <c r="K963" s="21">
        <f t="shared" si="81"/>
        <v>-1.1788836944636172E-3</v>
      </c>
    </row>
    <row r="964" spans="1:11" x14ac:dyDescent="0.2">
      <c r="A964" s="41">
        <v>41817</v>
      </c>
      <c r="B964">
        <v>20.356712340000001</v>
      </c>
      <c r="C964">
        <v>16.228500369999999</v>
      </c>
      <c r="D964">
        <v>0.43741527200000002</v>
      </c>
      <c r="E964">
        <v>1960.959961</v>
      </c>
      <c r="G964" s="41">
        <f t="shared" si="82"/>
        <v>41817</v>
      </c>
      <c r="H964" s="21">
        <f t="shared" si="78"/>
        <v>5.740177794204885E-3</v>
      </c>
      <c r="I964" s="21">
        <f t="shared" si="79"/>
        <v>-3.4388375195640863E-3</v>
      </c>
      <c r="J964" s="21">
        <f t="shared" si="80"/>
        <v>1.0890617334964325E-3</v>
      </c>
      <c r="K964" s="21">
        <f t="shared" si="81"/>
        <v>1.9108685050301943E-3</v>
      </c>
    </row>
    <row r="965" spans="1:11" x14ac:dyDescent="0.2">
      <c r="A965" s="41">
        <v>41820</v>
      </c>
      <c r="B965">
        <v>20.28376007</v>
      </c>
      <c r="C965">
        <v>16.239000319999999</v>
      </c>
      <c r="D965">
        <v>0.44122299599999998</v>
      </c>
      <c r="E965">
        <v>1960.2299800000001</v>
      </c>
      <c r="G965" s="41">
        <f t="shared" si="82"/>
        <v>41820</v>
      </c>
      <c r="H965" s="21">
        <f t="shared" ref="H965:H1028" si="83">(B965-B964)/B964</f>
        <v>-3.5836960694607825E-3</v>
      </c>
      <c r="I965" s="21">
        <f t="shared" ref="I965:I1028" si="84">C965/C964-1</f>
        <v>6.4700679425744312E-4</v>
      </c>
      <c r="J965" s="21">
        <f t="shared" ref="J965:J1028" si="85">D965/D964-1</f>
        <v>8.705054998628281E-3</v>
      </c>
      <c r="K965" s="21">
        <f t="shared" ref="K965:K1028" si="86">E965/E964-1</f>
        <v>-3.722569631802175E-4</v>
      </c>
    </row>
    <row r="966" spans="1:11" x14ac:dyDescent="0.2">
      <c r="A966" s="41">
        <v>41821</v>
      </c>
      <c r="B966">
        <v>20.34049606</v>
      </c>
      <c r="C966">
        <v>16.619499210000001</v>
      </c>
      <c r="D966">
        <v>0.446220756</v>
      </c>
      <c r="E966">
        <v>1973.3199460000001</v>
      </c>
      <c r="G966" s="41">
        <f t="shared" si="82"/>
        <v>41821</v>
      </c>
      <c r="H966" s="21">
        <f t="shared" si="83"/>
        <v>2.7971140362635909E-3</v>
      </c>
      <c r="I966" s="21">
        <f t="shared" si="84"/>
        <v>2.3431176950675869E-2</v>
      </c>
      <c r="J966" s="21">
        <f t="shared" si="85"/>
        <v>1.1327061475281841E-2</v>
      </c>
      <c r="K966" s="21">
        <f t="shared" si="86"/>
        <v>6.6777705338432192E-3</v>
      </c>
    </row>
    <row r="967" spans="1:11" x14ac:dyDescent="0.2">
      <c r="A967" s="41">
        <v>41822</v>
      </c>
      <c r="B967">
        <v>20.432367320000001</v>
      </c>
      <c r="C967">
        <v>16.642499919999999</v>
      </c>
      <c r="D967">
        <v>0.44455495499999997</v>
      </c>
      <c r="E967">
        <v>1974.619995</v>
      </c>
      <c r="G967" s="41">
        <f t="shared" si="82"/>
        <v>41822</v>
      </c>
      <c r="H967" s="21">
        <f t="shared" si="83"/>
        <v>4.5166676234936103E-3</v>
      </c>
      <c r="I967" s="21">
        <f t="shared" si="84"/>
        <v>1.3839592703346337E-3</v>
      </c>
      <c r="J967" s="21">
        <f t="shared" si="85"/>
        <v>-3.7331320374528465E-3</v>
      </c>
      <c r="K967" s="21">
        <f t="shared" si="86"/>
        <v>6.5881308433302088E-4</v>
      </c>
    </row>
    <row r="968" spans="1:11" x14ac:dyDescent="0.2">
      <c r="A968" s="41">
        <v>41823</v>
      </c>
      <c r="B968">
        <v>20.467491150000001</v>
      </c>
      <c r="C968">
        <v>16.874500269999999</v>
      </c>
      <c r="D968">
        <v>0.44860067999999997</v>
      </c>
      <c r="E968">
        <v>1985.4399410000001</v>
      </c>
      <c r="G968" s="41">
        <f t="shared" si="82"/>
        <v>41823</v>
      </c>
      <c r="H968" s="21">
        <f t="shared" si="83"/>
        <v>1.7190289039889801E-3</v>
      </c>
      <c r="I968" s="21">
        <f t="shared" si="84"/>
        <v>1.394023440680292E-2</v>
      </c>
      <c r="J968" s="21">
        <f t="shared" si="85"/>
        <v>9.1006183926125583E-3</v>
      </c>
      <c r="K968" s="21">
        <f t="shared" si="86"/>
        <v>5.4795079698359839E-3</v>
      </c>
    </row>
    <row r="969" spans="1:11" x14ac:dyDescent="0.2">
      <c r="A969" s="41">
        <v>41827</v>
      </c>
      <c r="B969">
        <v>20.55395699</v>
      </c>
      <c r="C969">
        <v>16.677499770000001</v>
      </c>
      <c r="D969">
        <v>0.44503071900000002</v>
      </c>
      <c r="E969">
        <v>1977.650024</v>
      </c>
      <c r="G969" s="41">
        <f t="shared" si="82"/>
        <v>41827</v>
      </c>
      <c r="H969" s="21">
        <f t="shared" si="83"/>
        <v>4.2245451270171378E-3</v>
      </c>
      <c r="I969" s="21">
        <f t="shared" si="84"/>
        <v>-1.1674449426525069E-2</v>
      </c>
      <c r="J969" s="21">
        <f t="shared" si="85"/>
        <v>-7.9579928412055745E-3</v>
      </c>
      <c r="K969" s="21">
        <f t="shared" si="86"/>
        <v>-3.9235218548472339E-3</v>
      </c>
    </row>
    <row r="970" spans="1:11" x14ac:dyDescent="0.2">
      <c r="A970" s="41">
        <v>41828</v>
      </c>
      <c r="B970">
        <v>20.71067429</v>
      </c>
      <c r="C970">
        <v>16.19050026</v>
      </c>
      <c r="D970">
        <v>0.441461086</v>
      </c>
      <c r="E970">
        <v>1963.709961</v>
      </c>
      <c r="G970" s="41">
        <f t="shared" si="82"/>
        <v>41828</v>
      </c>
      <c r="H970" s="21">
        <f t="shared" si="83"/>
        <v>7.62467782122183E-3</v>
      </c>
      <c r="I970" s="21">
        <f t="shared" si="84"/>
        <v>-2.9200990359240175E-2</v>
      </c>
      <c r="J970" s="21">
        <f t="shared" si="85"/>
        <v>-8.0210934832118941E-3</v>
      </c>
      <c r="K970" s="21">
        <f t="shared" si="86"/>
        <v>-7.0488017752527998E-3</v>
      </c>
    </row>
    <row r="971" spans="1:11" x14ac:dyDescent="0.2">
      <c r="A971" s="41">
        <v>41829</v>
      </c>
      <c r="B971">
        <v>20.86198044</v>
      </c>
      <c r="C971">
        <v>16.49850082</v>
      </c>
      <c r="D971">
        <v>0.45478817799999999</v>
      </c>
      <c r="E971">
        <v>1972.829956</v>
      </c>
      <c r="G971" s="41">
        <f t="shared" si="82"/>
        <v>41829</v>
      </c>
      <c r="H971" s="21">
        <f t="shared" si="83"/>
        <v>7.3057085385702294E-3</v>
      </c>
      <c r="I971" s="21">
        <f t="shared" si="84"/>
        <v>1.9023535718716511E-2</v>
      </c>
      <c r="J971" s="21">
        <f t="shared" si="85"/>
        <v>3.0188599681014727E-2</v>
      </c>
      <c r="K971" s="21">
        <f t="shared" si="86"/>
        <v>4.6442678303448837E-3</v>
      </c>
    </row>
    <row r="972" spans="1:11" x14ac:dyDescent="0.2">
      <c r="A972" s="41">
        <v>41830</v>
      </c>
      <c r="B972">
        <v>20.821453089999999</v>
      </c>
      <c r="C972">
        <v>16.39599991</v>
      </c>
      <c r="D972">
        <v>0.45240837299999997</v>
      </c>
      <c r="E972">
        <v>1964.6800539999999</v>
      </c>
      <c r="G972" s="41">
        <f t="shared" si="82"/>
        <v>41830</v>
      </c>
      <c r="H972" s="21">
        <f t="shared" si="83"/>
        <v>-1.9426415491357544E-3</v>
      </c>
      <c r="I972" s="21">
        <f t="shared" si="84"/>
        <v>-6.2127408495046277E-3</v>
      </c>
      <c r="J972" s="21">
        <f t="shared" si="85"/>
        <v>-5.2327767411756154E-3</v>
      </c>
      <c r="K972" s="21">
        <f t="shared" si="86"/>
        <v>-4.1310716999271024E-3</v>
      </c>
    </row>
    <row r="973" spans="1:11" x14ac:dyDescent="0.2">
      <c r="A973" s="41">
        <v>41831</v>
      </c>
      <c r="B973">
        <v>20.75660706</v>
      </c>
      <c r="C973">
        <v>17.309999470000001</v>
      </c>
      <c r="D973">
        <v>0.45336028900000003</v>
      </c>
      <c r="E973">
        <v>1967.5699460000001</v>
      </c>
      <c r="G973" s="41">
        <f t="shared" si="82"/>
        <v>41831</v>
      </c>
      <c r="H973" s="21">
        <f t="shared" si="83"/>
        <v>-3.1143854235198445E-3</v>
      </c>
      <c r="I973" s="21">
        <f t="shared" si="84"/>
        <v>5.5745277202797983E-2</v>
      </c>
      <c r="J973" s="21">
        <f t="shared" si="85"/>
        <v>2.1041078300292337E-3</v>
      </c>
      <c r="K973" s="21">
        <f t="shared" si="86"/>
        <v>1.4709224507656327E-3</v>
      </c>
    </row>
    <row r="974" spans="1:11" x14ac:dyDescent="0.2">
      <c r="A974" s="41">
        <v>41834</v>
      </c>
      <c r="B974">
        <v>20.68364906</v>
      </c>
      <c r="C974">
        <v>17.76600075</v>
      </c>
      <c r="D974">
        <v>0.45907190399999998</v>
      </c>
      <c r="E974">
        <v>1977.099976</v>
      </c>
      <c r="G974" s="41">
        <f t="shared" si="82"/>
        <v>41834</v>
      </c>
      <c r="H974" s="21">
        <f t="shared" si="83"/>
        <v>-3.5149289953364782E-3</v>
      </c>
      <c r="I974" s="21">
        <f t="shared" si="84"/>
        <v>2.6343228998377155E-2</v>
      </c>
      <c r="J974" s="21">
        <f t="shared" si="85"/>
        <v>1.2598401621364719E-2</v>
      </c>
      <c r="K974" s="21">
        <f t="shared" si="86"/>
        <v>4.8435533483188742E-3</v>
      </c>
    </row>
    <row r="975" spans="1:11" x14ac:dyDescent="0.2">
      <c r="A975" s="41">
        <v>41835</v>
      </c>
      <c r="B975">
        <v>20.762010570000001</v>
      </c>
      <c r="C975">
        <v>17.722000120000001</v>
      </c>
      <c r="D975">
        <v>0.46097579599999999</v>
      </c>
      <c r="E975">
        <v>1973.280029</v>
      </c>
      <c r="G975" s="41">
        <f t="shared" si="82"/>
        <v>41835</v>
      </c>
      <c r="H975" s="21">
        <f t="shared" si="83"/>
        <v>3.7885727887127752E-3</v>
      </c>
      <c r="I975" s="21">
        <f t="shared" si="84"/>
        <v>-2.476676130951927E-3</v>
      </c>
      <c r="J975" s="21">
        <f t="shared" si="85"/>
        <v>4.1472631703465268E-3</v>
      </c>
      <c r="K975" s="21">
        <f t="shared" si="86"/>
        <v>-1.9320960226444361E-3</v>
      </c>
    </row>
    <row r="976" spans="1:11" x14ac:dyDescent="0.2">
      <c r="A976" s="41">
        <v>41836</v>
      </c>
      <c r="B976">
        <v>20.767414089999999</v>
      </c>
      <c r="C976">
        <v>17.795000080000001</v>
      </c>
      <c r="D976">
        <v>0.46049991299999998</v>
      </c>
      <c r="E976">
        <v>1981.5699460000001</v>
      </c>
      <c r="G976" s="41">
        <f t="shared" si="82"/>
        <v>41836</v>
      </c>
      <c r="H976" s="21">
        <f t="shared" si="83"/>
        <v>2.6025995805077737E-4</v>
      </c>
      <c r="I976" s="21">
        <f t="shared" si="84"/>
        <v>4.1191716231632203E-3</v>
      </c>
      <c r="J976" s="21">
        <f t="shared" si="85"/>
        <v>-1.032338365982266E-3</v>
      </c>
      <c r="K976" s="21">
        <f t="shared" si="86"/>
        <v>4.2010849337998923E-3</v>
      </c>
    </row>
    <row r="977" spans="1:11" x14ac:dyDescent="0.2">
      <c r="A977" s="41">
        <v>41837</v>
      </c>
      <c r="B977">
        <v>20.69986153</v>
      </c>
      <c r="C977">
        <v>17.622499470000001</v>
      </c>
      <c r="D977">
        <v>0.45930990599999999</v>
      </c>
      <c r="E977">
        <v>1958.119995</v>
      </c>
      <c r="G977" s="41">
        <f t="shared" si="82"/>
        <v>41837</v>
      </c>
      <c r="H977" s="21">
        <f t="shared" si="83"/>
        <v>-3.252815189567943E-3</v>
      </c>
      <c r="I977" s="21">
        <f t="shared" si="84"/>
        <v>-9.6937684307107919E-3</v>
      </c>
      <c r="J977" s="21">
        <f t="shared" si="85"/>
        <v>-2.5841633546627163E-3</v>
      </c>
      <c r="K977" s="21">
        <f t="shared" si="86"/>
        <v>-1.1834026372541717E-2</v>
      </c>
    </row>
    <row r="978" spans="1:11" x14ac:dyDescent="0.2">
      <c r="A978" s="41">
        <v>41838</v>
      </c>
      <c r="B978">
        <v>20.829555509999999</v>
      </c>
      <c r="C978">
        <v>17.93300056</v>
      </c>
      <c r="D978">
        <v>0.43884325000000002</v>
      </c>
      <c r="E978">
        <v>1978.219971</v>
      </c>
      <c r="G978" s="41">
        <f t="shared" si="82"/>
        <v>41838</v>
      </c>
      <c r="H978" s="21">
        <f t="shared" si="83"/>
        <v>6.2654515737719041E-3</v>
      </c>
      <c r="I978" s="21">
        <f t="shared" si="84"/>
        <v>1.7619582882018925E-2</v>
      </c>
      <c r="J978" s="21">
        <f t="shared" si="85"/>
        <v>-4.4559578908798803E-2</v>
      </c>
      <c r="K978" s="21">
        <f t="shared" si="86"/>
        <v>1.0264935780914586E-2</v>
      </c>
    </row>
    <row r="979" spans="1:11" x14ac:dyDescent="0.2">
      <c r="A979" s="41">
        <v>41841</v>
      </c>
      <c r="B979">
        <v>20.743101119999999</v>
      </c>
      <c r="C979">
        <v>17.98800087</v>
      </c>
      <c r="D979">
        <v>0.441461086</v>
      </c>
      <c r="E979">
        <v>1973.630005</v>
      </c>
      <c r="G979" s="41">
        <f t="shared" si="82"/>
        <v>41841</v>
      </c>
      <c r="H979" s="21">
        <f t="shared" si="83"/>
        <v>-4.1505633645660114E-3</v>
      </c>
      <c r="I979" s="21">
        <f t="shared" si="84"/>
        <v>3.0669886958394343E-3</v>
      </c>
      <c r="J979" s="21">
        <f t="shared" si="85"/>
        <v>5.9653099369763041E-3</v>
      </c>
      <c r="K979" s="21">
        <f t="shared" si="86"/>
        <v>-2.3202505622667013E-3</v>
      </c>
    </row>
    <row r="980" spans="1:11" x14ac:dyDescent="0.2">
      <c r="A980" s="41">
        <v>41842</v>
      </c>
      <c r="B980">
        <v>20.707965850000001</v>
      </c>
      <c r="C980">
        <v>18.041999820000001</v>
      </c>
      <c r="D980">
        <v>0.439557225</v>
      </c>
      <c r="E980">
        <v>1983.530029</v>
      </c>
      <c r="G980" s="41">
        <f t="shared" si="82"/>
        <v>41842</v>
      </c>
      <c r="H980" s="21">
        <f t="shared" si="83"/>
        <v>-1.6938291818922508E-3</v>
      </c>
      <c r="I980" s="21">
        <f t="shared" si="84"/>
        <v>3.001942816784009E-3</v>
      </c>
      <c r="J980" s="21">
        <f t="shared" si="85"/>
        <v>-4.3126360632383953E-3</v>
      </c>
      <c r="K980" s="21">
        <f t="shared" si="86"/>
        <v>5.0161499242102892E-3</v>
      </c>
    </row>
    <row r="981" spans="1:11" x14ac:dyDescent="0.2">
      <c r="A981" s="41">
        <v>41843</v>
      </c>
      <c r="B981">
        <v>20.802539830000001</v>
      </c>
      <c r="C981">
        <v>17.906999590000002</v>
      </c>
      <c r="D981">
        <v>0.43027579799999999</v>
      </c>
      <c r="E981">
        <v>1987.01001</v>
      </c>
      <c r="G981" s="41">
        <f t="shared" si="82"/>
        <v>41843</v>
      </c>
      <c r="H981" s="21">
        <f t="shared" si="83"/>
        <v>4.56703380163242E-3</v>
      </c>
      <c r="I981" s="21">
        <f t="shared" si="84"/>
        <v>-7.4825535609610583E-3</v>
      </c>
      <c r="J981" s="21">
        <f t="shared" si="85"/>
        <v>-2.1115400844565868E-2</v>
      </c>
      <c r="K981" s="21">
        <f t="shared" si="86"/>
        <v>1.7544382737448849E-3</v>
      </c>
    </row>
    <row r="982" spans="1:11" x14ac:dyDescent="0.2">
      <c r="A982" s="41">
        <v>41844</v>
      </c>
      <c r="B982">
        <v>20.629610060000001</v>
      </c>
      <c r="C982">
        <v>17.930500030000001</v>
      </c>
      <c r="D982">
        <v>0.43098965299999997</v>
      </c>
      <c r="E982">
        <v>1987.9799800000001</v>
      </c>
      <c r="G982" s="41">
        <f t="shared" si="82"/>
        <v>41844</v>
      </c>
      <c r="H982" s="21">
        <f t="shared" si="83"/>
        <v>-8.3129161829851254E-3</v>
      </c>
      <c r="I982" s="21">
        <f t="shared" si="84"/>
        <v>1.3123605594498322E-3</v>
      </c>
      <c r="J982" s="21">
        <f t="shared" si="85"/>
        <v>1.6590637988893597E-3</v>
      </c>
      <c r="K982" s="21">
        <f t="shared" si="86"/>
        <v>4.8815556797321413E-4</v>
      </c>
    </row>
    <row r="983" spans="1:11" x14ac:dyDescent="0.2">
      <c r="A983" s="41">
        <v>41845</v>
      </c>
      <c r="B983">
        <v>20.52693558</v>
      </c>
      <c r="C983">
        <v>16.20050049</v>
      </c>
      <c r="D983">
        <v>0.423374325</v>
      </c>
      <c r="E983">
        <v>1978.339966</v>
      </c>
      <c r="G983" s="41">
        <f t="shared" si="82"/>
        <v>41845</v>
      </c>
      <c r="H983" s="21">
        <f t="shared" si="83"/>
        <v>-4.9770441468054098E-3</v>
      </c>
      <c r="I983" s="21">
        <f t="shared" si="84"/>
        <v>-9.6483619369537532E-2</v>
      </c>
      <c r="J983" s="21">
        <f t="shared" si="85"/>
        <v>-1.7669398666515068E-2</v>
      </c>
      <c r="K983" s="21">
        <f t="shared" si="86"/>
        <v>-4.8491504426518839E-3</v>
      </c>
    </row>
    <row r="984" spans="1:11" x14ac:dyDescent="0.2">
      <c r="A984" s="41">
        <v>41848</v>
      </c>
      <c r="B984">
        <v>20.456684110000001</v>
      </c>
      <c r="C984">
        <v>16.020500179999999</v>
      </c>
      <c r="D984">
        <v>0.42170840500000001</v>
      </c>
      <c r="E984">
        <v>1978.910034</v>
      </c>
      <c r="G984" s="41">
        <f t="shared" si="82"/>
        <v>41848</v>
      </c>
      <c r="H984" s="21">
        <f t="shared" si="83"/>
        <v>-3.422404173589693E-3</v>
      </c>
      <c r="I984" s="21">
        <f t="shared" si="84"/>
        <v>-1.1110786985322307E-2</v>
      </c>
      <c r="J984" s="21">
        <f t="shared" si="85"/>
        <v>-3.9348630789077799E-3</v>
      </c>
      <c r="K984" s="21">
        <f t="shared" si="86"/>
        <v>2.8815472052179381E-4</v>
      </c>
    </row>
    <row r="985" spans="1:11" x14ac:dyDescent="0.2">
      <c r="A985" s="41">
        <v>41849</v>
      </c>
      <c r="B985">
        <v>20.383731839999999</v>
      </c>
      <c r="C985">
        <v>16</v>
      </c>
      <c r="D985">
        <v>0.423136234</v>
      </c>
      <c r="E985">
        <v>1969.9499510000001</v>
      </c>
      <c r="G985" s="41">
        <f t="shared" si="82"/>
        <v>41849</v>
      </c>
      <c r="H985" s="21">
        <f t="shared" si="83"/>
        <v>-3.5661825546956551E-3</v>
      </c>
      <c r="I985" s="21">
        <f t="shared" si="84"/>
        <v>-1.2796217202750704E-3</v>
      </c>
      <c r="J985" s="21">
        <f t="shared" si="85"/>
        <v>3.3858205885177739E-3</v>
      </c>
      <c r="K985" s="21">
        <f t="shared" si="86"/>
        <v>-4.5277869362705392E-3</v>
      </c>
    </row>
    <row r="986" spans="1:11" x14ac:dyDescent="0.2">
      <c r="A986" s="41">
        <v>41850</v>
      </c>
      <c r="B986">
        <v>20.205398559999999</v>
      </c>
      <c r="C986">
        <v>16.125499730000001</v>
      </c>
      <c r="D986">
        <v>0.43027579799999999</v>
      </c>
      <c r="E986">
        <v>1970.0699460000001</v>
      </c>
      <c r="G986" s="41">
        <f t="shared" si="82"/>
        <v>41850</v>
      </c>
      <c r="H986" s="21">
        <f t="shared" si="83"/>
        <v>-8.7488042621345821E-3</v>
      </c>
      <c r="I986" s="21">
        <f t="shared" si="84"/>
        <v>7.8437331250000852E-3</v>
      </c>
      <c r="J986" s="21">
        <f t="shared" si="85"/>
        <v>1.6872967678773554E-2</v>
      </c>
      <c r="K986" s="21">
        <f t="shared" si="86"/>
        <v>6.0912715035721376E-5</v>
      </c>
    </row>
    <row r="987" spans="1:11" x14ac:dyDescent="0.2">
      <c r="A987" s="41">
        <v>41851</v>
      </c>
      <c r="B987">
        <v>19.881160739999999</v>
      </c>
      <c r="C987">
        <v>15.64949989</v>
      </c>
      <c r="D987">
        <v>0.416472644</v>
      </c>
      <c r="E987">
        <v>1930.670044</v>
      </c>
      <c r="G987" s="41">
        <f t="shared" si="82"/>
        <v>41851</v>
      </c>
      <c r="H987" s="21">
        <f t="shared" si="83"/>
        <v>-1.6047088555921091E-2</v>
      </c>
      <c r="I987" s="21">
        <f t="shared" si="84"/>
        <v>-2.9518455115809417E-2</v>
      </c>
      <c r="J987" s="21">
        <f t="shared" si="85"/>
        <v>-3.2079782465478046E-2</v>
      </c>
      <c r="K987" s="21">
        <f t="shared" si="86"/>
        <v>-1.9999240169110255E-2</v>
      </c>
    </row>
    <row r="988" spans="1:11" x14ac:dyDescent="0.2">
      <c r="A988" s="41">
        <v>41852</v>
      </c>
      <c r="B988">
        <v>19.870355610000001</v>
      </c>
      <c r="C988">
        <v>15.352999690000001</v>
      </c>
      <c r="D988">
        <v>0.42099449</v>
      </c>
      <c r="E988">
        <v>1925.150024</v>
      </c>
      <c r="G988" s="41">
        <f t="shared" si="82"/>
        <v>41852</v>
      </c>
      <c r="H988" s="21">
        <f t="shared" si="83"/>
        <v>-5.434858729479712E-4</v>
      </c>
      <c r="I988" s="21">
        <f t="shared" si="84"/>
        <v>-1.8946305126942842E-2</v>
      </c>
      <c r="J988" s="21">
        <f t="shared" si="85"/>
        <v>1.0857486236238945E-2</v>
      </c>
      <c r="K988" s="21">
        <f t="shared" si="86"/>
        <v>-2.8591213797275472E-3</v>
      </c>
    </row>
    <row r="989" spans="1:11" x14ac:dyDescent="0.2">
      <c r="A989" s="41">
        <v>41855</v>
      </c>
      <c r="B989">
        <v>19.870355610000001</v>
      </c>
      <c r="C989">
        <v>15.682499890000001</v>
      </c>
      <c r="D989">
        <v>0.420042425</v>
      </c>
      <c r="E989">
        <v>1938.98999</v>
      </c>
      <c r="G989" s="41">
        <f t="shared" si="82"/>
        <v>41855</v>
      </c>
      <c r="H989" s="21">
        <f t="shared" si="83"/>
        <v>0</v>
      </c>
      <c r="I989" s="21">
        <f t="shared" si="84"/>
        <v>2.1461617055500648E-2</v>
      </c>
      <c r="J989" s="21">
        <f t="shared" si="85"/>
        <v>-2.2614666524495286E-3</v>
      </c>
      <c r="K989" s="21">
        <f t="shared" si="86"/>
        <v>7.1890324532961625E-3</v>
      </c>
    </row>
    <row r="990" spans="1:11" x14ac:dyDescent="0.2">
      <c r="A990" s="41">
        <v>41856</v>
      </c>
      <c r="B990">
        <v>19.8163147</v>
      </c>
      <c r="C990">
        <v>15.61600018</v>
      </c>
      <c r="D990">
        <v>0.42028039699999997</v>
      </c>
      <c r="E990">
        <v>1920.209961</v>
      </c>
      <c r="G990" s="41">
        <f t="shared" si="82"/>
        <v>41856</v>
      </c>
      <c r="H990" s="21">
        <f t="shared" si="83"/>
        <v>-2.719675030516538E-3</v>
      </c>
      <c r="I990" s="21">
        <f t="shared" si="84"/>
        <v>-4.2403768829231137E-3</v>
      </c>
      <c r="J990" s="21">
        <f t="shared" si="85"/>
        <v>5.6654277243528561E-4</v>
      </c>
      <c r="K990" s="21">
        <f t="shared" si="86"/>
        <v>-9.6854698048235432E-3</v>
      </c>
    </row>
    <row r="991" spans="1:11" x14ac:dyDescent="0.2">
      <c r="A991" s="41">
        <v>41857</v>
      </c>
      <c r="B991">
        <v>20.180765149999999</v>
      </c>
      <c r="C991">
        <v>15.694499970000001</v>
      </c>
      <c r="D991">
        <v>0.41980454299999997</v>
      </c>
      <c r="E991">
        <v>1920.23999</v>
      </c>
      <c r="G991" s="41">
        <f t="shared" si="82"/>
        <v>41857</v>
      </c>
      <c r="H991" s="21">
        <f t="shared" si="83"/>
        <v>1.8391434306400053E-2</v>
      </c>
      <c r="I991" s="21">
        <f t="shared" si="84"/>
        <v>5.0268819861143399E-3</v>
      </c>
      <c r="J991" s="21">
        <f t="shared" si="85"/>
        <v>-1.1322298241761564E-3</v>
      </c>
      <c r="K991" s="21">
        <f t="shared" si="86"/>
        <v>1.5638394035066838E-5</v>
      </c>
    </row>
    <row r="992" spans="1:11" x14ac:dyDescent="0.2">
      <c r="A992" s="41">
        <v>41858</v>
      </c>
      <c r="B992">
        <v>20.112770080000001</v>
      </c>
      <c r="C992">
        <v>15.572500229999999</v>
      </c>
      <c r="D992">
        <v>0.41552081699999999</v>
      </c>
      <c r="E992">
        <v>1909.5699460000001</v>
      </c>
      <c r="G992" s="41">
        <f t="shared" si="82"/>
        <v>41858</v>
      </c>
      <c r="H992" s="21">
        <f t="shared" si="83"/>
        <v>-3.3693008909525166E-3</v>
      </c>
      <c r="I992" s="21">
        <f t="shared" si="84"/>
        <v>-7.7734072594350945E-3</v>
      </c>
      <c r="J992" s="21">
        <f t="shared" si="85"/>
        <v>-1.0204096338233271E-2</v>
      </c>
      <c r="K992" s="21">
        <f t="shared" si="86"/>
        <v>-5.5566200347696437E-3</v>
      </c>
    </row>
    <row r="993" spans="1:11" x14ac:dyDescent="0.2">
      <c r="A993" s="41">
        <v>41859</v>
      </c>
      <c r="B993">
        <v>20.308597559999999</v>
      </c>
      <c r="C993">
        <v>15.84000015</v>
      </c>
      <c r="D993">
        <v>0.45217037199999999</v>
      </c>
      <c r="E993">
        <v>1931.589966</v>
      </c>
      <c r="G993" s="41">
        <f t="shared" si="82"/>
        <v>41859</v>
      </c>
      <c r="H993" s="21">
        <f t="shared" si="83"/>
        <v>9.7364748476256816E-3</v>
      </c>
      <c r="I993" s="21">
        <f t="shared" si="84"/>
        <v>1.7177711738585844E-2</v>
      </c>
      <c r="J993" s="21">
        <f t="shared" si="85"/>
        <v>8.8201489553771273E-2</v>
      </c>
      <c r="K993" s="21">
        <f t="shared" si="86"/>
        <v>1.1531402683691017E-2</v>
      </c>
    </row>
    <row r="994" spans="1:11" x14ac:dyDescent="0.2">
      <c r="A994" s="41">
        <v>41862</v>
      </c>
      <c r="B994">
        <v>20.22428322</v>
      </c>
      <c r="C994">
        <v>15.91650009</v>
      </c>
      <c r="D994">
        <v>0.44979047799999999</v>
      </c>
      <c r="E994">
        <v>1936.920044</v>
      </c>
      <c r="G994" s="41">
        <f t="shared" si="82"/>
        <v>41862</v>
      </c>
      <c r="H994" s="21">
        <f t="shared" si="83"/>
        <v>-4.1516574323214282E-3</v>
      </c>
      <c r="I994" s="21">
        <f t="shared" si="84"/>
        <v>4.8295416209322983E-3</v>
      </c>
      <c r="J994" s="21">
        <f t="shared" si="85"/>
        <v>-5.2632683328486252E-3</v>
      </c>
      <c r="K994" s="21">
        <f t="shared" si="86"/>
        <v>2.7594251853759744E-3</v>
      </c>
    </row>
    <row r="995" spans="1:11" x14ac:dyDescent="0.2">
      <c r="A995" s="41">
        <v>41863</v>
      </c>
      <c r="B995">
        <v>20.186202999999999</v>
      </c>
      <c r="C995">
        <v>15.9659996</v>
      </c>
      <c r="D995">
        <v>0.44979047799999999</v>
      </c>
      <c r="E995">
        <v>1933.75</v>
      </c>
      <c r="G995" s="41">
        <f t="shared" si="82"/>
        <v>41863</v>
      </c>
      <c r="H995" s="21">
        <f t="shared" si="83"/>
        <v>-1.8828959022064772E-3</v>
      </c>
      <c r="I995" s="21">
        <f t="shared" si="84"/>
        <v>3.1099494059689814E-3</v>
      </c>
      <c r="J995" s="21">
        <f t="shared" si="85"/>
        <v>0</v>
      </c>
      <c r="K995" s="21">
        <f t="shared" si="86"/>
        <v>-1.6366416413624574E-3</v>
      </c>
    </row>
    <row r="996" spans="1:11" x14ac:dyDescent="0.2">
      <c r="A996" s="41">
        <v>41864</v>
      </c>
      <c r="B996">
        <v>20.134529109999999</v>
      </c>
      <c r="C996">
        <v>16.31399918</v>
      </c>
      <c r="D996">
        <v>0.45240837299999997</v>
      </c>
      <c r="E996">
        <v>1946.719971</v>
      </c>
      <c r="G996" s="41">
        <f t="shared" si="82"/>
        <v>41864</v>
      </c>
      <c r="H996" s="21">
        <f t="shared" si="83"/>
        <v>-2.5598618026381682E-3</v>
      </c>
      <c r="I996" s="21">
        <f t="shared" si="84"/>
        <v>2.1796291414162283E-2</v>
      </c>
      <c r="J996" s="21">
        <f t="shared" si="85"/>
        <v>5.8202543807519547E-3</v>
      </c>
      <c r="K996" s="21">
        <f t="shared" si="86"/>
        <v>6.7071601809953751E-3</v>
      </c>
    </row>
    <row r="997" spans="1:11" x14ac:dyDescent="0.2">
      <c r="A997" s="41">
        <v>41865</v>
      </c>
      <c r="B997">
        <v>20.232440950000001</v>
      </c>
      <c r="C997">
        <v>16.660499569999999</v>
      </c>
      <c r="D997">
        <v>0.447410643</v>
      </c>
      <c r="E997">
        <v>1955.1800539999999</v>
      </c>
      <c r="G997" s="41">
        <f t="shared" si="82"/>
        <v>41865</v>
      </c>
      <c r="H997" s="21">
        <f t="shared" si="83"/>
        <v>4.8628820403539032E-3</v>
      </c>
      <c r="I997" s="21">
        <f t="shared" si="84"/>
        <v>2.1239451233072693E-2</v>
      </c>
      <c r="J997" s="21">
        <f t="shared" si="85"/>
        <v>-1.1046944084741717E-2</v>
      </c>
      <c r="K997" s="21">
        <f t="shared" si="86"/>
        <v>4.3458140492873554E-3</v>
      </c>
    </row>
    <row r="998" spans="1:11" x14ac:dyDescent="0.2">
      <c r="A998" s="41">
        <v>41866</v>
      </c>
      <c r="B998">
        <v>20.0991745</v>
      </c>
      <c r="C998">
        <v>16.681499479999999</v>
      </c>
      <c r="D998">
        <v>0.45312231800000002</v>
      </c>
      <c r="E998">
        <v>1955.0600589999999</v>
      </c>
      <c r="G998" s="41">
        <f t="shared" si="82"/>
        <v>41866</v>
      </c>
      <c r="H998" s="21">
        <f t="shared" si="83"/>
        <v>-6.5867707376158534E-3</v>
      </c>
      <c r="I998" s="21">
        <f t="shared" si="84"/>
        <v>1.2604610030910735E-3</v>
      </c>
      <c r="J998" s="21">
        <f t="shared" si="85"/>
        <v>1.2766068687373622E-2</v>
      </c>
      <c r="K998" s="21">
        <f t="shared" si="86"/>
        <v>-6.1372864230357926E-5</v>
      </c>
    </row>
    <row r="999" spans="1:11" x14ac:dyDescent="0.2">
      <c r="A999" s="41">
        <v>41869</v>
      </c>
      <c r="B999">
        <v>20.259637829999999</v>
      </c>
      <c r="C999">
        <v>16.726499560000001</v>
      </c>
      <c r="D999">
        <v>0.45930990599999999</v>
      </c>
      <c r="E999">
        <v>1971.73999</v>
      </c>
      <c r="G999" s="41">
        <f t="shared" si="82"/>
        <v>41869</v>
      </c>
      <c r="H999" s="21">
        <f t="shared" si="83"/>
        <v>7.9835781315296759E-3</v>
      </c>
      <c r="I999" s="21">
        <f t="shared" si="84"/>
        <v>2.6976040165904713E-3</v>
      </c>
      <c r="J999" s="21">
        <f t="shared" si="85"/>
        <v>1.3655447445870328E-2</v>
      </c>
      <c r="K999" s="21">
        <f t="shared" si="86"/>
        <v>8.5316719162744636E-3</v>
      </c>
    </row>
    <row r="1000" spans="1:11" x14ac:dyDescent="0.2">
      <c r="A1000" s="41">
        <v>41870</v>
      </c>
      <c r="B1000">
        <v>20.36570549</v>
      </c>
      <c r="C1000">
        <v>16.756500240000001</v>
      </c>
      <c r="D1000">
        <v>0.46301499000000002</v>
      </c>
      <c r="E1000">
        <v>1981.599976</v>
      </c>
      <c r="G1000" s="41">
        <f t="shared" si="82"/>
        <v>41870</v>
      </c>
      <c r="H1000" s="21">
        <f t="shared" si="83"/>
        <v>5.2354173796205911E-3</v>
      </c>
      <c r="I1000" s="21">
        <f t="shared" si="84"/>
        <v>1.7936018168287493E-3</v>
      </c>
      <c r="J1000" s="21">
        <f t="shared" si="85"/>
        <v>8.0666320312281492E-3</v>
      </c>
      <c r="K1000" s="21">
        <f t="shared" si="86"/>
        <v>5.0006522411709664E-3</v>
      </c>
    </row>
    <row r="1001" spans="1:11" x14ac:dyDescent="0.2">
      <c r="A1001" s="41">
        <v>41871</v>
      </c>
      <c r="B1001">
        <v>20.38746643</v>
      </c>
      <c r="C1001">
        <v>16.788999560000001</v>
      </c>
      <c r="D1001">
        <v>0.46014639699999998</v>
      </c>
      <c r="E1001">
        <v>1986.51001</v>
      </c>
      <c r="G1001" s="41">
        <f t="shared" si="82"/>
        <v>41871</v>
      </c>
      <c r="H1001" s="21">
        <f t="shared" si="83"/>
        <v>1.0685090192768009E-3</v>
      </c>
      <c r="I1001" s="21">
        <f t="shared" si="84"/>
        <v>1.9395052388337941E-3</v>
      </c>
      <c r="J1001" s="21">
        <f t="shared" si="85"/>
        <v>-6.1954646435962157E-3</v>
      </c>
      <c r="K1001" s="21">
        <f t="shared" si="86"/>
        <v>2.4778129084919165E-3</v>
      </c>
    </row>
    <row r="1002" spans="1:11" x14ac:dyDescent="0.2">
      <c r="A1002" s="41">
        <v>41872</v>
      </c>
      <c r="B1002">
        <v>20.54793549</v>
      </c>
      <c r="C1002">
        <v>16.645500179999999</v>
      </c>
      <c r="D1002">
        <v>0.45584389600000003</v>
      </c>
      <c r="E1002">
        <v>1992.369995</v>
      </c>
      <c r="G1002" s="41">
        <f t="shared" si="82"/>
        <v>41872</v>
      </c>
      <c r="H1002" s="21">
        <f t="shared" si="83"/>
        <v>7.8709662405070362E-3</v>
      </c>
      <c r="I1002" s="21">
        <f t="shared" si="84"/>
        <v>-8.5472263839884155E-3</v>
      </c>
      <c r="J1002" s="21">
        <f t="shared" si="85"/>
        <v>-9.3502872738998599E-3</v>
      </c>
      <c r="K1002" s="21">
        <f t="shared" si="86"/>
        <v>2.9498894898596362E-3</v>
      </c>
    </row>
    <row r="1003" spans="1:11" x14ac:dyDescent="0.2">
      <c r="A1003" s="41">
        <v>41873</v>
      </c>
      <c r="B1003">
        <v>20.596893309999999</v>
      </c>
      <c r="C1003">
        <v>16.579500199999998</v>
      </c>
      <c r="D1003">
        <v>0.45608288000000002</v>
      </c>
      <c r="E1003">
        <v>1988.400024</v>
      </c>
      <c r="G1003" s="41">
        <f t="shared" si="82"/>
        <v>41873</v>
      </c>
      <c r="H1003" s="21">
        <f t="shared" si="83"/>
        <v>2.3826150332146223E-3</v>
      </c>
      <c r="I1003" s="21">
        <f t="shared" si="84"/>
        <v>-3.9650343508031982E-3</v>
      </c>
      <c r="J1003" s="21">
        <f t="shared" si="85"/>
        <v>5.2426719343423578E-4</v>
      </c>
      <c r="K1003" s="21">
        <f t="shared" si="86"/>
        <v>-1.9925872252457566E-3</v>
      </c>
    </row>
    <row r="1004" spans="1:11" x14ac:dyDescent="0.2">
      <c r="A1004" s="41">
        <v>41876</v>
      </c>
      <c r="B1004">
        <v>20.58600998</v>
      </c>
      <c r="C1004">
        <v>16.70100021</v>
      </c>
      <c r="D1004">
        <v>0.45679998399999999</v>
      </c>
      <c r="E1004">
        <v>1997.920044</v>
      </c>
      <c r="G1004" s="41">
        <f t="shared" si="82"/>
        <v>41876</v>
      </c>
      <c r="H1004" s="21">
        <f t="shared" si="83"/>
        <v>-5.2839667789679088E-4</v>
      </c>
      <c r="I1004" s="21">
        <f t="shared" si="84"/>
        <v>7.3283276657520879E-3</v>
      </c>
      <c r="J1004" s="21">
        <f t="shared" si="85"/>
        <v>1.5723107168590378E-3</v>
      </c>
      <c r="K1004" s="21">
        <f t="shared" si="86"/>
        <v>4.7877790611010607E-3</v>
      </c>
    </row>
    <row r="1005" spans="1:11" x14ac:dyDescent="0.2">
      <c r="A1005" s="41">
        <v>41877</v>
      </c>
      <c r="B1005">
        <v>20.539772030000002</v>
      </c>
      <c r="C1005">
        <v>17.091499330000001</v>
      </c>
      <c r="D1005">
        <v>0.46492737499999998</v>
      </c>
      <c r="E1005">
        <v>2000.0200199999999</v>
      </c>
      <c r="G1005" s="41">
        <f t="shared" si="82"/>
        <v>41877</v>
      </c>
      <c r="H1005" s="21">
        <f t="shared" si="83"/>
        <v>-2.2460860577120105E-3</v>
      </c>
      <c r="I1005" s="21">
        <f t="shared" si="84"/>
        <v>2.3381780437687905E-2</v>
      </c>
      <c r="J1005" s="21">
        <f t="shared" si="85"/>
        <v>1.7792012444553862E-2</v>
      </c>
      <c r="K1005" s="21">
        <f t="shared" si="86"/>
        <v>1.0510811012214294E-3</v>
      </c>
    </row>
    <row r="1006" spans="1:11" x14ac:dyDescent="0.2">
      <c r="A1006" s="41">
        <v>41878</v>
      </c>
      <c r="B1006">
        <v>20.629524230000001</v>
      </c>
      <c r="C1006">
        <v>17.1590004</v>
      </c>
      <c r="D1006">
        <v>0.45966848700000001</v>
      </c>
      <c r="E1006">
        <v>2000.119995</v>
      </c>
      <c r="G1006" s="41">
        <f t="shared" si="82"/>
        <v>41878</v>
      </c>
      <c r="H1006" s="21">
        <f t="shared" si="83"/>
        <v>4.3696784885883418E-3</v>
      </c>
      <c r="I1006" s="21">
        <f t="shared" si="84"/>
        <v>3.949394298106812E-3</v>
      </c>
      <c r="J1006" s="21">
        <f t="shared" si="85"/>
        <v>-1.1311203174474205E-2</v>
      </c>
      <c r="K1006" s="21">
        <f t="shared" si="86"/>
        <v>4.9986999630213802E-5</v>
      </c>
    </row>
    <row r="1007" spans="1:11" x14ac:dyDescent="0.2">
      <c r="A1007" s="41">
        <v>41879</v>
      </c>
      <c r="B1007">
        <v>20.643133160000001</v>
      </c>
      <c r="C1007">
        <v>17.000999449999998</v>
      </c>
      <c r="D1007">
        <v>0.46349301900000001</v>
      </c>
      <c r="E1007">
        <v>1996.73999</v>
      </c>
      <c r="G1007" s="41">
        <f t="shared" si="82"/>
        <v>41879</v>
      </c>
      <c r="H1007" s="21">
        <f t="shared" si="83"/>
        <v>6.5968220344169251E-4</v>
      </c>
      <c r="I1007" s="21">
        <f t="shared" si="84"/>
        <v>-9.2080509538307043E-3</v>
      </c>
      <c r="J1007" s="21">
        <f t="shared" si="85"/>
        <v>8.3201962026167031E-3</v>
      </c>
      <c r="K1007" s="21">
        <f t="shared" si="86"/>
        <v>-1.6899011101580985E-3</v>
      </c>
    </row>
    <row r="1008" spans="1:11" x14ac:dyDescent="0.2">
      <c r="A1008" s="41">
        <v>41880</v>
      </c>
      <c r="B1008">
        <v>20.534338000000002</v>
      </c>
      <c r="C1008">
        <v>16.951999659999998</v>
      </c>
      <c r="D1008">
        <v>0.46492737499999998</v>
      </c>
      <c r="E1008">
        <v>2003.369995</v>
      </c>
      <c r="G1008" s="41">
        <f t="shared" si="82"/>
        <v>41880</v>
      </c>
      <c r="H1008" s="21">
        <f t="shared" si="83"/>
        <v>-5.2702833022852842E-3</v>
      </c>
      <c r="I1008" s="21">
        <f t="shared" si="84"/>
        <v>-2.8821711420030649E-3</v>
      </c>
      <c r="J1008" s="21">
        <f t="shared" si="85"/>
        <v>3.0946658119999082E-3</v>
      </c>
      <c r="K1008" s="21">
        <f t="shared" si="86"/>
        <v>3.3204147927141658E-3</v>
      </c>
    </row>
    <row r="1009" spans="1:11" x14ac:dyDescent="0.2">
      <c r="A1009" s="41">
        <v>41884</v>
      </c>
      <c r="B1009">
        <v>20.602325440000001</v>
      </c>
      <c r="C1009">
        <v>17.118999479999999</v>
      </c>
      <c r="D1009">
        <v>0.46612256800000001</v>
      </c>
      <c r="E1009">
        <v>2002.280029</v>
      </c>
      <c r="G1009" s="41">
        <f t="shared" si="82"/>
        <v>41884</v>
      </c>
      <c r="H1009" s="21">
        <f t="shared" si="83"/>
        <v>3.3109146250538762E-3</v>
      </c>
      <c r="I1009" s="21">
        <f t="shared" si="84"/>
        <v>9.851334553412805E-3</v>
      </c>
      <c r="J1009" s="21">
        <f t="shared" si="85"/>
        <v>2.5707090274045274E-3</v>
      </c>
      <c r="K1009" s="21">
        <f t="shared" si="86"/>
        <v>-5.4406624972935802E-4</v>
      </c>
    </row>
    <row r="1010" spans="1:11" x14ac:dyDescent="0.2">
      <c r="A1010" s="41">
        <v>41885</v>
      </c>
      <c r="B1010">
        <v>20.6730442</v>
      </c>
      <c r="C1010">
        <v>16.950000760000002</v>
      </c>
      <c r="D1010">
        <v>0.470425129</v>
      </c>
      <c r="E1010">
        <v>2000.719971</v>
      </c>
      <c r="G1010" s="41">
        <f t="shared" si="82"/>
        <v>41885</v>
      </c>
      <c r="H1010" s="21">
        <f t="shared" si="83"/>
        <v>3.4325620282987979E-3</v>
      </c>
      <c r="I1010" s="21">
        <f t="shared" si="84"/>
        <v>-9.8719974959656787E-3</v>
      </c>
      <c r="J1010" s="21">
        <f t="shared" si="85"/>
        <v>9.2305356903465974E-3</v>
      </c>
      <c r="K1010" s="21">
        <f t="shared" si="86"/>
        <v>-7.7914076822671596E-4</v>
      </c>
    </row>
    <row r="1011" spans="1:11" x14ac:dyDescent="0.2">
      <c r="A1011" s="41">
        <v>41886</v>
      </c>
      <c r="B1011">
        <v>20.822635649999999</v>
      </c>
      <c r="C1011">
        <v>17.29750061</v>
      </c>
      <c r="D1011">
        <v>0.47879138599999999</v>
      </c>
      <c r="E1011">
        <v>1997.650024</v>
      </c>
      <c r="G1011" s="41">
        <f t="shared" si="82"/>
        <v>41886</v>
      </c>
      <c r="H1011" s="21">
        <f t="shared" si="83"/>
        <v>7.2360629887299847E-3</v>
      </c>
      <c r="I1011" s="21">
        <f t="shared" si="84"/>
        <v>2.0501465157456433E-2</v>
      </c>
      <c r="J1011" s="21">
        <f t="shared" si="85"/>
        <v>1.778446023447855E-2</v>
      </c>
      <c r="K1011" s="21">
        <f t="shared" si="86"/>
        <v>-1.5344211306420608E-3</v>
      </c>
    </row>
    <row r="1012" spans="1:11" x14ac:dyDescent="0.2">
      <c r="A1012" s="41">
        <v>41887</v>
      </c>
      <c r="B1012">
        <v>21.081008910000001</v>
      </c>
      <c r="C1012">
        <v>17.319000240000001</v>
      </c>
      <c r="D1012">
        <v>0.47735723899999999</v>
      </c>
      <c r="E1012">
        <v>2007.709961</v>
      </c>
      <c r="G1012" s="41">
        <f t="shared" si="82"/>
        <v>41887</v>
      </c>
      <c r="H1012" s="21">
        <f t="shared" si="83"/>
        <v>1.2408287996913715E-2</v>
      </c>
      <c r="I1012" s="21">
        <f t="shared" si="84"/>
        <v>1.2429327499241527E-3</v>
      </c>
      <c r="J1012" s="21">
        <f t="shared" si="85"/>
        <v>-2.9953483749600718E-3</v>
      </c>
      <c r="K1012" s="21">
        <f t="shared" si="86"/>
        <v>5.0358856051553325E-3</v>
      </c>
    </row>
    <row r="1013" spans="1:11" x14ac:dyDescent="0.2">
      <c r="A1013" s="41">
        <v>41890</v>
      </c>
      <c r="B1013">
        <v>20.81447601</v>
      </c>
      <c r="C1013">
        <v>17.117000579999999</v>
      </c>
      <c r="D1013">
        <v>0.47305449799999999</v>
      </c>
      <c r="E1013">
        <v>2001.540039</v>
      </c>
      <c r="G1013" s="41">
        <f t="shared" si="82"/>
        <v>41890</v>
      </c>
      <c r="H1013" s="21">
        <f t="shared" si="83"/>
        <v>-1.2643270591929245E-2</v>
      </c>
      <c r="I1013" s="21">
        <f t="shared" si="84"/>
        <v>-1.1663471170435313E-2</v>
      </c>
      <c r="J1013" s="21">
        <f t="shared" si="85"/>
        <v>-9.0136707867124466E-3</v>
      </c>
      <c r="K1013" s="21">
        <f t="shared" si="86"/>
        <v>-3.0731142046667159E-3</v>
      </c>
    </row>
    <row r="1014" spans="1:11" x14ac:dyDescent="0.2">
      <c r="A1014" s="41">
        <v>41891</v>
      </c>
      <c r="B1014">
        <v>20.871589660000001</v>
      </c>
      <c r="C1014">
        <v>16.487499239999998</v>
      </c>
      <c r="D1014">
        <v>0.46707859600000001</v>
      </c>
      <c r="E1014">
        <v>1988.4399410000001</v>
      </c>
      <c r="G1014" s="41">
        <f t="shared" si="82"/>
        <v>41891</v>
      </c>
      <c r="H1014" s="21">
        <f t="shared" si="83"/>
        <v>2.7439388804485006E-3</v>
      </c>
      <c r="I1014" s="21">
        <f t="shared" si="84"/>
        <v>-3.677638129752292E-2</v>
      </c>
      <c r="J1014" s="21">
        <f t="shared" si="85"/>
        <v>-1.2632586784958488E-2</v>
      </c>
      <c r="K1014" s="21">
        <f t="shared" si="86"/>
        <v>-6.5450092152764539E-3</v>
      </c>
    </row>
    <row r="1015" spans="1:11" x14ac:dyDescent="0.2">
      <c r="A1015" s="41">
        <v>41892</v>
      </c>
      <c r="B1015">
        <v>20.809032439999999</v>
      </c>
      <c r="C1015">
        <v>16.566499709999999</v>
      </c>
      <c r="D1015">
        <v>0.46875184800000003</v>
      </c>
      <c r="E1015">
        <v>1995.6899410000001</v>
      </c>
      <c r="G1015" s="41">
        <f t="shared" si="82"/>
        <v>41892</v>
      </c>
      <c r="H1015" s="21">
        <f t="shared" si="83"/>
        <v>-2.9972427121778794E-3</v>
      </c>
      <c r="I1015" s="21">
        <f t="shared" si="84"/>
        <v>4.7915374460389959E-3</v>
      </c>
      <c r="J1015" s="21">
        <f t="shared" si="85"/>
        <v>3.5823778146322205E-3</v>
      </c>
      <c r="K1015" s="21">
        <f t="shared" si="86"/>
        <v>3.646074417693379E-3</v>
      </c>
    </row>
    <row r="1016" spans="1:11" x14ac:dyDescent="0.2">
      <c r="A1016" s="41">
        <v>41893</v>
      </c>
      <c r="B1016">
        <v>20.69752502</v>
      </c>
      <c r="C1016">
        <v>16.525999070000001</v>
      </c>
      <c r="D1016">
        <v>0.46397104900000002</v>
      </c>
      <c r="E1016">
        <v>1997.4499510000001</v>
      </c>
      <c r="G1016" s="41">
        <f t="shared" si="82"/>
        <v>41893</v>
      </c>
      <c r="H1016" s="21">
        <f t="shared" si="83"/>
        <v>-5.3586066685952461E-3</v>
      </c>
      <c r="I1016" s="21">
        <f t="shared" si="84"/>
        <v>-2.444731277516099E-3</v>
      </c>
      <c r="J1016" s="21">
        <f t="shared" si="85"/>
        <v>-1.0198997658138254E-2</v>
      </c>
      <c r="K1016" s="21">
        <f t="shared" si="86"/>
        <v>8.8190553243849834E-4</v>
      </c>
    </row>
    <row r="1017" spans="1:11" x14ac:dyDescent="0.2">
      <c r="A1017" s="41">
        <v>41894</v>
      </c>
      <c r="B1017">
        <v>20.607765199999999</v>
      </c>
      <c r="C1017">
        <v>16.55949974</v>
      </c>
      <c r="D1017">
        <v>0.45703896900000002</v>
      </c>
      <c r="E1017">
        <v>1985.540039</v>
      </c>
      <c r="G1017" s="41">
        <f t="shared" si="82"/>
        <v>41894</v>
      </c>
      <c r="H1017" s="21">
        <f t="shared" si="83"/>
        <v>-4.3367417076808131E-3</v>
      </c>
      <c r="I1017" s="21">
        <f t="shared" si="84"/>
        <v>2.0271494545109903E-3</v>
      </c>
      <c r="J1017" s="21">
        <f t="shared" si="85"/>
        <v>-1.494075980589904E-2</v>
      </c>
      <c r="K1017" s="21">
        <f t="shared" si="86"/>
        <v>-5.9625584080529315E-3</v>
      </c>
    </row>
    <row r="1018" spans="1:11" x14ac:dyDescent="0.2">
      <c r="A1018" s="41">
        <v>41897</v>
      </c>
      <c r="B1018">
        <v>20.61865616</v>
      </c>
      <c r="C1018">
        <v>16.194499969999999</v>
      </c>
      <c r="D1018">
        <v>0.45082396299999999</v>
      </c>
      <c r="E1018">
        <v>1984.130005</v>
      </c>
      <c r="G1018" s="41">
        <f t="shared" si="82"/>
        <v>41897</v>
      </c>
      <c r="H1018" s="21">
        <f t="shared" si="83"/>
        <v>5.2848816425767097E-4</v>
      </c>
      <c r="I1018" s="21">
        <f t="shared" si="84"/>
        <v>-2.2041714769820753E-2</v>
      </c>
      <c r="J1018" s="21">
        <f t="shared" si="85"/>
        <v>-1.3598415937263408E-2</v>
      </c>
      <c r="K1018" s="21">
        <f t="shared" si="86"/>
        <v>-7.101513806340165E-4</v>
      </c>
    </row>
    <row r="1019" spans="1:11" x14ac:dyDescent="0.2">
      <c r="A1019" s="41">
        <v>41898</v>
      </c>
      <c r="B1019">
        <v>20.757362369999999</v>
      </c>
      <c r="C1019">
        <v>16.38800049</v>
      </c>
      <c r="D1019">
        <v>0.45751714700000001</v>
      </c>
      <c r="E1019">
        <v>1998.9799800000001</v>
      </c>
      <c r="G1019" s="41">
        <f t="shared" si="82"/>
        <v>41898</v>
      </c>
      <c r="H1019" s="21">
        <f t="shared" si="83"/>
        <v>6.7272187345112948E-3</v>
      </c>
      <c r="I1019" s="21">
        <f t="shared" si="84"/>
        <v>1.1948533166103115E-2</v>
      </c>
      <c r="J1019" s="21">
        <f t="shared" si="85"/>
        <v>1.4846557746088562E-2</v>
      </c>
      <c r="K1019" s="21">
        <f t="shared" si="86"/>
        <v>7.4843760048879382E-3</v>
      </c>
    </row>
    <row r="1020" spans="1:11" x14ac:dyDescent="0.2">
      <c r="A1020" s="41">
        <v>41899</v>
      </c>
      <c r="B1020">
        <v>20.735599520000001</v>
      </c>
      <c r="C1020">
        <v>16.200000760000002</v>
      </c>
      <c r="D1020">
        <v>0.45775613199999998</v>
      </c>
      <c r="E1020">
        <v>2001.5699460000001</v>
      </c>
      <c r="G1020" s="41">
        <f t="shared" si="82"/>
        <v>41899</v>
      </c>
      <c r="H1020" s="21">
        <f t="shared" si="83"/>
        <v>-1.0484400480212951E-3</v>
      </c>
      <c r="I1020" s="21">
        <f t="shared" si="84"/>
        <v>-1.1471791821992872E-2</v>
      </c>
      <c r="J1020" s="21">
        <f t="shared" si="85"/>
        <v>5.2235200706030049E-4</v>
      </c>
      <c r="K1020" s="21">
        <f t="shared" si="86"/>
        <v>1.295643791290102E-3</v>
      </c>
    </row>
    <row r="1021" spans="1:11" x14ac:dyDescent="0.2">
      <c r="A1021" s="41">
        <v>41900</v>
      </c>
      <c r="B1021">
        <v>20.730159759999999</v>
      </c>
      <c r="C1021">
        <v>16.25</v>
      </c>
      <c r="D1021">
        <v>0.46468827099999999</v>
      </c>
      <c r="E1021">
        <v>2011.3599850000001</v>
      </c>
      <c r="G1021" s="41">
        <f t="shared" si="82"/>
        <v>41900</v>
      </c>
      <c r="H1021" s="21">
        <f t="shared" si="83"/>
        <v>-2.6233917156602039E-4</v>
      </c>
      <c r="I1021" s="21">
        <f t="shared" si="84"/>
        <v>3.0863726947132353E-3</v>
      </c>
      <c r="J1021" s="21">
        <f t="shared" si="85"/>
        <v>1.5143738150950714E-2</v>
      </c>
      <c r="K1021" s="21">
        <f t="shared" si="86"/>
        <v>4.8911800557180918E-3</v>
      </c>
    </row>
    <row r="1022" spans="1:11" x14ac:dyDescent="0.2">
      <c r="A1022" s="41">
        <v>41901</v>
      </c>
      <c r="B1022">
        <v>20.898792270000001</v>
      </c>
      <c r="C1022">
        <v>16.565999980000001</v>
      </c>
      <c r="D1022">
        <v>0.45608288000000002</v>
      </c>
      <c r="E1022">
        <v>2010.400024</v>
      </c>
      <c r="G1022" s="41">
        <f t="shared" si="82"/>
        <v>41901</v>
      </c>
      <c r="H1022" s="21">
        <f t="shared" si="83"/>
        <v>8.1346459435101773E-3</v>
      </c>
      <c r="I1022" s="21">
        <f t="shared" si="84"/>
        <v>1.9446152615384626E-2</v>
      </c>
      <c r="J1022" s="21">
        <f t="shared" si="85"/>
        <v>-1.8518631816295539E-2</v>
      </c>
      <c r="K1022" s="21">
        <f t="shared" si="86"/>
        <v>-4.7726961218230723E-4</v>
      </c>
    </row>
    <row r="1023" spans="1:11" x14ac:dyDescent="0.2">
      <c r="A1023" s="41">
        <v>41904</v>
      </c>
      <c r="B1023">
        <v>20.75464058</v>
      </c>
      <c r="C1023">
        <v>16.225000380000001</v>
      </c>
      <c r="D1023">
        <v>0.45154118500000001</v>
      </c>
      <c r="E1023">
        <v>1994.290039</v>
      </c>
      <c r="G1023" s="41">
        <f t="shared" si="82"/>
        <v>41904</v>
      </c>
      <c r="H1023" s="21">
        <f t="shared" si="83"/>
        <v>-6.8976086339175352E-3</v>
      </c>
      <c r="I1023" s="21">
        <f t="shared" si="84"/>
        <v>-2.058430522827992E-2</v>
      </c>
      <c r="J1023" s="21">
        <f t="shared" si="85"/>
        <v>-9.9580475373248767E-3</v>
      </c>
      <c r="K1023" s="21">
        <f t="shared" si="86"/>
        <v>-8.0133231235974822E-3</v>
      </c>
    </row>
    <row r="1024" spans="1:11" x14ac:dyDescent="0.2">
      <c r="A1024" s="41">
        <v>41905</v>
      </c>
      <c r="B1024">
        <v>20.56153488</v>
      </c>
      <c r="C1024">
        <v>16.181499479999999</v>
      </c>
      <c r="D1024">
        <v>0.449628949</v>
      </c>
      <c r="E1024">
        <v>1982.7700199999999</v>
      </c>
      <c r="G1024" s="41">
        <f t="shared" si="82"/>
        <v>41905</v>
      </c>
      <c r="H1024" s="21">
        <f t="shared" si="83"/>
        <v>-9.3042179774524558E-3</v>
      </c>
      <c r="I1024" s="21">
        <f t="shared" si="84"/>
        <v>-2.6811031729542245E-3</v>
      </c>
      <c r="J1024" s="21">
        <f t="shared" si="85"/>
        <v>-4.2349093804145976E-3</v>
      </c>
      <c r="K1024" s="21">
        <f t="shared" si="86"/>
        <v>-5.7765012985656616E-3</v>
      </c>
    </row>
    <row r="1025" spans="1:11" x14ac:dyDescent="0.2">
      <c r="A1025" s="41">
        <v>41906</v>
      </c>
      <c r="B1025">
        <v>20.964063639999999</v>
      </c>
      <c r="C1025">
        <v>16.410499569999999</v>
      </c>
      <c r="D1025">
        <v>0.45225831900000002</v>
      </c>
      <c r="E1025">
        <v>1998.3000489999999</v>
      </c>
      <c r="G1025" s="41">
        <f t="shared" si="82"/>
        <v>41906</v>
      </c>
      <c r="H1025" s="21">
        <f t="shared" si="83"/>
        <v>1.957678560230126E-2</v>
      </c>
      <c r="I1025" s="21">
        <f t="shared" si="84"/>
        <v>1.4151969678894094E-2</v>
      </c>
      <c r="J1025" s="21">
        <f t="shared" si="85"/>
        <v>5.8478663481251747E-3</v>
      </c>
      <c r="K1025" s="21">
        <f t="shared" si="86"/>
        <v>7.8324913345220182E-3</v>
      </c>
    </row>
    <row r="1026" spans="1:11" x14ac:dyDescent="0.2">
      <c r="A1026" s="41">
        <v>41907</v>
      </c>
      <c r="B1026">
        <v>20.702962880000001</v>
      </c>
      <c r="C1026">
        <v>16.0965004</v>
      </c>
      <c r="D1026">
        <v>0.442457765</v>
      </c>
      <c r="E1026">
        <v>1965.98999</v>
      </c>
      <c r="G1026" s="41">
        <f t="shared" ref="G1026:G1089" si="87">A1026</f>
        <v>41907</v>
      </c>
      <c r="H1026" s="21">
        <f t="shared" si="83"/>
        <v>-1.2454682664758307E-2</v>
      </c>
      <c r="I1026" s="21">
        <f t="shared" si="84"/>
        <v>-1.9134040902326954E-2</v>
      </c>
      <c r="J1026" s="21">
        <f t="shared" si="85"/>
        <v>-2.1670256993105763E-2</v>
      </c>
      <c r="K1026" s="21">
        <f t="shared" si="86"/>
        <v>-1.61687725605415E-2</v>
      </c>
    </row>
    <row r="1027" spans="1:11" x14ac:dyDescent="0.2">
      <c r="A1027" s="41">
        <v>41908</v>
      </c>
      <c r="B1027">
        <v>20.803598399999998</v>
      </c>
      <c r="C1027">
        <v>16.160499569999999</v>
      </c>
      <c r="D1027">
        <v>0.44341388300000001</v>
      </c>
      <c r="E1027">
        <v>1982.849976</v>
      </c>
      <c r="G1027" s="41">
        <f t="shared" si="87"/>
        <v>41908</v>
      </c>
      <c r="H1027" s="21">
        <f t="shared" si="83"/>
        <v>4.8609235587827758E-3</v>
      </c>
      <c r="I1027" s="21">
        <f t="shared" si="84"/>
        <v>3.9759679687889626E-3</v>
      </c>
      <c r="J1027" s="21">
        <f t="shared" si="85"/>
        <v>2.1609248964136185E-3</v>
      </c>
      <c r="K1027" s="21">
        <f t="shared" si="86"/>
        <v>8.5758249460872182E-3</v>
      </c>
    </row>
    <row r="1028" spans="1:11" x14ac:dyDescent="0.2">
      <c r="A1028" s="41">
        <v>41911</v>
      </c>
      <c r="B1028">
        <v>20.69208145</v>
      </c>
      <c r="C1028">
        <v>16.0909996</v>
      </c>
      <c r="D1028">
        <v>0.44269678000000001</v>
      </c>
      <c r="E1028">
        <v>1977.8000489999999</v>
      </c>
      <c r="G1028" s="41">
        <f t="shared" si="87"/>
        <v>41911</v>
      </c>
      <c r="H1028" s="21">
        <f t="shared" si="83"/>
        <v>-5.3604644665702942E-3</v>
      </c>
      <c r="I1028" s="21">
        <f t="shared" si="84"/>
        <v>-4.300607768897069E-3</v>
      </c>
      <c r="J1028" s="21">
        <f t="shared" si="85"/>
        <v>-1.6172317274963932E-3</v>
      </c>
      <c r="K1028" s="21">
        <f t="shared" si="86"/>
        <v>-2.5468023608055113E-3</v>
      </c>
    </row>
    <row r="1029" spans="1:11" x14ac:dyDescent="0.2">
      <c r="A1029" s="41">
        <v>41912</v>
      </c>
      <c r="B1029">
        <v>20.798160549999999</v>
      </c>
      <c r="C1029">
        <v>16.12199974</v>
      </c>
      <c r="D1029">
        <v>0.44102355799999998</v>
      </c>
      <c r="E1029">
        <v>1972.290039</v>
      </c>
      <c r="G1029" s="41">
        <f t="shared" si="87"/>
        <v>41912</v>
      </c>
      <c r="H1029" s="21">
        <f t="shared" ref="H1029:H1092" si="88">(B1029-B1028)/B1028</f>
        <v>5.1265553084317078E-3</v>
      </c>
      <c r="I1029" s="21">
        <f t="shared" ref="I1029:I1092" si="89">C1029/C1028-1</f>
        <v>1.9265515363011687E-3</v>
      </c>
      <c r="J1029" s="21">
        <f t="shared" ref="J1029:J1092" si="90">D1029/D1028-1</f>
        <v>-3.7796118598378836E-3</v>
      </c>
      <c r="K1029" s="21">
        <f t="shared" ref="K1029:K1092" si="91">E1029/E1028-1</f>
        <v>-2.7859287407672184E-3</v>
      </c>
    </row>
    <row r="1030" spans="1:11" x14ac:dyDescent="0.2">
      <c r="A1030" s="41">
        <v>41913</v>
      </c>
      <c r="B1030">
        <v>20.702962880000001</v>
      </c>
      <c r="C1030">
        <v>15.87300014</v>
      </c>
      <c r="D1030">
        <v>0.43672090800000002</v>
      </c>
      <c r="E1030">
        <v>1946.160034</v>
      </c>
      <c r="G1030" s="41">
        <f t="shared" si="87"/>
        <v>41913</v>
      </c>
      <c r="H1030" s="21">
        <f t="shared" si="88"/>
        <v>-4.5772158442154856E-3</v>
      </c>
      <c r="I1030" s="21">
        <f t="shared" si="89"/>
        <v>-1.5444709342241847E-2</v>
      </c>
      <c r="J1030" s="21">
        <f t="shared" si="90"/>
        <v>-9.756054800138303E-3</v>
      </c>
      <c r="K1030" s="21">
        <f t="shared" si="91"/>
        <v>-1.3248561055071106E-2</v>
      </c>
    </row>
    <row r="1031" spans="1:11" x14ac:dyDescent="0.2">
      <c r="A1031" s="41">
        <v>41914</v>
      </c>
      <c r="B1031">
        <v>20.732887269999999</v>
      </c>
      <c r="C1031">
        <v>15.9204998</v>
      </c>
      <c r="D1031">
        <v>0.434808582</v>
      </c>
      <c r="E1031">
        <v>1946.170044</v>
      </c>
      <c r="G1031" s="41">
        <f t="shared" si="87"/>
        <v>41914</v>
      </c>
      <c r="H1031" s="21">
        <f t="shared" si="88"/>
        <v>1.4454158167334699E-3</v>
      </c>
      <c r="I1031" s="21">
        <f t="shared" si="89"/>
        <v>2.9924815460877774E-3</v>
      </c>
      <c r="J1031" s="21">
        <f t="shared" si="90"/>
        <v>-4.3788285950349115E-3</v>
      </c>
      <c r="K1031" s="21">
        <f t="shared" si="91"/>
        <v>5.1434619070533927E-6</v>
      </c>
    </row>
    <row r="1032" spans="1:11" x14ac:dyDescent="0.2">
      <c r="A1032" s="41">
        <v>41915</v>
      </c>
      <c r="B1032">
        <v>21.029340739999999</v>
      </c>
      <c r="C1032">
        <v>16.13699913</v>
      </c>
      <c r="D1032">
        <v>0.43576467000000002</v>
      </c>
      <c r="E1032">
        <v>1967.900024</v>
      </c>
      <c r="G1032" s="41">
        <f t="shared" si="87"/>
        <v>41915</v>
      </c>
      <c r="H1032" s="21">
        <f t="shared" si="88"/>
        <v>1.4298706501383464E-2</v>
      </c>
      <c r="I1032" s="21">
        <f t="shared" si="89"/>
        <v>1.3598777219293146E-2</v>
      </c>
      <c r="J1032" s="21">
        <f t="shared" si="90"/>
        <v>2.1988710425224767E-3</v>
      </c>
      <c r="K1032" s="21">
        <f t="shared" si="91"/>
        <v>1.1165509440962396E-2</v>
      </c>
    </row>
    <row r="1033" spans="1:11" x14ac:dyDescent="0.2">
      <c r="A1033" s="41">
        <v>41918</v>
      </c>
      <c r="B1033">
        <v>21.037496569999998</v>
      </c>
      <c r="C1033">
        <v>16.11000061</v>
      </c>
      <c r="D1033">
        <v>0.43313533100000001</v>
      </c>
      <c r="E1033">
        <v>1964.8199460000001</v>
      </c>
      <c r="G1033" s="41">
        <f t="shared" si="87"/>
        <v>41918</v>
      </c>
      <c r="H1033" s="21">
        <f t="shared" si="88"/>
        <v>3.8783098818150367E-4</v>
      </c>
      <c r="I1033" s="21">
        <f t="shared" si="89"/>
        <v>-1.6730818278229975E-3</v>
      </c>
      <c r="J1033" s="21">
        <f t="shared" si="90"/>
        <v>-6.0338507938241248E-3</v>
      </c>
      <c r="K1033" s="21">
        <f t="shared" si="91"/>
        <v>-1.5651597959429608E-3</v>
      </c>
    </row>
    <row r="1034" spans="1:11" x14ac:dyDescent="0.2">
      <c r="A1034" s="41">
        <v>41919</v>
      </c>
      <c r="B1034">
        <v>21.023893359999999</v>
      </c>
      <c r="C1034">
        <v>15.84899998</v>
      </c>
      <c r="D1034">
        <v>0.42859360600000002</v>
      </c>
      <c r="E1034">
        <v>1935.099976</v>
      </c>
      <c r="G1034" s="41">
        <f t="shared" si="87"/>
        <v>41919</v>
      </c>
      <c r="H1034" s="21">
        <f t="shared" si="88"/>
        <v>-6.4661733656075522E-4</v>
      </c>
      <c r="I1034" s="21">
        <f t="shared" si="89"/>
        <v>-1.6201155811129464E-2</v>
      </c>
      <c r="J1034" s="21">
        <f t="shared" si="90"/>
        <v>-1.0485695058665145E-2</v>
      </c>
      <c r="K1034" s="21">
        <f t="shared" si="91"/>
        <v>-1.5126052674955925E-2</v>
      </c>
    </row>
    <row r="1035" spans="1:11" x14ac:dyDescent="0.2">
      <c r="A1035" s="41">
        <v>41920</v>
      </c>
      <c r="B1035">
        <v>21.27955437</v>
      </c>
      <c r="C1035">
        <v>16.135000229999999</v>
      </c>
      <c r="D1035">
        <v>0.43648177399999999</v>
      </c>
      <c r="E1035">
        <v>1968.8900149999999</v>
      </c>
      <c r="G1035" s="41">
        <f t="shared" si="87"/>
        <v>41920</v>
      </c>
      <c r="H1035" s="21">
        <f t="shared" si="88"/>
        <v>1.2160497849861656E-2</v>
      </c>
      <c r="I1035" s="21">
        <f t="shared" si="89"/>
        <v>1.8045318339384497E-2</v>
      </c>
      <c r="J1035" s="21">
        <f t="shared" si="90"/>
        <v>1.8404772935413316E-2</v>
      </c>
      <c r="K1035" s="21">
        <f t="shared" si="91"/>
        <v>1.7461650260492734E-2</v>
      </c>
    </row>
    <row r="1036" spans="1:11" x14ac:dyDescent="0.2">
      <c r="A1036" s="41">
        <v>41921</v>
      </c>
      <c r="B1036">
        <v>21.176208500000001</v>
      </c>
      <c r="C1036">
        <v>15.76850033</v>
      </c>
      <c r="D1036">
        <v>0.42811557700000002</v>
      </c>
      <c r="E1036">
        <v>1928.209961</v>
      </c>
      <c r="G1036" s="41">
        <f t="shared" si="87"/>
        <v>41921</v>
      </c>
      <c r="H1036" s="21">
        <f t="shared" si="88"/>
        <v>-4.8565805562965974E-3</v>
      </c>
      <c r="I1036" s="21">
        <f t="shared" si="89"/>
        <v>-2.2714589078130953E-2</v>
      </c>
      <c r="J1036" s="21">
        <f t="shared" si="90"/>
        <v>-1.9167345576266759E-2</v>
      </c>
      <c r="K1036" s="21">
        <f t="shared" si="91"/>
        <v>-2.0661415157819274E-2</v>
      </c>
    </row>
    <row r="1037" spans="1:11" x14ac:dyDescent="0.2">
      <c r="A1037" s="41">
        <v>41922</v>
      </c>
      <c r="B1037">
        <v>21.293157579999999</v>
      </c>
      <c r="C1037">
        <v>15.569499970000001</v>
      </c>
      <c r="D1037">
        <v>0.40277755300000001</v>
      </c>
      <c r="E1037">
        <v>1906.130005</v>
      </c>
      <c r="G1037" s="41">
        <f t="shared" si="87"/>
        <v>41922</v>
      </c>
      <c r="H1037" s="21">
        <f t="shared" si="88"/>
        <v>5.5226637950791663E-3</v>
      </c>
      <c r="I1037" s="21">
        <f t="shared" si="89"/>
        <v>-1.2620119595101675E-2</v>
      </c>
      <c r="J1037" s="21">
        <f t="shared" si="90"/>
        <v>-5.9185008351144375E-2</v>
      </c>
      <c r="K1037" s="21">
        <f t="shared" si="91"/>
        <v>-1.1451012310168207E-2</v>
      </c>
    </row>
    <row r="1038" spans="1:11" x14ac:dyDescent="0.2">
      <c r="A1038" s="41">
        <v>41925</v>
      </c>
      <c r="B1038">
        <v>21.094610209999999</v>
      </c>
      <c r="C1038">
        <v>15.322500229999999</v>
      </c>
      <c r="D1038">
        <v>0.40134343500000003</v>
      </c>
      <c r="E1038">
        <v>1874.73999</v>
      </c>
      <c r="G1038" s="41">
        <f t="shared" si="87"/>
        <v>41925</v>
      </c>
      <c r="H1038" s="21">
        <f t="shared" si="88"/>
        <v>-9.3244681656087201E-3</v>
      </c>
      <c r="I1038" s="21">
        <f t="shared" si="89"/>
        <v>-1.5864333503062489E-2</v>
      </c>
      <c r="J1038" s="21">
        <f t="shared" si="90"/>
        <v>-3.5605708146302373E-3</v>
      </c>
      <c r="K1038" s="21">
        <f t="shared" si="91"/>
        <v>-1.646792974123501E-2</v>
      </c>
    </row>
    <row r="1039" spans="1:11" x14ac:dyDescent="0.2">
      <c r="A1039" s="41">
        <v>41926</v>
      </c>
      <c r="B1039">
        <v>21.20883942</v>
      </c>
      <c r="C1039">
        <v>15.415499690000001</v>
      </c>
      <c r="D1039">
        <v>0.41066586999999999</v>
      </c>
      <c r="E1039">
        <v>1877.6999510000001</v>
      </c>
      <c r="G1039" s="41">
        <f t="shared" si="87"/>
        <v>41926</v>
      </c>
      <c r="H1039" s="21">
        <f t="shared" si="88"/>
        <v>5.4150898671666567E-3</v>
      </c>
      <c r="I1039" s="21">
        <f t="shared" si="89"/>
        <v>6.0694702955799151E-3</v>
      </c>
      <c r="J1039" s="21">
        <f t="shared" si="90"/>
        <v>2.3228073981077957E-2</v>
      </c>
      <c r="K1039" s="21">
        <f t="shared" si="91"/>
        <v>1.5788648110077741E-3</v>
      </c>
    </row>
    <row r="1040" spans="1:11" x14ac:dyDescent="0.2">
      <c r="A1040" s="41">
        <v>41927</v>
      </c>
      <c r="B1040">
        <v>20.452745440000001</v>
      </c>
      <c r="C1040">
        <v>15.29850006</v>
      </c>
      <c r="D1040">
        <v>0.41688075699999999</v>
      </c>
      <c r="E1040">
        <v>1862.48999</v>
      </c>
      <c r="G1040" s="41">
        <f t="shared" si="87"/>
        <v>41927</v>
      </c>
      <c r="H1040" s="21">
        <f t="shared" si="88"/>
        <v>-3.5649945997846558E-2</v>
      </c>
      <c r="I1040" s="21">
        <f t="shared" si="89"/>
        <v>-7.589739700484599E-3</v>
      </c>
      <c r="J1040" s="21">
        <f t="shared" si="90"/>
        <v>1.5133682767452861E-2</v>
      </c>
      <c r="K1040" s="21">
        <f t="shared" si="91"/>
        <v>-8.1003149581485578E-3</v>
      </c>
    </row>
    <row r="1041" spans="1:11" x14ac:dyDescent="0.2">
      <c r="A1041" s="41">
        <v>41928</v>
      </c>
      <c r="B1041">
        <v>20.07741356</v>
      </c>
      <c r="C1041">
        <v>15.14299965</v>
      </c>
      <c r="D1041">
        <v>0.41711991999999998</v>
      </c>
      <c r="E1041">
        <v>1862.76001</v>
      </c>
      <c r="G1041" s="41">
        <f t="shared" si="87"/>
        <v>41928</v>
      </c>
      <c r="H1041" s="21">
        <f t="shared" si="88"/>
        <v>-1.8351173494095027E-2</v>
      </c>
      <c r="I1041" s="21">
        <f t="shared" si="89"/>
        <v>-1.0164421962292725E-2</v>
      </c>
      <c r="J1041" s="21">
        <f t="shared" si="90"/>
        <v>5.7369642513860342E-4</v>
      </c>
      <c r="K1041" s="21">
        <f t="shared" si="91"/>
        <v>1.4497796039147914E-4</v>
      </c>
    </row>
    <row r="1042" spans="1:11" x14ac:dyDescent="0.2">
      <c r="A1042" s="41">
        <v>41929</v>
      </c>
      <c r="B1042">
        <v>20.153570179999999</v>
      </c>
      <c r="C1042">
        <v>15.182000159999999</v>
      </c>
      <c r="D1042">
        <v>0.41640272699999997</v>
      </c>
      <c r="E1042">
        <v>1886.76001</v>
      </c>
      <c r="G1042" s="41">
        <f t="shared" si="87"/>
        <v>41929</v>
      </c>
      <c r="H1042" s="21">
        <f t="shared" si="88"/>
        <v>3.793148941840047E-3</v>
      </c>
      <c r="I1042" s="21">
        <f t="shared" si="89"/>
        <v>2.5754811398941424E-3</v>
      </c>
      <c r="J1042" s="21">
        <f t="shared" si="90"/>
        <v>-1.7193928307236428E-3</v>
      </c>
      <c r="K1042" s="21">
        <f t="shared" si="91"/>
        <v>1.2884107384289356E-2</v>
      </c>
    </row>
    <row r="1043" spans="1:11" x14ac:dyDescent="0.2">
      <c r="A1043" s="41">
        <v>41932</v>
      </c>
      <c r="B1043">
        <v>20.436424259999999</v>
      </c>
      <c r="C1043">
        <v>15.31050014</v>
      </c>
      <c r="D1043">
        <v>0.41998833400000002</v>
      </c>
      <c r="E1043">
        <v>1904.01001</v>
      </c>
      <c r="G1043" s="41">
        <f t="shared" si="87"/>
        <v>41932</v>
      </c>
      <c r="H1043" s="21">
        <f t="shared" si="88"/>
        <v>1.4034936612903387E-2</v>
      </c>
      <c r="I1043" s="21">
        <f t="shared" si="89"/>
        <v>8.4639690848218319E-3</v>
      </c>
      <c r="J1043" s="21">
        <f t="shared" si="90"/>
        <v>8.6109114266199605E-3</v>
      </c>
      <c r="K1043" s="21">
        <f t="shared" si="91"/>
        <v>9.1426572052477617E-3</v>
      </c>
    </row>
    <row r="1044" spans="1:11" x14ac:dyDescent="0.2">
      <c r="A1044" s="41">
        <v>41933</v>
      </c>
      <c r="B1044">
        <v>20.675765989999999</v>
      </c>
      <c r="C1044">
        <v>15.76650047</v>
      </c>
      <c r="D1044">
        <v>0.43791598100000001</v>
      </c>
      <c r="E1044">
        <v>1941.280029</v>
      </c>
      <c r="G1044" s="41">
        <f t="shared" si="87"/>
        <v>41933</v>
      </c>
      <c r="H1044" s="21">
        <f t="shared" si="88"/>
        <v>1.17115267795874E-2</v>
      </c>
      <c r="I1044" s="21">
        <f t="shared" si="89"/>
        <v>2.9783503205663475E-2</v>
      </c>
      <c r="J1044" s="21">
        <f t="shared" si="90"/>
        <v>4.268605946564219E-2</v>
      </c>
      <c r="K1044" s="21">
        <f t="shared" si="91"/>
        <v>1.9574486900938215E-2</v>
      </c>
    </row>
    <row r="1045" spans="1:11" x14ac:dyDescent="0.2">
      <c r="A1045" s="41">
        <v>41934</v>
      </c>
      <c r="B1045">
        <v>20.678485869999999</v>
      </c>
      <c r="C1045">
        <v>15.648500439999999</v>
      </c>
      <c r="D1045">
        <v>0.42763748800000001</v>
      </c>
      <c r="E1045">
        <v>1927.1099850000001</v>
      </c>
      <c r="G1045" s="41">
        <f t="shared" si="87"/>
        <v>41934</v>
      </c>
      <c r="H1045" s="21">
        <f t="shared" si="88"/>
        <v>1.3154917700830416E-4</v>
      </c>
      <c r="I1045" s="21">
        <f t="shared" si="89"/>
        <v>-7.484224557283814E-3</v>
      </c>
      <c r="J1045" s="21">
        <f t="shared" si="90"/>
        <v>-2.3471381374410294E-2</v>
      </c>
      <c r="K1045" s="21">
        <f t="shared" si="91"/>
        <v>-7.2993302297037488E-3</v>
      </c>
    </row>
    <row r="1046" spans="1:11" x14ac:dyDescent="0.2">
      <c r="A1046" s="41">
        <v>41935</v>
      </c>
      <c r="B1046">
        <v>20.738325119999999</v>
      </c>
      <c r="C1046">
        <v>15.6590004</v>
      </c>
      <c r="D1046">
        <v>0.43719896699999999</v>
      </c>
      <c r="E1046">
        <v>1950.8199460000001</v>
      </c>
      <c r="G1046" s="41">
        <f t="shared" si="87"/>
        <v>41935</v>
      </c>
      <c r="H1046" s="21">
        <f t="shared" si="88"/>
        <v>2.8937926295083986E-3</v>
      </c>
      <c r="I1046" s="21">
        <f t="shared" si="89"/>
        <v>6.7098825476974433E-4</v>
      </c>
      <c r="J1046" s="21">
        <f t="shared" si="90"/>
        <v>2.2358841935765872E-2</v>
      </c>
      <c r="K1046" s="21">
        <f t="shared" si="91"/>
        <v>1.2303377173358276E-2</v>
      </c>
    </row>
    <row r="1047" spans="1:11" x14ac:dyDescent="0.2">
      <c r="A1047" s="41">
        <v>41936</v>
      </c>
      <c r="B1047">
        <v>20.77368164</v>
      </c>
      <c r="C1047">
        <v>14.352999690000001</v>
      </c>
      <c r="D1047">
        <v>0.44174066200000001</v>
      </c>
      <c r="E1047">
        <v>1964.579956</v>
      </c>
      <c r="G1047" s="41">
        <f t="shared" si="87"/>
        <v>41936</v>
      </c>
      <c r="H1047" s="21">
        <f t="shared" si="88"/>
        <v>1.7048879210550519E-3</v>
      </c>
      <c r="I1047" s="21">
        <f t="shared" si="89"/>
        <v>-8.340255933577978E-2</v>
      </c>
      <c r="J1047" s="21">
        <f t="shared" si="90"/>
        <v>1.0388164983930581E-2</v>
      </c>
      <c r="K1047" s="21">
        <f t="shared" si="91"/>
        <v>7.0534495139922271E-3</v>
      </c>
    </row>
    <row r="1048" spans="1:11" x14ac:dyDescent="0.2">
      <c r="A1048" s="41">
        <v>41939</v>
      </c>
      <c r="B1048">
        <v>20.830795290000001</v>
      </c>
      <c r="C1048">
        <v>14.49849987</v>
      </c>
      <c r="D1048">
        <v>0.44197964699999998</v>
      </c>
      <c r="E1048">
        <v>1961.630005</v>
      </c>
      <c r="G1048" s="41">
        <f t="shared" si="87"/>
        <v>41939</v>
      </c>
      <c r="H1048" s="21">
        <f t="shared" si="88"/>
        <v>2.7493272973832658E-3</v>
      </c>
      <c r="I1048" s="21">
        <f t="shared" si="89"/>
        <v>1.0137266295725755E-2</v>
      </c>
      <c r="J1048" s="21">
        <f t="shared" si="90"/>
        <v>5.4100747465257726E-4</v>
      </c>
      <c r="K1048" s="21">
        <f t="shared" si="91"/>
        <v>-1.5015683077650444E-3</v>
      </c>
    </row>
    <row r="1049" spans="1:11" x14ac:dyDescent="0.2">
      <c r="A1049" s="41">
        <v>41940</v>
      </c>
      <c r="B1049">
        <v>20.765518190000002</v>
      </c>
      <c r="C1049">
        <v>14.77950001</v>
      </c>
      <c r="D1049">
        <v>0.452497274</v>
      </c>
      <c r="E1049">
        <v>1985.0500489999999</v>
      </c>
      <c r="G1049" s="41">
        <f t="shared" si="87"/>
        <v>41940</v>
      </c>
      <c r="H1049" s="21">
        <f t="shared" si="88"/>
        <v>-3.1336825642627407E-3</v>
      </c>
      <c r="I1049" s="21">
        <f t="shared" si="89"/>
        <v>1.9381325138433159E-2</v>
      </c>
      <c r="J1049" s="21">
        <f t="shared" si="90"/>
        <v>2.3796631974775106E-2</v>
      </c>
      <c r="K1049" s="21">
        <f t="shared" si="91"/>
        <v>1.1939073087332774E-2</v>
      </c>
    </row>
    <row r="1050" spans="1:11" x14ac:dyDescent="0.2">
      <c r="A1050" s="41">
        <v>41941</v>
      </c>
      <c r="B1050">
        <v>20.776399609999999</v>
      </c>
      <c r="C1050">
        <v>14.70600033</v>
      </c>
      <c r="D1050">
        <v>0.449628949</v>
      </c>
      <c r="E1050">
        <v>1982.3000489999999</v>
      </c>
      <c r="G1050" s="41">
        <f t="shared" si="87"/>
        <v>41941</v>
      </c>
      <c r="H1050" s="21">
        <f t="shared" si="88"/>
        <v>5.2401389170423209E-4</v>
      </c>
      <c r="I1050" s="21">
        <f t="shared" si="89"/>
        <v>-4.9730829832043133E-3</v>
      </c>
      <c r="J1050" s="21">
        <f t="shared" si="90"/>
        <v>-6.3388779663675621E-3</v>
      </c>
      <c r="K1050" s="21">
        <f t="shared" si="91"/>
        <v>-1.3853554984093464E-3</v>
      </c>
    </row>
    <row r="1051" spans="1:11" x14ac:dyDescent="0.2">
      <c r="A1051" s="41">
        <v>41942</v>
      </c>
      <c r="B1051">
        <v>20.792716980000002</v>
      </c>
      <c r="C1051">
        <v>14.95349979</v>
      </c>
      <c r="D1051">
        <v>0.44676035600000003</v>
      </c>
      <c r="E1051">
        <v>1994.650024</v>
      </c>
      <c r="G1051" s="41">
        <f t="shared" si="87"/>
        <v>41942</v>
      </c>
      <c r="H1051" s="21">
        <f t="shared" si="88"/>
        <v>7.8538006133407228E-4</v>
      </c>
      <c r="I1051" s="21">
        <f t="shared" si="89"/>
        <v>1.6829828263712487E-2</v>
      </c>
      <c r="J1051" s="21">
        <f t="shared" si="90"/>
        <v>-6.3799117169387465E-3</v>
      </c>
      <c r="K1051" s="21">
        <f t="shared" si="91"/>
        <v>6.2301239442688061E-3</v>
      </c>
    </row>
    <row r="1052" spans="1:11" x14ac:dyDescent="0.2">
      <c r="A1052" s="41">
        <v>41943</v>
      </c>
      <c r="B1052">
        <v>20.743761060000001</v>
      </c>
      <c r="C1052">
        <v>15.272999759999999</v>
      </c>
      <c r="D1052">
        <v>0.46707859600000001</v>
      </c>
      <c r="E1052">
        <v>2018.0500489999999</v>
      </c>
      <c r="G1052" s="41">
        <f t="shared" si="87"/>
        <v>41943</v>
      </c>
      <c r="H1052" s="21">
        <f t="shared" si="88"/>
        <v>-2.3544744078943802E-3</v>
      </c>
      <c r="I1052" s="21">
        <f t="shared" si="89"/>
        <v>2.1366233623359543E-2</v>
      </c>
      <c r="J1052" s="21">
        <f t="shared" si="90"/>
        <v>4.5479057680757995E-2</v>
      </c>
      <c r="K1052" s="21">
        <f t="shared" si="91"/>
        <v>1.1731393837739246E-2</v>
      </c>
    </row>
    <row r="1053" spans="1:11" x14ac:dyDescent="0.2">
      <c r="A1053" s="41">
        <v>41946</v>
      </c>
      <c r="B1053">
        <v>20.74647903</v>
      </c>
      <c r="C1053">
        <v>15.286000250000001</v>
      </c>
      <c r="D1053">
        <v>0.47496682400000001</v>
      </c>
      <c r="E1053">
        <v>2017.8100589999999</v>
      </c>
      <c r="G1053" s="41">
        <f t="shared" si="87"/>
        <v>41946</v>
      </c>
      <c r="H1053" s="21">
        <f t="shared" si="88"/>
        <v>1.3102590181874522E-4</v>
      </c>
      <c r="I1053" s="21">
        <f t="shared" si="89"/>
        <v>8.5120737276844771E-4</v>
      </c>
      <c r="J1053" s="21">
        <f t="shared" si="90"/>
        <v>1.6888438193387145E-2</v>
      </c>
      <c r="K1053" s="21">
        <f t="shared" si="91"/>
        <v>-1.1892172848682048E-4</v>
      </c>
    </row>
    <row r="1054" spans="1:11" x14ac:dyDescent="0.2">
      <c r="A1054" s="41">
        <v>41947</v>
      </c>
      <c r="B1054">
        <v>21.01301956</v>
      </c>
      <c r="C1054">
        <v>15.14050007</v>
      </c>
      <c r="D1054">
        <v>0.48118186000000002</v>
      </c>
      <c r="E1054">
        <v>2012.099976</v>
      </c>
      <c r="G1054" s="41">
        <f t="shared" si="87"/>
        <v>41947</v>
      </c>
      <c r="H1054" s="21">
        <f t="shared" si="88"/>
        <v>1.284750678004567E-2</v>
      </c>
      <c r="I1054" s="21">
        <f t="shared" si="89"/>
        <v>-9.5185252924485653E-3</v>
      </c>
      <c r="J1054" s="21">
        <f t="shared" si="90"/>
        <v>1.3085200241270023E-2</v>
      </c>
      <c r="K1054" s="21">
        <f t="shared" si="91"/>
        <v>-2.8298416763913314E-3</v>
      </c>
    </row>
    <row r="1055" spans="1:11" x14ac:dyDescent="0.2">
      <c r="A1055" s="41">
        <v>41948</v>
      </c>
      <c r="B1055">
        <v>21.132684709999999</v>
      </c>
      <c r="C1055">
        <v>14.82600021</v>
      </c>
      <c r="D1055">
        <v>0.48118186000000002</v>
      </c>
      <c r="E1055">
        <v>2023.5699460000001</v>
      </c>
      <c r="G1055" s="41">
        <f t="shared" si="87"/>
        <v>41948</v>
      </c>
      <c r="H1055" s="21">
        <f t="shared" si="88"/>
        <v>5.6948098134259502E-3</v>
      </c>
      <c r="I1055" s="21">
        <f t="shared" si="89"/>
        <v>-2.077209197489871E-2</v>
      </c>
      <c r="J1055" s="21">
        <f t="shared" si="90"/>
        <v>0</v>
      </c>
      <c r="K1055" s="21">
        <f t="shared" si="91"/>
        <v>5.7004970611858052E-3</v>
      </c>
    </row>
    <row r="1056" spans="1:11" x14ac:dyDescent="0.2">
      <c r="A1056" s="41">
        <v>41949</v>
      </c>
      <c r="B1056">
        <v>21.162611009999999</v>
      </c>
      <c r="C1056">
        <v>14.83199978</v>
      </c>
      <c r="D1056">
        <v>0.48333323</v>
      </c>
      <c r="E1056">
        <v>2031.209961</v>
      </c>
      <c r="G1056" s="41">
        <f t="shared" si="87"/>
        <v>41949</v>
      </c>
      <c r="H1056" s="21">
        <f t="shared" si="88"/>
        <v>1.4161144412398528E-3</v>
      </c>
      <c r="I1056" s="21">
        <f t="shared" si="89"/>
        <v>4.0466544685147099E-4</v>
      </c>
      <c r="J1056" s="21">
        <f t="shared" si="90"/>
        <v>4.4710122696645094E-3</v>
      </c>
      <c r="K1056" s="21">
        <f t="shared" si="91"/>
        <v>3.7755131791228358E-3</v>
      </c>
    </row>
    <row r="1057" spans="1:11" x14ac:dyDescent="0.2">
      <c r="A1057" s="41">
        <v>41950</v>
      </c>
      <c r="B1057">
        <v>21.423700329999999</v>
      </c>
      <c r="C1057">
        <v>14.993000029999999</v>
      </c>
      <c r="D1057">
        <v>0.47305449799999999</v>
      </c>
      <c r="E1057">
        <v>2031.920044</v>
      </c>
      <c r="G1057" s="41">
        <f t="shared" si="87"/>
        <v>41950</v>
      </c>
      <c r="H1057" s="21">
        <f t="shared" si="88"/>
        <v>1.2337292401047632E-2</v>
      </c>
      <c r="I1057" s="21">
        <f t="shared" si="89"/>
        <v>1.0854925322821174E-2</v>
      </c>
      <c r="J1057" s="21">
        <f t="shared" si="90"/>
        <v>-2.1266346615563814E-2</v>
      </c>
      <c r="K1057" s="21">
        <f t="shared" si="91"/>
        <v>3.4958621394820533E-4</v>
      </c>
    </row>
    <row r="1058" spans="1:11" x14ac:dyDescent="0.2">
      <c r="A1058" s="41">
        <v>41953</v>
      </c>
      <c r="B1058">
        <v>21.60593033</v>
      </c>
      <c r="C1058">
        <v>15.255499840000001</v>
      </c>
      <c r="D1058">
        <v>0.478552431</v>
      </c>
      <c r="E1058">
        <v>2038.26001</v>
      </c>
      <c r="G1058" s="41">
        <f t="shared" si="87"/>
        <v>41953</v>
      </c>
      <c r="H1058" s="21">
        <f t="shared" si="88"/>
        <v>8.5060002330606052E-3</v>
      </c>
      <c r="I1058" s="21">
        <f t="shared" si="89"/>
        <v>1.7508157771944033E-2</v>
      </c>
      <c r="J1058" s="21">
        <f t="shared" si="90"/>
        <v>1.1622197914287646E-2</v>
      </c>
      <c r="K1058" s="21">
        <f t="shared" si="91"/>
        <v>3.1201847822315276E-3</v>
      </c>
    </row>
    <row r="1059" spans="1:11" x14ac:dyDescent="0.2">
      <c r="A1059" s="41">
        <v>41954</v>
      </c>
      <c r="B1059">
        <v>21.488977429999998</v>
      </c>
      <c r="C1059">
        <v>15.60050011</v>
      </c>
      <c r="D1059">
        <v>0.472815543</v>
      </c>
      <c r="E1059">
        <v>2039.6800539999999</v>
      </c>
      <c r="G1059" s="41">
        <f t="shared" si="87"/>
        <v>41954</v>
      </c>
      <c r="H1059" s="21">
        <f t="shared" si="88"/>
        <v>-5.4129999594422062E-3</v>
      </c>
      <c r="I1059" s="21">
        <f t="shared" si="89"/>
        <v>2.2614812599939027E-2</v>
      </c>
      <c r="J1059" s="21">
        <f t="shared" si="90"/>
        <v>-1.198800304495784E-2</v>
      </c>
      <c r="K1059" s="21">
        <f t="shared" si="91"/>
        <v>6.9669423578599954E-4</v>
      </c>
    </row>
    <row r="1060" spans="1:11" x14ac:dyDescent="0.2">
      <c r="A1060" s="41">
        <v>41955</v>
      </c>
      <c r="B1060">
        <v>21.54065323</v>
      </c>
      <c r="C1060">
        <v>15.57549953</v>
      </c>
      <c r="D1060">
        <v>0.46970802499999997</v>
      </c>
      <c r="E1060">
        <v>2038.25</v>
      </c>
      <c r="G1060" s="41">
        <f t="shared" si="87"/>
        <v>41955</v>
      </c>
      <c r="H1060" s="21">
        <f t="shared" si="88"/>
        <v>2.4047584473637618E-3</v>
      </c>
      <c r="I1060" s="21">
        <f t="shared" si="89"/>
        <v>-1.6025499069721727E-3</v>
      </c>
      <c r="J1060" s="21">
        <f t="shared" si="90"/>
        <v>-6.5723685399234899E-3</v>
      </c>
      <c r="K1060" s="21">
        <f t="shared" si="91"/>
        <v>-7.011168232956555E-4</v>
      </c>
    </row>
    <row r="1061" spans="1:11" x14ac:dyDescent="0.2">
      <c r="A1061" s="41">
        <v>41956</v>
      </c>
      <c r="B1061">
        <v>22.557855610000001</v>
      </c>
      <c r="C1061">
        <v>15.824000359999999</v>
      </c>
      <c r="D1061">
        <v>0.46731761100000002</v>
      </c>
      <c r="E1061">
        <v>2039.329956</v>
      </c>
      <c r="G1061" s="41">
        <f t="shared" si="87"/>
        <v>41956</v>
      </c>
      <c r="H1061" s="21">
        <f t="shared" si="88"/>
        <v>4.7222448137428215E-2</v>
      </c>
      <c r="I1061" s="21">
        <f t="shared" si="89"/>
        <v>1.5954597765635903E-2</v>
      </c>
      <c r="J1061" s="21">
        <f t="shared" si="90"/>
        <v>-5.0891487323426743E-3</v>
      </c>
      <c r="K1061" s="21">
        <f t="shared" si="91"/>
        <v>5.2984471973505087E-4</v>
      </c>
    </row>
    <row r="1062" spans="1:11" x14ac:dyDescent="0.2">
      <c r="A1062" s="41">
        <v>41957</v>
      </c>
      <c r="B1062">
        <v>22.56329727</v>
      </c>
      <c r="C1062">
        <v>16.39100075</v>
      </c>
      <c r="D1062">
        <v>0.47305449799999999</v>
      </c>
      <c r="E1062">
        <v>2039.8199460000001</v>
      </c>
      <c r="G1062" s="41">
        <f t="shared" si="87"/>
        <v>41957</v>
      </c>
      <c r="H1062" s="21">
        <f t="shared" si="88"/>
        <v>2.4123126302779381E-4</v>
      </c>
      <c r="I1062" s="21">
        <f t="shared" si="89"/>
        <v>3.5831671960351308E-2</v>
      </c>
      <c r="J1062" s="21">
        <f t="shared" si="90"/>
        <v>1.2276205443496391E-2</v>
      </c>
      <c r="K1062" s="21">
        <f t="shared" si="91"/>
        <v>2.4027009388971621E-4</v>
      </c>
    </row>
    <row r="1063" spans="1:11" x14ac:dyDescent="0.2">
      <c r="A1063" s="41">
        <v>41960</v>
      </c>
      <c r="B1063">
        <v>22.729202269999998</v>
      </c>
      <c r="C1063">
        <v>16.152500150000002</v>
      </c>
      <c r="D1063">
        <v>0.47090309899999999</v>
      </c>
      <c r="E1063">
        <v>2041.3199460000001</v>
      </c>
      <c r="G1063" s="41">
        <f t="shared" si="87"/>
        <v>41960</v>
      </c>
      <c r="H1063" s="21">
        <f t="shared" si="88"/>
        <v>7.3528703723894449E-3</v>
      </c>
      <c r="I1063" s="21">
        <f t="shared" si="89"/>
        <v>-1.4550703989199554E-2</v>
      </c>
      <c r="J1063" s="21">
        <f t="shared" si="90"/>
        <v>-4.5478882646624585E-3</v>
      </c>
      <c r="K1063" s="21">
        <f t="shared" si="91"/>
        <v>7.3535902173205159E-4</v>
      </c>
    </row>
    <row r="1064" spans="1:11" x14ac:dyDescent="0.2">
      <c r="A1064" s="41">
        <v>41961</v>
      </c>
      <c r="B1064">
        <v>22.789035800000001</v>
      </c>
      <c r="C1064">
        <v>16.246500019999999</v>
      </c>
      <c r="D1064">
        <v>0.482137918</v>
      </c>
      <c r="E1064">
        <v>2051.8000489999999</v>
      </c>
      <c r="G1064" s="41">
        <f t="shared" si="87"/>
        <v>41961</v>
      </c>
      <c r="H1064" s="21">
        <f t="shared" si="88"/>
        <v>2.6324518251560421E-3</v>
      </c>
      <c r="I1064" s="21">
        <f t="shared" si="89"/>
        <v>5.8195244777630162E-3</v>
      </c>
      <c r="J1064" s="21">
        <f t="shared" si="90"/>
        <v>2.3858027317845254E-2</v>
      </c>
      <c r="K1064" s="21">
        <f t="shared" si="91"/>
        <v>5.1339835387078647E-3</v>
      </c>
    </row>
    <row r="1065" spans="1:11" x14ac:dyDescent="0.2">
      <c r="A1065" s="41">
        <v>41962</v>
      </c>
      <c r="B1065">
        <v>23.115409849999999</v>
      </c>
      <c r="C1065">
        <v>16.326999659999998</v>
      </c>
      <c r="D1065">
        <v>0.48033756</v>
      </c>
      <c r="E1065">
        <v>2048.719971</v>
      </c>
      <c r="G1065" s="41">
        <f t="shared" si="87"/>
        <v>41962</v>
      </c>
      <c r="H1065" s="21">
        <f t="shared" si="88"/>
        <v>1.4321538342574295E-2</v>
      </c>
      <c r="I1065" s="21">
        <f t="shared" si="89"/>
        <v>4.9548912012373769E-3</v>
      </c>
      <c r="J1065" s="21">
        <f t="shared" si="90"/>
        <v>-3.73411410466995E-3</v>
      </c>
      <c r="K1065" s="21">
        <f t="shared" si="91"/>
        <v>-1.5011589465070418E-3</v>
      </c>
    </row>
    <row r="1066" spans="1:11" x14ac:dyDescent="0.2">
      <c r="A1066" s="41">
        <v>41963</v>
      </c>
      <c r="B1066">
        <v>23.003894809999998</v>
      </c>
      <c r="C1066">
        <v>16.527000430000001</v>
      </c>
      <c r="D1066">
        <v>0.48825895800000002</v>
      </c>
      <c r="E1066">
        <v>2052.75</v>
      </c>
      <c r="G1066" s="41">
        <f t="shared" si="87"/>
        <v>41963</v>
      </c>
      <c r="H1066" s="21">
        <f t="shared" si="88"/>
        <v>-4.8242726702075094E-3</v>
      </c>
      <c r="I1066" s="21">
        <f t="shared" si="89"/>
        <v>1.2249695238861991E-2</v>
      </c>
      <c r="J1066" s="21">
        <f t="shared" si="90"/>
        <v>1.649131498273837E-2</v>
      </c>
      <c r="K1066" s="21">
        <f t="shared" si="91"/>
        <v>1.9670960682991456E-3</v>
      </c>
    </row>
    <row r="1067" spans="1:11" x14ac:dyDescent="0.2">
      <c r="A1067" s="41">
        <v>41964</v>
      </c>
      <c r="B1067">
        <v>23.02293396</v>
      </c>
      <c r="C1067">
        <v>16.631500240000001</v>
      </c>
      <c r="D1067">
        <v>0.49089962199999998</v>
      </c>
      <c r="E1067">
        <v>2063.5</v>
      </c>
      <c r="G1067" s="41">
        <f t="shared" si="87"/>
        <v>41964</v>
      </c>
      <c r="H1067" s="21">
        <f t="shared" si="88"/>
        <v>8.2764897671696127E-4</v>
      </c>
      <c r="I1067" s="21">
        <f t="shared" si="89"/>
        <v>6.3229749670914437E-3</v>
      </c>
      <c r="J1067" s="21">
        <f t="shared" si="90"/>
        <v>5.4083267838374027E-3</v>
      </c>
      <c r="K1067" s="21">
        <f t="shared" si="91"/>
        <v>5.2368773596394025E-3</v>
      </c>
    </row>
    <row r="1068" spans="1:11" x14ac:dyDescent="0.2">
      <c r="A1068" s="41">
        <v>41967</v>
      </c>
      <c r="B1068">
        <v>23.226919169999999</v>
      </c>
      <c r="C1068">
        <v>16.781999590000002</v>
      </c>
      <c r="D1068">
        <v>0.49402016399999998</v>
      </c>
      <c r="E1068">
        <v>2069.4099120000001</v>
      </c>
      <c r="G1068" s="41">
        <f t="shared" si="87"/>
        <v>41967</v>
      </c>
      <c r="H1068" s="21">
        <f t="shared" si="88"/>
        <v>8.8600875263944428E-3</v>
      </c>
      <c r="I1068" s="21">
        <f t="shared" si="89"/>
        <v>9.0490543744237151E-3</v>
      </c>
      <c r="J1068" s="21">
        <f t="shared" si="90"/>
        <v>6.3567822425416587E-3</v>
      </c>
      <c r="K1068" s="21">
        <f t="shared" si="91"/>
        <v>2.8640232614489669E-3</v>
      </c>
    </row>
    <row r="1069" spans="1:11" x14ac:dyDescent="0.2">
      <c r="A1069" s="41">
        <v>41968</v>
      </c>
      <c r="B1069">
        <v>23.104528429999998</v>
      </c>
      <c r="C1069">
        <v>16.752000809999998</v>
      </c>
      <c r="D1069">
        <v>0.49378031500000003</v>
      </c>
      <c r="E1069">
        <v>2067.030029</v>
      </c>
      <c r="G1069" s="41">
        <f t="shared" si="87"/>
        <v>41968</v>
      </c>
      <c r="H1069" s="21">
        <f t="shared" si="88"/>
        <v>-5.2693488578580252E-3</v>
      </c>
      <c r="I1069" s="21">
        <f t="shared" si="89"/>
        <v>-1.7875569498808641E-3</v>
      </c>
      <c r="J1069" s="21">
        <f t="shared" si="90"/>
        <v>-4.8550447426665144E-4</v>
      </c>
      <c r="K1069" s="21">
        <f t="shared" si="91"/>
        <v>-1.1500297675195448E-3</v>
      </c>
    </row>
    <row r="1070" spans="1:11" x14ac:dyDescent="0.2">
      <c r="A1070" s="41">
        <v>41969</v>
      </c>
      <c r="B1070">
        <v>23.11269188</v>
      </c>
      <c r="C1070">
        <v>16.678499219999999</v>
      </c>
      <c r="D1070">
        <v>0.50218176800000003</v>
      </c>
      <c r="E1070">
        <v>2072.830078</v>
      </c>
      <c r="G1070" s="41">
        <f t="shared" si="87"/>
        <v>41969</v>
      </c>
      <c r="H1070" s="21">
        <f t="shared" si="88"/>
        <v>3.5332683914039985E-4</v>
      </c>
      <c r="I1070" s="21">
        <f t="shared" si="89"/>
        <v>-4.3876305185063247E-3</v>
      </c>
      <c r="J1070" s="21">
        <f t="shared" si="90"/>
        <v>1.7014556361972355E-2</v>
      </c>
      <c r="K1070" s="21">
        <f t="shared" si="91"/>
        <v>2.8059819734722602E-3</v>
      </c>
    </row>
    <row r="1071" spans="1:11" x14ac:dyDescent="0.2">
      <c r="A1071" s="41">
        <v>41971</v>
      </c>
      <c r="B1071">
        <v>23.808954239999998</v>
      </c>
      <c r="C1071">
        <v>16.931999210000001</v>
      </c>
      <c r="D1071">
        <v>0.50338244399999998</v>
      </c>
      <c r="E1071">
        <v>2067.5600589999999</v>
      </c>
      <c r="G1071" s="41">
        <f t="shared" si="87"/>
        <v>41971</v>
      </c>
      <c r="H1071" s="21">
        <f t="shared" si="88"/>
        <v>3.0124676243466569E-2</v>
      </c>
      <c r="I1071" s="21">
        <f t="shared" si="89"/>
        <v>1.5199208673165154E-2</v>
      </c>
      <c r="J1071" s="21">
        <f t="shared" si="90"/>
        <v>2.3909191382669448E-3</v>
      </c>
      <c r="K1071" s="21">
        <f t="shared" si="91"/>
        <v>-2.5424269243935482E-3</v>
      </c>
    </row>
    <row r="1072" spans="1:11" x14ac:dyDescent="0.2">
      <c r="A1072" s="41">
        <v>41974</v>
      </c>
      <c r="B1072">
        <v>23.449947359999999</v>
      </c>
      <c r="C1072">
        <v>16.299999239999998</v>
      </c>
      <c r="D1072">
        <v>0.49402016399999998</v>
      </c>
      <c r="E1072">
        <v>2053.4399410000001</v>
      </c>
      <c r="G1072" s="41">
        <f t="shared" si="87"/>
        <v>41974</v>
      </c>
      <c r="H1072" s="21">
        <f t="shared" si="88"/>
        <v>-1.507864967025108E-2</v>
      </c>
      <c r="I1072" s="21">
        <f t="shared" si="89"/>
        <v>-3.7325773652690963E-2</v>
      </c>
      <c r="J1072" s="21">
        <f t="shared" si="90"/>
        <v>-1.8598741596161039E-2</v>
      </c>
      <c r="K1072" s="21">
        <f t="shared" si="91"/>
        <v>-6.8293629191256144E-3</v>
      </c>
    </row>
    <row r="1073" spans="1:11" x14ac:dyDescent="0.2">
      <c r="A1073" s="41">
        <v>41975</v>
      </c>
      <c r="B1073">
        <v>23.49889374</v>
      </c>
      <c r="C1073">
        <v>16.31550026</v>
      </c>
      <c r="D1073">
        <v>0.494740605</v>
      </c>
      <c r="E1073">
        <v>2066.5500489999999</v>
      </c>
      <c r="G1073" s="41">
        <f t="shared" si="87"/>
        <v>41975</v>
      </c>
      <c r="H1073" s="21">
        <f t="shared" si="88"/>
        <v>2.0872703570964557E-3</v>
      </c>
      <c r="I1073" s="21">
        <f t="shared" si="89"/>
        <v>9.5098286642625318E-4</v>
      </c>
      <c r="J1073" s="21">
        <f t="shared" si="90"/>
        <v>1.4583230655338397E-3</v>
      </c>
      <c r="K1073" s="21">
        <f t="shared" si="91"/>
        <v>6.3844613802610528E-3</v>
      </c>
    </row>
    <row r="1074" spans="1:11" x14ac:dyDescent="0.2">
      <c r="A1074" s="41">
        <v>41976</v>
      </c>
      <c r="B1074">
        <v>23.230871199999999</v>
      </c>
      <c r="C1074">
        <v>15.82499981</v>
      </c>
      <c r="D1074">
        <v>0.50746297799999995</v>
      </c>
      <c r="E1074">
        <v>2074.330078</v>
      </c>
      <c r="G1074" s="41">
        <f t="shared" si="87"/>
        <v>41976</v>
      </c>
      <c r="H1074" s="21">
        <f t="shared" si="88"/>
        <v>-1.1405751392618556E-2</v>
      </c>
      <c r="I1074" s="21">
        <f t="shared" si="89"/>
        <v>-3.0063463711409444E-2</v>
      </c>
      <c r="J1074" s="21">
        <f t="shared" si="90"/>
        <v>2.5715239200954532E-2</v>
      </c>
      <c r="K1074" s="21">
        <f t="shared" si="91"/>
        <v>3.7647425978213356E-3</v>
      </c>
    </row>
    <row r="1075" spans="1:11" x14ac:dyDescent="0.2">
      <c r="A1075" s="41">
        <v>41977</v>
      </c>
      <c r="B1075">
        <v>23.181638719999999</v>
      </c>
      <c r="C1075">
        <v>15.8465004</v>
      </c>
      <c r="D1075">
        <v>0.50290203099999997</v>
      </c>
      <c r="E1075">
        <v>2071.919922</v>
      </c>
      <c r="G1075" s="41">
        <f t="shared" si="87"/>
        <v>41977</v>
      </c>
      <c r="H1075" s="21">
        <f t="shared" si="88"/>
        <v>-2.1192696380668056E-3</v>
      </c>
      <c r="I1075" s="21">
        <f t="shared" si="89"/>
        <v>1.3586470937214656E-3</v>
      </c>
      <c r="J1075" s="21">
        <f t="shared" si="90"/>
        <v>-8.9877433383918071E-3</v>
      </c>
      <c r="K1075" s="21">
        <f t="shared" si="91"/>
        <v>-1.1618960866265349E-3</v>
      </c>
    </row>
    <row r="1076" spans="1:11" x14ac:dyDescent="0.2">
      <c r="A1076" s="41">
        <v>41978</v>
      </c>
      <c r="B1076">
        <v>23.006605149999999</v>
      </c>
      <c r="C1076">
        <v>15.631500239999999</v>
      </c>
      <c r="D1076">
        <v>0.50578272300000005</v>
      </c>
      <c r="E1076">
        <v>2075.3701169999999</v>
      </c>
      <c r="G1076" s="41">
        <f t="shared" si="87"/>
        <v>41978</v>
      </c>
      <c r="H1076" s="21">
        <f t="shared" si="88"/>
        <v>-7.5505261778145809E-3</v>
      </c>
      <c r="I1076" s="21">
        <f t="shared" si="89"/>
        <v>-1.3567674538411012E-2</v>
      </c>
      <c r="J1076" s="21">
        <f t="shared" si="90"/>
        <v>5.7281375346047714E-3</v>
      </c>
      <c r="K1076" s="21">
        <f t="shared" si="91"/>
        <v>1.6652163837824752E-3</v>
      </c>
    </row>
    <row r="1077" spans="1:11" x14ac:dyDescent="0.2">
      <c r="A1077" s="41">
        <v>41981</v>
      </c>
      <c r="B1077">
        <v>23.036685940000002</v>
      </c>
      <c r="C1077">
        <v>15.33199978</v>
      </c>
      <c r="D1077">
        <v>0.49930137400000002</v>
      </c>
      <c r="E1077">
        <v>2060.3100589999999</v>
      </c>
      <c r="G1077" s="41">
        <f t="shared" si="87"/>
        <v>41981</v>
      </c>
      <c r="H1077" s="21">
        <f t="shared" si="88"/>
        <v>1.3074849506861327E-3</v>
      </c>
      <c r="I1077" s="21">
        <f t="shared" si="89"/>
        <v>-1.9160058561339954E-2</v>
      </c>
      <c r="J1077" s="21">
        <f t="shared" si="90"/>
        <v>-1.2814492676927691E-2</v>
      </c>
      <c r="K1077" s="21">
        <f t="shared" si="91"/>
        <v>-7.2565649262453791E-3</v>
      </c>
    </row>
    <row r="1078" spans="1:11" x14ac:dyDescent="0.2">
      <c r="A1078" s="41">
        <v>41982</v>
      </c>
      <c r="B1078">
        <v>22.853445050000001</v>
      </c>
      <c r="C1078">
        <v>15.625</v>
      </c>
      <c r="D1078">
        <v>0.49762117900000002</v>
      </c>
      <c r="E1078">
        <v>2059.820068</v>
      </c>
      <c r="G1078" s="41">
        <f t="shared" si="87"/>
        <v>41982</v>
      </c>
      <c r="H1078" s="21">
        <f t="shared" si="88"/>
        <v>-7.954307771406828E-3</v>
      </c>
      <c r="I1078" s="21">
        <f t="shared" si="89"/>
        <v>1.9110372045674451E-2</v>
      </c>
      <c r="J1078" s="21">
        <f t="shared" si="90"/>
        <v>-3.3650918813613595E-3</v>
      </c>
      <c r="K1078" s="21">
        <f t="shared" si="91"/>
        <v>-2.3782391289095539E-4</v>
      </c>
    </row>
    <row r="1079" spans="1:11" x14ac:dyDescent="0.2">
      <c r="A1079" s="41">
        <v>41983</v>
      </c>
      <c r="B1079">
        <v>22.694820400000001</v>
      </c>
      <c r="C1079">
        <v>15.291999819999999</v>
      </c>
      <c r="D1079">
        <v>0.48657891199999997</v>
      </c>
      <c r="E1079">
        <v>2026.1400149999999</v>
      </c>
      <c r="G1079" s="41">
        <f t="shared" si="87"/>
        <v>41983</v>
      </c>
      <c r="H1079" s="21">
        <f t="shared" si="88"/>
        <v>-6.9409513381003419E-3</v>
      </c>
      <c r="I1079" s="21">
        <f t="shared" si="89"/>
        <v>-2.1312011520000063E-2</v>
      </c>
      <c r="J1079" s="21">
        <f t="shared" si="90"/>
        <v>-2.2190106583064195E-2</v>
      </c>
      <c r="K1079" s="21">
        <f t="shared" si="91"/>
        <v>-1.6350968476922301E-2</v>
      </c>
    </row>
    <row r="1080" spans="1:11" x14ac:dyDescent="0.2">
      <c r="A1080" s="41">
        <v>41984</v>
      </c>
      <c r="B1080">
        <v>22.927291870000001</v>
      </c>
      <c r="C1080">
        <v>15.368000029999999</v>
      </c>
      <c r="D1080">
        <v>0.486338824</v>
      </c>
      <c r="E1080">
        <v>2035.329956</v>
      </c>
      <c r="G1080" s="41">
        <f t="shared" si="87"/>
        <v>41984</v>
      </c>
      <c r="H1080" s="21">
        <f t="shared" si="88"/>
        <v>1.0243371214341053E-2</v>
      </c>
      <c r="I1080" s="21">
        <f t="shared" si="89"/>
        <v>4.9699327030203744E-3</v>
      </c>
      <c r="J1080" s="21">
        <f t="shared" si="90"/>
        <v>-4.9342047934863853E-4</v>
      </c>
      <c r="K1080" s="21">
        <f t="shared" si="91"/>
        <v>4.5356890106136305E-3</v>
      </c>
    </row>
    <row r="1081" spans="1:11" x14ac:dyDescent="0.2">
      <c r="A1081" s="41">
        <v>41985</v>
      </c>
      <c r="B1081">
        <v>22.92182159</v>
      </c>
      <c r="C1081">
        <v>15.36600018</v>
      </c>
      <c r="D1081">
        <v>0.47121581400000001</v>
      </c>
      <c r="E1081">
        <v>2002.329956</v>
      </c>
      <c r="G1081" s="41">
        <f t="shared" si="87"/>
        <v>41985</v>
      </c>
      <c r="H1081" s="21">
        <f t="shared" si="88"/>
        <v>-2.3859250499439061E-4</v>
      </c>
      <c r="I1081" s="21">
        <f t="shared" si="89"/>
        <v>-1.301307910004379E-4</v>
      </c>
      <c r="J1081" s="21">
        <f t="shared" si="90"/>
        <v>-3.10956256290984E-2</v>
      </c>
      <c r="K1081" s="21">
        <f t="shared" si="91"/>
        <v>-1.6213587336401436E-2</v>
      </c>
    </row>
    <row r="1082" spans="1:11" x14ac:dyDescent="0.2">
      <c r="A1082" s="41">
        <v>41988</v>
      </c>
      <c r="B1082">
        <v>22.957368850000002</v>
      </c>
      <c r="C1082">
        <v>15.30350018</v>
      </c>
      <c r="D1082">
        <v>0.46977549800000001</v>
      </c>
      <c r="E1082">
        <v>1989.630005</v>
      </c>
      <c r="G1082" s="41">
        <f t="shared" si="87"/>
        <v>41988</v>
      </c>
      <c r="H1082" s="21">
        <f t="shared" si="88"/>
        <v>1.5508043224413432E-3</v>
      </c>
      <c r="I1082" s="21">
        <f t="shared" si="89"/>
        <v>-4.0674215324654206E-3</v>
      </c>
      <c r="J1082" s="21">
        <f t="shared" si="90"/>
        <v>-3.0565952101089255E-3</v>
      </c>
      <c r="K1082" s="21">
        <f t="shared" si="91"/>
        <v>-6.3425865262338732E-3</v>
      </c>
    </row>
    <row r="1083" spans="1:11" x14ac:dyDescent="0.2">
      <c r="A1083" s="41">
        <v>41989</v>
      </c>
      <c r="B1083">
        <v>22.689350130000001</v>
      </c>
      <c r="C1083">
        <v>14.75300026</v>
      </c>
      <c r="D1083">
        <v>0.464494348</v>
      </c>
      <c r="E1083">
        <v>1972.73999</v>
      </c>
      <c r="G1083" s="41">
        <f t="shared" si="87"/>
        <v>41989</v>
      </c>
      <c r="H1083" s="21">
        <f t="shared" si="88"/>
        <v>-1.1674627077309889E-2</v>
      </c>
      <c r="I1083" s="21">
        <f t="shared" si="89"/>
        <v>-3.597215757996608E-2</v>
      </c>
      <c r="J1083" s="21">
        <f t="shared" si="90"/>
        <v>-1.124185919121734E-2</v>
      </c>
      <c r="K1083" s="21">
        <f t="shared" si="91"/>
        <v>-8.4890230633609676E-3</v>
      </c>
    </row>
    <row r="1084" spans="1:11" x14ac:dyDescent="0.2">
      <c r="A1084" s="41">
        <v>41990</v>
      </c>
      <c r="B1084">
        <v>23.036685940000002</v>
      </c>
      <c r="C1084">
        <v>14.944000239999999</v>
      </c>
      <c r="D1084">
        <v>0.483458161</v>
      </c>
      <c r="E1084">
        <v>2012.8900149999999</v>
      </c>
      <c r="G1084" s="41">
        <f t="shared" si="87"/>
        <v>41990</v>
      </c>
      <c r="H1084" s="21">
        <f t="shared" si="88"/>
        <v>1.5308319013542437E-2</v>
      </c>
      <c r="I1084" s="21">
        <f t="shared" si="89"/>
        <v>1.2946517768176236E-2</v>
      </c>
      <c r="J1084" s="21">
        <f t="shared" si="90"/>
        <v>4.0826789565155286E-2</v>
      </c>
      <c r="K1084" s="21">
        <f t="shared" si="91"/>
        <v>2.0352416032282106E-2</v>
      </c>
    </row>
    <row r="1085" spans="1:11" x14ac:dyDescent="0.2">
      <c r="A1085" s="41">
        <v>41991</v>
      </c>
      <c r="B1085">
        <v>23.504369740000001</v>
      </c>
      <c r="C1085">
        <v>14.886500359999999</v>
      </c>
      <c r="D1085">
        <v>0.48537868299999998</v>
      </c>
      <c r="E1085">
        <v>2061.2299800000001</v>
      </c>
      <c r="G1085" s="41">
        <f t="shared" si="87"/>
        <v>41991</v>
      </c>
      <c r="H1085" s="21">
        <f t="shared" si="88"/>
        <v>2.030169622566811E-2</v>
      </c>
      <c r="I1085" s="21">
        <f t="shared" si="89"/>
        <v>-3.847689981032798E-3</v>
      </c>
      <c r="J1085" s="21">
        <f t="shared" si="90"/>
        <v>3.9724678471193542E-3</v>
      </c>
      <c r="K1085" s="21">
        <f t="shared" si="91"/>
        <v>2.4015204327992201E-2</v>
      </c>
    </row>
    <row r="1086" spans="1:11" x14ac:dyDescent="0.2">
      <c r="A1086" s="41">
        <v>41992</v>
      </c>
      <c r="B1086">
        <v>23.29103851</v>
      </c>
      <c r="C1086">
        <v>14.994999890000001</v>
      </c>
      <c r="D1086">
        <v>0.49017950900000001</v>
      </c>
      <c r="E1086">
        <v>2070.6499020000001</v>
      </c>
      <c r="G1086" s="41">
        <f t="shared" si="87"/>
        <v>41992</v>
      </c>
      <c r="H1086" s="21">
        <f t="shared" si="88"/>
        <v>-9.0762369874122575E-3</v>
      </c>
      <c r="I1086" s="21">
        <f t="shared" si="89"/>
        <v>7.2884511051058976E-3</v>
      </c>
      <c r="J1086" s="21">
        <f t="shared" si="90"/>
        <v>9.8908876062033801E-3</v>
      </c>
      <c r="K1086" s="21">
        <f t="shared" si="91"/>
        <v>4.5700489956972401E-3</v>
      </c>
    </row>
    <row r="1087" spans="1:11" x14ac:dyDescent="0.2">
      <c r="A1087" s="41">
        <v>41995</v>
      </c>
      <c r="B1087">
        <v>23.624708179999999</v>
      </c>
      <c r="C1087">
        <v>15.32699966</v>
      </c>
      <c r="D1087">
        <v>0.49882131800000001</v>
      </c>
      <c r="E1087">
        <v>2078.540039</v>
      </c>
      <c r="G1087" s="41">
        <f t="shared" si="87"/>
        <v>41995</v>
      </c>
      <c r="H1087" s="21">
        <f t="shared" si="88"/>
        <v>1.4326096702675498E-2</v>
      </c>
      <c r="I1087" s="21">
        <f t="shared" si="89"/>
        <v>2.2140698395163527E-2</v>
      </c>
      <c r="J1087" s="21">
        <f t="shared" si="90"/>
        <v>1.762988627906914E-2</v>
      </c>
      <c r="K1087" s="21">
        <f t="shared" si="91"/>
        <v>3.8104640443461513E-3</v>
      </c>
    </row>
    <row r="1088" spans="1:11" x14ac:dyDescent="0.2">
      <c r="A1088" s="41">
        <v>41996</v>
      </c>
      <c r="B1088">
        <v>23.70129395</v>
      </c>
      <c r="C1088">
        <v>15.31449986</v>
      </c>
      <c r="D1088">
        <v>0.49570062799999998</v>
      </c>
      <c r="E1088">
        <v>2082.169922</v>
      </c>
      <c r="G1088" s="41">
        <f t="shared" si="87"/>
        <v>41996</v>
      </c>
      <c r="H1088" s="21">
        <f t="shared" si="88"/>
        <v>3.2417657571252685E-3</v>
      </c>
      <c r="I1088" s="21">
        <f t="shared" si="89"/>
        <v>-8.1554121989202422E-4</v>
      </c>
      <c r="J1088" s="21">
        <f t="shared" si="90"/>
        <v>-6.2561279708579498E-3</v>
      </c>
      <c r="K1088" s="21">
        <f t="shared" si="91"/>
        <v>1.7463618366218014E-3</v>
      </c>
    </row>
    <row r="1089" spans="1:11" x14ac:dyDescent="0.2">
      <c r="A1089" s="41">
        <v>41997</v>
      </c>
      <c r="B1089">
        <v>23.638376239999999</v>
      </c>
      <c r="C1089">
        <v>15.151499749999999</v>
      </c>
      <c r="D1089">
        <v>0.49378031500000003</v>
      </c>
      <c r="E1089">
        <v>2081.8798830000001</v>
      </c>
      <c r="G1089" s="41">
        <f t="shared" si="87"/>
        <v>41997</v>
      </c>
      <c r="H1089" s="21">
        <f t="shared" si="88"/>
        <v>-2.6546107622955617E-3</v>
      </c>
      <c r="I1089" s="21">
        <f t="shared" si="89"/>
        <v>-1.0643515066772857E-2</v>
      </c>
      <c r="J1089" s="21">
        <f t="shared" si="90"/>
        <v>-3.8739369924702949E-3</v>
      </c>
      <c r="K1089" s="21">
        <f t="shared" si="91"/>
        <v>-1.3929650838551133E-4</v>
      </c>
    </row>
    <row r="1090" spans="1:11" x14ac:dyDescent="0.2">
      <c r="A1090" s="41">
        <v>41999</v>
      </c>
      <c r="B1090">
        <v>23.769659040000001</v>
      </c>
      <c r="C1090">
        <v>15.4545002</v>
      </c>
      <c r="D1090">
        <v>0.49426031100000001</v>
      </c>
      <c r="E1090">
        <v>2088.7700199999999</v>
      </c>
      <c r="G1090" s="41">
        <f t="shared" ref="G1090:G1153" si="92">A1090</f>
        <v>41999</v>
      </c>
      <c r="H1090" s="21">
        <f t="shared" si="88"/>
        <v>5.5537994093625203E-3</v>
      </c>
      <c r="I1090" s="21">
        <f t="shared" si="89"/>
        <v>1.9998050028017911E-2</v>
      </c>
      <c r="J1090" s="21">
        <f t="shared" si="90"/>
        <v>9.7208411396465522E-4</v>
      </c>
      <c r="K1090" s="21">
        <f t="shared" si="91"/>
        <v>3.3095747051798963E-3</v>
      </c>
    </row>
    <row r="1091" spans="1:11" x14ac:dyDescent="0.2">
      <c r="A1091" s="41">
        <v>42002</v>
      </c>
      <c r="B1091">
        <v>23.69581604</v>
      </c>
      <c r="C1091">
        <v>15.602000240000001</v>
      </c>
      <c r="D1091">
        <v>0.493540168</v>
      </c>
      <c r="E1091">
        <v>2090.570068</v>
      </c>
      <c r="G1091" s="41">
        <f t="shared" si="92"/>
        <v>42002</v>
      </c>
      <c r="H1091" s="21">
        <f t="shared" si="88"/>
        <v>-3.1066074559898313E-3</v>
      </c>
      <c r="I1091" s="21">
        <f t="shared" si="89"/>
        <v>9.5441481828058006E-3</v>
      </c>
      <c r="J1091" s="21">
        <f t="shared" si="90"/>
        <v>-1.4570115867547084E-3</v>
      </c>
      <c r="K1091" s="21">
        <f t="shared" si="91"/>
        <v>8.617741459158168E-4</v>
      </c>
    </row>
    <row r="1092" spans="1:11" x14ac:dyDescent="0.2">
      <c r="A1092" s="41">
        <v>42003</v>
      </c>
      <c r="B1092">
        <v>23.736843109999999</v>
      </c>
      <c r="C1092">
        <v>15.51500034</v>
      </c>
      <c r="D1092">
        <v>0.48897921999999999</v>
      </c>
      <c r="E1092">
        <v>2080.3500979999999</v>
      </c>
      <c r="G1092" s="41">
        <f t="shared" si="92"/>
        <v>42003</v>
      </c>
      <c r="H1092" s="21">
        <f t="shared" si="88"/>
        <v>1.7314056595789805E-3</v>
      </c>
      <c r="I1092" s="21">
        <f t="shared" si="89"/>
        <v>-5.5762016832272554E-3</v>
      </c>
      <c r="J1092" s="21">
        <f t="shared" si="90"/>
        <v>-9.2412903664611523E-3</v>
      </c>
      <c r="K1092" s="21">
        <f t="shared" si="91"/>
        <v>-4.8886043842468752E-3</v>
      </c>
    </row>
    <row r="1093" spans="1:11" x14ac:dyDescent="0.2">
      <c r="A1093" s="41">
        <v>42004</v>
      </c>
      <c r="B1093">
        <v>23.48795891</v>
      </c>
      <c r="C1093">
        <v>15.517499920000001</v>
      </c>
      <c r="D1093">
        <v>0.48129782100000001</v>
      </c>
      <c r="E1093">
        <v>2058.8999020000001</v>
      </c>
      <c r="G1093" s="41">
        <f t="shared" si="92"/>
        <v>42004</v>
      </c>
      <c r="H1093" s="21">
        <f t="shared" ref="H1093:H1156" si="93">(B1093-B1092)/B1092</f>
        <v>-1.0485143236892681E-2</v>
      </c>
      <c r="I1093" s="21">
        <f t="shared" ref="I1093:I1156" si="94">C1093/C1092-1</f>
        <v>1.6110731197049866E-4</v>
      </c>
      <c r="J1093" s="21">
        <f t="shared" ref="J1093:J1156" si="95">D1093/D1092-1</f>
        <v>-1.5709049967399413E-2</v>
      </c>
      <c r="K1093" s="21">
        <f t="shared" ref="K1093:K1156" si="96">E1093/E1092-1</f>
        <v>-1.0310858744699503E-2</v>
      </c>
    </row>
    <row r="1094" spans="1:11" x14ac:dyDescent="0.2">
      <c r="A1094" s="41">
        <v>42006</v>
      </c>
      <c r="B1094">
        <v>23.493425370000001</v>
      </c>
      <c r="C1094">
        <v>15.425999640000001</v>
      </c>
      <c r="D1094">
        <v>0.483218223</v>
      </c>
      <c r="E1094">
        <v>2058.1999510000001</v>
      </c>
      <c r="G1094" s="41">
        <f t="shared" si="92"/>
        <v>42006</v>
      </c>
      <c r="H1094" s="21">
        <f t="shared" si="93"/>
        <v>2.3273456927215606E-4</v>
      </c>
      <c r="I1094" s="21">
        <f t="shared" si="94"/>
        <v>-5.896586465070186E-3</v>
      </c>
      <c r="J1094" s="21">
        <f t="shared" si="95"/>
        <v>3.9900492298301504E-3</v>
      </c>
      <c r="K1094" s="21">
        <f t="shared" si="96"/>
        <v>-3.3996358896326573E-4</v>
      </c>
    </row>
    <row r="1095" spans="1:11" x14ac:dyDescent="0.2">
      <c r="A1095" s="41">
        <v>42009</v>
      </c>
      <c r="B1095">
        <v>23.42505074</v>
      </c>
      <c r="C1095">
        <v>15.10949993</v>
      </c>
      <c r="D1095">
        <v>0.47505646899999998</v>
      </c>
      <c r="E1095">
        <v>2020.579956</v>
      </c>
      <c r="G1095" s="41">
        <f t="shared" si="92"/>
        <v>42009</v>
      </c>
      <c r="H1095" s="21">
        <f t="shared" si="93"/>
        <v>-2.910372962782693E-3</v>
      </c>
      <c r="I1095" s="21">
        <f t="shared" si="94"/>
        <v>-2.0517290119682619E-2</v>
      </c>
      <c r="J1095" s="21">
        <f t="shared" si="95"/>
        <v>-1.6890410194650318E-2</v>
      </c>
      <c r="K1095" s="21">
        <f t="shared" si="96"/>
        <v>-1.8278105089703178E-2</v>
      </c>
    </row>
    <row r="1096" spans="1:11" x14ac:dyDescent="0.2">
      <c r="A1096" s="41">
        <v>42010</v>
      </c>
      <c r="B1096">
        <v>23.60556412</v>
      </c>
      <c r="C1096">
        <v>14.76449966</v>
      </c>
      <c r="D1096">
        <v>0.46065351399999999</v>
      </c>
      <c r="E1096">
        <v>2002.6099850000001</v>
      </c>
      <c r="G1096" s="41">
        <f t="shared" si="92"/>
        <v>42010</v>
      </c>
      <c r="H1096" s="21">
        <f t="shared" si="93"/>
        <v>7.7059973958460131E-3</v>
      </c>
      <c r="I1096" s="21">
        <f t="shared" si="94"/>
        <v>-2.2833334762787261E-2</v>
      </c>
      <c r="J1096" s="21">
        <f t="shared" si="95"/>
        <v>-3.0318406210357307E-2</v>
      </c>
      <c r="K1096" s="21">
        <f t="shared" si="96"/>
        <v>-8.8934718701129123E-3</v>
      </c>
    </row>
    <row r="1097" spans="1:11" x14ac:dyDescent="0.2">
      <c r="A1097" s="41">
        <v>42011</v>
      </c>
      <c r="B1097">
        <v>24.231866839999999</v>
      </c>
      <c r="C1097">
        <v>14.92099953</v>
      </c>
      <c r="D1097">
        <v>0.45945337400000003</v>
      </c>
      <c r="E1097">
        <v>2025.900024</v>
      </c>
      <c r="G1097" s="41">
        <f t="shared" si="92"/>
        <v>42011</v>
      </c>
      <c r="H1097" s="21">
        <f t="shared" si="93"/>
        <v>2.6531995457348901E-2</v>
      </c>
      <c r="I1097" s="21">
        <f t="shared" si="94"/>
        <v>1.0599740838085348E-2</v>
      </c>
      <c r="J1097" s="21">
        <f t="shared" si="95"/>
        <v>-2.6052986974499648E-3</v>
      </c>
      <c r="K1097" s="21">
        <f t="shared" si="96"/>
        <v>1.1629842642575161E-2</v>
      </c>
    </row>
    <row r="1098" spans="1:11" x14ac:dyDescent="0.2">
      <c r="A1098" s="41">
        <v>42012</v>
      </c>
      <c r="B1098">
        <v>24.743316650000001</v>
      </c>
      <c r="C1098">
        <v>15.022999759999999</v>
      </c>
      <c r="D1098">
        <v>0.47673681400000001</v>
      </c>
      <c r="E1098">
        <v>2062.139893</v>
      </c>
      <c r="G1098" s="41">
        <f t="shared" si="92"/>
        <v>42012</v>
      </c>
      <c r="H1098" s="21">
        <f t="shared" si="93"/>
        <v>2.1106496390766814E-2</v>
      </c>
      <c r="I1098" s="21">
        <f t="shared" si="94"/>
        <v>6.8360185787097461E-3</v>
      </c>
      <c r="J1098" s="21">
        <f t="shared" si="95"/>
        <v>3.7617397059314994E-2</v>
      </c>
      <c r="K1098" s="21">
        <f t="shared" si="96"/>
        <v>1.7888281045797649E-2</v>
      </c>
    </row>
    <row r="1099" spans="1:11" x14ac:dyDescent="0.2">
      <c r="A1099" s="41">
        <v>42013</v>
      </c>
      <c r="B1099">
        <v>24.436992650000001</v>
      </c>
      <c r="C1099">
        <v>14.8465004</v>
      </c>
      <c r="D1099">
        <v>0.478657216</v>
      </c>
      <c r="E1099">
        <v>2044.8100589999999</v>
      </c>
      <c r="G1099" s="41">
        <f t="shared" si="92"/>
        <v>42013</v>
      </c>
      <c r="H1099" s="21">
        <f t="shared" si="93"/>
        <v>-1.2380070316886966E-2</v>
      </c>
      <c r="I1099" s="21">
        <f t="shared" si="94"/>
        <v>-1.1748609653176145E-2</v>
      </c>
      <c r="J1099" s="21">
        <f t="shared" si="95"/>
        <v>4.0282225823660145E-3</v>
      </c>
      <c r="K1099" s="21">
        <f t="shared" si="96"/>
        <v>-8.4038110405733057E-3</v>
      </c>
    </row>
    <row r="1100" spans="1:11" x14ac:dyDescent="0.2">
      <c r="A1100" s="41">
        <v>42016</v>
      </c>
      <c r="B1100">
        <v>24.620231629999999</v>
      </c>
      <c r="C1100">
        <v>14.57050037</v>
      </c>
      <c r="D1100">
        <v>0.47265598199999997</v>
      </c>
      <c r="E1100">
        <v>2028.26001</v>
      </c>
      <c r="G1100" s="41">
        <f t="shared" si="92"/>
        <v>42016</v>
      </c>
      <c r="H1100" s="21">
        <f t="shared" si="93"/>
        <v>7.4984259570908662E-3</v>
      </c>
      <c r="I1100" s="21">
        <f t="shared" si="94"/>
        <v>-1.8590241643747896E-2</v>
      </c>
      <c r="J1100" s="21">
        <f t="shared" si="95"/>
        <v>-1.2537644475833054E-2</v>
      </c>
      <c r="K1100" s="21">
        <f t="shared" si="96"/>
        <v>-8.0936852433588502E-3</v>
      </c>
    </row>
    <row r="1101" spans="1:11" x14ac:dyDescent="0.2">
      <c r="A1101" s="41">
        <v>42017</v>
      </c>
      <c r="B1101">
        <v>24.426059720000001</v>
      </c>
      <c r="C1101">
        <v>14.73700047</v>
      </c>
      <c r="D1101">
        <v>0.471935779</v>
      </c>
      <c r="E1101">
        <v>2023.030029</v>
      </c>
      <c r="G1101" s="41">
        <f t="shared" si="92"/>
        <v>42017</v>
      </c>
      <c r="H1101" s="21">
        <f t="shared" si="93"/>
        <v>-7.8866808776647517E-3</v>
      </c>
      <c r="I1101" s="21">
        <f t="shared" si="94"/>
        <v>1.1427205365082571E-2</v>
      </c>
      <c r="J1101" s="21">
        <f t="shared" si="95"/>
        <v>-1.5237361366982061E-3</v>
      </c>
      <c r="K1101" s="21">
        <f t="shared" si="96"/>
        <v>-2.5785554979215197E-3</v>
      </c>
    </row>
    <row r="1102" spans="1:11" x14ac:dyDescent="0.2">
      <c r="A1102" s="41">
        <v>42018</v>
      </c>
      <c r="B1102">
        <v>23.687612529999999</v>
      </c>
      <c r="C1102">
        <v>14.663499829999999</v>
      </c>
      <c r="D1102">
        <v>0.47385618099999999</v>
      </c>
      <c r="E1102">
        <v>2011.2700199999999</v>
      </c>
      <c r="G1102" s="41">
        <f t="shared" si="92"/>
        <v>42018</v>
      </c>
      <c r="H1102" s="21">
        <f t="shared" si="93"/>
        <v>-3.023194074136171E-2</v>
      </c>
      <c r="I1102" s="21">
        <f t="shared" si="94"/>
        <v>-4.9874898321151662E-3</v>
      </c>
      <c r="J1102" s="21">
        <f t="shared" si="95"/>
        <v>4.0692019665666823E-3</v>
      </c>
      <c r="K1102" s="21">
        <f t="shared" si="96"/>
        <v>-5.813066949783785E-3</v>
      </c>
    </row>
    <row r="1103" spans="1:11" x14ac:dyDescent="0.2">
      <c r="A1103" s="41">
        <v>42019</v>
      </c>
      <c r="B1103">
        <v>23.898202900000001</v>
      </c>
      <c r="C1103">
        <v>14.34749985</v>
      </c>
      <c r="D1103">
        <v>0.47049555199999998</v>
      </c>
      <c r="E1103">
        <v>1992.670044</v>
      </c>
      <c r="G1103" s="41">
        <f t="shared" si="92"/>
        <v>42019</v>
      </c>
      <c r="H1103" s="21">
        <f t="shared" si="93"/>
        <v>8.8903163935703747E-3</v>
      </c>
      <c r="I1103" s="21">
        <f t="shared" si="94"/>
        <v>-2.1550106295462723E-2</v>
      </c>
      <c r="J1103" s="21">
        <f t="shared" si="95"/>
        <v>-7.0920864489050217E-3</v>
      </c>
      <c r="K1103" s="21">
        <f t="shared" si="96"/>
        <v>-9.2478761255537778E-3</v>
      </c>
    </row>
    <row r="1104" spans="1:11" x14ac:dyDescent="0.2">
      <c r="A1104" s="41">
        <v>42020</v>
      </c>
      <c r="B1104">
        <v>23.731367110000001</v>
      </c>
      <c r="C1104">
        <v>14.536999700000001</v>
      </c>
      <c r="D1104">
        <v>0.47913739100000002</v>
      </c>
      <c r="E1104">
        <v>2019.420044</v>
      </c>
      <c r="G1104" s="41">
        <f t="shared" si="92"/>
        <v>42020</v>
      </c>
      <c r="H1104" s="21">
        <f t="shared" si="93"/>
        <v>-6.9811019137342905E-3</v>
      </c>
      <c r="I1104" s="21">
        <f t="shared" si="94"/>
        <v>1.3207865619876635E-2</v>
      </c>
      <c r="J1104" s="21">
        <f t="shared" si="95"/>
        <v>1.836752539586195E-2</v>
      </c>
      <c r="K1104" s="21">
        <f t="shared" si="96"/>
        <v>1.342419939545203E-2</v>
      </c>
    </row>
    <row r="1105" spans="1:11" x14ac:dyDescent="0.2">
      <c r="A1105" s="41">
        <v>42024</v>
      </c>
      <c r="B1105">
        <v>23.709489820000002</v>
      </c>
      <c r="C1105">
        <v>14.472000120000001</v>
      </c>
      <c r="D1105">
        <v>0.48057767699999998</v>
      </c>
      <c r="E1105">
        <v>2022.5500489999999</v>
      </c>
      <c r="G1105" s="41">
        <f t="shared" si="92"/>
        <v>42024</v>
      </c>
      <c r="H1105" s="21">
        <f t="shared" si="93"/>
        <v>-9.2187230084946634E-4</v>
      </c>
      <c r="I1105" s="21">
        <f t="shared" si="94"/>
        <v>-4.4713201720709694E-3</v>
      </c>
      <c r="J1105" s="21">
        <f t="shared" si="95"/>
        <v>3.0059979184549057E-3</v>
      </c>
      <c r="K1105" s="21">
        <f t="shared" si="96"/>
        <v>1.5499524278268506E-3</v>
      </c>
    </row>
    <row r="1106" spans="1:11" x14ac:dyDescent="0.2">
      <c r="A1106" s="41">
        <v>42025</v>
      </c>
      <c r="B1106">
        <v>23.69581604</v>
      </c>
      <c r="C1106">
        <v>14.86250019</v>
      </c>
      <c r="D1106">
        <v>0.48729899500000001</v>
      </c>
      <c r="E1106">
        <v>2032.119995</v>
      </c>
      <c r="G1106" s="41">
        <f t="shared" si="92"/>
        <v>42025</v>
      </c>
      <c r="H1106" s="21">
        <f t="shared" si="93"/>
        <v>-5.7672181492774528E-4</v>
      </c>
      <c r="I1106" s="21">
        <f t="shared" si="94"/>
        <v>2.698314446945993E-2</v>
      </c>
      <c r="J1106" s="21">
        <f t="shared" si="95"/>
        <v>1.3985913873398648E-2</v>
      </c>
      <c r="K1106" s="21">
        <f t="shared" si="96"/>
        <v>4.7316238254433429E-3</v>
      </c>
    </row>
    <row r="1107" spans="1:11" x14ac:dyDescent="0.2">
      <c r="A1107" s="41">
        <v>42026</v>
      </c>
      <c r="B1107">
        <v>24.149818419999999</v>
      </c>
      <c r="C1107">
        <v>15.51599979</v>
      </c>
      <c r="D1107">
        <v>0.49570062799999998</v>
      </c>
      <c r="E1107">
        <v>2063.1499020000001</v>
      </c>
      <c r="G1107" s="41">
        <f t="shared" si="92"/>
        <v>42026</v>
      </c>
      <c r="H1107" s="21">
        <f t="shared" si="93"/>
        <v>1.9159600970636105E-2</v>
      </c>
      <c r="I1107" s="21">
        <f t="shared" si="94"/>
        <v>4.3969694980370511E-2</v>
      </c>
      <c r="J1107" s="21">
        <f t="shared" si="95"/>
        <v>1.7241227842056173E-2</v>
      </c>
      <c r="K1107" s="21">
        <f t="shared" si="96"/>
        <v>1.5269721805970526E-2</v>
      </c>
    </row>
    <row r="1108" spans="1:11" x14ac:dyDescent="0.2">
      <c r="A1108" s="41">
        <v>42027</v>
      </c>
      <c r="B1108">
        <v>24.207256319999999</v>
      </c>
      <c r="C1108">
        <v>15.619500159999999</v>
      </c>
      <c r="D1108">
        <v>0.497141004</v>
      </c>
      <c r="E1108">
        <v>2051.820068</v>
      </c>
      <c r="G1108" s="41">
        <f t="shared" si="92"/>
        <v>42027</v>
      </c>
      <c r="H1108" s="21">
        <f t="shared" si="93"/>
        <v>2.3783988351826308E-3</v>
      </c>
      <c r="I1108" s="21">
        <f t="shared" si="94"/>
        <v>6.6705575793255534E-3</v>
      </c>
      <c r="J1108" s="21">
        <f t="shared" si="95"/>
        <v>2.9057376945667013E-3</v>
      </c>
      <c r="K1108" s="21">
        <f t="shared" si="96"/>
        <v>-5.4915224477954938E-3</v>
      </c>
    </row>
    <row r="1109" spans="1:11" x14ac:dyDescent="0.2">
      <c r="A1109" s="41">
        <v>42030</v>
      </c>
      <c r="B1109">
        <v>24.24007988</v>
      </c>
      <c r="C1109">
        <v>15.4829998</v>
      </c>
      <c r="D1109">
        <v>0.49498069300000003</v>
      </c>
      <c r="E1109">
        <v>2057.0900879999999</v>
      </c>
      <c r="G1109" s="41">
        <f t="shared" si="92"/>
        <v>42030</v>
      </c>
      <c r="H1109" s="21">
        <f t="shared" si="93"/>
        <v>1.3559388790741172E-3</v>
      </c>
      <c r="I1109" s="21">
        <f t="shared" si="94"/>
        <v>-8.7390991133995399E-3</v>
      </c>
      <c r="J1109" s="21">
        <f t="shared" si="95"/>
        <v>-4.3454693590311289E-3</v>
      </c>
      <c r="K1109" s="21">
        <f t="shared" si="96"/>
        <v>2.5684610859357804E-3</v>
      </c>
    </row>
    <row r="1110" spans="1:11" x14ac:dyDescent="0.2">
      <c r="A1110" s="41">
        <v>42031</v>
      </c>
      <c r="B1110">
        <v>23.93922997</v>
      </c>
      <c r="C1110">
        <v>15.337499619999999</v>
      </c>
      <c r="D1110">
        <v>0.47121581400000001</v>
      </c>
      <c r="E1110">
        <v>2029.5500489999999</v>
      </c>
      <c r="G1110" s="41">
        <f t="shared" si="92"/>
        <v>42031</v>
      </c>
      <c r="H1110" s="21">
        <f t="shared" si="93"/>
        <v>-1.2411259017682749E-2</v>
      </c>
      <c r="I1110" s="21">
        <f t="shared" si="94"/>
        <v>-9.3974153509968072E-3</v>
      </c>
      <c r="J1110" s="21">
        <f t="shared" si="95"/>
        <v>-4.8011729217082855E-2</v>
      </c>
      <c r="K1110" s="21">
        <f t="shared" si="96"/>
        <v>-1.338786237931644E-2</v>
      </c>
    </row>
    <row r="1111" spans="1:11" x14ac:dyDescent="0.2">
      <c r="A1111" s="41">
        <v>42032</v>
      </c>
      <c r="B1111">
        <v>23.74504662</v>
      </c>
      <c r="C1111">
        <v>15.19550037</v>
      </c>
      <c r="D1111">
        <v>0.463534057</v>
      </c>
      <c r="E1111">
        <v>2002.160034</v>
      </c>
      <c r="G1111" s="41">
        <f t="shared" si="92"/>
        <v>42032</v>
      </c>
      <c r="H1111" s="21">
        <f t="shared" si="93"/>
        <v>-8.1115119510253575E-3</v>
      </c>
      <c r="I1111" s="21">
        <f t="shared" si="94"/>
        <v>-9.2583050378585163E-3</v>
      </c>
      <c r="J1111" s="21">
        <f t="shared" si="95"/>
        <v>-1.6301993209421495E-2</v>
      </c>
      <c r="K1111" s="21">
        <f t="shared" si="96"/>
        <v>-1.3495609538427322E-2</v>
      </c>
    </row>
    <row r="1112" spans="1:11" x14ac:dyDescent="0.2">
      <c r="A1112" s="41">
        <v>42033</v>
      </c>
      <c r="B1112">
        <v>23.991191860000001</v>
      </c>
      <c r="C1112">
        <v>15.588999749999999</v>
      </c>
      <c r="D1112">
        <v>0.474816501</v>
      </c>
      <c r="E1112">
        <v>2021.25</v>
      </c>
      <c r="G1112" s="41">
        <f t="shared" si="92"/>
        <v>42033</v>
      </c>
      <c r="H1112" s="21">
        <f t="shared" si="93"/>
        <v>1.0366172109035876E-2</v>
      </c>
      <c r="I1112" s="21">
        <f t="shared" si="94"/>
        <v>2.5895782989606042E-2</v>
      </c>
      <c r="J1112" s="21">
        <f t="shared" si="95"/>
        <v>2.4340054046988913E-2</v>
      </c>
      <c r="K1112" s="21">
        <f t="shared" si="96"/>
        <v>9.5346853777025231E-3</v>
      </c>
    </row>
    <row r="1113" spans="1:11" x14ac:dyDescent="0.2">
      <c r="A1113" s="41">
        <v>42034</v>
      </c>
      <c r="B1113">
        <v>23.241809839999998</v>
      </c>
      <c r="C1113">
        <v>17.726499560000001</v>
      </c>
      <c r="D1113">
        <v>0.46089363100000003</v>
      </c>
      <c r="E1113">
        <v>1994.98999</v>
      </c>
      <c r="G1113" s="41">
        <f t="shared" si="92"/>
        <v>42034</v>
      </c>
      <c r="H1113" s="21">
        <f t="shared" si="93"/>
        <v>-3.1235714522771622E-2</v>
      </c>
      <c r="I1113" s="21">
        <f t="shared" si="94"/>
        <v>0.13711590507915705</v>
      </c>
      <c r="J1113" s="21">
        <f t="shared" si="95"/>
        <v>-2.9322632997541898E-2</v>
      </c>
      <c r="K1113" s="21">
        <f t="shared" si="96"/>
        <v>-1.2991965367965319E-2</v>
      </c>
    </row>
    <row r="1114" spans="1:11" x14ac:dyDescent="0.2">
      <c r="A1114" s="41">
        <v>42037</v>
      </c>
      <c r="B1114">
        <v>23.441463469999999</v>
      </c>
      <c r="C1114">
        <v>18.2234993</v>
      </c>
      <c r="D1114">
        <v>0.47097569700000003</v>
      </c>
      <c r="E1114">
        <v>2020.849976</v>
      </c>
      <c r="G1114" s="41">
        <f t="shared" si="92"/>
        <v>42037</v>
      </c>
      <c r="H1114" s="21">
        <f t="shared" si="93"/>
        <v>8.5902789573808966E-3</v>
      </c>
      <c r="I1114" s="21">
        <f t="shared" si="94"/>
        <v>2.8037105595370093E-2</v>
      </c>
      <c r="J1114" s="21">
        <f t="shared" si="95"/>
        <v>2.1875038668087043E-2</v>
      </c>
      <c r="K1114" s="21">
        <f t="shared" si="96"/>
        <v>1.2962464037225452E-2</v>
      </c>
    </row>
    <row r="1115" spans="1:11" x14ac:dyDescent="0.2">
      <c r="A1115" s="41">
        <v>42038</v>
      </c>
      <c r="B1115">
        <v>23.572740549999999</v>
      </c>
      <c r="C1115">
        <v>18.177499770000001</v>
      </c>
      <c r="D1115">
        <v>0.48273792900000001</v>
      </c>
      <c r="E1115">
        <v>2050.030029</v>
      </c>
      <c r="G1115" s="41">
        <f t="shared" si="92"/>
        <v>42038</v>
      </c>
      <c r="H1115" s="21">
        <f t="shared" si="93"/>
        <v>5.6002083729971269E-3</v>
      </c>
      <c r="I1115" s="21">
        <f t="shared" si="94"/>
        <v>-2.5241875472291619E-3</v>
      </c>
      <c r="J1115" s="21">
        <f t="shared" si="95"/>
        <v>2.4974180355637365E-2</v>
      </c>
      <c r="K1115" s="21">
        <f t="shared" si="96"/>
        <v>1.4439494938539577E-2</v>
      </c>
    </row>
    <row r="1116" spans="1:11" x14ac:dyDescent="0.2">
      <c r="A1116" s="41">
        <v>42039</v>
      </c>
      <c r="B1116">
        <v>23.698551179999999</v>
      </c>
      <c r="C1116">
        <v>18.237499239999998</v>
      </c>
      <c r="D1116">
        <v>0.48393815800000001</v>
      </c>
      <c r="E1116">
        <v>2041.51001</v>
      </c>
      <c r="G1116" s="41">
        <f t="shared" si="92"/>
        <v>42039</v>
      </c>
      <c r="H1116" s="21">
        <f t="shared" si="93"/>
        <v>5.3371236039841856E-3</v>
      </c>
      <c r="I1116" s="21">
        <f t="shared" si="94"/>
        <v>3.300754821024432E-3</v>
      </c>
      <c r="J1116" s="21">
        <f t="shared" si="95"/>
        <v>2.4862952088440249E-3</v>
      </c>
      <c r="K1116" s="21">
        <f t="shared" si="96"/>
        <v>-4.1560459502908431E-3</v>
      </c>
    </row>
    <row r="1117" spans="1:11" x14ac:dyDescent="0.2">
      <c r="A1117" s="41">
        <v>42040</v>
      </c>
      <c r="B1117">
        <v>23.87085342</v>
      </c>
      <c r="C1117">
        <v>18.694499969999999</v>
      </c>
      <c r="D1117">
        <v>0.49185979400000002</v>
      </c>
      <c r="E1117">
        <v>2062.5200199999999</v>
      </c>
      <c r="G1117" s="41">
        <f t="shared" si="92"/>
        <v>42040</v>
      </c>
      <c r="H1117" s="21">
        <f t="shared" si="93"/>
        <v>7.2705811714520391E-3</v>
      </c>
      <c r="I1117" s="21">
        <f t="shared" si="94"/>
        <v>2.5058300153217861E-2</v>
      </c>
      <c r="J1117" s="21">
        <f t="shared" si="95"/>
        <v>1.6369108054504755E-2</v>
      </c>
      <c r="K1117" s="21">
        <f t="shared" si="96"/>
        <v>1.0291406800400527E-2</v>
      </c>
    </row>
    <row r="1118" spans="1:11" x14ac:dyDescent="0.2">
      <c r="A1118" s="41">
        <v>42041</v>
      </c>
      <c r="B1118">
        <v>23.884531020000001</v>
      </c>
      <c r="C1118">
        <v>18.7140007</v>
      </c>
      <c r="D1118">
        <v>0.48969966199999998</v>
      </c>
      <c r="E1118">
        <v>2055.469971</v>
      </c>
      <c r="G1118" s="41">
        <f t="shared" si="92"/>
        <v>42041</v>
      </c>
      <c r="H1118" s="21">
        <f t="shared" si="93"/>
        <v>5.7298328465045631E-4</v>
      </c>
      <c r="I1118" s="21">
        <f t="shared" si="94"/>
        <v>1.0431265897079545E-3</v>
      </c>
      <c r="J1118" s="21">
        <f t="shared" si="95"/>
        <v>-4.3917637228141349E-3</v>
      </c>
      <c r="K1118" s="21">
        <f t="shared" si="96"/>
        <v>-3.4181723966975053E-3</v>
      </c>
    </row>
    <row r="1119" spans="1:11" x14ac:dyDescent="0.2">
      <c r="A1119" s="41">
        <v>42044</v>
      </c>
      <c r="B1119">
        <v>23.496170039999999</v>
      </c>
      <c r="C1119">
        <v>18.527999879999999</v>
      </c>
      <c r="D1119">
        <v>0.48921942699999998</v>
      </c>
      <c r="E1119">
        <v>2046.73999</v>
      </c>
      <c r="G1119" s="41">
        <f t="shared" si="92"/>
        <v>42044</v>
      </c>
      <c r="H1119" s="21">
        <f t="shared" si="93"/>
        <v>-1.6259937432926898E-2</v>
      </c>
      <c r="I1119" s="21">
        <f t="shared" si="94"/>
        <v>-9.9391264851240724E-3</v>
      </c>
      <c r="J1119" s="21">
        <f t="shared" si="95"/>
        <v>-9.8067251678024547E-4</v>
      </c>
      <c r="K1119" s="21">
        <f t="shared" si="96"/>
        <v>-4.2471946188310516E-3</v>
      </c>
    </row>
    <row r="1120" spans="1:11" x14ac:dyDescent="0.2">
      <c r="A1120" s="41">
        <v>42045</v>
      </c>
      <c r="B1120">
        <v>23.87359047</v>
      </c>
      <c r="C1120">
        <v>18.649999619999999</v>
      </c>
      <c r="D1120">
        <v>0.50290203099999997</v>
      </c>
      <c r="E1120">
        <v>2068.5900879999999</v>
      </c>
      <c r="G1120" s="41">
        <f t="shared" si="92"/>
        <v>42045</v>
      </c>
      <c r="H1120" s="21">
        <f t="shared" si="93"/>
        <v>1.6063061739742195E-2</v>
      </c>
      <c r="I1120" s="21">
        <f t="shared" si="94"/>
        <v>6.5846146799521943E-3</v>
      </c>
      <c r="J1120" s="21">
        <f t="shared" si="95"/>
        <v>2.7968235202564751E-2</v>
      </c>
      <c r="K1120" s="21">
        <f t="shared" si="96"/>
        <v>1.0675561188404625E-2</v>
      </c>
    </row>
    <row r="1121" spans="1:11" x14ac:dyDescent="0.2">
      <c r="A1121" s="41">
        <v>42046</v>
      </c>
      <c r="B1121">
        <v>23.6137619</v>
      </c>
      <c r="C1121">
        <v>18.756999969999999</v>
      </c>
      <c r="D1121">
        <v>0.49954155099999997</v>
      </c>
      <c r="E1121">
        <v>2068.530029</v>
      </c>
      <c r="G1121" s="41">
        <f t="shared" si="92"/>
        <v>42046</v>
      </c>
      <c r="H1121" s="21">
        <f t="shared" si="93"/>
        <v>-1.0883514581793017E-2</v>
      </c>
      <c r="I1121" s="21">
        <f t="shared" si="94"/>
        <v>5.7372842992047257E-3</v>
      </c>
      <c r="J1121" s="21">
        <f t="shared" si="95"/>
        <v>-6.682176234838022E-3</v>
      </c>
      <c r="K1121" s="21">
        <f t="shared" si="96"/>
        <v>-2.9033785063692363E-5</v>
      </c>
    </row>
    <row r="1122" spans="1:11" x14ac:dyDescent="0.2">
      <c r="A1122" s="41">
        <v>42047</v>
      </c>
      <c r="B1122">
        <v>23.490690229999998</v>
      </c>
      <c r="C1122">
        <v>18.85849953</v>
      </c>
      <c r="D1122">
        <v>0.53530865900000002</v>
      </c>
      <c r="E1122">
        <v>2088.4799800000001</v>
      </c>
      <c r="G1122" s="41">
        <f t="shared" si="92"/>
        <v>42047</v>
      </c>
      <c r="H1122" s="21">
        <f t="shared" si="93"/>
        <v>-5.211862070990122E-3</v>
      </c>
      <c r="I1122" s="21">
        <f t="shared" si="94"/>
        <v>5.4112896605180705E-3</v>
      </c>
      <c r="J1122" s="21">
        <f t="shared" si="95"/>
        <v>7.1599865773728233E-2</v>
      </c>
      <c r="K1122" s="21">
        <f t="shared" si="96"/>
        <v>9.6445063500696371E-3</v>
      </c>
    </row>
    <row r="1123" spans="1:11" x14ac:dyDescent="0.2">
      <c r="A1123" s="41">
        <v>42048</v>
      </c>
      <c r="B1123">
        <v>23.468812939999999</v>
      </c>
      <c r="C1123">
        <v>19.091499330000001</v>
      </c>
      <c r="D1123">
        <v>0.53554886599999996</v>
      </c>
      <c r="E1123">
        <v>2096.98999</v>
      </c>
      <c r="G1123" s="41">
        <f t="shared" si="92"/>
        <v>42048</v>
      </c>
      <c r="H1123" s="21">
        <f t="shared" si="93"/>
        <v>-9.313174617602137E-4</v>
      </c>
      <c r="I1123" s="21">
        <f t="shared" si="94"/>
        <v>1.2355161110741975E-2</v>
      </c>
      <c r="J1123" s="21">
        <f t="shared" si="95"/>
        <v>4.4872616192814796E-4</v>
      </c>
      <c r="K1123" s="21">
        <f t="shared" si="96"/>
        <v>4.0747386048680667E-3</v>
      </c>
    </row>
    <row r="1124" spans="1:11" x14ac:dyDescent="0.2">
      <c r="A1124" s="41">
        <v>42052</v>
      </c>
      <c r="B1124">
        <v>23.50984192</v>
      </c>
      <c r="C1124">
        <v>18.771499630000001</v>
      </c>
      <c r="D1124">
        <v>0.53722941899999999</v>
      </c>
      <c r="E1124">
        <v>2100.3400879999999</v>
      </c>
      <c r="G1124" s="41">
        <f t="shared" si="92"/>
        <v>42052</v>
      </c>
      <c r="H1124" s="21">
        <f t="shared" si="93"/>
        <v>1.748234139702513E-3</v>
      </c>
      <c r="I1124" s="21">
        <f t="shared" si="94"/>
        <v>-1.6761370831528066E-2</v>
      </c>
      <c r="J1124" s="21">
        <f t="shared" si="95"/>
        <v>3.1380012295647575E-3</v>
      </c>
      <c r="K1124" s="21">
        <f t="shared" si="96"/>
        <v>1.5975746264769164E-3</v>
      </c>
    </row>
    <row r="1125" spans="1:11" x14ac:dyDescent="0.2">
      <c r="A1125" s="41">
        <v>42053</v>
      </c>
      <c r="B1125">
        <v>23.600086210000001</v>
      </c>
      <c r="C1125">
        <v>18.668500900000002</v>
      </c>
      <c r="D1125">
        <v>0.53098779900000004</v>
      </c>
      <c r="E1125">
        <v>2099.679932</v>
      </c>
      <c r="G1125" s="41">
        <f t="shared" si="92"/>
        <v>42053</v>
      </c>
      <c r="H1125" s="21">
        <f t="shared" si="93"/>
        <v>3.8385749384060989E-3</v>
      </c>
      <c r="I1125" s="21">
        <f t="shared" si="94"/>
        <v>-5.4869739781147064E-3</v>
      </c>
      <c r="J1125" s="21">
        <f t="shared" si="95"/>
        <v>-1.1618164938953068E-2</v>
      </c>
      <c r="K1125" s="21">
        <f t="shared" si="96"/>
        <v>-3.1430909868912504E-4</v>
      </c>
    </row>
    <row r="1126" spans="1:11" x14ac:dyDescent="0.2">
      <c r="A1126" s="41">
        <v>42054</v>
      </c>
      <c r="B1126">
        <v>22.8425045</v>
      </c>
      <c r="C1126">
        <v>18.950000760000002</v>
      </c>
      <c r="D1126">
        <v>0.53242808600000002</v>
      </c>
      <c r="E1126">
        <v>2097.4499510000001</v>
      </c>
      <c r="G1126" s="41">
        <f t="shared" si="92"/>
        <v>42054</v>
      </c>
      <c r="H1126" s="21">
        <f t="shared" si="93"/>
        <v>-3.2100802652110322E-2</v>
      </c>
      <c r="I1126" s="21">
        <f t="shared" si="94"/>
        <v>1.5078867955594655E-2</v>
      </c>
      <c r="J1126" s="21">
        <f t="shared" si="95"/>
        <v>2.7124672218692414E-3</v>
      </c>
      <c r="K1126" s="21">
        <f t="shared" si="96"/>
        <v>-1.0620575860226245E-3</v>
      </c>
    </row>
    <row r="1127" spans="1:11" x14ac:dyDescent="0.2">
      <c r="A1127" s="41">
        <v>42055</v>
      </c>
      <c r="B1127">
        <v>23.05583382</v>
      </c>
      <c r="C1127">
        <v>19.18300056</v>
      </c>
      <c r="D1127">
        <v>0.53626889</v>
      </c>
      <c r="E1127">
        <v>2110.3000489999999</v>
      </c>
      <c r="G1127" s="41">
        <f t="shared" si="92"/>
        <v>42055</v>
      </c>
      <c r="H1127" s="21">
        <f t="shared" si="93"/>
        <v>9.33913879714896E-3</v>
      </c>
      <c r="I1127" s="21">
        <f t="shared" si="94"/>
        <v>1.229550346466568E-2</v>
      </c>
      <c r="J1127" s="21">
        <f t="shared" si="95"/>
        <v>7.2137516802597279E-3</v>
      </c>
      <c r="K1127" s="21">
        <f t="shared" si="96"/>
        <v>6.1265337911273754E-3</v>
      </c>
    </row>
    <row r="1128" spans="1:11" x14ac:dyDescent="0.2">
      <c r="A1128" s="41">
        <v>42058</v>
      </c>
      <c r="B1128">
        <v>23.137882229999999</v>
      </c>
      <c r="C1128">
        <v>19.006999969999999</v>
      </c>
      <c r="D1128">
        <v>0.53194791100000005</v>
      </c>
      <c r="E1128">
        <v>2109.6599120000001</v>
      </c>
      <c r="G1128" s="41">
        <f t="shared" si="92"/>
        <v>42058</v>
      </c>
      <c r="H1128" s="21">
        <f t="shared" si="93"/>
        <v>3.5586832660471847E-3</v>
      </c>
      <c r="I1128" s="21">
        <f t="shared" si="94"/>
        <v>-9.1748206673669674E-3</v>
      </c>
      <c r="J1128" s="21">
        <f t="shared" si="95"/>
        <v>-8.0574858631086155E-3</v>
      </c>
      <c r="K1128" s="21">
        <f t="shared" si="96"/>
        <v>-3.0333932859605284E-4</v>
      </c>
    </row>
    <row r="1129" spans="1:11" x14ac:dyDescent="0.2">
      <c r="A1129" s="41">
        <v>42059</v>
      </c>
      <c r="B1129">
        <v>23.129680629999999</v>
      </c>
      <c r="C1129">
        <v>18.929500579999999</v>
      </c>
      <c r="D1129">
        <v>0.53761100799999995</v>
      </c>
      <c r="E1129">
        <v>2115.4799800000001</v>
      </c>
      <c r="G1129" s="41">
        <f t="shared" si="92"/>
        <v>42059</v>
      </c>
      <c r="H1129" s="21">
        <f t="shared" si="93"/>
        <v>-3.5446632144084465E-4</v>
      </c>
      <c r="I1129" s="21">
        <f t="shared" si="94"/>
        <v>-4.0774130647825979E-3</v>
      </c>
      <c r="J1129" s="21">
        <f t="shared" si="95"/>
        <v>1.0645961536636106E-2</v>
      </c>
      <c r="K1129" s="21">
        <f t="shared" si="96"/>
        <v>2.7587707226623959E-3</v>
      </c>
    </row>
    <row r="1130" spans="1:11" x14ac:dyDescent="0.2">
      <c r="A1130" s="41">
        <v>42060</v>
      </c>
      <c r="B1130">
        <v>22.856178280000002</v>
      </c>
      <c r="C1130">
        <v>19.268499370000001</v>
      </c>
      <c r="D1130">
        <v>0.53351426099999999</v>
      </c>
      <c r="E1130">
        <v>2113.860107</v>
      </c>
      <c r="G1130" s="41">
        <f t="shared" si="92"/>
        <v>42060</v>
      </c>
      <c r="H1130" s="21">
        <f t="shared" si="93"/>
        <v>-1.1824735255758591E-2</v>
      </c>
      <c r="I1130" s="21">
        <f t="shared" si="94"/>
        <v>1.7908490959247514E-2</v>
      </c>
      <c r="J1130" s="21">
        <f t="shared" si="95"/>
        <v>-7.620281093648984E-3</v>
      </c>
      <c r="K1130" s="21">
        <f t="shared" si="96"/>
        <v>-7.6572362551974305E-4</v>
      </c>
    </row>
    <row r="1131" spans="1:11" x14ac:dyDescent="0.2">
      <c r="A1131" s="41">
        <v>42061</v>
      </c>
      <c r="B1131">
        <v>22.919082639999999</v>
      </c>
      <c r="C1131">
        <v>19.239999770000001</v>
      </c>
      <c r="D1131">
        <v>0.53496021000000005</v>
      </c>
      <c r="E1131">
        <v>2110.73999</v>
      </c>
      <c r="G1131" s="41">
        <f t="shared" si="92"/>
        <v>42061</v>
      </c>
      <c r="H1131" s="21">
        <f t="shared" si="93"/>
        <v>2.752181892763808E-3</v>
      </c>
      <c r="I1131" s="21">
        <f t="shared" si="94"/>
        <v>-1.4790772987943734E-3</v>
      </c>
      <c r="J1131" s="21">
        <f t="shared" si="95"/>
        <v>2.7102349565872874E-3</v>
      </c>
      <c r="K1131" s="21">
        <f t="shared" si="96"/>
        <v>-1.4760281390748808E-3</v>
      </c>
    </row>
    <row r="1132" spans="1:11" x14ac:dyDescent="0.2">
      <c r="A1132" s="41">
        <v>42062</v>
      </c>
      <c r="B1132">
        <v>22.954635620000001</v>
      </c>
      <c r="C1132">
        <v>19.007999420000001</v>
      </c>
      <c r="D1132">
        <v>0.53158664700000002</v>
      </c>
      <c r="E1132">
        <v>2104.5</v>
      </c>
      <c r="G1132" s="41">
        <f t="shared" si="92"/>
        <v>42062</v>
      </c>
      <c r="H1132" s="21">
        <f t="shared" si="93"/>
        <v>1.551239225341092E-3</v>
      </c>
      <c r="I1132" s="21">
        <f t="shared" si="94"/>
        <v>-1.2058230393627523E-2</v>
      </c>
      <c r="J1132" s="21">
        <f t="shared" si="95"/>
        <v>-6.3061942494752055E-3</v>
      </c>
      <c r="K1132" s="21">
        <f t="shared" si="96"/>
        <v>-2.9563044380468417E-3</v>
      </c>
    </row>
    <row r="1133" spans="1:11" x14ac:dyDescent="0.2">
      <c r="A1133" s="41">
        <v>42065</v>
      </c>
      <c r="B1133">
        <v>22.962842940000002</v>
      </c>
      <c r="C1133">
        <v>19.283000950000002</v>
      </c>
      <c r="D1133">
        <v>0.54459893699999995</v>
      </c>
      <c r="E1133">
        <v>2117.389893</v>
      </c>
      <c r="G1133" s="41">
        <f t="shared" si="92"/>
        <v>42065</v>
      </c>
      <c r="H1133" s="21">
        <f t="shared" si="93"/>
        <v>3.575452094238188E-4</v>
      </c>
      <c r="I1133" s="21">
        <f t="shared" si="94"/>
        <v>1.4467673526475711E-2</v>
      </c>
      <c r="J1133" s="21">
        <f t="shared" si="95"/>
        <v>2.4478210792980848E-2</v>
      </c>
      <c r="K1133" s="21">
        <f t="shared" si="96"/>
        <v>6.1249194583037347E-3</v>
      </c>
    </row>
    <row r="1134" spans="1:11" x14ac:dyDescent="0.2">
      <c r="A1134" s="41">
        <v>42066</v>
      </c>
      <c r="B1134">
        <v>22.80147934</v>
      </c>
      <c r="C1134">
        <v>19.230499269999999</v>
      </c>
      <c r="D1134">
        <v>0.53447812800000005</v>
      </c>
      <c r="E1134">
        <v>2107.780029</v>
      </c>
      <c r="G1134" s="41">
        <f t="shared" si="92"/>
        <v>42066</v>
      </c>
      <c r="H1134" s="21">
        <f t="shared" si="93"/>
        <v>-7.0271612457408275E-3</v>
      </c>
      <c r="I1134" s="21">
        <f t="shared" si="94"/>
        <v>-2.7226923929598579E-3</v>
      </c>
      <c r="J1134" s="21">
        <f t="shared" si="95"/>
        <v>-1.8583967599628104E-2</v>
      </c>
      <c r="K1134" s="21">
        <f t="shared" si="96"/>
        <v>-4.5385424912860461E-3</v>
      </c>
    </row>
    <row r="1135" spans="1:11" x14ac:dyDescent="0.2">
      <c r="A1135" s="41">
        <v>42067</v>
      </c>
      <c r="B1135">
        <v>22.585414889999999</v>
      </c>
      <c r="C1135">
        <v>19.135999680000001</v>
      </c>
      <c r="D1135">
        <v>0.54050266700000005</v>
      </c>
      <c r="E1135">
        <v>2098.530029</v>
      </c>
      <c r="G1135" s="41">
        <f t="shared" si="92"/>
        <v>42067</v>
      </c>
      <c r="H1135" s="21">
        <f t="shared" si="93"/>
        <v>-9.4758961371846275E-3</v>
      </c>
      <c r="I1135" s="21">
        <f t="shared" si="94"/>
        <v>-4.9140476632044683E-3</v>
      </c>
      <c r="J1135" s="21">
        <f t="shared" si="95"/>
        <v>1.1271815785135253E-2</v>
      </c>
      <c r="K1135" s="21">
        <f t="shared" si="96"/>
        <v>-4.3885034836337322E-3</v>
      </c>
    </row>
    <row r="1136" spans="1:11" x14ac:dyDescent="0.2">
      <c r="A1136" s="41">
        <v>42068</v>
      </c>
      <c r="B1136">
        <v>22.856178280000002</v>
      </c>
      <c r="C1136">
        <v>19.39150047</v>
      </c>
      <c r="D1136">
        <v>0.55086451800000003</v>
      </c>
      <c r="E1136">
        <v>2101.040039</v>
      </c>
      <c r="G1136" s="41">
        <f t="shared" si="92"/>
        <v>42068</v>
      </c>
      <c r="H1136" s="21">
        <f t="shared" si="93"/>
        <v>1.1988417804974076E-2</v>
      </c>
      <c r="I1136" s="21">
        <f t="shared" si="94"/>
        <v>1.3351839165582469E-2</v>
      </c>
      <c r="J1136" s="21">
        <f t="shared" si="95"/>
        <v>1.9170767569959057E-2</v>
      </c>
      <c r="K1136" s="21">
        <f t="shared" si="96"/>
        <v>1.1960800966932528E-3</v>
      </c>
    </row>
    <row r="1137" spans="1:11" x14ac:dyDescent="0.2">
      <c r="A1137" s="41">
        <v>42069</v>
      </c>
      <c r="B1137">
        <v>22.58815384</v>
      </c>
      <c r="C1137">
        <v>19.00449944</v>
      </c>
      <c r="D1137">
        <v>0.54339432700000001</v>
      </c>
      <c r="E1137">
        <v>2071.26001</v>
      </c>
      <c r="G1137" s="41">
        <f t="shared" si="92"/>
        <v>42069</v>
      </c>
      <c r="H1137" s="21">
        <f t="shared" si="93"/>
        <v>-1.1726564113937308E-2</v>
      </c>
      <c r="I1137" s="21">
        <f t="shared" si="94"/>
        <v>-1.995725037362206E-2</v>
      </c>
      <c r="J1137" s="21">
        <f t="shared" si="95"/>
        <v>-1.3560849820427157E-2</v>
      </c>
      <c r="K1137" s="21">
        <f t="shared" si="96"/>
        <v>-1.4173946449004382E-2</v>
      </c>
    </row>
    <row r="1138" spans="1:11" x14ac:dyDescent="0.2">
      <c r="A1138" s="41">
        <v>42072</v>
      </c>
      <c r="B1138">
        <v>22.66747093</v>
      </c>
      <c r="C1138">
        <v>18.927999499999999</v>
      </c>
      <c r="D1138">
        <v>0.54484027599999996</v>
      </c>
      <c r="E1138">
        <v>2079.429932</v>
      </c>
      <c r="G1138" s="41">
        <f t="shared" si="92"/>
        <v>42072</v>
      </c>
      <c r="H1138" s="21">
        <f t="shared" si="93"/>
        <v>3.5114463342967909E-3</v>
      </c>
      <c r="I1138" s="21">
        <f t="shared" si="94"/>
        <v>-4.0253593756321981E-3</v>
      </c>
      <c r="J1138" s="21">
        <f t="shared" si="95"/>
        <v>2.660957113746143E-3</v>
      </c>
      <c r="K1138" s="21">
        <f t="shared" si="96"/>
        <v>3.9444212511012822E-3</v>
      </c>
    </row>
    <row r="1139" spans="1:11" x14ac:dyDescent="0.2">
      <c r="A1139" s="41">
        <v>42073</v>
      </c>
      <c r="B1139">
        <v>22.445934300000001</v>
      </c>
      <c r="C1139">
        <v>18.475500109999999</v>
      </c>
      <c r="D1139">
        <v>0.55423796199999997</v>
      </c>
      <c r="E1139">
        <v>2044.160034</v>
      </c>
      <c r="G1139" s="41">
        <f t="shared" si="92"/>
        <v>42073</v>
      </c>
      <c r="H1139" s="21">
        <f t="shared" si="93"/>
        <v>-9.7733280737022765E-3</v>
      </c>
      <c r="I1139" s="21">
        <f t="shared" si="94"/>
        <v>-2.3906350483578587E-2</v>
      </c>
      <c r="J1139" s="21">
        <f t="shared" si="95"/>
        <v>1.7248515599826986E-2</v>
      </c>
      <c r="K1139" s="21">
        <f t="shared" si="96"/>
        <v>-1.6961330342146863E-2</v>
      </c>
    </row>
    <row r="1140" spans="1:11" x14ac:dyDescent="0.2">
      <c r="A1140" s="41">
        <v>42074</v>
      </c>
      <c r="B1140">
        <v>22.201057429999999</v>
      </c>
      <c r="C1140">
        <v>18.318500520000001</v>
      </c>
      <c r="D1140">
        <v>0.55134630200000001</v>
      </c>
      <c r="E1140">
        <v>2040.23999</v>
      </c>
      <c r="G1140" s="41">
        <f t="shared" si="92"/>
        <v>42074</v>
      </c>
      <c r="H1140" s="21">
        <f t="shared" si="93"/>
        <v>-1.0909631415966603E-2</v>
      </c>
      <c r="I1140" s="21">
        <f t="shared" si="94"/>
        <v>-8.4977180084571113E-3</v>
      </c>
      <c r="J1140" s="21">
        <f t="shared" si="95"/>
        <v>-5.217361852236202E-3</v>
      </c>
      <c r="K1140" s="21">
        <f t="shared" si="96"/>
        <v>-1.9176796017918996E-3</v>
      </c>
    </row>
    <row r="1141" spans="1:11" x14ac:dyDescent="0.2">
      <c r="A1141" s="41">
        <v>42075</v>
      </c>
      <c r="B1141">
        <v>22.533981319999999</v>
      </c>
      <c r="C1141">
        <v>18.711999890000001</v>
      </c>
      <c r="D1141">
        <v>0.54628586800000001</v>
      </c>
      <c r="E1141">
        <v>2065.9499510000001</v>
      </c>
      <c r="G1141" s="41">
        <f t="shared" si="92"/>
        <v>42075</v>
      </c>
      <c r="H1141" s="21">
        <f t="shared" si="93"/>
        <v>1.4995857339215036E-2</v>
      </c>
      <c r="I1141" s="21">
        <f t="shared" si="94"/>
        <v>2.1480981457536963E-2</v>
      </c>
      <c r="J1141" s="21">
        <f t="shared" si="95"/>
        <v>-9.1783221935892723E-3</v>
      </c>
      <c r="K1141" s="21">
        <f t="shared" si="96"/>
        <v>1.2601439598289632E-2</v>
      </c>
    </row>
    <row r="1142" spans="1:11" x14ac:dyDescent="0.2">
      <c r="A1142" s="41">
        <v>42076</v>
      </c>
      <c r="B1142">
        <v>22.533981319999999</v>
      </c>
      <c r="C1142">
        <v>18.528999330000001</v>
      </c>
      <c r="D1142">
        <v>0.54700875299999996</v>
      </c>
      <c r="E1142">
        <v>2053.3999020000001</v>
      </c>
      <c r="G1142" s="41">
        <f t="shared" si="92"/>
        <v>42076</v>
      </c>
      <c r="H1142" s="21">
        <f t="shared" si="93"/>
        <v>0</v>
      </c>
      <c r="I1142" s="21">
        <f t="shared" si="94"/>
        <v>-9.7798504208947978E-3</v>
      </c>
      <c r="J1142" s="21">
        <f t="shared" si="95"/>
        <v>1.3232723787026668E-3</v>
      </c>
      <c r="K1142" s="21">
        <f t="shared" si="96"/>
        <v>-6.074711051894166E-3</v>
      </c>
    </row>
    <row r="1143" spans="1:11" x14ac:dyDescent="0.2">
      <c r="A1143" s="41">
        <v>42079</v>
      </c>
      <c r="B1143">
        <v>22.91642761</v>
      </c>
      <c r="C1143">
        <v>18.667499540000001</v>
      </c>
      <c r="D1143">
        <v>0.55351519599999999</v>
      </c>
      <c r="E1143">
        <v>2081.1899410000001</v>
      </c>
      <c r="G1143" s="41">
        <f t="shared" si="92"/>
        <v>42079</v>
      </c>
      <c r="H1143" s="21">
        <f t="shared" si="93"/>
        <v>1.697198043119709E-2</v>
      </c>
      <c r="I1143" s="21">
        <f t="shared" si="94"/>
        <v>7.4747808844570773E-3</v>
      </c>
      <c r="J1143" s="21">
        <f t="shared" si="95"/>
        <v>1.1894586630133874E-2</v>
      </c>
      <c r="K1143" s="21">
        <f t="shared" si="96"/>
        <v>1.3533671143615367E-2</v>
      </c>
    </row>
    <row r="1144" spans="1:11" x14ac:dyDescent="0.2">
      <c r="A1144" s="41">
        <v>42080</v>
      </c>
      <c r="B1144">
        <v>22.732080459999999</v>
      </c>
      <c r="C1144">
        <v>18.596000669999999</v>
      </c>
      <c r="D1144">
        <v>0.56026226300000004</v>
      </c>
      <c r="E1144">
        <v>2074.280029</v>
      </c>
      <c r="G1144" s="41">
        <f t="shared" si="92"/>
        <v>42080</v>
      </c>
      <c r="H1144" s="21">
        <f t="shared" si="93"/>
        <v>-8.044323187596545E-3</v>
      </c>
      <c r="I1144" s="21">
        <f t="shared" si="94"/>
        <v>-3.8301257137731692E-3</v>
      </c>
      <c r="J1144" s="21">
        <f t="shared" si="95"/>
        <v>1.2189488290037964E-2</v>
      </c>
      <c r="K1144" s="21">
        <f t="shared" si="96"/>
        <v>-3.3201736486770939E-3</v>
      </c>
    </row>
    <row r="1145" spans="1:11" x14ac:dyDescent="0.2">
      <c r="A1145" s="41">
        <v>42081</v>
      </c>
      <c r="B1145">
        <v>22.707315439999999</v>
      </c>
      <c r="C1145">
        <v>18.756999969999999</v>
      </c>
      <c r="D1145">
        <v>0.55110526100000001</v>
      </c>
      <c r="E1145">
        <v>2099.5</v>
      </c>
      <c r="G1145" s="41">
        <f t="shared" si="92"/>
        <v>42081</v>
      </c>
      <c r="H1145" s="21">
        <f t="shared" si="93"/>
        <v>-1.0894304216271568E-3</v>
      </c>
      <c r="I1145" s="21">
        <f t="shared" si="94"/>
        <v>8.657737911341945E-3</v>
      </c>
      <c r="J1145" s="21">
        <f t="shared" si="95"/>
        <v>-1.6344134889556217E-2</v>
      </c>
      <c r="K1145" s="21">
        <f t="shared" si="96"/>
        <v>1.2158421547431297E-2</v>
      </c>
    </row>
    <row r="1146" spans="1:11" x14ac:dyDescent="0.2">
      <c r="A1146" s="41">
        <v>42082</v>
      </c>
      <c r="B1146">
        <v>22.429426190000001</v>
      </c>
      <c r="C1146">
        <v>18.66200066</v>
      </c>
      <c r="D1146">
        <v>0.55953931800000001</v>
      </c>
      <c r="E1146">
        <v>2089.2700199999999</v>
      </c>
      <c r="G1146" s="41">
        <f t="shared" si="92"/>
        <v>42082</v>
      </c>
      <c r="H1146" s="21">
        <f t="shared" si="93"/>
        <v>-1.2237873329159939E-2</v>
      </c>
      <c r="I1146" s="21">
        <f t="shared" si="94"/>
        <v>-5.064739038862287E-3</v>
      </c>
      <c r="J1146" s="21">
        <f t="shared" si="95"/>
        <v>1.5303894912373162E-2</v>
      </c>
      <c r="K1146" s="21">
        <f t="shared" si="96"/>
        <v>-4.8725791855204204E-3</v>
      </c>
    </row>
    <row r="1147" spans="1:11" x14ac:dyDescent="0.2">
      <c r="A1147" s="41">
        <v>42083</v>
      </c>
      <c r="B1147">
        <v>22.902667999999998</v>
      </c>
      <c r="C1147">
        <v>18.92449951</v>
      </c>
      <c r="D1147">
        <v>0.56556379800000001</v>
      </c>
      <c r="E1147">
        <v>2108.1000979999999</v>
      </c>
      <c r="G1147" s="41">
        <f t="shared" si="92"/>
        <v>42083</v>
      </c>
      <c r="H1147" s="21">
        <f t="shared" si="93"/>
        <v>2.109914921546183E-2</v>
      </c>
      <c r="I1147" s="21">
        <f t="shared" si="94"/>
        <v>1.4065954384121282E-2</v>
      </c>
      <c r="J1147" s="21">
        <f t="shared" si="95"/>
        <v>1.0766857316718559E-2</v>
      </c>
      <c r="K1147" s="21">
        <f t="shared" si="96"/>
        <v>9.0127546079468157E-3</v>
      </c>
    </row>
    <row r="1148" spans="1:11" x14ac:dyDescent="0.2">
      <c r="A1148" s="41">
        <v>42086</v>
      </c>
      <c r="B1148">
        <v>22.921922680000002</v>
      </c>
      <c r="C1148">
        <v>18.755500789999999</v>
      </c>
      <c r="D1148">
        <v>0.54724973399999999</v>
      </c>
      <c r="E1148">
        <v>2104.419922</v>
      </c>
      <c r="G1148" s="41">
        <f t="shared" si="92"/>
        <v>42086</v>
      </c>
      <c r="H1148" s="21">
        <f t="shared" si="93"/>
        <v>8.4071777139689921E-4</v>
      </c>
      <c r="I1148" s="21">
        <f t="shared" si="94"/>
        <v>-8.9301553211855733E-3</v>
      </c>
      <c r="J1148" s="21">
        <f t="shared" si="95"/>
        <v>-3.2381959497343904E-2</v>
      </c>
      <c r="K1148" s="21">
        <f t="shared" si="96"/>
        <v>-1.7457311460168379E-3</v>
      </c>
    </row>
    <row r="1149" spans="1:11" x14ac:dyDescent="0.2">
      <c r="A1149" s="41">
        <v>42087</v>
      </c>
      <c r="B1149">
        <v>22.850378039999999</v>
      </c>
      <c r="C1149">
        <v>18.704500199999998</v>
      </c>
      <c r="D1149">
        <v>0.53977972299999999</v>
      </c>
      <c r="E1149">
        <v>2091.5</v>
      </c>
      <c r="G1149" s="41">
        <f t="shared" si="92"/>
        <v>42087</v>
      </c>
      <c r="H1149" s="21">
        <f t="shared" si="93"/>
        <v>-3.1212320623708952E-3</v>
      </c>
      <c r="I1149" s="21">
        <f t="shared" si="94"/>
        <v>-2.7192337102079911E-3</v>
      </c>
      <c r="J1149" s="21">
        <f t="shared" si="95"/>
        <v>-1.3650095259799655E-2</v>
      </c>
      <c r="K1149" s="21">
        <f t="shared" si="96"/>
        <v>-6.1394220159830537E-3</v>
      </c>
    </row>
    <row r="1150" spans="1:11" x14ac:dyDescent="0.2">
      <c r="A1150" s="41">
        <v>42088</v>
      </c>
      <c r="B1150">
        <v>22.374395369999998</v>
      </c>
      <c r="C1150">
        <v>18.548000340000002</v>
      </c>
      <c r="D1150">
        <v>0.50700730100000002</v>
      </c>
      <c r="E1150">
        <v>2061.0500489999999</v>
      </c>
      <c r="G1150" s="41">
        <f t="shared" si="92"/>
        <v>42088</v>
      </c>
      <c r="H1150" s="21">
        <f t="shared" si="93"/>
        <v>-2.083040679531797E-2</v>
      </c>
      <c r="I1150" s="21">
        <f t="shared" si="94"/>
        <v>-8.3669629408219537E-3</v>
      </c>
      <c r="J1150" s="21">
        <f t="shared" si="95"/>
        <v>-6.0714437026008761E-2</v>
      </c>
      <c r="K1150" s="21">
        <f t="shared" si="96"/>
        <v>-1.4558905570164926E-2</v>
      </c>
    </row>
    <row r="1151" spans="1:11" x14ac:dyDescent="0.2">
      <c r="A1151" s="41">
        <v>42089</v>
      </c>
      <c r="B1151">
        <v>22.53122711</v>
      </c>
      <c r="C1151">
        <v>18.36750031</v>
      </c>
      <c r="D1151">
        <v>0.50532066799999997</v>
      </c>
      <c r="E1151">
        <v>2056.1499020000001</v>
      </c>
      <c r="G1151" s="41">
        <f t="shared" si="92"/>
        <v>42089</v>
      </c>
      <c r="H1151" s="21">
        <f t="shared" si="93"/>
        <v>7.0094291893261218E-3</v>
      </c>
      <c r="I1151" s="21">
        <f t="shared" si="94"/>
        <v>-9.7315088791938287E-3</v>
      </c>
      <c r="J1151" s="21">
        <f t="shared" si="95"/>
        <v>-3.3266444027006958E-3</v>
      </c>
      <c r="K1151" s="21">
        <f t="shared" si="96"/>
        <v>-2.3775002467200101E-3</v>
      </c>
    </row>
    <row r="1152" spans="1:11" x14ac:dyDescent="0.2">
      <c r="A1152" s="41">
        <v>42090</v>
      </c>
      <c r="B1152">
        <v>22.38265419</v>
      </c>
      <c r="C1152">
        <v>18.527999879999999</v>
      </c>
      <c r="D1152">
        <v>0.51520049599999995</v>
      </c>
      <c r="E1152">
        <v>2061.0200199999999</v>
      </c>
      <c r="G1152" s="41">
        <f t="shared" si="92"/>
        <v>42090</v>
      </c>
      <c r="H1152" s="21">
        <f t="shared" si="93"/>
        <v>-6.594089140136471E-3</v>
      </c>
      <c r="I1152" s="21">
        <f t="shared" si="94"/>
        <v>8.7382369560988771E-3</v>
      </c>
      <c r="J1152" s="21">
        <f t="shared" si="95"/>
        <v>1.9551600846059225E-2</v>
      </c>
      <c r="K1152" s="21">
        <f t="shared" si="96"/>
        <v>2.3685617450666108E-3</v>
      </c>
    </row>
    <row r="1153" spans="1:11" x14ac:dyDescent="0.2">
      <c r="A1153" s="41">
        <v>42093</v>
      </c>
      <c r="B1153">
        <v>22.707315439999999</v>
      </c>
      <c r="C1153">
        <v>18.729499820000001</v>
      </c>
      <c r="D1153">
        <v>0.51736915100000003</v>
      </c>
      <c r="E1153">
        <v>2086.23999</v>
      </c>
      <c r="G1153" s="41">
        <f t="shared" si="92"/>
        <v>42093</v>
      </c>
      <c r="H1153" s="21">
        <f t="shared" si="93"/>
        <v>1.4505038019353787E-2</v>
      </c>
      <c r="I1153" s="21">
        <f t="shared" si="94"/>
        <v>1.0875428611023974E-2</v>
      </c>
      <c r="J1153" s="21">
        <f t="shared" si="95"/>
        <v>4.2093418326214493E-3</v>
      </c>
      <c r="K1153" s="21">
        <f t="shared" si="96"/>
        <v>1.2236644843459654E-2</v>
      </c>
    </row>
    <row r="1154" spans="1:11" x14ac:dyDescent="0.2">
      <c r="A1154" s="41">
        <v>42094</v>
      </c>
      <c r="B1154">
        <v>22.63027954</v>
      </c>
      <c r="C1154">
        <v>18.604999540000001</v>
      </c>
      <c r="D1154">
        <v>0.50435638400000005</v>
      </c>
      <c r="E1154">
        <v>2067.889893</v>
      </c>
      <c r="G1154" s="41">
        <f t="shared" ref="G1154:G1217" si="97">A1154</f>
        <v>42094</v>
      </c>
      <c r="H1154" s="21">
        <f t="shared" si="93"/>
        <v>-3.3925586757955609E-3</v>
      </c>
      <c r="I1154" s="21">
        <f t="shared" si="94"/>
        <v>-6.6472826928914985E-3</v>
      </c>
      <c r="J1154" s="21">
        <f t="shared" si="95"/>
        <v>-2.5151803069139667E-2</v>
      </c>
      <c r="K1154" s="21">
        <f t="shared" si="96"/>
        <v>-8.7957747373061945E-3</v>
      </c>
    </row>
    <row r="1155" spans="1:11" x14ac:dyDescent="0.2">
      <c r="A1155" s="41">
        <v>42095</v>
      </c>
      <c r="B1155">
        <v>22.20656395</v>
      </c>
      <c r="C1155">
        <v>18.51300049</v>
      </c>
      <c r="D1155">
        <v>0.50628435599999999</v>
      </c>
      <c r="E1155">
        <v>2059.6899410000001</v>
      </c>
      <c r="G1155" s="41">
        <f t="shared" si="97"/>
        <v>42095</v>
      </c>
      <c r="H1155" s="21">
        <f t="shared" si="93"/>
        <v>-1.8723391783608542E-2</v>
      </c>
      <c r="I1155" s="21">
        <f t="shared" si="94"/>
        <v>-4.9448563437052284E-3</v>
      </c>
      <c r="J1155" s="21">
        <f t="shared" si="95"/>
        <v>3.8226382398680592E-3</v>
      </c>
      <c r="K1155" s="21">
        <f t="shared" si="96"/>
        <v>-3.9653716707825915E-3</v>
      </c>
    </row>
    <row r="1156" spans="1:11" x14ac:dyDescent="0.2">
      <c r="A1156" s="41">
        <v>42096</v>
      </c>
      <c r="B1156">
        <v>22.21206093</v>
      </c>
      <c r="C1156">
        <v>18.612499239999998</v>
      </c>
      <c r="D1156">
        <v>0.50748932400000002</v>
      </c>
      <c r="E1156">
        <v>2066.959961</v>
      </c>
      <c r="G1156" s="41">
        <f t="shared" si="97"/>
        <v>42096</v>
      </c>
      <c r="H1156" s="21">
        <f t="shared" si="93"/>
        <v>2.4753852114974353E-4</v>
      </c>
      <c r="I1156" s="21">
        <f t="shared" si="94"/>
        <v>5.3745339689124094E-3</v>
      </c>
      <c r="J1156" s="21">
        <f t="shared" si="95"/>
        <v>2.380022186583286E-3</v>
      </c>
      <c r="K1156" s="21">
        <f t="shared" si="96"/>
        <v>3.5296671869311513E-3</v>
      </c>
    </row>
    <row r="1157" spans="1:11" x14ac:dyDescent="0.2">
      <c r="A1157" s="41">
        <v>42100</v>
      </c>
      <c r="B1157">
        <v>22.283603670000002</v>
      </c>
      <c r="C1157">
        <v>18.851999280000001</v>
      </c>
      <c r="D1157">
        <v>0.522188604</v>
      </c>
      <c r="E1157">
        <v>2080.6201169999999</v>
      </c>
      <c r="G1157" s="41">
        <f t="shared" si="97"/>
        <v>42100</v>
      </c>
      <c r="H1157" s="21">
        <f t="shared" ref="H1157:H1220" si="98">(B1157-B1156)/B1156</f>
        <v>3.2208960809834101E-3</v>
      </c>
      <c r="I1157" s="21">
        <f t="shared" ref="I1157:I1220" si="99">C1157/C1156-1</f>
        <v>1.2867699115081566E-2</v>
      </c>
      <c r="J1157" s="21">
        <f t="shared" ref="J1157:J1220" si="100">D1157/D1156-1</f>
        <v>2.8964707836888426E-2</v>
      </c>
      <c r="K1157" s="21">
        <f t="shared" ref="K1157:K1220" si="101">E1157/E1156-1</f>
        <v>6.6088150025853665E-3</v>
      </c>
    </row>
    <row r="1158" spans="1:11" x14ac:dyDescent="0.2">
      <c r="A1158" s="41">
        <v>42101</v>
      </c>
      <c r="B1158">
        <v>22.14878654</v>
      </c>
      <c r="C1158">
        <v>18.720500950000002</v>
      </c>
      <c r="D1158">
        <v>0.52676713500000005</v>
      </c>
      <c r="E1158">
        <v>2076.330078</v>
      </c>
      <c r="G1158" s="41">
        <f t="shared" si="97"/>
        <v>42101</v>
      </c>
      <c r="H1158" s="21">
        <f t="shared" si="98"/>
        <v>-6.0500595862555042E-3</v>
      </c>
      <c r="I1158" s="21">
        <f t="shared" si="99"/>
        <v>-6.9752989084561623E-3</v>
      </c>
      <c r="J1158" s="21">
        <f t="shared" si="100"/>
        <v>8.7679642277296299E-3</v>
      </c>
      <c r="K1158" s="21">
        <f t="shared" si="101"/>
        <v>-2.0619040280095424E-3</v>
      </c>
    </row>
    <row r="1159" spans="1:11" x14ac:dyDescent="0.2">
      <c r="A1159" s="41">
        <v>42102</v>
      </c>
      <c r="B1159">
        <v>22.294603349999999</v>
      </c>
      <c r="C1159">
        <v>19.059999470000001</v>
      </c>
      <c r="D1159">
        <v>0.53062284000000004</v>
      </c>
      <c r="E1159">
        <v>2081.8999020000001</v>
      </c>
      <c r="G1159" s="41">
        <f t="shared" si="97"/>
        <v>42102</v>
      </c>
      <c r="H1159" s="21">
        <f t="shared" si="98"/>
        <v>6.5835123624790447E-3</v>
      </c>
      <c r="I1159" s="21">
        <f t="shared" si="99"/>
        <v>1.8135119402346911E-2</v>
      </c>
      <c r="J1159" s="21">
        <f t="shared" si="100"/>
        <v>7.3195625615480875E-3</v>
      </c>
      <c r="K1159" s="21">
        <f t="shared" si="101"/>
        <v>2.6825330225748178E-3</v>
      </c>
    </row>
    <row r="1160" spans="1:11" x14ac:dyDescent="0.2">
      <c r="A1160" s="41">
        <v>42103</v>
      </c>
      <c r="B1160">
        <v>22.242322919999999</v>
      </c>
      <c r="C1160">
        <v>19.17700005</v>
      </c>
      <c r="D1160">
        <v>0.54291236399999998</v>
      </c>
      <c r="E1160">
        <v>2091.179932</v>
      </c>
      <c r="G1160" s="41">
        <f t="shared" si="97"/>
        <v>42103</v>
      </c>
      <c r="H1160" s="21">
        <f t="shared" si="98"/>
        <v>-2.3449813920999726E-3</v>
      </c>
      <c r="I1160" s="21">
        <f t="shared" si="99"/>
        <v>6.1385405694347472E-3</v>
      </c>
      <c r="J1160" s="21">
        <f t="shared" si="100"/>
        <v>2.3160563536993584E-2</v>
      </c>
      <c r="K1160" s="21">
        <f t="shared" si="101"/>
        <v>4.4574813568534211E-3</v>
      </c>
    </row>
    <row r="1161" spans="1:11" x14ac:dyDescent="0.2">
      <c r="A1161" s="41">
        <v>42104</v>
      </c>
      <c r="B1161">
        <v>22.19005585</v>
      </c>
      <c r="C1161">
        <v>19.13249969</v>
      </c>
      <c r="D1161">
        <v>0.54845464200000005</v>
      </c>
      <c r="E1161">
        <v>2102.0600589999999</v>
      </c>
      <c r="G1161" s="41">
        <f t="shared" si="97"/>
        <v>42104</v>
      </c>
      <c r="H1161" s="21">
        <f t="shared" si="98"/>
        <v>-2.3498925983581214E-3</v>
      </c>
      <c r="I1161" s="21">
        <f t="shared" si="99"/>
        <v>-2.3205068511225058E-3</v>
      </c>
      <c r="J1161" s="21">
        <f t="shared" si="100"/>
        <v>1.0208421040858839E-2</v>
      </c>
      <c r="K1161" s="21">
        <f t="shared" si="101"/>
        <v>5.2028650588638037E-3</v>
      </c>
    </row>
    <row r="1162" spans="1:11" x14ac:dyDescent="0.2">
      <c r="A1162" s="41">
        <v>42107</v>
      </c>
      <c r="B1162">
        <v>22.091007229999999</v>
      </c>
      <c r="C1162">
        <v>19.118000030000001</v>
      </c>
      <c r="D1162">
        <v>0.54339432700000001</v>
      </c>
      <c r="E1162">
        <v>2092.429932</v>
      </c>
      <c r="G1162" s="41">
        <f t="shared" si="97"/>
        <v>42107</v>
      </c>
      <c r="H1162" s="21">
        <f t="shared" si="98"/>
        <v>-4.4636489727447604E-3</v>
      </c>
      <c r="I1162" s="21">
        <f t="shared" si="99"/>
        <v>-7.5785497111890976E-4</v>
      </c>
      <c r="J1162" s="21">
        <f t="shared" si="100"/>
        <v>-9.2264968011703807E-3</v>
      </c>
      <c r="K1162" s="21">
        <f t="shared" si="101"/>
        <v>-4.5812806150653529E-3</v>
      </c>
    </row>
    <row r="1163" spans="1:11" x14ac:dyDescent="0.2">
      <c r="A1163" s="41">
        <v>42108</v>
      </c>
      <c r="B1163">
        <v>22.052482600000001</v>
      </c>
      <c r="C1163">
        <v>19.255500789999999</v>
      </c>
      <c r="D1163">
        <v>0.53881567699999999</v>
      </c>
      <c r="E1163">
        <v>2095.8400879999999</v>
      </c>
      <c r="G1163" s="41">
        <f t="shared" si="97"/>
        <v>42108</v>
      </c>
      <c r="H1163" s="21">
        <f t="shared" si="98"/>
        <v>-1.7439055448626427E-3</v>
      </c>
      <c r="I1163" s="21">
        <f t="shared" si="99"/>
        <v>7.1922146555201127E-3</v>
      </c>
      <c r="J1163" s="21">
        <f t="shared" si="100"/>
        <v>-8.4260172999561789E-3</v>
      </c>
      <c r="K1163" s="21">
        <f t="shared" si="101"/>
        <v>1.6297587545692771E-3</v>
      </c>
    </row>
    <row r="1164" spans="1:11" x14ac:dyDescent="0.2">
      <c r="A1164" s="41">
        <v>42109</v>
      </c>
      <c r="B1164">
        <v>21.939672470000001</v>
      </c>
      <c r="C1164">
        <v>19.17250061</v>
      </c>
      <c r="D1164">
        <v>0.54532212000000002</v>
      </c>
      <c r="E1164">
        <v>2106.6298830000001</v>
      </c>
      <c r="G1164" s="41">
        <f t="shared" si="97"/>
        <v>42109</v>
      </c>
      <c r="H1164" s="21">
        <f t="shared" si="98"/>
        <v>-5.1155297136477379E-3</v>
      </c>
      <c r="I1164" s="21">
        <f t="shared" si="99"/>
        <v>-4.3104659237480636E-3</v>
      </c>
      <c r="J1164" s="21">
        <f t="shared" si="100"/>
        <v>1.2075452288668354E-2</v>
      </c>
      <c r="K1164" s="21">
        <f t="shared" si="101"/>
        <v>5.1481957339105655E-3</v>
      </c>
    </row>
    <row r="1165" spans="1:11" x14ac:dyDescent="0.2">
      <c r="A1165" s="41">
        <v>42110</v>
      </c>
      <c r="B1165">
        <v>21.80209923</v>
      </c>
      <c r="C1165">
        <v>19.30200005</v>
      </c>
      <c r="D1165">
        <v>0.54194831799999998</v>
      </c>
      <c r="E1165">
        <v>2104.98999</v>
      </c>
      <c r="G1165" s="41">
        <f t="shared" si="97"/>
        <v>42110</v>
      </c>
      <c r="H1165" s="21">
        <f t="shared" si="98"/>
        <v>-6.27052387350438E-3</v>
      </c>
      <c r="I1165" s="21">
        <f t="shared" si="99"/>
        <v>6.7544366086735863E-3</v>
      </c>
      <c r="J1165" s="21">
        <f t="shared" si="100"/>
        <v>-6.1868056993543696E-3</v>
      </c>
      <c r="K1165" s="21">
        <f t="shared" si="101"/>
        <v>-7.7844381361602544E-4</v>
      </c>
    </row>
    <row r="1166" spans="1:11" x14ac:dyDescent="0.2">
      <c r="A1166" s="41">
        <v>42111</v>
      </c>
      <c r="B1166">
        <v>21.427907940000001</v>
      </c>
      <c r="C1166">
        <v>18.777999879999999</v>
      </c>
      <c r="D1166">
        <v>0.53496021000000005</v>
      </c>
      <c r="E1166">
        <v>2081.179932</v>
      </c>
      <c r="G1166" s="41">
        <f t="shared" si="97"/>
        <v>42111</v>
      </c>
      <c r="H1166" s="21">
        <f t="shared" si="98"/>
        <v>-1.7163085354877494E-2</v>
      </c>
      <c r="I1166" s="21">
        <f t="shared" si="99"/>
        <v>-2.7147454597587162E-2</v>
      </c>
      <c r="J1166" s="21">
        <f t="shared" si="100"/>
        <v>-1.289441772933031E-2</v>
      </c>
      <c r="K1166" s="21">
        <f t="shared" si="101"/>
        <v>-1.1311245237798029E-2</v>
      </c>
    </row>
    <row r="1167" spans="1:11" x14ac:dyDescent="0.2">
      <c r="A1167" s="41">
        <v>42114</v>
      </c>
      <c r="B1167">
        <v>21.499454499999999</v>
      </c>
      <c r="C1167">
        <v>19.475500109999999</v>
      </c>
      <c r="D1167">
        <v>0.53230947299999998</v>
      </c>
      <c r="E1167">
        <v>2100.3999020000001</v>
      </c>
      <c r="G1167" s="41">
        <f t="shared" si="97"/>
        <v>42114</v>
      </c>
      <c r="H1167" s="21">
        <f t="shared" si="98"/>
        <v>3.3389428496862412E-3</v>
      </c>
      <c r="I1167" s="21">
        <f t="shared" si="99"/>
        <v>3.7144543319700851E-2</v>
      </c>
      <c r="J1167" s="21">
        <f t="shared" si="100"/>
        <v>-4.9550171217408456E-3</v>
      </c>
      <c r="K1167" s="21">
        <f t="shared" si="101"/>
        <v>9.2351313331806573E-3</v>
      </c>
    </row>
    <row r="1168" spans="1:11" x14ac:dyDescent="0.2">
      <c r="A1168" s="41">
        <v>42115</v>
      </c>
      <c r="B1168">
        <v>21.469182969999999</v>
      </c>
      <c r="C1168">
        <v>19.559000019999999</v>
      </c>
      <c r="D1168">
        <v>0.53158664700000002</v>
      </c>
      <c r="E1168">
        <v>2097.290039</v>
      </c>
      <c r="G1168" s="41">
        <f t="shared" si="97"/>
        <v>42115</v>
      </c>
      <c r="H1168" s="21">
        <f t="shared" si="98"/>
        <v>-1.4080138637936265E-3</v>
      </c>
      <c r="I1168" s="21">
        <f t="shared" si="99"/>
        <v>4.2874334178009121E-3</v>
      </c>
      <c r="J1168" s="21">
        <f t="shared" si="100"/>
        <v>-1.3579055730987832E-3</v>
      </c>
      <c r="K1168" s="21">
        <f t="shared" si="101"/>
        <v>-1.4806051919155072E-3</v>
      </c>
    </row>
    <row r="1169" spans="1:11" x14ac:dyDescent="0.2">
      <c r="A1169" s="41">
        <v>42116</v>
      </c>
      <c r="B1169">
        <v>21.57923508</v>
      </c>
      <c r="C1169">
        <v>19.489999770000001</v>
      </c>
      <c r="D1169">
        <v>0.53761100799999995</v>
      </c>
      <c r="E1169">
        <v>2107.959961</v>
      </c>
      <c r="G1169" s="41">
        <f t="shared" si="97"/>
        <v>42116</v>
      </c>
      <c r="H1169" s="21">
        <f t="shared" si="98"/>
        <v>5.1260502159669093E-3</v>
      </c>
      <c r="I1169" s="21">
        <f t="shared" si="99"/>
        <v>-3.5278004974407251E-3</v>
      </c>
      <c r="J1169" s="21">
        <f t="shared" si="100"/>
        <v>1.1332792187310092E-2</v>
      </c>
      <c r="K1169" s="21">
        <f t="shared" si="101"/>
        <v>5.0874804159597442E-3</v>
      </c>
    </row>
    <row r="1170" spans="1:11" x14ac:dyDescent="0.2">
      <c r="A1170" s="41">
        <v>42117</v>
      </c>
      <c r="B1170">
        <v>21.785594939999999</v>
      </c>
      <c r="C1170">
        <v>19.499500269999999</v>
      </c>
      <c r="D1170">
        <v>0.53544229300000001</v>
      </c>
      <c r="E1170">
        <v>2112.929932</v>
      </c>
      <c r="G1170" s="41">
        <f t="shared" si="97"/>
        <v>42117</v>
      </c>
      <c r="H1170" s="21">
        <f t="shared" si="98"/>
        <v>9.5628904006545157E-3</v>
      </c>
      <c r="I1170" s="21">
        <f t="shared" si="99"/>
        <v>4.8745511093439831E-4</v>
      </c>
      <c r="J1170" s="21">
        <f t="shared" si="100"/>
        <v>-4.033985479701907E-3</v>
      </c>
      <c r="K1170" s="21">
        <f t="shared" si="101"/>
        <v>2.3577160344365744E-3</v>
      </c>
    </row>
    <row r="1171" spans="1:11" x14ac:dyDescent="0.2">
      <c r="A1171" s="41">
        <v>42118</v>
      </c>
      <c r="B1171">
        <v>21.967191700000001</v>
      </c>
      <c r="C1171">
        <v>22.254999160000001</v>
      </c>
      <c r="D1171">
        <v>0.53086376199999996</v>
      </c>
      <c r="E1171">
        <v>2117.6899410000001</v>
      </c>
      <c r="G1171" s="41">
        <f t="shared" si="97"/>
        <v>42118</v>
      </c>
      <c r="H1171" s="21">
        <f t="shared" si="98"/>
        <v>8.3356346475797222E-3</v>
      </c>
      <c r="I1171" s="21">
        <f t="shared" si="99"/>
        <v>0.14131125679355683</v>
      </c>
      <c r="J1171" s="21">
        <f t="shared" si="100"/>
        <v>-8.5509326772587047E-3</v>
      </c>
      <c r="K1171" s="21">
        <f t="shared" si="101"/>
        <v>2.2528002125912217E-3</v>
      </c>
    </row>
    <row r="1172" spans="1:11" x14ac:dyDescent="0.2">
      <c r="A1172" s="41">
        <v>42121</v>
      </c>
      <c r="B1172">
        <v>21.837869640000001</v>
      </c>
      <c r="C1172">
        <v>21.927999499999999</v>
      </c>
      <c r="D1172">
        <v>0.53496021000000005</v>
      </c>
      <c r="E1172">
        <v>2108.919922</v>
      </c>
      <c r="G1172" s="41">
        <f t="shared" si="97"/>
        <v>42121</v>
      </c>
      <c r="H1172" s="21">
        <f t="shared" si="98"/>
        <v>-5.8870547389996957E-3</v>
      </c>
      <c r="I1172" s="21">
        <f t="shared" si="99"/>
        <v>-1.4693312619293852E-2</v>
      </c>
      <c r="J1172" s="21">
        <f t="shared" si="100"/>
        <v>7.7165711680280413E-3</v>
      </c>
      <c r="K1172" s="21">
        <f t="shared" si="101"/>
        <v>-4.14131399984774E-3</v>
      </c>
    </row>
    <row r="1173" spans="1:11" x14ac:dyDescent="0.2">
      <c r="A1173" s="41">
        <v>42122</v>
      </c>
      <c r="B1173">
        <v>21.76358604</v>
      </c>
      <c r="C1173">
        <v>21.465499879999999</v>
      </c>
      <c r="D1173">
        <v>0.53761100799999995</v>
      </c>
      <c r="E1173">
        <v>2114.76001</v>
      </c>
      <c r="G1173" s="41">
        <f t="shared" si="97"/>
        <v>42122</v>
      </c>
      <c r="H1173" s="21">
        <f t="shared" si="98"/>
        <v>-3.4015955413497518E-3</v>
      </c>
      <c r="I1173" s="21">
        <f t="shared" si="99"/>
        <v>-2.1091737985492021E-2</v>
      </c>
      <c r="J1173" s="21">
        <f t="shared" si="100"/>
        <v>4.9551311489126615E-3</v>
      </c>
      <c r="K1173" s="21">
        <f t="shared" si="101"/>
        <v>2.7692317470553451E-3</v>
      </c>
    </row>
    <row r="1174" spans="1:11" x14ac:dyDescent="0.2">
      <c r="A1174" s="41">
        <v>42123</v>
      </c>
      <c r="B1174">
        <v>21.427907940000001</v>
      </c>
      <c r="C1174">
        <v>21.46850014</v>
      </c>
      <c r="D1174">
        <v>0.53351426099999999</v>
      </c>
      <c r="E1174">
        <v>2106.8500979999999</v>
      </c>
      <c r="G1174" s="41">
        <f t="shared" si="97"/>
        <v>42123</v>
      </c>
      <c r="H1174" s="21">
        <f t="shared" si="98"/>
        <v>-1.5423841428661869E-2</v>
      </c>
      <c r="I1174" s="21">
        <f t="shared" si="99"/>
        <v>1.3977126164177456E-4</v>
      </c>
      <c r="J1174" s="21">
        <f t="shared" si="100"/>
        <v>-7.620281093648984E-3</v>
      </c>
      <c r="K1174" s="21">
        <f t="shared" si="101"/>
        <v>-3.7403355286635964E-3</v>
      </c>
    </row>
    <row r="1175" spans="1:11" x14ac:dyDescent="0.2">
      <c r="A1175" s="41">
        <v>42124</v>
      </c>
      <c r="B1175">
        <v>21.47469139</v>
      </c>
      <c r="C1175">
        <v>21.0890007</v>
      </c>
      <c r="D1175">
        <v>0.53496021000000005</v>
      </c>
      <c r="E1175">
        <v>2085.51001</v>
      </c>
      <c r="G1175" s="41">
        <f t="shared" si="97"/>
        <v>42124</v>
      </c>
      <c r="H1175" s="21">
        <f t="shared" si="98"/>
        <v>2.1832952676013552E-3</v>
      </c>
      <c r="I1175" s="21">
        <f t="shared" si="99"/>
        <v>-1.7677035541617481E-2</v>
      </c>
      <c r="J1175" s="21">
        <f t="shared" si="100"/>
        <v>2.7102349565872874E-3</v>
      </c>
      <c r="K1175" s="21">
        <f t="shared" si="101"/>
        <v>-1.0128906665100579E-2</v>
      </c>
    </row>
    <row r="1176" spans="1:11" x14ac:dyDescent="0.2">
      <c r="A1176" s="41">
        <v>42125</v>
      </c>
      <c r="B1176">
        <v>21.626012800000002</v>
      </c>
      <c r="C1176">
        <v>21.143499370000001</v>
      </c>
      <c r="D1176">
        <v>0.54821383999999995</v>
      </c>
      <c r="E1176">
        <v>2108.290039</v>
      </c>
      <c r="G1176" s="41">
        <f t="shared" si="97"/>
        <v>42125</v>
      </c>
      <c r="H1176" s="21">
        <f t="shared" si="98"/>
        <v>7.0464998659057016E-3</v>
      </c>
      <c r="I1176" s="21">
        <f t="shared" si="99"/>
        <v>2.5842224947150161E-3</v>
      </c>
      <c r="J1176" s="21">
        <f t="shared" si="100"/>
        <v>2.477498279731849E-2</v>
      </c>
      <c r="K1176" s="21">
        <f t="shared" si="101"/>
        <v>1.0923001515586117E-2</v>
      </c>
    </row>
    <row r="1177" spans="1:11" x14ac:dyDescent="0.2">
      <c r="A1177" s="41">
        <v>42128</v>
      </c>
      <c r="B1177">
        <v>21.785594939999999</v>
      </c>
      <c r="C1177">
        <v>21.152000430000001</v>
      </c>
      <c r="D1177">
        <v>0.54484027599999996</v>
      </c>
      <c r="E1177">
        <v>2114.48999</v>
      </c>
      <c r="G1177" s="41">
        <f t="shared" si="97"/>
        <v>42128</v>
      </c>
      <c r="H1177" s="21">
        <f t="shared" si="98"/>
        <v>7.3791753235250878E-3</v>
      </c>
      <c r="I1177" s="21">
        <f t="shared" si="99"/>
        <v>4.0206494919492464E-4</v>
      </c>
      <c r="J1177" s="21">
        <f t="shared" si="100"/>
        <v>-6.1537373810190976E-3</v>
      </c>
      <c r="K1177" s="21">
        <f t="shared" si="101"/>
        <v>2.9407486092096757E-3</v>
      </c>
    </row>
    <row r="1178" spans="1:11" x14ac:dyDescent="0.2">
      <c r="A1178" s="41">
        <v>42129</v>
      </c>
      <c r="B1178">
        <v>21.496698380000002</v>
      </c>
      <c r="C1178">
        <v>21.05949974</v>
      </c>
      <c r="D1178">
        <v>0.53086376199999996</v>
      </c>
      <c r="E1178">
        <v>2089.459961</v>
      </c>
      <c r="G1178" s="41">
        <f t="shared" si="97"/>
        <v>42129</v>
      </c>
      <c r="H1178" s="21">
        <f t="shared" si="98"/>
        <v>-1.326089835029301E-2</v>
      </c>
      <c r="I1178" s="21">
        <f t="shared" si="99"/>
        <v>-4.373141457996943E-3</v>
      </c>
      <c r="J1178" s="21">
        <f t="shared" si="100"/>
        <v>-2.5652497834062427E-2</v>
      </c>
      <c r="K1178" s="21">
        <f t="shared" si="101"/>
        <v>-1.1837383538524149E-2</v>
      </c>
    </row>
    <row r="1179" spans="1:11" x14ac:dyDescent="0.2">
      <c r="A1179" s="41">
        <v>42130</v>
      </c>
      <c r="B1179">
        <v>21.49946976</v>
      </c>
      <c r="C1179">
        <v>20.954999919999999</v>
      </c>
      <c r="D1179">
        <v>0.53255045400000001</v>
      </c>
      <c r="E1179">
        <v>2080.1499020000001</v>
      </c>
      <c r="G1179" s="41">
        <f t="shared" si="97"/>
        <v>42130</v>
      </c>
      <c r="H1179" s="21">
        <f t="shared" si="98"/>
        <v>1.2892119296687351E-4</v>
      </c>
      <c r="I1179" s="21">
        <f t="shared" si="99"/>
        <v>-4.962122618777931E-3</v>
      </c>
      <c r="J1179" s="21">
        <f t="shared" si="100"/>
        <v>3.1772596299388667E-3</v>
      </c>
      <c r="K1179" s="21">
        <f t="shared" si="101"/>
        <v>-4.4557250073096188E-3</v>
      </c>
    </row>
    <row r="1180" spans="1:11" x14ac:dyDescent="0.2">
      <c r="A1180" s="41">
        <v>42131</v>
      </c>
      <c r="B1180">
        <v>21.604682919999998</v>
      </c>
      <c r="C1180">
        <v>21.34399986</v>
      </c>
      <c r="D1180">
        <v>0.54194831799999998</v>
      </c>
      <c r="E1180">
        <v>2088</v>
      </c>
      <c r="G1180" s="41">
        <f t="shared" si="97"/>
        <v>42131</v>
      </c>
      <c r="H1180" s="21">
        <f t="shared" si="98"/>
        <v>4.8937560402419035E-3</v>
      </c>
      <c r="I1180" s="21">
        <f t="shared" si="99"/>
        <v>1.8563585849920683E-2</v>
      </c>
      <c r="J1180" s="21">
        <f t="shared" si="100"/>
        <v>1.764689886077897E-2</v>
      </c>
      <c r="K1180" s="21">
        <f t="shared" si="101"/>
        <v>3.7738136047080761E-3</v>
      </c>
    </row>
    <row r="1181" spans="1:11" x14ac:dyDescent="0.2">
      <c r="A1181" s="41">
        <v>42132</v>
      </c>
      <c r="B1181">
        <v>21.743122100000001</v>
      </c>
      <c r="C1181">
        <v>21.68449974</v>
      </c>
      <c r="D1181">
        <v>0.50194704499999998</v>
      </c>
      <c r="E1181">
        <v>2116.1000979999999</v>
      </c>
      <c r="G1181" s="41">
        <f t="shared" si="97"/>
        <v>42132</v>
      </c>
      <c r="H1181" s="21">
        <f t="shared" si="98"/>
        <v>6.40783206643805E-3</v>
      </c>
      <c r="I1181" s="21">
        <f t="shared" si="99"/>
        <v>1.5952955501940203E-2</v>
      </c>
      <c r="J1181" s="21">
        <f t="shared" si="100"/>
        <v>-7.3810124824485568E-2</v>
      </c>
      <c r="K1181" s="21">
        <f t="shared" si="101"/>
        <v>1.3457901340996115E-2</v>
      </c>
    </row>
    <row r="1182" spans="1:11" x14ac:dyDescent="0.2">
      <c r="A1182" s="41">
        <v>42135</v>
      </c>
      <c r="B1182">
        <v>21.624053960000001</v>
      </c>
      <c r="C1182">
        <v>21.642499919999999</v>
      </c>
      <c r="D1182">
        <v>0.49712732399999998</v>
      </c>
      <c r="E1182">
        <v>2105.330078</v>
      </c>
      <c r="G1182" s="41">
        <f t="shared" si="97"/>
        <v>42135</v>
      </c>
      <c r="H1182" s="21">
        <f t="shared" si="98"/>
        <v>-5.4761289318243558E-3</v>
      </c>
      <c r="I1182" s="21">
        <f t="shared" si="99"/>
        <v>-1.9368590700078459E-3</v>
      </c>
      <c r="J1182" s="21">
        <f t="shared" si="100"/>
        <v>-9.6020507501941577E-3</v>
      </c>
      <c r="K1182" s="21">
        <f t="shared" si="101"/>
        <v>-5.0895607491248107E-3</v>
      </c>
    </row>
    <row r="1183" spans="1:11" x14ac:dyDescent="0.2">
      <c r="A1183" s="41">
        <v>42136</v>
      </c>
      <c r="B1183">
        <v>21.862176900000001</v>
      </c>
      <c r="C1183">
        <v>21.551000599999998</v>
      </c>
      <c r="D1183">
        <v>0.50194704499999998</v>
      </c>
      <c r="E1183">
        <v>2099.1201169999999</v>
      </c>
      <c r="G1183" s="41">
        <f t="shared" si="97"/>
        <v>42136</v>
      </c>
      <c r="H1183" s="21">
        <f t="shared" si="98"/>
        <v>1.1011947178844361E-2</v>
      </c>
      <c r="I1183" s="21">
        <f t="shared" si="99"/>
        <v>-4.2277611337979693E-3</v>
      </c>
      <c r="J1183" s="21">
        <f t="shared" si="100"/>
        <v>9.6951440150572221E-3</v>
      </c>
      <c r="K1183" s="21">
        <f t="shared" si="101"/>
        <v>-2.949637714718456E-3</v>
      </c>
    </row>
    <row r="1184" spans="1:11" x14ac:dyDescent="0.2">
      <c r="A1184" s="41">
        <v>42137</v>
      </c>
      <c r="B1184">
        <v>21.64067459</v>
      </c>
      <c r="C1184">
        <v>21.34350014</v>
      </c>
      <c r="D1184">
        <v>0.50483858599999998</v>
      </c>
      <c r="E1184">
        <v>2098.4799800000001</v>
      </c>
      <c r="G1184" s="41">
        <f t="shared" si="97"/>
        <v>42137</v>
      </c>
      <c r="H1184" s="21">
        <f t="shared" si="98"/>
        <v>-1.0131759111326272E-2</v>
      </c>
      <c r="I1184" s="21">
        <f t="shared" si="99"/>
        <v>-9.6283445883249552E-3</v>
      </c>
      <c r="J1184" s="21">
        <f t="shared" si="100"/>
        <v>5.7606495123405654E-3</v>
      </c>
      <c r="K1184" s="21">
        <f t="shared" si="101"/>
        <v>-3.0495491649840112E-4</v>
      </c>
    </row>
    <row r="1185" spans="1:11" x14ac:dyDescent="0.2">
      <c r="A1185" s="41">
        <v>42138</v>
      </c>
      <c r="B1185">
        <v>21.795730590000002</v>
      </c>
      <c r="C1185">
        <v>21.614000319999999</v>
      </c>
      <c r="D1185">
        <v>0.51303172100000005</v>
      </c>
      <c r="E1185">
        <v>2121.1000979999999</v>
      </c>
      <c r="G1185" s="41">
        <f t="shared" si="97"/>
        <v>42138</v>
      </c>
      <c r="H1185" s="21">
        <f t="shared" si="98"/>
        <v>7.1650261804524391E-3</v>
      </c>
      <c r="I1185" s="21">
        <f t="shared" si="99"/>
        <v>1.2673656065110617E-2</v>
      </c>
      <c r="J1185" s="21">
        <f t="shared" si="100"/>
        <v>1.6229217074940516E-2</v>
      </c>
      <c r="K1185" s="21">
        <f t="shared" si="101"/>
        <v>1.077928701516595E-2</v>
      </c>
    </row>
    <row r="1186" spans="1:11" x14ac:dyDescent="0.2">
      <c r="A1186" s="41">
        <v>42139</v>
      </c>
      <c r="B1186">
        <v>21.939699170000001</v>
      </c>
      <c r="C1186">
        <v>21.299999239999998</v>
      </c>
      <c r="D1186">
        <v>0.51327264299999997</v>
      </c>
      <c r="E1186">
        <v>2122.7299800000001</v>
      </c>
      <c r="G1186" s="41">
        <f t="shared" si="97"/>
        <v>42139</v>
      </c>
      <c r="H1186" s="21">
        <f t="shared" si="98"/>
        <v>6.6053569255463632E-3</v>
      </c>
      <c r="I1186" s="21">
        <f t="shared" si="99"/>
        <v>-1.4527670738926024E-2</v>
      </c>
      <c r="J1186" s="21">
        <f t="shared" si="100"/>
        <v>4.6960449059629816E-4</v>
      </c>
      <c r="K1186" s="21">
        <f t="shared" si="101"/>
        <v>7.6841352349998893E-4</v>
      </c>
    </row>
    <row r="1187" spans="1:11" x14ac:dyDescent="0.2">
      <c r="A1187" s="41">
        <v>42142</v>
      </c>
      <c r="B1187">
        <v>22.127975459999998</v>
      </c>
      <c r="C1187">
        <v>21.26199913</v>
      </c>
      <c r="D1187">
        <v>0.51254969800000005</v>
      </c>
      <c r="E1187">
        <v>2129.1999510000001</v>
      </c>
      <c r="G1187" s="41">
        <f t="shared" si="97"/>
        <v>42142</v>
      </c>
      <c r="H1187" s="21">
        <f t="shared" si="98"/>
        <v>8.5815347120822647E-3</v>
      </c>
      <c r="I1187" s="21">
        <f t="shared" si="99"/>
        <v>-1.7840427866606667E-3</v>
      </c>
      <c r="J1187" s="21">
        <f t="shared" si="100"/>
        <v>-1.4085009397235559E-3</v>
      </c>
      <c r="K1187" s="21">
        <f t="shared" si="101"/>
        <v>3.0479481898115779E-3</v>
      </c>
    </row>
    <row r="1188" spans="1:11" x14ac:dyDescent="0.2">
      <c r="A1188" s="41">
        <v>42143</v>
      </c>
      <c r="B1188">
        <v>21.161678309999999</v>
      </c>
      <c r="C1188">
        <v>21.085500719999999</v>
      </c>
      <c r="D1188">
        <v>0.50935417400000005</v>
      </c>
      <c r="E1188">
        <v>2127.830078</v>
      </c>
      <c r="G1188" s="41">
        <f t="shared" si="97"/>
        <v>42143</v>
      </c>
      <c r="H1188" s="21">
        <f t="shared" si="98"/>
        <v>-4.3668574730062498E-2</v>
      </c>
      <c r="I1188" s="21">
        <f t="shared" si="99"/>
        <v>-8.3011201778748767E-3</v>
      </c>
      <c r="J1188" s="21">
        <f t="shared" si="100"/>
        <v>-6.2345642041525817E-3</v>
      </c>
      <c r="K1188" s="21">
        <f t="shared" si="101"/>
        <v>-6.43374521663298E-4</v>
      </c>
    </row>
    <row r="1189" spans="1:11" x14ac:dyDescent="0.2">
      <c r="A1189" s="41">
        <v>42144</v>
      </c>
      <c r="B1189">
        <v>21.01493073</v>
      </c>
      <c r="C1189">
        <v>21.193000789999999</v>
      </c>
      <c r="D1189">
        <v>0.50935417400000005</v>
      </c>
      <c r="E1189">
        <v>2125.8500979999999</v>
      </c>
      <c r="G1189" s="41">
        <f t="shared" si="97"/>
        <v>42144</v>
      </c>
      <c r="H1189" s="21">
        <f t="shared" si="98"/>
        <v>-6.9345908131801456E-3</v>
      </c>
      <c r="I1189" s="21">
        <f t="shared" si="99"/>
        <v>5.0982934400052304E-3</v>
      </c>
      <c r="J1189" s="21">
        <f t="shared" si="100"/>
        <v>0</v>
      </c>
      <c r="K1189" s="21">
        <f t="shared" si="101"/>
        <v>-9.3051603155314133E-4</v>
      </c>
    </row>
    <row r="1190" spans="1:11" x14ac:dyDescent="0.2">
      <c r="A1190" s="41">
        <v>42145</v>
      </c>
      <c r="B1190">
        <v>21.07307625</v>
      </c>
      <c r="C1190">
        <v>21.581499099999998</v>
      </c>
      <c r="D1190">
        <v>0.50572282099999999</v>
      </c>
      <c r="E1190">
        <v>2130.820068</v>
      </c>
      <c r="G1190" s="41">
        <f t="shared" si="97"/>
        <v>42145</v>
      </c>
      <c r="H1190" s="21">
        <f t="shared" si="98"/>
        <v>2.7668670787952708E-3</v>
      </c>
      <c r="I1190" s="21">
        <f t="shared" si="99"/>
        <v>1.8331444133353303E-2</v>
      </c>
      <c r="J1190" s="21">
        <f t="shared" si="100"/>
        <v>-7.1293280498375688E-3</v>
      </c>
      <c r="K1190" s="21">
        <f t="shared" si="101"/>
        <v>2.3378741542858794E-3</v>
      </c>
    </row>
    <row r="1191" spans="1:11" x14ac:dyDescent="0.2">
      <c r="A1191" s="41">
        <v>42146</v>
      </c>
      <c r="B1191">
        <v>21.003854749999999</v>
      </c>
      <c r="C1191">
        <v>21.381500240000001</v>
      </c>
      <c r="D1191">
        <v>0.50499671700000004</v>
      </c>
      <c r="E1191">
        <v>2126.0600589999999</v>
      </c>
      <c r="G1191" s="41">
        <f t="shared" si="97"/>
        <v>42146</v>
      </c>
      <c r="H1191" s="21">
        <f t="shared" si="98"/>
        <v>-3.2848312784898295E-3</v>
      </c>
      <c r="I1191" s="21">
        <f t="shared" si="99"/>
        <v>-9.2671440048387455E-3</v>
      </c>
      <c r="J1191" s="21">
        <f t="shared" si="100"/>
        <v>-1.4357746375063263E-3</v>
      </c>
      <c r="K1191" s="21">
        <f t="shared" si="101"/>
        <v>-2.2338859444231973E-3</v>
      </c>
    </row>
    <row r="1192" spans="1:11" x14ac:dyDescent="0.2">
      <c r="A1192" s="41">
        <v>42150</v>
      </c>
      <c r="B1192">
        <v>20.738056180000001</v>
      </c>
      <c r="C1192">
        <v>21.273500439999999</v>
      </c>
      <c r="D1192">
        <v>0.50184947300000005</v>
      </c>
      <c r="E1192">
        <v>2104.1999510000001</v>
      </c>
      <c r="G1192" s="41">
        <f t="shared" si="97"/>
        <v>42150</v>
      </c>
      <c r="H1192" s="21">
        <f t="shared" si="98"/>
        <v>-1.2654751861678993E-2</v>
      </c>
      <c r="I1192" s="21">
        <f t="shared" si="99"/>
        <v>-5.0510861626986703E-3</v>
      </c>
      <c r="J1192" s="21">
        <f t="shared" si="100"/>
        <v>-6.2322068521486473E-3</v>
      </c>
      <c r="K1192" s="21">
        <f t="shared" si="101"/>
        <v>-1.028198046779627E-2</v>
      </c>
    </row>
    <row r="1193" spans="1:11" x14ac:dyDescent="0.2">
      <c r="A1193" s="41">
        <v>42151</v>
      </c>
      <c r="B1193">
        <v>20.818347930000002</v>
      </c>
      <c r="C1193">
        <v>21.570999149999999</v>
      </c>
      <c r="D1193">
        <v>0.528721094</v>
      </c>
      <c r="E1193">
        <v>2123.4799800000001</v>
      </c>
      <c r="G1193" s="41">
        <f t="shared" si="97"/>
        <v>42151</v>
      </c>
      <c r="H1193" s="21">
        <f t="shared" si="98"/>
        <v>3.871710506669129E-3</v>
      </c>
      <c r="I1193" s="21">
        <f t="shared" si="99"/>
        <v>1.3984473821742061E-2</v>
      </c>
      <c r="J1193" s="21">
        <f t="shared" si="100"/>
        <v>5.3545181265937103E-2</v>
      </c>
      <c r="K1193" s="21">
        <f t="shared" si="101"/>
        <v>9.1626411220271375E-3</v>
      </c>
    </row>
    <row r="1194" spans="1:11" x14ac:dyDescent="0.2">
      <c r="A1194" s="41">
        <v>42152</v>
      </c>
      <c r="B1194">
        <v>20.721445079999999</v>
      </c>
      <c r="C1194">
        <v>21.32850075</v>
      </c>
      <c r="D1194">
        <v>0.53598380099999998</v>
      </c>
      <c r="E1194">
        <v>2120.790039</v>
      </c>
      <c r="G1194" s="41">
        <f t="shared" si="97"/>
        <v>42152</v>
      </c>
      <c r="H1194" s="21">
        <f t="shared" si="98"/>
        <v>-4.6546849118782535E-3</v>
      </c>
      <c r="I1194" s="21">
        <f t="shared" si="99"/>
        <v>-1.1241871473533394E-2</v>
      </c>
      <c r="J1194" s="21">
        <f t="shared" si="100"/>
        <v>1.3736367023026386E-2</v>
      </c>
      <c r="K1194" s="21">
        <f t="shared" si="101"/>
        <v>-1.2667607066396691E-3</v>
      </c>
    </row>
    <row r="1195" spans="1:11" x14ac:dyDescent="0.2">
      <c r="A1195" s="41">
        <v>42153</v>
      </c>
      <c r="B1195">
        <v>20.56361961</v>
      </c>
      <c r="C1195">
        <v>21.461500170000001</v>
      </c>
      <c r="D1195">
        <v>0.53574180599999999</v>
      </c>
      <c r="E1195">
        <v>2107.389893</v>
      </c>
      <c r="G1195" s="41">
        <f t="shared" si="97"/>
        <v>42153</v>
      </c>
      <c r="H1195" s="21">
        <f t="shared" si="98"/>
        <v>-7.6165281615580647E-3</v>
      </c>
      <c r="I1195" s="21">
        <f t="shared" si="99"/>
        <v>6.2357603827358776E-3</v>
      </c>
      <c r="J1195" s="21">
        <f t="shared" si="100"/>
        <v>-4.5149685409984208E-4</v>
      </c>
      <c r="K1195" s="21">
        <f t="shared" si="101"/>
        <v>-6.3184689448647635E-3</v>
      </c>
    </row>
    <row r="1196" spans="1:11" x14ac:dyDescent="0.2">
      <c r="A1196" s="41">
        <v>42156</v>
      </c>
      <c r="B1196">
        <v>20.69098473</v>
      </c>
      <c r="C1196">
        <v>21.54599953</v>
      </c>
      <c r="D1196">
        <v>0.54179412100000002</v>
      </c>
      <c r="E1196">
        <v>2111.7299800000001</v>
      </c>
      <c r="G1196" s="41">
        <f t="shared" si="97"/>
        <v>42156</v>
      </c>
      <c r="H1196" s="21">
        <f t="shared" si="98"/>
        <v>6.1937111469453181E-3</v>
      </c>
      <c r="I1196" s="21">
        <f t="shared" si="99"/>
        <v>3.9372531896961771E-3</v>
      </c>
      <c r="J1196" s="21">
        <f t="shared" si="100"/>
        <v>1.1297074322402345E-2</v>
      </c>
      <c r="K1196" s="21">
        <f t="shared" si="101"/>
        <v>2.0594608593389463E-3</v>
      </c>
    </row>
    <row r="1197" spans="1:11" x14ac:dyDescent="0.2">
      <c r="A1197" s="41">
        <v>42157</v>
      </c>
      <c r="B1197">
        <v>20.63560867</v>
      </c>
      <c r="C1197">
        <v>21.54949951</v>
      </c>
      <c r="D1197">
        <v>0.53114199600000001</v>
      </c>
      <c r="E1197">
        <v>2109.6000979999999</v>
      </c>
      <c r="G1197" s="41">
        <f t="shared" si="97"/>
        <v>42157</v>
      </c>
      <c r="H1197" s="21">
        <f t="shared" si="98"/>
        <v>-2.676337579994937E-3</v>
      </c>
      <c r="I1197" s="21">
        <f t="shared" si="99"/>
        <v>1.62442220196235E-4</v>
      </c>
      <c r="J1197" s="21">
        <f t="shared" si="100"/>
        <v>-1.9660835337857119E-2</v>
      </c>
      <c r="K1197" s="21">
        <f t="shared" si="101"/>
        <v>-1.0085958054164568E-3</v>
      </c>
    </row>
    <row r="1198" spans="1:11" x14ac:dyDescent="0.2">
      <c r="A1198" s="41">
        <v>42158</v>
      </c>
      <c r="B1198">
        <v>20.73528671</v>
      </c>
      <c r="C1198">
        <v>21.829500199999998</v>
      </c>
      <c r="D1198">
        <v>0.52533185500000001</v>
      </c>
      <c r="E1198">
        <v>2114.070068</v>
      </c>
      <c r="G1198" s="41">
        <f t="shared" si="97"/>
        <v>42158</v>
      </c>
      <c r="H1198" s="21">
        <f t="shared" si="98"/>
        <v>4.8303901083815515E-3</v>
      </c>
      <c r="I1198" s="21">
        <f t="shared" si="99"/>
        <v>1.2993373227534244E-2</v>
      </c>
      <c r="J1198" s="21">
        <f t="shared" si="100"/>
        <v>-1.0938959908566526E-2</v>
      </c>
      <c r="K1198" s="21">
        <f t="shared" si="101"/>
        <v>2.1188707775647853E-3</v>
      </c>
    </row>
    <row r="1199" spans="1:11" x14ac:dyDescent="0.2">
      <c r="A1199" s="41">
        <v>42159</v>
      </c>
      <c r="B1199">
        <v>20.530401229999999</v>
      </c>
      <c r="C1199">
        <v>21.538999560000001</v>
      </c>
      <c r="D1199">
        <v>0.53477340900000003</v>
      </c>
      <c r="E1199">
        <v>2095.8400879999999</v>
      </c>
      <c r="G1199" s="41">
        <f t="shared" si="97"/>
        <v>42159</v>
      </c>
      <c r="H1199" s="21">
        <f t="shared" si="98"/>
        <v>-9.8810054023121593E-3</v>
      </c>
      <c r="I1199" s="21">
        <f t="shared" si="99"/>
        <v>-1.3307709170547022E-2</v>
      </c>
      <c r="J1199" s="21">
        <f t="shared" si="100"/>
        <v>1.7972551845347295E-2</v>
      </c>
      <c r="K1199" s="21">
        <f t="shared" si="101"/>
        <v>-8.6231673566271594E-3</v>
      </c>
    </row>
    <row r="1200" spans="1:11" x14ac:dyDescent="0.2">
      <c r="A1200" s="41">
        <v>42160</v>
      </c>
      <c r="B1200">
        <v>20.22859764</v>
      </c>
      <c r="C1200">
        <v>21.347499849999998</v>
      </c>
      <c r="D1200">
        <v>0.53888893100000002</v>
      </c>
      <c r="E1200">
        <v>2092.830078</v>
      </c>
      <c r="G1200" s="41">
        <f t="shared" si="97"/>
        <v>42160</v>
      </c>
      <c r="H1200" s="21">
        <f t="shared" si="98"/>
        <v>-1.4700325951691042E-2</v>
      </c>
      <c r="I1200" s="21">
        <f t="shared" si="99"/>
        <v>-8.8908358750160454E-3</v>
      </c>
      <c r="J1200" s="21">
        <f t="shared" si="100"/>
        <v>7.6958239335342959E-3</v>
      </c>
      <c r="K1200" s="21">
        <f t="shared" si="101"/>
        <v>-1.4361830452781499E-3</v>
      </c>
    </row>
    <row r="1201" spans="1:11" x14ac:dyDescent="0.2">
      <c r="A1201" s="41">
        <v>42163</v>
      </c>
      <c r="B1201">
        <v>20.10400581</v>
      </c>
      <c r="C1201">
        <v>21.174999239999998</v>
      </c>
      <c r="D1201">
        <v>0.52654242500000004</v>
      </c>
      <c r="E1201">
        <v>2079.280029</v>
      </c>
      <c r="G1201" s="41">
        <f t="shared" si="97"/>
        <v>42163</v>
      </c>
      <c r="H1201" s="21">
        <f t="shared" si="98"/>
        <v>-6.1591926547410409E-3</v>
      </c>
      <c r="I1201" s="21">
        <f t="shared" si="99"/>
        <v>-8.0806001270448125E-3</v>
      </c>
      <c r="J1201" s="21">
        <f t="shared" si="100"/>
        <v>-2.2911040271487715E-2</v>
      </c>
      <c r="K1201" s="21">
        <f t="shared" si="101"/>
        <v>-6.4745098717947647E-3</v>
      </c>
    </row>
    <row r="1202" spans="1:11" x14ac:dyDescent="0.2">
      <c r="A1202" s="41">
        <v>42164</v>
      </c>
      <c r="B1202">
        <v>20.065248489999998</v>
      </c>
      <c r="C1202">
        <v>21.274000170000001</v>
      </c>
      <c r="D1202">
        <v>0.529205382</v>
      </c>
      <c r="E1202">
        <v>2080.1499020000001</v>
      </c>
      <c r="G1202" s="41">
        <f t="shared" si="97"/>
        <v>42164</v>
      </c>
      <c r="H1202" s="21">
        <f t="shared" si="98"/>
        <v>-1.9278406684862563E-3</v>
      </c>
      <c r="I1202" s="21">
        <f t="shared" si="99"/>
        <v>4.6753687628469098E-3</v>
      </c>
      <c r="J1202" s="21">
        <f t="shared" si="100"/>
        <v>5.0574405281778034E-3</v>
      </c>
      <c r="K1202" s="21">
        <f t="shared" si="101"/>
        <v>4.1835298173786839E-4</v>
      </c>
    </row>
    <row r="1203" spans="1:11" x14ac:dyDescent="0.2">
      <c r="A1203" s="41">
        <v>42165</v>
      </c>
      <c r="B1203">
        <v>20.192607880000001</v>
      </c>
      <c r="C1203">
        <v>21.538499829999999</v>
      </c>
      <c r="D1203">
        <v>0.51976400599999995</v>
      </c>
      <c r="E1203">
        <v>2105.1999510000001</v>
      </c>
      <c r="G1203" s="41">
        <f t="shared" si="97"/>
        <v>42165</v>
      </c>
      <c r="H1203" s="21">
        <f t="shared" si="98"/>
        <v>6.3472620368232634E-3</v>
      </c>
      <c r="I1203" s="21">
        <f t="shared" si="99"/>
        <v>1.2433000746751466E-2</v>
      </c>
      <c r="J1203" s="21">
        <f t="shared" si="100"/>
        <v>-1.7840665120068766E-2</v>
      </c>
      <c r="K1203" s="21">
        <f t="shared" si="101"/>
        <v>1.204242491174079E-2</v>
      </c>
    </row>
    <row r="1204" spans="1:11" x14ac:dyDescent="0.2">
      <c r="A1204" s="41">
        <v>42166</v>
      </c>
      <c r="B1204">
        <v>20.195379259999999</v>
      </c>
      <c r="C1204">
        <v>21.648500439999999</v>
      </c>
      <c r="D1204">
        <v>0.52533185500000001</v>
      </c>
      <c r="E1204">
        <v>2108.860107</v>
      </c>
      <c r="G1204" s="41">
        <f t="shared" si="97"/>
        <v>42166</v>
      </c>
      <c r="H1204" s="21">
        <f t="shared" si="98"/>
        <v>1.3724725486021064E-4</v>
      </c>
      <c r="I1204" s="21">
        <f t="shared" si="99"/>
        <v>5.1071620989491251E-3</v>
      </c>
      <c r="J1204" s="21">
        <f t="shared" si="100"/>
        <v>1.0712263519071064E-2</v>
      </c>
      <c r="K1204" s="21">
        <f t="shared" si="101"/>
        <v>1.7386262992553636E-3</v>
      </c>
    </row>
    <row r="1205" spans="1:11" x14ac:dyDescent="0.2">
      <c r="A1205" s="41">
        <v>42167</v>
      </c>
      <c r="B1205">
        <v>20.05417061</v>
      </c>
      <c r="C1205">
        <v>21.496000290000001</v>
      </c>
      <c r="D1205">
        <v>0.51104879400000003</v>
      </c>
      <c r="E1205">
        <v>2094.110107</v>
      </c>
      <c r="G1205" s="41">
        <f t="shared" si="97"/>
        <v>42167</v>
      </c>
      <c r="H1205" s="21">
        <f t="shared" si="98"/>
        <v>-6.9921266732377958E-3</v>
      </c>
      <c r="I1205" s="21">
        <f t="shared" si="99"/>
        <v>-7.0443747557785708E-3</v>
      </c>
      <c r="J1205" s="21">
        <f t="shared" si="100"/>
        <v>-2.7188644404592566E-2</v>
      </c>
      <c r="K1205" s="21">
        <f t="shared" si="101"/>
        <v>-6.9942998831643566E-3</v>
      </c>
    </row>
    <row r="1206" spans="1:11" x14ac:dyDescent="0.2">
      <c r="A1206" s="41">
        <v>42170</v>
      </c>
      <c r="B1206">
        <v>19.915733339999999</v>
      </c>
      <c r="C1206">
        <v>21.183500290000001</v>
      </c>
      <c r="D1206">
        <v>0.51008039699999996</v>
      </c>
      <c r="E1206">
        <v>2084.429932</v>
      </c>
      <c r="G1206" s="41">
        <f t="shared" si="97"/>
        <v>42170</v>
      </c>
      <c r="H1206" s="21">
        <f t="shared" si="98"/>
        <v>-6.90316606416867E-3</v>
      </c>
      <c r="I1206" s="21">
        <f t="shared" si="99"/>
        <v>-1.4537588192412465E-2</v>
      </c>
      <c r="J1206" s="21">
        <f t="shared" si="100"/>
        <v>-1.8949208204178669E-3</v>
      </c>
      <c r="K1206" s="21">
        <f t="shared" si="101"/>
        <v>-4.6225721215145121E-3</v>
      </c>
    </row>
    <row r="1207" spans="1:11" x14ac:dyDescent="0.2">
      <c r="A1207" s="41">
        <v>42171</v>
      </c>
      <c r="B1207">
        <v>20.032022479999998</v>
      </c>
      <c r="C1207">
        <v>21.36300087</v>
      </c>
      <c r="D1207">
        <v>0.51637482599999995</v>
      </c>
      <c r="E1207">
        <v>2096.290039</v>
      </c>
      <c r="G1207" s="41">
        <f t="shared" si="97"/>
        <v>42171</v>
      </c>
      <c r="H1207" s="21">
        <f t="shared" si="98"/>
        <v>5.8390588995503815E-3</v>
      </c>
      <c r="I1207" s="21">
        <f t="shared" si="99"/>
        <v>8.4736033961647639E-3</v>
      </c>
      <c r="J1207" s="21">
        <f t="shared" si="100"/>
        <v>1.2340072343536734E-2</v>
      </c>
      <c r="K1207" s="21">
        <f t="shared" si="101"/>
        <v>5.6898564053051714E-3</v>
      </c>
    </row>
    <row r="1208" spans="1:11" x14ac:dyDescent="0.2">
      <c r="A1208" s="41">
        <v>42172</v>
      </c>
      <c r="B1208">
        <v>20.137233729999998</v>
      </c>
      <c r="C1208">
        <v>21.39049911</v>
      </c>
      <c r="D1208">
        <v>0.52242666500000001</v>
      </c>
      <c r="E1208">
        <v>2100.4399410000001</v>
      </c>
      <c r="G1208" s="41">
        <f t="shared" si="97"/>
        <v>42172</v>
      </c>
      <c r="H1208" s="21">
        <f t="shared" si="98"/>
        <v>5.2521531515373971E-3</v>
      </c>
      <c r="I1208" s="21">
        <f t="shared" si="99"/>
        <v>1.2871899489839134E-3</v>
      </c>
      <c r="J1208" s="21">
        <f t="shared" si="100"/>
        <v>1.1719856769315307E-2</v>
      </c>
      <c r="K1208" s="21">
        <f t="shared" si="101"/>
        <v>1.9796411387709156E-3</v>
      </c>
    </row>
    <row r="1209" spans="1:11" x14ac:dyDescent="0.2">
      <c r="A1209" s="41">
        <v>42173</v>
      </c>
      <c r="B1209">
        <v>20.20645142</v>
      </c>
      <c r="C1209">
        <v>21.969499590000002</v>
      </c>
      <c r="D1209">
        <v>0.53114199600000001</v>
      </c>
      <c r="E1209">
        <v>2121.23999</v>
      </c>
      <c r="G1209" s="41">
        <f t="shared" si="97"/>
        <v>42173</v>
      </c>
      <c r="H1209" s="21">
        <f t="shared" si="98"/>
        <v>3.4372988330012354E-3</v>
      </c>
      <c r="I1209" s="21">
        <f t="shared" si="99"/>
        <v>2.7068114541063615E-2</v>
      </c>
      <c r="J1209" s="21">
        <f t="shared" si="100"/>
        <v>1.6682400772939143E-2</v>
      </c>
      <c r="K1209" s="21">
        <f t="shared" si="101"/>
        <v>9.9027106626514705E-3</v>
      </c>
    </row>
    <row r="1210" spans="1:11" x14ac:dyDescent="0.2">
      <c r="A1210" s="41">
        <v>42174</v>
      </c>
      <c r="B1210">
        <v>20.140007019999999</v>
      </c>
      <c r="C1210">
        <v>21.746000290000001</v>
      </c>
      <c r="D1210">
        <v>0.52944749599999996</v>
      </c>
      <c r="E1210">
        <v>2109.98999</v>
      </c>
      <c r="G1210" s="41">
        <f t="shared" si="97"/>
        <v>42174</v>
      </c>
      <c r="H1210" s="21">
        <f t="shared" si="98"/>
        <v>-3.2882765320305673E-3</v>
      </c>
      <c r="I1210" s="21">
        <f t="shared" si="99"/>
        <v>-1.017316298372728E-2</v>
      </c>
      <c r="J1210" s="21">
        <f t="shared" si="100"/>
        <v>-3.1902956511841163E-3</v>
      </c>
      <c r="K1210" s="21">
        <f t="shared" si="101"/>
        <v>-5.3035017504078352E-3</v>
      </c>
    </row>
    <row r="1211" spans="1:11" x14ac:dyDescent="0.2">
      <c r="A1211" s="41">
        <v>42177</v>
      </c>
      <c r="B1211">
        <v>20.153846739999999</v>
      </c>
      <c r="C1211">
        <v>21.814500809999998</v>
      </c>
      <c r="D1211">
        <v>0.52726870800000003</v>
      </c>
      <c r="E1211">
        <v>2122.8500979999999</v>
      </c>
      <c r="G1211" s="41">
        <f t="shared" si="97"/>
        <v>42177</v>
      </c>
      <c r="H1211" s="21">
        <f t="shared" si="98"/>
        <v>6.8717553009075367E-4</v>
      </c>
      <c r="I1211" s="21">
        <f t="shared" si="99"/>
        <v>3.1500284689822688E-3</v>
      </c>
      <c r="J1211" s="21">
        <f t="shared" si="100"/>
        <v>-4.1152106988148196E-3</v>
      </c>
      <c r="K1211" s="21">
        <f t="shared" si="101"/>
        <v>6.094866829202239E-3</v>
      </c>
    </row>
    <row r="1212" spans="1:11" x14ac:dyDescent="0.2">
      <c r="A1212" s="41">
        <v>42178</v>
      </c>
      <c r="B1212">
        <v>20.092931750000002</v>
      </c>
      <c r="C1212">
        <v>22.29949951</v>
      </c>
      <c r="D1212">
        <v>0.51371169100000003</v>
      </c>
      <c r="E1212">
        <v>2124.1999510000001</v>
      </c>
      <c r="G1212" s="41">
        <f t="shared" si="97"/>
        <v>42178</v>
      </c>
      <c r="H1212" s="21">
        <f t="shared" si="98"/>
        <v>-3.0224994159103648E-3</v>
      </c>
      <c r="I1212" s="21">
        <f t="shared" si="99"/>
        <v>2.2232858052734894E-2</v>
      </c>
      <c r="J1212" s="21">
        <f t="shared" si="100"/>
        <v>-2.5711779960209569E-2</v>
      </c>
      <c r="K1212" s="21">
        <f t="shared" si="101"/>
        <v>6.3586826091577286E-4</v>
      </c>
    </row>
    <row r="1213" spans="1:11" x14ac:dyDescent="0.2">
      <c r="A1213" s="41">
        <v>42179</v>
      </c>
      <c r="B1213">
        <v>20.040323260000001</v>
      </c>
      <c r="C1213">
        <v>22.041999820000001</v>
      </c>
      <c r="D1213">
        <v>0.50862777199999998</v>
      </c>
      <c r="E1213">
        <v>2108.580078</v>
      </c>
      <c r="G1213" s="41">
        <f t="shared" si="97"/>
        <v>42179</v>
      </c>
      <c r="H1213" s="21">
        <f t="shared" si="98"/>
        <v>-2.6182585326305495E-3</v>
      </c>
      <c r="I1213" s="21">
        <f t="shared" si="99"/>
        <v>-1.1547330462933769E-2</v>
      </c>
      <c r="J1213" s="21">
        <f t="shared" si="100"/>
        <v>-9.8964440347923954E-3</v>
      </c>
      <c r="K1213" s="21">
        <f t="shared" si="101"/>
        <v>-7.3532969401711723E-3</v>
      </c>
    </row>
    <row r="1214" spans="1:11" x14ac:dyDescent="0.2">
      <c r="A1214" s="41">
        <v>42180</v>
      </c>
      <c r="B1214">
        <v>19.896356579999999</v>
      </c>
      <c r="C1214">
        <v>22.004999160000001</v>
      </c>
      <c r="D1214">
        <v>0.51250141900000001</v>
      </c>
      <c r="E1214">
        <v>2102.3100589999999</v>
      </c>
      <c r="G1214" s="41">
        <f t="shared" si="97"/>
        <v>42180</v>
      </c>
      <c r="H1214" s="21">
        <f t="shared" si="98"/>
        <v>-7.1838501870554105E-3</v>
      </c>
      <c r="I1214" s="21">
        <f t="shared" si="99"/>
        <v>-1.6786435124832577E-3</v>
      </c>
      <c r="J1214" s="21">
        <f t="shared" si="100"/>
        <v>7.6158778840729191E-3</v>
      </c>
      <c r="K1214" s="21">
        <f t="shared" si="101"/>
        <v>-2.973574048915073E-3</v>
      </c>
    </row>
    <row r="1215" spans="1:11" x14ac:dyDescent="0.2">
      <c r="A1215" s="41">
        <v>42181</v>
      </c>
      <c r="B1215">
        <v>19.96834183</v>
      </c>
      <c r="C1215">
        <v>21.905000690000001</v>
      </c>
      <c r="D1215">
        <v>0.502091646</v>
      </c>
      <c r="E1215">
        <v>2101.48999</v>
      </c>
      <c r="G1215" s="41">
        <f t="shared" si="97"/>
        <v>42181</v>
      </c>
      <c r="H1215" s="21">
        <f t="shared" si="98"/>
        <v>3.6180116550766448E-3</v>
      </c>
      <c r="I1215" s="21">
        <f t="shared" si="99"/>
        <v>-4.5443523661556906E-3</v>
      </c>
      <c r="J1215" s="21">
        <f t="shared" si="100"/>
        <v>-2.0311695956494513E-2</v>
      </c>
      <c r="K1215" s="21">
        <f t="shared" si="101"/>
        <v>-3.9007994871598228E-4</v>
      </c>
    </row>
    <row r="1216" spans="1:11" x14ac:dyDescent="0.2">
      <c r="A1216" s="41">
        <v>42184</v>
      </c>
      <c r="B1216">
        <v>19.774526600000002</v>
      </c>
      <c r="C1216">
        <v>21.493000030000001</v>
      </c>
      <c r="D1216">
        <v>0.48708206399999998</v>
      </c>
      <c r="E1216">
        <v>2057.639893</v>
      </c>
      <c r="G1216" s="41">
        <f t="shared" si="97"/>
        <v>42184</v>
      </c>
      <c r="H1216" s="21">
        <f t="shared" si="98"/>
        <v>-9.7061254084109625E-3</v>
      </c>
      <c r="I1216" s="21">
        <f t="shared" si="99"/>
        <v>-1.8808520749697411E-2</v>
      </c>
      <c r="J1216" s="21">
        <f t="shared" si="100"/>
        <v>-2.9894108216251825E-2</v>
      </c>
      <c r="K1216" s="21">
        <f t="shared" si="101"/>
        <v>-2.0866193609611283E-2</v>
      </c>
    </row>
    <row r="1217" spans="1:11" x14ac:dyDescent="0.2">
      <c r="A1217" s="41">
        <v>42185</v>
      </c>
      <c r="B1217">
        <v>19.638854980000001</v>
      </c>
      <c r="C1217">
        <v>21.704500199999998</v>
      </c>
      <c r="D1217">
        <v>0.48683986099999998</v>
      </c>
      <c r="E1217">
        <v>2063.110107</v>
      </c>
      <c r="G1217" s="41">
        <f t="shared" si="97"/>
        <v>42185</v>
      </c>
      <c r="H1217" s="21">
        <f t="shared" si="98"/>
        <v>-6.8609288477227111E-3</v>
      </c>
      <c r="I1217" s="21">
        <f t="shared" si="99"/>
        <v>9.8404210535887326E-3</v>
      </c>
      <c r="J1217" s="21">
        <f t="shared" si="100"/>
        <v>-4.9725296392766349E-4</v>
      </c>
      <c r="K1217" s="21">
        <f t="shared" si="101"/>
        <v>2.6584894755439237E-3</v>
      </c>
    </row>
    <row r="1218" spans="1:11" x14ac:dyDescent="0.2">
      <c r="A1218" s="41">
        <v>42186</v>
      </c>
      <c r="B1218">
        <v>19.901887890000001</v>
      </c>
      <c r="C1218">
        <v>21.869499210000001</v>
      </c>
      <c r="D1218">
        <v>0.49386066200000001</v>
      </c>
      <c r="E1218">
        <v>2077.419922</v>
      </c>
      <c r="G1218" s="41">
        <f t="shared" ref="G1218:G1281" si="102">A1218</f>
        <v>42186</v>
      </c>
      <c r="H1218" s="21">
        <f t="shared" si="98"/>
        <v>1.3393495204678155E-2</v>
      </c>
      <c r="I1218" s="21">
        <f t="shared" si="99"/>
        <v>7.6020644787757607E-3</v>
      </c>
      <c r="J1218" s="21">
        <f t="shared" si="100"/>
        <v>1.4421171236017605E-2</v>
      </c>
      <c r="K1218" s="21">
        <f t="shared" si="101"/>
        <v>6.9360403748921495E-3</v>
      </c>
    </row>
    <row r="1219" spans="1:11" x14ac:dyDescent="0.2">
      <c r="A1219" s="41">
        <v>42187</v>
      </c>
      <c r="B1219">
        <v>19.896356579999999</v>
      </c>
      <c r="C1219">
        <v>21.88549995</v>
      </c>
      <c r="D1219">
        <v>0.49434471099999999</v>
      </c>
      <c r="E1219">
        <v>2076.780029</v>
      </c>
      <c r="G1219" s="41">
        <f t="shared" si="102"/>
        <v>42187</v>
      </c>
      <c r="H1219" s="21">
        <f t="shared" si="98"/>
        <v>-2.7792890958758509E-4</v>
      </c>
      <c r="I1219" s="21">
        <f t="shared" si="99"/>
        <v>7.3164638322786857E-4</v>
      </c>
      <c r="J1219" s="21">
        <f t="shared" si="100"/>
        <v>9.8013273225627806E-4</v>
      </c>
      <c r="K1219" s="21">
        <f t="shared" si="101"/>
        <v>-3.080229438562343E-4</v>
      </c>
    </row>
    <row r="1220" spans="1:11" x14ac:dyDescent="0.2">
      <c r="A1220" s="41">
        <v>42191</v>
      </c>
      <c r="B1220">
        <v>20.0818634</v>
      </c>
      <c r="C1220">
        <v>21.80200005</v>
      </c>
      <c r="D1220">
        <v>0.48829245599999999</v>
      </c>
      <c r="E1220">
        <v>2068.76001</v>
      </c>
      <c r="G1220" s="41">
        <f t="shared" si="102"/>
        <v>42191</v>
      </c>
      <c r="H1220" s="21">
        <f t="shared" si="98"/>
        <v>9.3236577890081478E-3</v>
      </c>
      <c r="I1220" s="21">
        <f t="shared" si="99"/>
        <v>-3.8153069471004164E-3</v>
      </c>
      <c r="J1220" s="21">
        <f t="shared" si="100"/>
        <v>-1.2242985239504289E-2</v>
      </c>
      <c r="K1220" s="21">
        <f t="shared" si="101"/>
        <v>-3.861756607829947E-3</v>
      </c>
    </row>
    <row r="1221" spans="1:11" x14ac:dyDescent="0.2">
      <c r="A1221" s="41">
        <v>42192</v>
      </c>
      <c r="B1221">
        <v>20.430723189999998</v>
      </c>
      <c r="C1221">
        <v>21.836000439999999</v>
      </c>
      <c r="D1221">
        <v>0.479093045</v>
      </c>
      <c r="E1221">
        <v>2081.3400879999999</v>
      </c>
      <c r="G1221" s="41">
        <f t="shared" si="102"/>
        <v>42192</v>
      </c>
      <c r="H1221" s="21">
        <f t="shared" ref="H1221:H1284" si="103">(B1221-B1220)/B1220</f>
        <v>1.7371883427909324E-2</v>
      </c>
      <c r="I1221" s="21">
        <f t="shared" ref="I1221:I1284" si="104">C1221/C1220-1</f>
        <v>1.5595078397405704E-3</v>
      </c>
      <c r="J1221" s="21">
        <f t="shared" ref="J1221:J1284" si="105">D1221/D1220-1</f>
        <v>-1.8839961352997037E-2</v>
      </c>
      <c r="K1221" s="21">
        <f t="shared" ref="K1221:K1284" si="106">E1221/E1220-1</f>
        <v>6.0809750474632995E-3</v>
      </c>
    </row>
    <row r="1222" spans="1:11" x14ac:dyDescent="0.2">
      <c r="A1222" s="41">
        <v>42193</v>
      </c>
      <c r="B1222">
        <v>20.22859764</v>
      </c>
      <c r="C1222">
        <v>21.48500061</v>
      </c>
      <c r="D1222">
        <v>0.47570383500000002</v>
      </c>
      <c r="E1222">
        <v>2046.6800539999999</v>
      </c>
      <c r="G1222" s="41">
        <f t="shared" si="102"/>
        <v>42193</v>
      </c>
      <c r="H1222" s="21">
        <f t="shared" si="103"/>
        <v>-9.8932156302196025E-3</v>
      </c>
      <c r="I1222" s="21">
        <f t="shared" si="104"/>
        <v>-1.6074364486503012E-2</v>
      </c>
      <c r="J1222" s="21">
        <f t="shared" si="105"/>
        <v>-7.0742208332412737E-3</v>
      </c>
      <c r="K1222" s="21">
        <f t="shared" si="106"/>
        <v>-1.6652748966799358E-2</v>
      </c>
    </row>
    <row r="1223" spans="1:11" x14ac:dyDescent="0.2">
      <c r="A1223" s="41">
        <v>42194</v>
      </c>
      <c r="B1223">
        <v>20.15107536</v>
      </c>
      <c r="C1223">
        <v>21.719499590000002</v>
      </c>
      <c r="D1223">
        <v>0.469893634</v>
      </c>
      <c r="E1223">
        <v>2051.3100589999999</v>
      </c>
      <c r="G1223" s="41">
        <f t="shared" si="102"/>
        <v>42194</v>
      </c>
      <c r="H1223" s="21">
        <f t="shared" si="103"/>
        <v>-3.8323111359290533E-3</v>
      </c>
      <c r="I1223" s="21">
        <f t="shared" si="104"/>
        <v>1.0914543790650599E-2</v>
      </c>
      <c r="J1223" s="21">
        <f t="shared" si="105"/>
        <v>-1.2213904056501912E-2</v>
      </c>
      <c r="K1223" s="21">
        <f t="shared" si="106"/>
        <v>2.2622026295469055E-3</v>
      </c>
    </row>
    <row r="1224" spans="1:11" x14ac:dyDescent="0.2">
      <c r="A1224" s="41">
        <v>42195</v>
      </c>
      <c r="B1224">
        <v>20.24521828</v>
      </c>
      <c r="C1224">
        <v>22.17550087</v>
      </c>
      <c r="D1224">
        <v>0.47812479699999999</v>
      </c>
      <c r="E1224">
        <v>2076.6201169999999</v>
      </c>
      <c r="G1224" s="41">
        <f t="shared" si="102"/>
        <v>42195</v>
      </c>
      <c r="H1224" s="21">
        <f t="shared" si="103"/>
        <v>4.6718558845188825E-3</v>
      </c>
      <c r="I1224" s="21">
        <f t="shared" si="104"/>
        <v>2.0995017777018621E-2</v>
      </c>
      <c r="J1224" s="21">
        <f t="shared" si="105"/>
        <v>1.7517077066849573E-2</v>
      </c>
      <c r="K1224" s="21">
        <f t="shared" si="106"/>
        <v>1.2338484808258832E-2</v>
      </c>
    </row>
    <row r="1225" spans="1:11" x14ac:dyDescent="0.2">
      <c r="A1225" s="41">
        <v>42198</v>
      </c>
      <c r="B1225">
        <v>20.45564461</v>
      </c>
      <c r="C1225">
        <v>22.7784996</v>
      </c>
      <c r="D1225">
        <v>0.481271952</v>
      </c>
      <c r="E1225">
        <v>2099.6000979999999</v>
      </c>
      <c r="G1225" s="41">
        <f t="shared" si="102"/>
        <v>42198</v>
      </c>
      <c r="H1225" s="21">
        <f t="shared" si="103"/>
        <v>1.0393878055040691E-2</v>
      </c>
      <c r="I1225" s="21">
        <f t="shared" si="104"/>
        <v>2.719211320343895E-2</v>
      </c>
      <c r="J1225" s="21">
        <f t="shared" si="105"/>
        <v>6.5822877619960973E-3</v>
      </c>
      <c r="K1225" s="21">
        <f t="shared" si="106"/>
        <v>1.1066049496427866E-2</v>
      </c>
    </row>
    <row r="1226" spans="1:11" x14ac:dyDescent="0.2">
      <c r="A1226" s="41">
        <v>42199</v>
      </c>
      <c r="B1226">
        <v>20.430723189999998</v>
      </c>
      <c r="C1226">
        <v>23.2784996</v>
      </c>
      <c r="D1226">
        <v>0.48151400700000002</v>
      </c>
      <c r="E1226">
        <v>2108.9499510000001</v>
      </c>
      <c r="G1226" s="41">
        <f t="shared" si="102"/>
        <v>42199</v>
      </c>
      <c r="H1226" s="21">
        <f t="shared" si="103"/>
        <v>-1.2183150653594513E-3</v>
      </c>
      <c r="I1226" s="21">
        <f t="shared" si="104"/>
        <v>2.1950523905446273E-2</v>
      </c>
      <c r="J1226" s="21">
        <f t="shared" si="105"/>
        <v>5.0294848680487725E-4</v>
      </c>
      <c r="K1226" s="21">
        <f t="shared" si="106"/>
        <v>4.4531589653222792E-3</v>
      </c>
    </row>
    <row r="1227" spans="1:11" x14ac:dyDescent="0.2">
      <c r="A1227" s="41">
        <v>42200</v>
      </c>
      <c r="B1227">
        <v>20.391960139999998</v>
      </c>
      <c r="C1227">
        <v>23.05949974</v>
      </c>
      <c r="D1227">
        <v>0.47812479699999999</v>
      </c>
      <c r="E1227">
        <v>2107.3999020000001</v>
      </c>
      <c r="G1227" s="41">
        <f t="shared" si="102"/>
        <v>42200</v>
      </c>
      <c r="H1227" s="21">
        <f t="shared" si="103"/>
        <v>-1.89729211440606E-3</v>
      </c>
      <c r="I1227" s="21">
        <f t="shared" si="104"/>
        <v>-9.4078168165099285E-3</v>
      </c>
      <c r="J1227" s="21">
        <f t="shared" si="105"/>
        <v>-7.0386529794138619E-3</v>
      </c>
      <c r="K1227" s="21">
        <f t="shared" si="106"/>
        <v>-7.349861476158015E-4</v>
      </c>
    </row>
    <row r="1228" spans="1:11" x14ac:dyDescent="0.2">
      <c r="A1228" s="41">
        <v>42201</v>
      </c>
      <c r="B1228">
        <v>20.44180107</v>
      </c>
      <c r="C1228">
        <v>23.774000170000001</v>
      </c>
      <c r="D1228">
        <v>0.488776714</v>
      </c>
      <c r="E1228">
        <v>2124.290039</v>
      </c>
      <c r="G1228" s="41">
        <f t="shared" si="102"/>
        <v>42201</v>
      </c>
      <c r="H1228" s="21">
        <f t="shared" si="103"/>
        <v>2.4441461074767483E-3</v>
      </c>
      <c r="I1228" s="21">
        <f t="shared" si="104"/>
        <v>3.0985079384033609E-2</v>
      </c>
      <c r="J1228" s="21">
        <f t="shared" si="105"/>
        <v>2.2278528674596343E-2</v>
      </c>
      <c r="K1228" s="21">
        <f t="shared" si="106"/>
        <v>8.0146805473277904E-3</v>
      </c>
    </row>
    <row r="1229" spans="1:11" x14ac:dyDescent="0.2">
      <c r="A1229" s="41">
        <v>42202</v>
      </c>
      <c r="B1229">
        <v>20.31997299</v>
      </c>
      <c r="C1229">
        <v>24.15049934</v>
      </c>
      <c r="D1229">
        <v>0.485871524</v>
      </c>
      <c r="E1229">
        <v>2126.639893</v>
      </c>
      <c r="G1229" s="41">
        <f t="shared" si="102"/>
        <v>42202</v>
      </c>
      <c r="H1229" s="21">
        <f t="shared" si="103"/>
        <v>-5.9597527430590644E-3</v>
      </c>
      <c r="I1229" s="21">
        <f t="shared" si="104"/>
        <v>1.5836593224016982E-2</v>
      </c>
      <c r="J1229" s="21">
        <f t="shared" si="105"/>
        <v>-5.9437978872290964E-3</v>
      </c>
      <c r="K1229" s="21">
        <f t="shared" si="106"/>
        <v>1.1061832220924384E-3</v>
      </c>
    </row>
    <row r="1230" spans="1:11" x14ac:dyDescent="0.2">
      <c r="A1230" s="41">
        <v>42205</v>
      </c>
      <c r="B1230">
        <v>20.239675519999999</v>
      </c>
      <c r="C1230">
        <v>24.405000690000001</v>
      </c>
      <c r="D1230">
        <v>0.47691419699999998</v>
      </c>
      <c r="E1230">
        <v>2128.280029</v>
      </c>
      <c r="G1230" s="41">
        <f t="shared" si="102"/>
        <v>42205</v>
      </c>
      <c r="H1230" s="21">
        <f t="shared" si="103"/>
        <v>-3.951652398333302E-3</v>
      </c>
      <c r="I1230" s="21">
        <f t="shared" si="104"/>
        <v>1.0538140285094588E-2</v>
      </c>
      <c r="J1230" s="21">
        <f t="shared" si="105"/>
        <v>-1.8435587511401508E-2</v>
      </c>
      <c r="K1230" s="21">
        <f t="shared" si="106"/>
        <v>7.7123353389474403E-4</v>
      </c>
    </row>
    <row r="1231" spans="1:11" x14ac:dyDescent="0.2">
      <c r="A1231" s="41">
        <v>42206</v>
      </c>
      <c r="B1231">
        <v>20.140007019999999</v>
      </c>
      <c r="C1231">
        <v>24.399999619999999</v>
      </c>
      <c r="D1231">
        <v>0.479093045</v>
      </c>
      <c r="E1231">
        <v>2119.209961</v>
      </c>
      <c r="G1231" s="41">
        <f t="shared" si="102"/>
        <v>42206</v>
      </c>
      <c r="H1231" s="21">
        <f t="shared" si="103"/>
        <v>-4.9244119502564014E-3</v>
      </c>
      <c r="I1231" s="21">
        <f t="shared" si="104"/>
        <v>-2.0491988767090685E-4</v>
      </c>
      <c r="J1231" s="21">
        <f t="shared" si="105"/>
        <v>4.5686373224071986E-3</v>
      </c>
      <c r="K1231" s="21">
        <f t="shared" si="106"/>
        <v>-4.2616891933443535E-3</v>
      </c>
    </row>
    <row r="1232" spans="1:11" x14ac:dyDescent="0.2">
      <c r="A1232" s="41">
        <v>42207</v>
      </c>
      <c r="B1232">
        <v>20.256290440000001</v>
      </c>
      <c r="C1232">
        <v>24.413499829999999</v>
      </c>
      <c r="D1232">
        <v>0.469893634</v>
      </c>
      <c r="E1232">
        <v>2114.1499020000001</v>
      </c>
      <c r="G1232" s="41">
        <f t="shared" si="102"/>
        <v>42207</v>
      </c>
      <c r="H1232" s="21">
        <f t="shared" si="103"/>
        <v>5.7737527044815313E-3</v>
      </c>
      <c r="I1232" s="21">
        <f t="shared" si="104"/>
        <v>5.5328730369863521E-4</v>
      </c>
      <c r="J1232" s="21">
        <f t="shared" si="105"/>
        <v>-1.920172103521145E-2</v>
      </c>
      <c r="K1232" s="21">
        <f t="shared" si="106"/>
        <v>-2.3877100868345824E-3</v>
      </c>
    </row>
    <row r="1233" spans="1:11" x14ac:dyDescent="0.2">
      <c r="A1233" s="41">
        <v>42208</v>
      </c>
      <c r="B1233">
        <v>20.076324459999999</v>
      </c>
      <c r="C1233">
        <v>24.10899925</v>
      </c>
      <c r="D1233">
        <v>0.47570383500000002</v>
      </c>
      <c r="E1233">
        <v>2102.1499020000001</v>
      </c>
      <c r="G1233" s="41">
        <f t="shared" si="102"/>
        <v>42208</v>
      </c>
      <c r="H1233" s="21">
        <f t="shared" si="103"/>
        <v>-8.8844490324163309E-3</v>
      </c>
      <c r="I1233" s="21">
        <f t="shared" si="104"/>
        <v>-1.2472631213072516E-2</v>
      </c>
      <c r="J1233" s="21">
        <f t="shared" si="105"/>
        <v>1.236492810200529E-2</v>
      </c>
      <c r="K1233" s="21">
        <f t="shared" si="106"/>
        <v>-5.676040279191108E-3</v>
      </c>
    </row>
    <row r="1234" spans="1:11" x14ac:dyDescent="0.2">
      <c r="A1234" s="41">
        <v>42209</v>
      </c>
      <c r="B1234">
        <v>19.818826680000001</v>
      </c>
      <c r="C1234">
        <v>26.471000669999999</v>
      </c>
      <c r="D1234">
        <v>0.47013592700000001</v>
      </c>
      <c r="E1234">
        <v>2079.6499020000001</v>
      </c>
      <c r="G1234" s="41">
        <f t="shared" si="102"/>
        <v>42209</v>
      </c>
      <c r="H1234" s="21">
        <f t="shared" si="103"/>
        <v>-1.282594234383069E-2</v>
      </c>
      <c r="I1234" s="21">
        <f t="shared" si="104"/>
        <v>9.7971773755810121E-2</v>
      </c>
      <c r="J1234" s="21">
        <f t="shared" si="105"/>
        <v>-1.1704568242549507E-2</v>
      </c>
      <c r="K1234" s="21">
        <f t="shared" si="106"/>
        <v>-1.0703328044585847E-2</v>
      </c>
    </row>
    <row r="1235" spans="1:11" x14ac:dyDescent="0.2">
      <c r="A1235" s="41">
        <v>42212</v>
      </c>
      <c r="B1235">
        <v>19.76344872</v>
      </c>
      <c r="C1235">
        <v>26.570499420000001</v>
      </c>
      <c r="D1235">
        <v>0.46747270200000002</v>
      </c>
      <c r="E1235">
        <v>2067.639893</v>
      </c>
      <c r="G1235" s="41">
        <f t="shared" si="102"/>
        <v>42212</v>
      </c>
      <c r="H1235" s="21">
        <f t="shared" si="103"/>
        <v>-2.7942098134338838E-3</v>
      </c>
      <c r="I1235" s="21">
        <f t="shared" si="104"/>
        <v>3.7587831015684081E-3</v>
      </c>
      <c r="J1235" s="21">
        <f t="shared" si="105"/>
        <v>-5.664797874509131E-3</v>
      </c>
      <c r="K1235" s="21">
        <f t="shared" si="106"/>
        <v>-5.7750148178546956E-3</v>
      </c>
    </row>
    <row r="1236" spans="1:11" x14ac:dyDescent="0.2">
      <c r="A1236" s="41">
        <v>42213</v>
      </c>
      <c r="B1236">
        <v>19.962800980000001</v>
      </c>
      <c r="C1236">
        <v>26.301500319999999</v>
      </c>
      <c r="D1236">
        <v>0.47764065900000002</v>
      </c>
      <c r="E1236">
        <v>2093.25</v>
      </c>
      <c r="G1236" s="41">
        <f t="shared" si="102"/>
        <v>42213</v>
      </c>
      <c r="H1236" s="21">
        <f t="shared" si="103"/>
        <v>1.0086916652267424E-2</v>
      </c>
      <c r="I1236" s="21">
        <f t="shared" si="104"/>
        <v>-1.0123976058858841E-2</v>
      </c>
      <c r="J1236" s="21">
        <f t="shared" si="105"/>
        <v>2.1750910708792537E-2</v>
      </c>
      <c r="K1236" s="21">
        <f t="shared" si="106"/>
        <v>1.2386154420169104E-2</v>
      </c>
    </row>
    <row r="1237" spans="1:11" x14ac:dyDescent="0.2">
      <c r="A1237" s="41">
        <v>42214</v>
      </c>
      <c r="B1237">
        <v>19.998792649999999</v>
      </c>
      <c r="C1237">
        <v>26.450000760000002</v>
      </c>
      <c r="D1237">
        <v>0.48345074100000002</v>
      </c>
      <c r="E1237">
        <v>2108.570068</v>
      </c>
      <c r="G1237" s="41">
        <f t="shared" si="102"/>
        <v>42214</v>
      </c>
      <c r="H1237" s="21">
        <f t="shared" si="103"/>
        <v>1.8029368742420739E-3</v>
      </c>
      <c r="I1237" s="21">
        <f t="shared" si="104"/>
        <v>5.6460824741271232E-3</v>
      </c>
      <c r="J1237" s="21">
        <f t="shared" si="105"/>
        <v>1.2164127761158605E-2</v>
      </c>
      <c r="K1237" s="21">
        <f t="shared" si="106"/>
        <v>7.3187951749671409E-3</v>
      </c>
    </row>
    <row r="1238" spans="1:11" x14ac:dyDescent="0.2">
      <c r="A1238" s="41">
        <v>42215</v>
      </c>
      <c r="B1238">
        <v>19.979419709999998</v>
      </c>
      <c r="C1238">
        <v>26.83799934</v>
      </c>
      <c r="D1238">
        <v>0.484661222</v>
      </c>
      <c r="E1238">
        <v>2108.6298830000001</v>
      </c>
      <c r="G1238" s="41">
        <f t="shared" si="102"/>
        <v>42215</v>
      </c>
      <c r="H1238" s="21">
        <f t="shared" si="103"/>
        <v>-9.6870547832797439E-4</v>
      </c>
      <c r="I1238" s="21">
        <f t="shared" si="104"/>
        <v>1.4669133037862325E-2</v>
      </c>
      <c r="J1238" s="21">
        <f t="shared" si="105"/>
        <v>2.5038352356150373E-3</v>
      </c>
      <c r="K1238" s="21">
        <f t="shared" si="106"/>
        <v>2.8367565729991995E-5</v>
      </c>
    </row>
    <row r="1239" spans="1:11" x14ac:dyDescent="0.2">
      <c r="A1239" s="41">
        <v>42216</v>
      </c>
      <c r="B1239">
        <v>19.929574970000001</v>
      </c>
      <c r="C1239">
        <v>26.807500839999999</v>
      </c>
      <c r="D1239">
        <v>0.48296651200000001</v>
      </c>
      <c r="E1239">
        <v>2103.8400879999999</v>
      </c>
      <c r="G1239" s="41">
        <f t="shared" si="102"/>
        <v>42216</v>
      </c>
      <c r="H1239" s="21">
        <f t="shared" si="103"/>
        <v>-2.4948041896857226E-3</v>
      </c>
      <c r="I1239" s="21">
        <f t="shared" si="104"/>
        <v>-1.1363924565921391E-3</v>
      </c>
      <c r="J1239" s="21">
        <f t="shared" si="105"/>
        <v>-3.4966899002288887E-3</v>
      </c>
      <c r="K1239" s="21">
        <f t="shared" si="106"/>
        <v>-2.2715200228432542E-3</v>
      </c>
    </row>
    <row r="1240" spans="1:11" x14ac:dyDescent="0.2">
      <c r="A1240" s="41">
        <v>42219</v>
      </c>
      <c r="B1240">
        <v>19.98495102</v>
      </c>
      <c r="C1240">
        <v>26.75149918</v>
      </c>
      <c r="D1240">
        <v>0.491197526</v>
      </c>
      <c r="E1240">
        <v>2098.040039</v>
      </c>
      <c r="G1240" s="41">
        <f t="shared" si="102"/>
        <v>42219</v>
      </c>
      <c r="H1240" s="21">
        <f t="shared" si="103"/>
        <v>2.7785866022409992E-3</v>
      </c>
      <c r="I1240" s="21">
        <f t="shared" si="104"/>
        <v>-2.0890294971637191E-3</v>
      </c>
      <c r="J1240" s="21">
        <f t="shared" si="105"/>
        <v>1.7042618474549576E-2</v>
      </c>
      <c r="K1240" s="21">
        <f t="shared" si="106"/>
        <v>-2.7568868152492154E-3</v>
      </c>
    </row>
    <row r="1241" spans="1:11" x14ac:dyDescent="0.2">
      <c r="A1241" s="41">
        <v>42220</v>
      </c>
      <c r="B1241">
        <v>20.00433159</v>
      </c>
      <c r="C1241">
        <v>26.594999309999999</v>
      </c>
      <c r="D1241">
        <v>0.493134081</v>
      </c>
      <c r="E1241">
        <v>2093.320068</v>
      </c>
      <c r="G1241" s="41">
        <f t="shared" si="102"/>
        <v>42220</v>
      </c>
      <c r="H1241" s="21">
        <f t="shared" si="103"/>
        <v>9.6975819358296089E-4</v>
      </c>
      <c r="I1241" s="21">
        <f t="shared" si="104"/>
        <v>-5.8501345643089397E-3</v>
      </c>
      <c r="J1241" s="21">
        <f t="shared" si="105"/>
        <v>3.9425178212317835E-3</v>
      </c>
      <c r="K1241" s="21">
        <f t="shared" si="106"/>
        <v>-2.2497049209078135E-3</v>
      </c>
    </row>
    <row r="1242" spans="1:11" x14ac:dyDescent="0.2">
      <c r="A1242" s="41">
        <v>42221</v>
      </c>
      <c r="B1242">
        <v>20.49217415</v>
      </c>
      <c r="C1242">
        <v>26.850500109999999</v>
      </c>
      <c r="D1242">
        <v>0.49821791100000001</v>
      </c>
      <c r="E1242">
        <v>2099.8400879999999</v>
      </c>
      <c r="G1242" s="41">
        <f t="shared" si="102"/>
        <v>42221</v>
      </c>
      <c r="H1242" s="21">
        <f t="shared" si="103"/>
        <v>2.4386846309019852E-2</v>
      </c>
      <c r="I1242" s="21">
        <f t="shared" si="104"/>
        <v>9.6070993280277239E-3</v>
      </c>
      <c r="J1242" s="21">
        <f t="shared" si="105"/>
        <v>1.0309224602142342E-2</v>
      </c>
      <c r="K1242" s="21">
        <f t="shared" si="106"/>
        <v>3.1146789732108271E-3</v>
      </c>
    </row>
    <row r="1243" spans="1:11" x14ac:dyDescent="0.2">
      <c r="A1243" s="41">
        <v>42222</v>
      </c>
      <c r="B1243">
        <v>20.291465760000001</v>
      </c>
      <c r="C1243">
        <v>26.472999569999999</v>
      </c>
      <c r="D1243">
        <v>0.49507090399999998</v>
      </c>
      <c r="E1243">
        <v>2083.5600589999999</v>
      </c>
      <c r="G1243" s="41">
        <f t="shared" si="102"/>
        <v>42222</v>
      </c>
      <c r="H1243" s="21">
        <f t="shared" si="103"/>
        <v>-9.7943921679974136E-3</v>
      </c>
      <c r="I1243" s="21">
        <f t="shared" si="104"/>
        <v>-1.4059348557884266E-2</v>
      </c>
      <c r="J1243" s="21">
        <f t="shared" si="105"/>
        <v>-6.3165272273802975E-3</v>
      </c>
      <c r="K1243" s="21">
        <f t="shared" si="106"/>
        <v>-7.7529851406474837E-3</v>
      </c>
    </row>
    <row r="1244" spans="1:11" x14ac:dyDescent="0.2">
      <c r="A1244" s="41">
        <v>42223</v>
      </c>
      <c r="B1244">
        <v>19.862163540000001</v>
      </c>
      <c r="C1244">
        <v>26.131000520000001</v>
      </c>
      <c r="D1244">
        <v>0.55631941600000001</v>
      </c>
      <c r="E1244">
        <v>2077.570068</v>
      </c>
      <c r="G1244" s="41">
        <f t="shared" si="102"/>
        <v>42223</v>
      </c>
      <c r="H1244" s="21">
        <f t="shared" si="103"/>
        <v>-2.1156787049177676E-2</v>
      </c>
      <c r="I1244" s="21">
        <f t="shared" si="104"/>
        <v>-1.2918787275906674E-2</v>
      </c>
      <c r="J1244" s="21">
        <f t="shared" si="105"/>
        <v>0.1237166464543431</v>
      </c>
      <c r="K1244" s="21">
        <f t="shared" si="106"/>
        <v>-2.8748828113334124E-3</v>
      </c>
    </row>
    <row r="1245" spans="1:11" x14ac:dyDescent="0.2">
      <c r="A1245" s="41">
        <v>42226</v>
      </c>
      <c r="B1245">
        <v>19.926277160000001</v>
      </c>
      <c r="C1245">
        <v>26.200000760000002</v>
      </c>
      <c r="D1245">
        <v>0.57568621600000003</v>
      </c>
      <c r="E1245">
        <v>2104.179932</v>
      </c>
      <c r="G1245" s="41">
        <f t="shared" si="102"/>
        <v>42226</v>
      </c>
      <c r="H1245" s="21">
        <f t="shared" si="103"/>
        <v>3.2279273036335365E-3</v>
      </c>
      <c r="I1245" s="21">
        <f t="shared" si="104"/>
        <v>2.6405510170646185E-3</v>
      </c>
      <c r="J1245" s="21">
        <f t="shared" si="105"/>
        <v>3.4812374767088761E-2</v>
      </c>
      <c r="K1245" s="21">
        <f t="shared" si="106"/>
        <v>1.2808166814617383E-2</v>
      </c>
    </row>
    <row r="1246" spans="1:11" x14ac:dyDescent="0.2">
      <c r="A1246" s="41">
        <v>42227</v>
      </c>
      <c r="B1246">
        <v>20.051719670000001</v>
      </c>
      <c r="C1246">
        <v>26.372999190000002</v>
      </c>
      <c r="D1246">
        <v>0.57278132400000004</v>
      </c>
      <c r="E1246">
        <v>2084.070068</v>
      </c>
      <c r="G1246" s="41">
        <f t="shared" si="102"/>
        <v>42227</v>
      </c>
      <c r="H1246" s="21">
        <f t="shared" si="103"/>
        <v>6.2953309839437746E-3</v>
      </c>
      <c r="I1246" s="21">
        <f t="shared" si="104"/>
        <v>6.6029933199132085E-3</v>
      </c>
      <c r="J1246" s="21">
        <f t="shared" si="105"/>
        <v>-5.0459641368241215E-3</v>
      </c>
      <c r="K1246" s="21">
        <f t="shared" si="106"/>
        <v>-9.5571028381046252E-3</v>
      </c>
    </row>
    <row r="1247" spans="1:11" x14ac:dyDescent="0.2">
      <c r="A1247" s="41">
        <v>42228</v>
      </c>
      <c r="B1247">
        <v>20.232921600000001</v>
      </c>
      <c r="C1247">
        <v>26.295499800000002</v>
      </c>
      <c r="D1247">
        <v>0.57423376999999998</v>
      </c>
      <c r="E1247">
        <v>2086.0500489999999</v>
      </c>
      <c r="G1247" s="41">
        <f t="shared" si="102"/>
        <v>42228</v>
      </c>
      <c r="H1247" s="21">
        <f t="shared" si="103"/>
        <v>9.0367276713479144E-3</v>
      </c>
      <c r="I1247" s="21">
        <f t="shared" si="104"/>
        <v>-2.9385884192263401E-3</v>
      </c>
      <c r="J1247" s="21">
        <f t="shared" si="105"/>
        <v>2.5357775107903713E-3</v>
      </c>
      <c r="K1247" s="21">
        <f t="shared" si="106"/>
        <v>9.5005490957422722E-4</v>
      </c>
    </row>
    <row r="1248" spans="1:11" x14ac:dyDescent="0.2">
      <c r="A1248" s="41">
        <v>42229</v>
      </c>
      <c r="B1248">
        <v>20.101900100000002</v>
      </c>
      <c r="C1248">
        <v>26.482999800000002</v>
      </c>
      <c r="D1248">
        <v>0.56939220400000001</v>
      </c>
      <c r="E1248">
        <v>2083.389893</v>
      </c>
      <c r="G1248" s="41">
        <f t="shared" si="102"/>
        <v>42229</v>
      </c>
      <c r="H1248" s="21">
        <f t="shared" si="103"/>
        <v>-6.4756589577255729E-3</v>
      </c>
      <c r="I1248" s="21">
        <f t="shared" si="104"/>
        <v>7.1304976678936427E-3</v>
      </c>
      <c r="J1248" s="21">
        <f t="shared" si="105"/>
        <v>-8.4313501799101465E-3</v>
      </c>
      <c r="K1248" s="21">
        <f t="shared" si="106"/>
        <v>-1.2752119735933709E-3</v>
      </c>
    </row>
    <row r="1249" spans="1:11" x14ac:dyDescent="0.2">
      <c r="A1249" s="41">
        <v>42230</v>
      </c>
      <c r="B1249">
        <v>20.177164080000001</v>
      </c>
      <c r="C1249">
        <v>26.57600021</v>
      </c>
      <c r="D1249">
        <v>0.56987607500000004</v>
      </c>
      <c r="E1249">
        <v>2091.540039</v>
      </c>
      <c r="G1249" s="41">
        <f t="shared" si="102"/>
        <v>42230</v>
      </c>
      <c r="H1249" s="21">
        <f t="shared" si="103"/>
        <v>3.7441226762438742E-3</v>
      </c>
      <c r="I1249" s="21">
        <f t="shared" si="104"/>
        <v>3.5117022505886109E-3</v>
      </c>
      <c r="J1249" s="21">
        <f t="shared" si="105"/>
        <v>8.4980264324108212E-4</v>
      </c>
      <c r="K1249" s="21">
        <f t="shared" si="106"/>
        <v>3.9119638755009678E-3</v>
      </c>
    </row>
    <row r="1250" spans="1:11" x14ac:dyDescent="0.2">
      <c r="A1250" s="41">
        <v>42233</v>
      </c>
      <c r="B1250">
        <v>20.046146390000001</v>
      </c>
      <c r="C1250">
        <v>26.760999680000001</v>
      </c>
      <c r="D1250">
        <v>0.56624478099999997</v>
      </c>
      <c r="E1250">
        <v>2102.4399410000001</v>
      </c>
      <c r="G1250" s="41">
        <f t="shared" si="102"/>
        <v>42233</v>
      </c>
      <c r="H1250" s="21">
        <f t="shared" si="103"/>
        <v>-6.4933649486385199E-3</v>
      </c>
      <c r="I1250" s="21">
        <f t="shared" si="104"/>
        <v>6.9611479732902826E-3</v>
      </c>
      <c r="J1250" s="21">
        <f t="shared" si="105"/>
        <v>-6.3720765957757664E-3</v>
      </c>
      <c r="K1250" s="21">
        <f t="shared" si="106"/>
        <v>5.2114240209388818E-3</v>
      </c>
    </row>
    <row r="1251" spans="1:11" x14ac:dyDescent="0.2">
      <c r="A1251" s="41">
        <v>42234</v>
      </c>
      <c r="B1251">
        <v>19.368749619999999</v>
      </c>
      <c r="C1251">
        <v>26.750999449999998</v>
      </c>
      <c r="D1251">
        <v>0.56109094599999998</v>
      </c>
      <c r="E1251">
        <v>2096.919922</v>
      </c>
      <c r="G1251" s="41">
        <f t="shared" si="102"/>
        <v>42234</v>
      </c>
      <c r="H1251" s="21">
        <f t="shared" si="103"/>
        <v>-3.3791869859731247E-2</v>
      </c>
      <c r="I1251" s="21">
        <f t="shared" si="104"/>
        <v>-3.7368671273807497E-4</v>
      </c>
      <c r="J1251" s="21">
        <f t="shared" si="105"/>
        <v>-9.1017792533084618E-3</v>
      </c>
      <c r="K1251" s="21">
        <f t="shared" si="106"/>
        <v>-2.6255299342222704E-3</v>
      </c>
    </row>
    <row r="1252" spans="1:11" x14ac:dyDescent="0.2">
      <c r="A1252" s="41">
        <v>42235</v>
      </c>
      <c r="B1252">
        <v>19.115068440000002</v>
      </c>
      <c r="C1252">
        <v>26.64599991</v>
      </c>
      <c r="D1252">
        <v>0.55890327699999998</v>
      </c>
      <c r="E1252">
        <v>2079.610107</v>
      </c>
      <c r="G1252" s="41">
        <f t="shared" si="102"/>
        <v>42235</v>
      </c>
      <c r="H1252" s="21">
        <f t="shared" si="103"/>
        <v>-1.3097447433470277E-2</v>
      </c>
      <c r="I1252" s="21">
        <f t="shared" si="104"/>
        <v>-3.9250697977192273E-3</v>
      </c>
      <c r="J1252" s="21">
        <f t="shared" si="105"/>
        <v>-3.898956159595568E-3</v>
      </c>
      <c r="K1252" s="21">
        <f t="shared" si="106"/>
        <v>-8.2548765064381913E-3</v>
      </c>
    </row>
    <row r="1253" spans="1:11" x14ac:dyDescent="0.2">
      <c r="A1253" s="41">
        <v>42236</v>
      </c>
      <c r="B1253">
        <v>19.076030729999999</v>
      </c>
      <c r="C1253">
        <v>25.788999560000001</v>
      </c>
      <c r="D1253">
        <v>0.53872525699999996</v>
      </c>
      <c r="E1253">
        <v>2035.7299800000001</v>
      </c>
      <c r="G1253" s="41">
        <f t="shared" si="102"/>
        <v>42236</v>
      </c>
      <c r="H1253" s="21">
        <f t="shared" si="103"/>
        <v>-2.0422479847528254E-3</v>
      </c>
      <c r="I1253" s="21">
        <f t="shared" si="104"/>
        <v>-3.216243912386918E-2</v>
      </c>
      <c r="J1253" s="21">
        <f t="shared" si="105"/>
        <v>-3.6102883683754139E-2</v>
      </c>
      <c r="K1253" s="21">
        <f t="shared" si="106"/>
        <v>-2.1100170100298521E-2</v>
      </c>
    </row>
    <row r="1254" spans="1:11" x14ac:dyDescent="0.2">
      <c r="A1254" s="41">
        <v>42237</v>
      </c>
      <c r="B1254">
        <v>18.549173360000001</v>
      </c>
      <c r="C1254">
        <v>24.7234993</v>
      </c>
      <c r="D1254">
        <v>0.52195090099999997</v>
      </c>
      <c r="E1254">
        <v>1970.8900149999999</v>
      </c>
      <c r="G1254" s="41">
        <f t="shared" si="102"/>
        <v>42237</v>
      </c>
      <c r="H1254" s="21">
        <f t="shared" si="103"/>
        <v>-2.7618815332029943E-2</v>
      </c>
      <c r="I1254" s="21">
        <f t="shared" si="104"/>
        <v>-4.1316075775682415E-2</v>
      </c>
      <c r="J1254" s="21">
        <f t="shared" si="105"/>
        <v>-3.1137125616518047E-2</v>
      </c>
      <c r="K1254" s="21">
        <f t="shared" si="106"/>
        <v>-3.1850965323014013E-2</v>
      </c>
    </row>
    <row r="1255" spans="1:11" x14ac:dyDescent="0.2">
      <c r="A1255" s="41">
        <v>42240</v>
      </c>
      <c r="B1255">
        <v>17.827161790000002</v>
      </c>
      <c r="C1255">
        <v>23.168500900000002</v>
      </c>
      <c r="D1255">
        <v>0.50347483199999998</v>
      </c>
      <c r="E1255">
        <v>1893.209961</v>
      </c>
      <c r="G1255" s="41">
        <f t="shared" si="102"/>
        <v>42240</v>
      </c>
      <c r="H1255" s="21">
        <f t="shared" si="103"/>
        <v>-3.8924191174845933E-2</v>
      </c>
      <c r="I1255" s="21">
        <f t="shared" si="104"/>
        <v>-6.2895562684364803E-2</v>
      </c>
      <c r="J1255" s="21">
        <f t="shared" si="105"/>
        <v>-3.5398097722605493E-2</v>
      </c>
      <c r="K1255" s="21">
        <f t="shared" si="106"/>
        <v>-3.9413693006101091E-2</v>
      </c>
    </row>
    <row r="1256" spans="1:11" x14ac:dyDescent="0.2">
      <c r="A1256" s="41">
        <v>42241</v>
      </c>
      <c r="B1256">
        <v>17.590209959999999</v>
      </c>
      <c r="C1256">
        <v>23.318500520000001</v>
      </c>
      <c r="D1256">
        <v>0.49302116000000001</v>
      </c>
      <c r="E1256">
        <v>1867.6099850000001</v>
      </c>
      <c r="G1256" s="41">
        <f t="shared" si="102"/>
        <v>42241</v>
      </c>
      <c r="H1256" s="21">
        <f t="shared" si="103"/>
        <v>-1.3291618306449576E-2</v>
      </c>
      <c r="I1256" s="21">
        <f t="shared" si="104"/>
        <v>6.4742911355131216E-3</v>
      </c>
      <c r="J1256" s="21">
        <f t="shared" si="105"/>
        <v>-2.0763047794214229E-2</v>
      </c>
      <c r="K1256" s="21">
        <f t="shared" si="106"/>
        <v>-1.3521995197235293E-2</v>
      </c>
    </row>
    <row r="1257" spans="1:11" x14ac:dyDescent="0.2">
      <c r="A1257" s="41">
        <v>42242</v>
      </c>
      <c r="B1257">
        <v>18.072477339999999</v>
      </c>
      <c r="C1257">
        <v>25.038499829999999</v>
      </c>
      <c r="D1257">
        <v>0.53021639600000003</v>
      </c>
      <c r="E1257">
        <v>1940.51001</v>
      </c>
      <c r="G1257" s="41">
        <f t="shared" si="102"/>
        <v>42242</v>
      </c>
      <c r="H1257" s="21">
        <f t="shared" si="103"/>
        <v>2.7416806342657193E-2</v>
      </c>
      <c r="I1257" s="21">
        <f t="shared" si="104"/>
        <v>7.3761145512970527E-2</v>
      </c>
      <c r="J1257" s="21">
        <f t="shared" si="105"/>
        <v>7.5443488064488085E-2</v>
      </c>
      <c r="K1257" s="21">
        <f t="shared" si="106"/>
        <v>3.9033859095586321E-2</v>
      </c>
    </row>
    <row r="1258" spans="1:11" x14ac:dyDescent="0.2">
      <c r="A1258" s="41">
        <v>42243</v>
      </c>
      <c r="B1258">
        <v>18.42093277</v>
      </c>
      <c r="C1258">
        <v>25.918500900000002</v>
      </c>
      <c r="D1258">
        <v>0.55015128899999999</v>
      </c>
      <c r="E1258">
        <v>1987.660034</v>
      </c>
      <c r="G1258" s="41">
        <f t="shared" si="102"/>
        <v>42243</v>
      </c>
      <c r="H1258" s="21">
        <f t="shared" si="103"/>
        <v>1.9280999690549416E-2</v>
      </c>
      <c r="I1258" s="21">
        <f t="shared" si="104"/>
        <v>3.5145918324772207E-2</v>
      </c>
      <c r="J1258" s="21">
        <f t="shared" si="105"/>
        <v>3.759765475075949E-2</v>
      </c>
      <c r="K1258" s="21">
        <f t="shared" si="106"/>
        <v>2.4297748404812358E-2</v>
      </c>
    </row>
    <row r="1259" spans="1:11" x14ac:dyDescent="0.2">
      <c r="A1259" s="41">
        <v>42244</v>
      </c>
      <c r="B1259">
        <v>18.103145600000001</v>
      </c>
      <c r="C1259">
        <v>25.90049934</v>
      </c>
      <c r="D1259">
        <v>0.55258250200000003</v>
      </c>
      <c r="E1259">
        <v>1988.869995</v>
      </c>
      <c r="G1259" s="41">
        <f t="shared" si="102"/>
        <v>42244</v>
      </c>
      <c r="H1259" s="21">
        <f t="shared" si="103"/>
        <v>-1.7251415765304864E-2</v>
      </c>
      <c r="I1259" s="21">
        <f t="shared" si="104"/>
        <v>-6.9454479907837818E-4</v>
      </c>
      <c r="J1259" s="21">
        <f t="shared" si="105"/>
        <v>4.4191716871539999E-3</v>
      </c>
      <c r="K1259" s="21">
        <f t="shared" si="106"/>
        <v>6.0873639319747319E-4</v>
      </c>
    </row>
    <row r="1260" spans="1:11" x14ac:dyDescent="0.2">
      <c r="A1260" s="41">
        <v>42247</v>
      </c>
      <c r="B1260">
        <v>18.044601440000001</v>
      </c>
      <c r="C1260">
        <v>25.644500730000001</v>
      </c>
      <c r="D1260">
        <v>0.54650479600000001</v>
      </c>
      <c r="E1260">
        <v>1972.1800539999999</v>
      </c>
      <c r="G1260" s="41">
        <f t="shared" si="102"/>
        <v>42247</v>
      </c>
      <c r="H1260" s="21">
        <f t="shared" si="103"/>
        <v>-3.2339219544254391E-3</v>
      </c>
      <c r="I1260" s="21">
        <f t="shared" si="104"/>
        <v>-9.8839256587088808E-3</v>
      </c>
      <c r="J1260" s="21">
        <f t="shared" si="105"/>
        <v>-1.0998730466496021E-2</v>
      </c>
      <c r="K1260" s="21">
        <f t="shared" si="106"/>
        <v>-8.3916701654499493E-3</v>
      </c>
    </row>
    <row r="1261" spans="1:11" x14ac:dyDescent="0.2">
      <c r="A1261" s="41">
        <v>42248</v>
      </c>
      <c r="B1261">
        <v>17.790922160000001</v>
      </c>
      <c r="C1261">
        <v>24.826999659999998</v>
      </c>
      <c r="D1261">
        <v>0.52413898699999995</v>
      </c>
      <c r="E1261">
        <v>1913.849976</v>
      </c>
      <c r="G1261" s="41">
        <f t="shared" si="102"/>
        <v>42248</v>
      </c>
      <c r="H1261" s="21">
        <f t="shared" si="103"/>
        <v>-1.4058458472663281E-2</v>
      </c>
      <c r="I1261" s="21">
        <f t="shared" si="104"/>
        <v>-3.1878221323437761E-2</v>
      </c>
      <c r="J1261" s="21">
        <f t="shared" si="105"/>
        <v>-4.0925183390339459E-2</v>
      </c>
      <c r="K1261" s="21">
        <f t="shared" si="106"/>
        <v>-2.9576446573270077E-2</v>
      </c>
    </row>
    <row r="1262" spans="1:11" x14ac:dyDescent="0.2">
      <c r="A1262" s="41">
        <v>42249</v>
      </c>
      <c r="B1262">
        <v>17.963754649999998</v>
      </c>
      <c r="C1262">
        <v>25.527500150000002</v>
      </c>
      <c r="D1262">
        <v>0.53994071499999996</v>
      </c>
      <c r="E1262">
        <v>1948.8599850000001</v>
      </c>
      <c r="G1262" s="41">
        <f t="shared" si="102"/>
        <v>42249</v>
      </c>
      <c r="H1262" s="21">
        <f t="shared" si="103"/>
        <v>9.714644830979214E-3</v>
      </c>
      <c r="I1262" s="21">
        <f t="shared" si="104"/>
        <v>2.8215269649703778E-2</v>
      </c>
      <c r="J1262" s="21">
        <f t="shared" si="105"/>
        <v>3.0147972945962165E-2</v>
      </c>
      <c r="K1262" s="21">
        <f t="shared" si="106"/>
        <v>1.8292974600429224E-2</v>
      </c>
    </row>
    <row r="1263" spans="1:11" x14ac:dyDescent="0.2">
      <c r="A1263" s="41">
        <v>42250</v>
      </c>
      <c r="B1263">
        <v>18.08083534</v>
      </c>
      <c r="C1263">
        <v>25.236000059999999</v>
      </c>
      <c r="D1263">
        <v>0.54139959800000004</v>
      </c>
      <c r="E1263">
        <v>1951.130005</v>
      </c>
      <c r="G1263" s="41">
        <f t="shared" si="102"/>
        <v>42250</v>
      </c>
      <c r="H1263" s="21">
        <f t="shared" si="103"/>
        <v>6.5176068300399365E-3</v>
      </c>
      <c r="I1263" s="21">
        <f t="shared" si="104"/>
        <v>-1.1419061337269332E-2</v>
      </c>
      <c r="J1263" s="21">
        <f t="shared" si="105"/>
        <v>2.701931822274295E-3</v>
      </c>
      <c r="K1263" s="21">
        <f t="shared" si="106"/>
        <v>1.1647937858398905E-3</v>
      </c>
    </row>
    <row r="1264" spans="1:11" x14ac:dyDescent="0.2">
      <c r="A1264" s="41">
        <v>42251</v>
      </c>
      <c r="B1264">
        <v>17.810432429999999</v>
      </c>
      <c r="C1264">
        <v>24.950000760000002</v>
      </c>
      <c r="D1264">
        <v>0.52875793000000004</v>
      </c>
      <c r="E1264">
        <v>1921.219971</v>
      </c>
      <c r="G1264" s="41">
        <f t="shared" si="102"/>
        <v>42251</v>
      </c>
      <c r="H1264" s="21">
        <f t="shared" si="103"/>
        <v>-1.4955222196055981E-2</v>
      </c>
      <c r="I1264" s="21">
        <f t="shared" si="104"/>
        <v>-1.1332988560786905E-2</v>
      </c>
      <c r="J1264" s="21">
        <f t="shared" si="105"/>
        <v>-2.3349976702420783E-2</v>
      </c>
      <c r="K1264" s="21">
        <f t="shared" si="106"/>
        <v>-1.5329595630917514E-2</v>
      </c>
    </row>
    <row r="1265" spans="1:11" x14ac:dyDescent="0.2">
      <c r="A1265" s="41">
        <v>42255</v>
      </c>
      <c r="B1265">
        <v>18.504566189999998</v>
      </c>
      <c r="C1265">
        <v>25.877000809999998</v>
      </c>
      <c r="D1265">
        <v>0.55136686599999996</v>
      </c>
      <c r="E1265">
        <v>1969.410034</v>
      </c>
      <c r="G1265" s="41">
        <f t="shared" si="102"/>
        <v>42255</v>
      </c>
      <c r="H1265" s="21">
        <f t="shared" si="103"/>
        <v>3.89734366488933E-2</v>
      </c>
      <c r="I1265" s="21">
        <f t="shared" si="104"/>
        <v>3.7154309489487725E-2</v>
      </c>
      <c r="J1265" s="21">
        <f t="shared" si="105"/>
        <v>4.2758575743724325E-2</v>
      </c>
      <c r="K1265" s="21">
        <f t="shared" si="106"/>
        <v>2.5083053334552297E-2</v>
      </c>
    </row>
    <row r="1266" spans="1:11" x14ac:dyDescent="0.2">
      <c r="A1266" s="41">
        <v>42256</v>
      </c>
      <c r="B1266">
        <v>18.15332222</v>
      </c>
      <c r="C1266">
        <v>25.844499590000002</v>
      </c>
      <c r="D1266">
        <v>0.54042690999999998</v>
      </c>
      <c r="E1266">
        <v>1942.040039</v>
      </c>
      <c r="G1266" s="41">
        <f t="shared" si="102"/>
        <v>42256</v>
      </c>
      <c r="H1266" s="21">
        <f t="shared" si="103"/>
        <v>-1.8981475512234031E-2</v>
      </c>
      <c r="I1266" s="21">
        <f t="shared" si="104"/>
        <v>-1.255988676533093E-3</v>
      </c>
      <c r="J1266" s="21">
        <f t="shared" si="105"/>
        <v>-1.9841518732103047E-2</v>
      </c>
      <c r="K1266" s="21">
        <f t="shared" si="106"/>
        <v>-1.389756045083701E-2</v>
      </c>
    </row>
    <row r="1267" spans="1:11" x14ac:dyDescent="0.2">
      <c r="A1267" s="41">
        <v>42257</v>
      </c>
      <c r="B1267">
        <v>17.874547960000001</v>
      </c>
      <c r="C1267">
        <v>26.11199951</v>
      </c>
      <c r="D1267">
        <v>0.54893571100000005</v>
      </c>
      <c r="E1267">
        <v>1952.290039</v>
      </c>
      <c r="G1267" s="41">
        <f t="shared" si="102"/>
        <v>42257</v>
      </c>
      <c r="H1267" s="21">
        <f t="shared" si="103"/>
        <v>-1.5356652441990241E-2</v>
      </c>
      <c r="I1267" s="21">
        <f t="shared" si="104"/>
        <v>1.035036174983639E-2</v>
      </c>
      <c r="J1267" s="21">
        <f t="shared" si="105"/>
        <v>1.5744591622945059E-2</v>
      </c>
      <c r="K1267" s="21">
        <f t="shared" si="106"/>
        <v>5.2779550339641101E-3</v>
      </c>
    </row>
    <row r="1268" spans="1:11" x14ac:dyDescent="0.2">
      <c r="A1268" s="41">
        <v>42258</v>
      </c>
      <c r="B1268">
        <v>18.022298809999999</v>
      </c>
      <c r="C1268">
        <v>26.472000120000001</v>
      </c>
      <c r="D1268">
        <v>0.55063748400000001</v>
      </c>
      <c r="E1268">
        <v>1961.0500489999999</v>
      </c>
      <c r="G1268" s="41">
        <f t="shared" si="102"/>
        <v>42258</v>
      </c>
      <c r="H1268" s="21">
        <f t="shared" si="103"/>
        <v>8.2659908564198317E-3</v>
      </c>
      <c r="I1268" s="21">
        <f t="shared" si="104"/>
        <v>1.378678832550273E-2</v>
      </c>
      <c r="J1268" s="21">
        <f t="shared" si="105"/>
        <v>3.1001317019434538E-3</v>
      </c>
      <c r="K1268" s="21">
        <f t="shared" si="106"/>
        <v>4.4870433311676727E-3</v>
      </c>
    </row>
    <row r="1269" spans="1:11" x14ac:dyDescent="0.2">
      <c r="A1269" s="41">
        <v>42261</v>
      </c>
      <c r="B1269">
        <v>17.919155119999999</v>
      </c>
      <c r="C1269">
        <v>26.069000240000001</v>
      </c>
      <c r="D1269">
        <v>0.55160999300000002</v>
      </c>
      <c r="E1269">
        <v>1953.030029</v>
      </c>
      <c r="G1269" s="41">
        <f t="shared" si="102"/>
        <v>42261</v>
      </c>
      <c r="H1269" s="21">
        <f t="shared" si="103"/>
        <v>-5.7231150746856127E-3</v>
      </c>
      <c r="I1269" s="21">
        <f t="shared" si="104"/>
        <v>-1.5223627915275206E-2</v>
      </c>
      <c r="J1269" s="21">
        <f t="shared" si="105"/>
        <v>1.7661511035089728E-3</v>
      </c>
      <c r="K1269" s="21">
        <f t="shared" si="106"/>
        <v>-4.0896559494183471E-3</v>
      </c>
    </row>
    <row r="1270" spans="1:11" x14ac:dyDescent="0.2">
      <c r="A1270" s="41">
        <v>42262</v>
      </c>
      <c r="B1270">
        <v>17.93029976</v>
      </c>
      <c r="C1270">
        <v>26.118499759999999</v>
      </c>
      <c r="D1270">
        <v>0.55768758100000004</v>
      </c>
      <c r="E1270">
        <v>1978.089966</v>
      </c>
      <c r="G1270" s="41">
        <f t="shared" si="102"/>
        <v>42262</v>
      </c>
      <c r="H1270" s="21">
        <f t="shared" si="103"/>
        <v>6.2194003709262278E-4</v>
      </c>
      <c r="I1270" s="21">
        <f t="shared" si="104"/>
        <v>1.8987885820049843E-3</v>
      </c>
      <c r="J1270" s="21">
        <f t="shared" si="105"/>
        <v>1.1017907719449216E-2</v>
      </c>
      <c r="K1270" s="21">
        <f t="shared" si="106"/>
        <v>1.2831311668480172E-2</v>
      </c>
    </row>
    <row r="1271" spans="1:11" x14ac:dyDescent="0.2">
      <c r="A1271" s="41">
        <v>42263</v>
      </c>
      <c r="B1271">
        <v>18.033454899999999</v>
      </c>
      <c r="C1271">
        <v>26.369499210000001</v>
      </c>
      <c r="D1271">
        <v>0.56157743900000001</v>
      </c>
      <c r="E1271">
        <v>1995.3100589999999</v>
      </c>
      <c r="G1271" s="41">
        <f t="shared" si="102"/>
        <v>42263</v>
      </c>
      <c r="H1271" s="21">
        <f t="shared" si="103"/>
        <v>5.7531185412818984E-3</v>
      </c>
      <c r="I1271" s="21">
        <f t="shared" si="104"/>
        <v>9.6100255491857745E-3</v>
      </c>
      <c r="J1271" s="21">
        <f t="shared" si="105"/>
        <v>6.9749769091593805E-3</v>
      </c>
      <c r="K1271" s="21">
        <f t="shared" si="106"/>
        <v>8.7054144634388653E-3</v>
      </c>
    </row>
    <row r="1272" spans="1:11" x14ac:dyDescent="0.2">
      <c r="A1272" s="41">
        <v>42264</v>
      </c>
      <c r="B1272">
        <v>17.972118380000001</v>
      </c>
      <c r="C1272">
        <v>26.943500520000001</v>
      </c>
      <c r="D1272">
        <v>0.56668269599999999</v>
      </c>
      <c r="E1272">
        <v>1990.1999510000001</v>
      </c>
      <c r="G1272" s="41">
        <f t="shared" si="102"/>
        <v>42264</v>
      </c>
      <c r="H1272" s="21">
        <f t="shared" si="103"/>
        <v>-3.4012628384368858E-3</v>
      </c>
      <c r="I1272" s="21">
        <f t="shared" si="104"/>
        <v>2.17676227155017E-2</v>
      </c>
      <c r="J1272" s="21">
        <f t="shared" si="105"/>
        <v>9.0909225432753704E-3</v>
      </c>
      <c r="K1272" s="21">
        <f t="shared" si="106"/>
        <v>-2.5610596092323634E-3</v>
      </c>
    </row>
    <row r="1273" spans="1:11" x14ac:dyDescent="0.2">
      <c r="A1273" s="41">
        <v>42265</v>
      </c>
      <c r="B1273">
        <v>17.657108310000002</v>
      </c>
      <c r="C1273">
        <v>27.01300049</v>
      </c>
      <c r="D1273">
        <v>0.56619626300000003</v>
      </c>
      <c r="E1273">
        <v>1958.030029</v>
      </c>
      <c r="G1273" s="41">
        <f t="shared" si="102"/>
        <v>42265</v>
      </c>
      <c r="H1273" s="21">
        <f t="shared" si="103"/>
        <v>-1.7527709496424959E-2</v>
      </c>
      <c r="I1273" s="21">
        <f t="shared" si="104"/>
        <v>2.5794706945525547E-3</v>
      </c>
      <c r="J1273" s="21">
        <f t="shared" si="105"/>
        <v>-8.5838689522987899E-4</v>
      </c>
      <c r="K1273" s="21">
        <f t="shared" si="106"/>
        <v>-1.6164165808483677E-2</v>
      </c>
    </row>
    <row r="1274" spans="1:11" x14ac:dyDescent="0.2">
      <c r="A1274" s="41">
        <v>42268</v>
      </c>
      <c r="B1274">
        <v>17.763048170000001</v>
      </c>
      <c r="C1274">
        <v>27.41950035</v>
      </c>
      <c r="D1274">
        <v>0.57203072300000002</v>
      </c>
      <c r="E1274">
        <v>1966.969971</v>
      </c>
      <c r="G1274" s="41">
        <f t="shared" si="102"/>
        <v>42268</v>
      </c>
      <c r="H1274" s="21">
        <f t="shared" si="103"/>
        <v>5.9998419979108934E-3</v>
      </c>
      <c r="I1274" s="21">
        <f t="shared" si="104"/>
        <v>1.5048304617270691E-2</v>
      </c>
      <c r="J1274" s="21">
        <f t="shared" si="105"/>
        <v>1.030466002916719E-2</v>
      </c>
      <c r="K1274" s="21">
        <f t="shared" si="106"/>
        <v>4.5657839091290953E-3</v>
      </c>
    </row>
    <row r="1275" spans="1:11" x14ac:dyDescent="0.2">
      <c r="A1275" s="41">
        <v>42269</v>
      </c>
      <c r="B1275">
        <v>17.72680664</v>
      </c>
      <c r="C1275">
        <v>26.920000080000001</v>
      </c>
      <c r="D1275">
        <v>0.55647218200000004</v>
      </c>
      <c r="E1275">
        <v>1942.73999</v>
      </c>
      <c r="G1275" s="41">
        <f t="shared" si="102"/>
        <v>42269</v>
      </c>
      <c r="H1275" s="21">
        <f t="shared" si="103"/>
        <v>-2.0402765140957015E-3</v>
      </c>
      <c r="I1275" s="21">
        <f t="shared" si="104"/>
        <v>-1.8216971995260955E-2</v>
      </c>
      <c r="J1275" s="21">
        <f t="shared" si="105"/>
        <v>-2.7198785614876764E-2</v>
      </c>
      <c r="K1275" s="21">
        <f t="shared" si="106"/>
        <v>-1.2318429542511833E-2</v>
      </c>
    </row>
    <row r="1276" spans="1:11" x14ac:dyDescent="0.2">
      <c r="A1276" s="41">
        <v>42270</v>
      </c>
      <c r="B1276">
        <v>17.763048170000001</v>
      </c>
      <c r="C1276">
        <v>26.803499219999999</v>
      </c>
      <c r="D1276">
        <v>0.559146166</v>
      </c>
      <c r="E1276">
        <v>1938.76001</v>
      </c>
      <c r="G1276" s="41">
        <f t="shared" si="102"/>
        <v>42270</v>
      </c>
      <c r="H1276" s="21">
        <f t="shared" si="103"/>
        <v>2.0444477528300965E-3</v>
      </c>
      <c r="I1276" s="21">
        <f t="shared" si="104"/>
        <v>-4.3276693779267239E-3</v>
      </c>
      <c r="J1276" s="21">
        <f t="shared" si="105"/>
        <v>4.8052428971192551E-3</v>
      </c>
      <c r="K1276" s="21">
        <f t="shared" si="106"/>
        <v>-2.0486426492924981E-3</v>
      </c>
    </row>
    <row r="1277" spans="1:11" x14ac:dyDescent="0.2">
      <c r="A1277" s="41">
        <v>42271</v>
      </c>
      <c r="B1277">
        <v>17.793714520000002</v>
      </c>
      <c r="C1277">
        <v>26.6875</v>
      </c>
      <c r="D1277">
        <v>0.56984299400000005</v>
      </c>
      <c r="E1277">
        <v>1932.23999</v>
      </c>
      <c r="G1277" s="41">
        <f t="shared" si="102"/>
        <v>42271</v>
      </c>
      <c r="H1277" s="21">
        <f t="shared" si="103"/>
        <v>1.7264125901427772E-3</v>
      </c>
      <c r="I1277" s="21">
        <f t="shared" si="104"/>
        <v>-4.3277640373703408E-3</v>
      </c>
      <c r="J1277" s="21">
        <f t="shared" si="105"/>
        <v>1.9130647137442836E-2</v>
      </c>
      <c r="K1277" s="21">
        <f t="shared" si="106"/>
        <v>-3.3629845707411343E-3</v>
      </c>
    </row>
    <row r="1278" spans="1:11" x14ac:dyDescent="0.2">
      <c r="A1278" s="41">
        <v>42272</v>
      </c>
      <c r="B1278">
        <v>17.779769900000002</v>
      </c>
      <c r="C1278">
        <v>26.212499619999999</v>
      </c>
      <c r="D1278">
        <v>0.57397592099999994</v>
      </c>
      <c r="E1278">
        <v>1931.339966</v>
      </c>
      <c r="G1278" s="41">
        <f t="shared" si="102"/>
        <v>42272</v>
      </c>
      <c r="H1278" s="21">
        <f t="shared" si="103"/>
        <v>-7.836823494232493E-4</v>
      </c>
      <c r="I1278" s="21">
        <f t="shared" si="104"/>
        <v>-1.7798609086651096E-2</v>
      </c>
      <c r="J1278" s="21">
        <f t="shared" si="105"/>
        <v>7.2527468855743127E-3</v>
      </c>
      <c r="K1278" s="21">
        <f t="shared" si="106"/>
        <v>-4.6579307159455574E-4</v>
      </c>
    </row>
    <row r="1279" spans="1:11" x14ac:dyDescent="0.2">
      <c r="A1279" s="41">
        <v>42275</v>
      </c>
      <c r="B1279">
        <v>17.746316910000001</v>
      </c>
      <c r="C1279">
        <v>25.20299911</v>
      </c>
      <c r="D1279">
        <v>0.56643933099999999</v>
      </c>
      <c r="E1279">
        <v>1881.7700199999999</v>
      </c>
      <c r="G1279" s="41">
        <f t="shared" si="102"/>
        <v>42275</v>
      </c>
      <c r="H1279" s="21">
        <f t="shared" si="103"/>
        <v>-1.8815198502653669E-3</v>
      </c>
      <c r="I1279" s="21">
        <f t="shared" si="104"/>
        <v>-3.8512180243571836E-2</v>
      </c>
      <c r="J1279" s="21">
        <f t="shared" si="105"/>
        <v>-1.3130498552743175E-2</v>
      </c>
      <c r="K1279" s="21">
        <f t="shared" si="106"/>
        <v>-2.5666090316902812E-2</v>
      </c>
    </row>
    <row r="1280" spans="1:11" x14ac:dyDescent="0.2">
      <c r="A1280" s="41">
        <v>42276</v>
      </c>
      <c r="B1280">
        <v>17.779769900000002</v>
      </c>
      <c r="C1280">
        <v>24.803499219999999</v>
      </c>
      <c r="D1280">
        <v>0.57640689599999995</v>
      </c>
      <c r="E1280">
        <v>1884.089966</v>
      </c>
      <c r="G1280" s="41">
        <f t="shared" si="102"/>
        <v>42276</v>
      </c>
      <c r="H1280" s="21">
        <f t="shared" si="103"/>
        <v>1.8850666405686701E-3</v>
      </c>
      <c r="I1280" s="21">
        <f t="shared" si="104"/>
        <v>-1.5851283740334288E-2</v>
      </c>
      <c r="J1280" s="21">
        <f t="shared" si="105"/>
        <v>1.7596880114950864E-2</v>
      </c>
      <c r="K1280" s="21">
        <f t="shared" si="106"/>
        <v>1.2328530985949993E-3</v>
      </c>
    </row>
    <row r="1281" spans="1:11" x14ac:dyDescent="0.2">
      <c r="A1281" s="41">
        <v>42277</v>
      </c>
      <c r="B1281">
        <v>18.075262070000001</v>
      </c>
      <c r="C1281">
        <v>25.594499590000002</v>
      </c>
      <c r="D1281">
        <v>0.59925890000000004</v>
      </c>
      <c r="E1281">
        <v>1920.030029</v>
      </c>
      <c r="G1281" s="41">
        <f t="shared" si="102"/>
        <v>42277</v>
      </c>
      <c r="H1281" s="21">
        <f t="shared" si="103"/>
        <v>1.6619572225172567E-2</v>
      </c>
      <c r="I1281" s="21">
        <f t="shared" si="104"/>
        <v>3.1890676512376537E-2</v>
      </c>
      <c r="J1281" s="21">
        <f t="shared" si="105"/>
        <v>3.9645611734666186E-2</v>
      </c>
      <c r="K1281" s="21">
        <f t="shared" si="106"/>
        <v>1.9075555652102061E-2</v>
      </c>
    </row>
    <row r="1282" spans="1:11" x14ac:dyDescent="0.2">
      <c r="A1282" s="41">
        <v>42278</v>
      </c>
      <c r="B1282">
        <v>17.91636467</v>
      </c>
      <c r="C1282">
        <v>26.0359993</v>
      </c>
      <c r="D1282">
        <v>0.58758980000000005</v>
      </c>
      <c r="E1282">
        <v>1923.8199460000001</v>
      </c>
      <c r="G1282" s="41">
        <f t="shared" ref="G1282:G1345" si="107">A1282</f>
        <v>42278</v>
      </c>
      <c r="H1282" s="21">
        <f t="shared" si="103"/>
        <v>-8.7908766901768493E-3</v>
      </c>
      <c r="I1282" s="21">
        <f t="shared" si="104"/>
        <v>1.7249788707433655E-2</v>
      </c>
      <c r="J1282" s="21">
        <f t="shared" si="105"/>
        <v>-1.9472551846956287E-2</v>
      </c>
      <c r="K1282" s="21">
        <f t="shared" si="106"/>
        <v>1.9738842324117378E-3</v>
      </c>
    </row>
    <row r="1283" spans="1:11" x14ac:dyDescent="0.2">
      <c r="A1283" s="41">
        <v>42279</v>
      </c>
      <c r="B1283">
        <v>18.114288330000001</v>
      </c>
      <c r="C1283">
        <v>26.627000809999998</v>
      </c>
      <c r="D1283">
        <v>0.60290551199999998</v>
      </c>
      <c r="E1283">
        <v>1951.3599850000001</v>
      </c>
      <c r="G1283" s="41">
        <f t="shared" si="107"/>
        <v>42279</v>
      </c>
      <c r="H1283" s="21">
        <f t="shared" si="103"/>
        <v>1.1047088159095877E-2</v>
      </c>
      <c r="I1283" s="21">
        <f t="shared" si="104"/>
        <v>2.2699397983160896E-2</v>
      </c>
      <c r="J1283" s="21">
        <f t="shared" si="105"/>
        <v>2.6065312910469096E-2</v>
      </c>
      <c r="K1283" s="21">
        <f t="shared" si="106"/>
        <v>1.4315289254205554E-2</v>
      </c>
    </row>
    <row r="1284" spans="1:11" x14ac:dyDescent="0.2">
      <c r="A1284" s="41">
        <v>42282</v>
      </c>
      <c r="B1284">
        <v>18.362396239999999</v>
      </c>
      <c r="C1284">
        <v>27.184000019999999</v>
      </c>
      <c r="D1284">
        <v>0.61797815599999995</v>
      </c>
      <c r="E1284">
        <v>1987.0500489999999</v>
      </c>
      <c r="G1284" s="41">
        <f t="shared" si="107"/>
        <v>42282</v>
      </c>
      <c r="H1284" s="21">
        <f t="shared" si="103"/>
        <v>1.3696806933844256E-2</v>
      </c>
      <c r="I1284" s="21">
        <f t="shared" si="104"/>
        <v>2.0918586136476014E-2</v>
      </c>
      <c r="J1284" s="21">
        <f t="shared" si="105"/>
        <v>2.5000010283535046E-2</v>
      </c>
      <c r="K1284" s="21">
        <f t="shared" si="106"/>
        <v>1.8289841072046009E-2</v>
      </c>
    </row>
    <row r="1285" spans="1:11" x14ac:dyDescent="0.2">
      <c r="A1285" s="41">
        <v>42283</v>
      </c>
      <c r="B1285">
        <v>18.30943108</v>
      </c>
      <c r="C1285">
        <v>26.874000550000002</v>
      </c>
      <c r="D1285">
        <v>0.62600070200000002</v>
      </c>
      <c r="E1285">
        <v>1979.920044</v>
      </c>
      <c r="G1285" s="41">
        <f t="shared" si="107"/>
        <v>42283</v>
      </c>
      <c r="H1285" s="21">
        <f t="shared" ref="H1285:H1348" si="108">(B1285-B1284)/B1284</f>
        <v>-2.8844361763973895E-3</v>
      </c>
      <c r="I1285" s="21">
        <f t="shared" ref="I1285:I1348" si="109">C1285/C1284-1</f>
        <v>-1.140374741656569E-2</v>
      </c>
      <c r="J1285" s="21">
        <f t="shared" ref="J1285:J1348" si="110">D1285/D1284-1</f>
        <v>1.2981924882147666E-2</v>
      </c>
      <c r="K1285" s="21">
        <f t="shared" ref="K1285:K1348" si="111">E1285/E1284-1</f>
        <v>-3.5882362417535285E-3</v>
      </c>
    </row>
    <row r="1286" spans="1:11" x14ac:dyDescent="0.2">
      <c r="A1286" s="41">
        <v>42284</v>
      </c>
      <c r="B1286">
        <v>18.498994830000001</v>
      </c>
      <c r="C1286">
        <v>27.097000120000001</v>
      </c>
      <c r="D1286">
        <v>0.63256460400000003</v>
      </c>
      <c r="E1286">
        <v>1995.829956</v>
      </c>
      <c r="G1286" s="41">
        <f t="shared" si="107"/>
        <v>42284</v>
      </c>
      <c r="H1286" s="21">
        <f t="shared" si="108"/>
        <v>1.0353339171038917E-2</v>
      </c>
      <c r="I1286" s="21">
        <f t="shared" si="109"/>
        <v>8.2979670103489056E-3</v>
      </c>
      <c r="J1286" s="21">
        <f t="shared" si="110"/>
        <v>1.0485454695224883E-2</v>
      </c>
      <c r="K1286" s="21">
        <f t="shared" si="111"/>
        <v>8.035633584403401E-3</v>
      </c>
    </row>
    <row r="1287" spans="1:11" x14ac:dyDescent="0.2">
      <c r="A1287" s="41">
        <v>42285</v>
      </c>
      <c r="B1287">
        <v>18.643945689999999</v>
      </c>
      <c r="C1287">
        <v>26.658000950000002</v>
      </c>
      <c r="D1287">
        <v>0.63621103800000001</v>
      </c>
      <c r="E1287">
        <v>2013.4300539999999</v>
      </c>
      <c r="G1287" s="41">
        <f t="shared" si="107"/>
        <v>42285</v>
      </c>
      <c r="H1287" s="21">
        <f t="shared" si="108"/>
        <v>7.8356073576997705E-3</v>
      </c>
      <c r="I1287" s="21">
        <f t="shared" si="109"/>
        <v>-1.6201024764951E-2</v>
      </c>
      <c r="J1287" s="21">
        <f t="shared" si="110"/>
        <v>5.764524250869929E-3</v>
      </c>
      <c r="K1287" s="21">
        <f t="shared" si="111"/>
        <v>8.8184356322988933E-3</v>
      </c>
    </row>
    <row r="1288" spans="1:11" x14ac:dyDescent="0.2">
      <c r="A1288" s="41">
        <v>42286</v>
      </c>
      <c r="B1288">
        <v>18.59098053</v>
      </c>
      <c r="C1288">
        <v>26.989999770000001</v>
      </c>
      <c r="D1288">
        <v>0.63378000300000004</v>
      </c>
      <c r="E1288">
        <v>2014.8900149999999</v>
      </c>
      <c r="G1288" s="41">
        <f t="shared" si="107"/>
        <v>42286</v>
      </c>
      <c r="H1288" s="21">
        <f t="shared" si="108"/>
        <v>-2.8408771877300723E-3</v>
      </c>
      <c r="I1288" s="21">
        <f t="shared" si="109"/>
        <v>1.245400285725462E-2</v>
      </c>
      <c r="J1288" s="21">
        <f t="shared" si="110"/>
        <v>-3.8211141504903567E-3</v>
      </c>
      <c r="K1288" s="21">
        <f t="shared" si="111"/>
        <v>7.251113576554058E-4</v>
      </c>
    </row>
    <row r="1289" spans="1:11" x14ac:dyDescent="0.2">
      <c r="A1289" s="41">
        <v>42289</v>
      </c>
      <c r="B1289">
        <v>18.657882690000001</v>
      </c>
      <c r="C1289">
        <v>27.509500500000001</v>
      </c>
      <c r="D1289">
        <v>0.64058727000000004</v>
      </c>
      <c r="E1289">
        <v>2017.459961</v>
      </c>
      <c r="G1289" s="41">
        <f t="shared" si="107"/>
        <v>42289</v>
      </c>
      <c r="H1289" s="21">
        <f t="shared" si="108"/>
        <v>3.5986353647158324E-3</v>
      </c>
      <c r="I1289" s="21">
        <f t="shared" si="109"/>
        <v>1.9247896792405239E-2</v>
      </c>
      <c r="J1289" s="21">
        <f t="shared" si="110"/>
        <v>1.0740741215844229E-2</v>
      </c>
      <c r="K1289" s="21">
        <f t="shared" si="111"/>
        <v>1.2754770636946855E-3</v>
      </c>
    </row>
    <row r="1290" spans="1:11" x14ac:dyDescent="0.2">
      <c r="A1290" s="41">
        <v>42290</v>
      </c>
      <c r="B1290">
        <v>18.602136609999999</v>
      </c>
      <c r="C1290">
        <v>27.44499969</v>
      </c>
      <c r="D1290">
        <v>0.64180260899999997</v>
      </c>
      <c r="E1290">
        <v>2003.6899410000001</v>
      </c>
      <c r="G1290" s="41">
        <f t="shared" si="107"/>
        <v>42290</v>
      </c>
      <c r="H1290" s="21">
        <f t="shared" si="108"/>
        <v>-2.9878031139021085E-3</v>
      </c>
      <c r="I1290" s="21">
        <f t="shared" si="109"/>
        <v>-2.3446739790859983E-3</v>
      </c>
      <c r="J1290" s="21">
        <f t="shared" si="110"/>
        <v>1.8972262748835345E-3</v>
      </c>
      <c r="K1290" s="21">
        <f t="shared" si="111"/>
        <v>-6.8254241800043136E-3</v>
      </c>
    </row>
    <row r="1291" spans="1:11" x14ac:dyDescent="0.2">
      <c r="A1291" s="41">
        <v>42291</v>
      </c>
      <c r="B1291">
        <v>16.73439789</v>
      </c>
      <c r="C1291">
        <v>27.241500850000001</v>
      </c>
      <c r="D1291">
        <v>0.66514080799999997</v>
      </c>
      <c r="E1291">
        <v>1994.23999</v>
      </c>
      <c r="G1291" s="41">
        <f t="shared" si="107"/>
        <v>42291</v>
      </c>
      <c r="H1291" s="21">
        <f t="shared" si="108"/>
        <v>-0.10040452659593702</v>
      </c>
      <c r="I1291" s="21">
        <f t="shared" si="109"/>
        <v>-7.4147874767200861E-3</v>
      </c>
      <c r="J1291" s="21">
        <f t="shared" si="110"/>
        <v>3.6363515312540562E-2</v>
      </c>
      <c r="K1291" s="21">
        <f t="shared" si="111"/>
        <v>-4.7162741133909281E-3</v>
      </c>
    </row>
    <row r="1292" spans="1:11" x14ac:dyDescent="0.2">
      <c r="A1292" s="41">
        <v>42292</v>
      </c>
      <c r="B1292">
        <v>16.53925705</v>
      </c>
      <c r="C1292">
        <v>28.12199974</v>
      </c>
      <c r="D1292">
        <v>0.66684263899999996</v>
      </c>
      <c r="E1292">
        <v>2023.8599850000001</v>
      </c>
      <c r="G1292" s="41">
        <f t="shared" si="107"/>
        <v>42292</v>
      </c>
      <c r="H1292" s="21">
        <f t="shared" si="108"/>
        <v>-1.1661061323073424E-2</v>
      </c>
      <c r="I1292" s="21">
        <f t="shared" si="109"/>
        <v>3.2321966944783842E-2</v>
      </c>
      <c r="J1292" s="21">
        <f t="shared" si="110"/>
        <v>2.5586025989252636E-3</v>
      </c>
      <c r="K1292" s="21">
        <f t="shared" si="111"/>
        <v>1.485277356212289E-2</v>
      </c>
    </row>
    <row r="1293" spans="1:11" x14ac:dyDescent="0.2">
      <c r="A1293" s="41">
        <v>42293</v>
      </c>
      <c r="B1293">
        <v>16.416599269999999</v>
      </c>
      <c r="C1293">
        <v>28.538000109999999</v>
      </c>
      <c r="D1293">
        <v>0.67729628099999994</v>
      </c>
      <c r="E1293">
        <v>2033.1099850000001</v>
      </c>
      <c r="G1293" s="41">
        <f t="shared" si="107"/>
        <v>42293</v>
      </c>
      <c r="H1293" s="21">
        <f t="shared" si="108"/>
        <v>-7.4161602077525502E-3</v>
      </c>
      <c r="I1293" s="21">
        <f t="shared" si="109"/>
        <v>1.4792702291661408E-2</v>
      </c>
      <c r="J1293" s="21">
        <f t="shared" si="110"/>
        <v>1.5676325100740796E-2</v>
      </c>
      <c r="K1293" s="21">
        <f t="shared" si="111"/>
        <v>4.5704742761638606E-3</v>
      </c>
    </row>
    <row r="1294" spans="1:11" x14ac:dyDescent="0.2">
      <c r="A1294" s="41">
        <v>42296</v>
      </c>
      <c r="B1294">
        <v>16.405445100000001</v>
      </c>
      <c r="C1294">
        <v>28.657499309999999</v>
      </c>
      <c r="D1294">
        <v>0.67608082300000005</v>
      </c>
      <c r="E1294">
        <v>2033.660034</v>
      </c>
      <c r="G1294" s="41">
        <f t="shared" si="107"/>
        <v>42296</v>
      </c>
      <c r="H1294" s="21">
        <f t="shared" si="108"/>
        <v>-6.7944461678984031E-4</v>
      </c>
      <c r="I1294" s="21">
        <f t="shared" si="109"/>
        <v>4.1873712081921255E-3</v>
      </c>
      <c r="J1294" s="21">
        <f t="shared" si="110"/>
        <v>-1.7945735627032944E-3</v>
      </c>
      <c r="K1294" s="21">
        <f t="shared" si="111"/>
        <v>2.7054561930150989E-4</v>
      </c>
    </row>
    <row r="1295" spans="1:11" x14ac:dyDescent="0.2">
      <c r="A1295" s="41">
        <v>42297</v>
      </c>
      <c r="B1295">
        <v>16.377567290000002</v>
      </c>
      <c r="C1295">
        <v>28.044000629999999</v>
      </c>
      <c r="D1295">
        <v>0.67510831400000004</v>
      </c>
      <c r="E1295">
        <v>2030.7700199999999</v>
      </c>
      <c r="G1295" s="41">
        <f t="shared" si="107"/>
        <v>42297</v>
      </c>
      <c r="H1295" s="21">
        <f t="shared" si="108"/>
        <v>-1.6993022639781757E-3</v>
      </c>
      <c r="I1295" s="21">
        <f t="shared" si="109"/>
        <v>-2.1407962828979943E-2</v>
      </c>
      <c r="J1295" s="21">
        <f t="shared" si="110"/>
        <v>-1.4384507989513295E-3</v>
      </c>
      <c r="K1295" s="21">
        <f t="shared" si="111"/>
        <v>-1.421090030626071E-3</v>
      </c>
    </row>
    <row r="1296" spans="1:11" x14ac:dyDescent="0.2">
      <c r="A1296" s="41">
        <v>42298</v>
      </c>
      <c r="B1296">
        <v>16.34690857</v>
      </c>
      <c r="C1296">
        <v>27.788499829999999</v>
      </c>
      <c r="D1296">
        <v>0.66635632499999997</v>
      </c>
      <c r="E1296">
        <v>2018.9399410000001</v>
      </c>
      <c r="G1296" s="41">
        <f t="shared" si="107"/>
        <v>42298</v>
      </c>
      <c r="H1296" s="21">
        <f t="shared" si="108"/>
        <v>-1.8719947509372554E-3</v>
      </c>
      <c r="I1296" s="21">
        <f t="shared" si="109"/>
        <v>-9.1107115340269829E-3</v>
      </c>
      <c r="J1296" s="21">
        <f t="shared" si="110"/>
        <v>-1.2963829386346548E-2</v>
      </c>
      <c r="K1296" s="21">
        <f t="shared" si="111"/>
        <v>-5.8254154254255841E-3</v>
      </c>
    </row>
    <row r="1297" spans="1:11" x14ac:dyDescent="0.2">
      <c r="A1297" s="41">
        <v>42299</v>
      </c>
      <c r="B1297">
        <v>16.419384000000001</v>
      </c>
      <c r="C1297">
        <v>28.195499420000001</v>
      </c>
      <c r="D1297">
        <v>0.69042408499999997</v>
      </c>
      <c r="E1297">
        <v>2052.51001</v>
      </c>
      <c r="G1297" s="41">
        <f t="shared" si="107"/>
        <v>42299</v>
      </c>
      <c r="H1297" s="21">
        <f t="shared" si="108"/>
        <v>4.4335863071387318E-3</v>
      </c>
      <c r="I1297" s="21">
        <f t="shared" si="109"/>
        <v>1.4646331845543203E-2</v>
      </c>
      <c r="J1297" s="21">
        <f t="shared" si="110"/>
        <v>3.6118453591627464E-2</v>
      </c>
      <c r="K1297" s="21">
        <f t="shared" si="111"/>
        <v>1.6627571884764603E-2</v>
      </c>
    </row>
    <row r="1298" spans="1:11" x14ac:dyDescent="0.2">
      <c r="A1298" s="41">
        <v>42300</v>
      </c>
      <c r="B1298">
        <v>16.252128599999999</v>
      </c>
      <c r="C1298">
        <v>29.951499940000001</v>
      </c>
      <c r="D1298">
        <v>0.69504314700000003</v>
      </c>
      <c r="E1298">
        <v>2075.1499020000001</v>
      </c>
      <c r="G1298" s="41">
        <f t="shared" si="107"/>
        <v>42300</v>
      </c>
      <c r="H1298" s="21">
        <f t="shared" si="108"/>
        <v>-1.0186460101061156E-2</v>
      </c>
      <c r="I1298" s="21">
        <f t="shared" si="109"/>
        <v>6.2279461478678799E-2</v>
      </c>
      <c r="J1298" s="21">
        <f t="shared" si="110"/>
        <v>6.6901808618105019E-3</v>
      </c>
      <c r="K1298" s="21">
        <f t="shared" si="111"/>
        <v>1.1030344256396596E-2</v>
      </c>
    </row>
    <row r="1299" spans="1:11" x14ac:dyDescent="0.2">
      <c r="A1299" s="41">
        <v>42303</v>
      </c>
      <c r="B1299">
        <v>16.174076079999999</v>
      </c>
      <c r="C1299">
        <v>30.430500030000001</v>
      </c>
      <c r="D1299">
        <v>0.69188260999999995</v>
      </c>
      <c r="E1299">
        <v>2071.179932</v>
      </c>
      <c r="G1299" s="41">
        <f t="shared" si="107"/>
        <v>42303</v>
      </c>
      <c r="H1299" s="21">
        <f t="shared" si="108"/>
        <v>-4.8026029033513776E-3</v>
      </c>
      <c r="I1299" s="21">
        <f t="shared" si="109"/>
        <v>1.599252427957043E-2</v>
      </c>
      <c r="J1299" s="21">
        <f t="shared" si="110"/>
        <v>-4.5472529491756841E-3</v>
      </c>
      <c r="K1299" s="21">
        <f t="shared" si="111"/>
        <v>-1.9131003481598352E-3</v>
      </c>
    </row>
    <row r="1300" spans="1:11" x14ac:dyDescent="0.2">
      <c r="A1300" s="41">
        <v>42304</v>
      </c>
      <c r="B1300">
        <v>16.023538590000001</v>
      </c>
      <c r="C1300">
        <v>30.55050087</v>
      </c>
      <c r="D1300">
        <v>0.69139653400000001</v>
      </c>
      <c r="E1300">
        <v>2065.889893</v>
      </c>
      <c r="G1300" s="41">
        <f t="shared" si="107"/>
        <v>42304</v>
      </c>
      <c r="H1300" s="21">
        <f t="shared" si="108"/>
        <v>-9.3073316370846353E-3</v>
      </c>
      <c r="I1300" s="21">
        <f t="shared" si="109"/>
        <v>3.9434396372617364E-3</v>
      </c>
      <c r="J1300" s="21">
        <f t="shared" si="110"/>
        <v>-7.0254114350398744E-4</v>
      </c>
      <c r="K1300" s="21">
        <f t="shared" si="111"/>
        <v>-2.5541185091011442E-3</v>
      </c>
    </row>
    <row r="1301" spans="1:11" x14ac:dyDescent="0.2">
      <c r="A1301" s="41">
        <v>42305</v>
      </c>
      <c r="B1301">
        <v>16.06814194</v>
      </c>
      <c r="C1301">
        <v>30.854999540000001</v>
      </c>
      <c r="D1301">
        <v>0.69698798699999998</v>
      </c>
      <c r="E1301">
        <v>2090.3500979999999</v>
      </c>
      <c r="G1301" s="41">
        <f t="shared" si="107"/>
        <v>42305</v>
      </c>
      <c r="H1301" s="21">
        <f t="shared" si="108"/>
        <v>2.7836142278731923E-3</v>
      </c>
      <c r="I1301" s="21">
        <f t="shared" si="109"/>
        <v>9.9670598297461055E-3</v>
      </c>
      <c r="J1301" s="21">
        <f t="shared" si="110"/>
        <v>8.0871869108907202E-3</v>
      </c>
      <c r="K1301" s="21">
        <f t="shared" si="111"/>
        <v>1.1840033238402548E-2</v>
      </c>
    </row>
    <row r="1302" spans="1:11" x14ac:dyDescent="0.2">
      <c r="A1302" s="41">
        <v>42306</v>
      </c>
      <c r="B1302">
        <v>16.157342910000001</v>
      </c>
      <c r="C1302">
        <v>31.32749939</v>
      </c>
      <c r="D1302">
        <v>0.67292046500000002</v>
      </c>
      <c r="E1302">
        <v>2089.4099120000001</v>
      </c>
      <c r="G1302" s="41">
        <f t="shared" si="107"/>
        <v>42306</v>
      </c>
      <c r="H1302" s="21">
        <f t="shared" si="108"/>
        <v>5.5514178511171571E-3</v>
      </c>
      <c r="I1302" s="21">
        <f t="shared" si="109"/>
        <v>1.5313558808758287E-2</v>
      </c>
      <c r="J1302" s="21">
        <f t="shared" si="110"/>
        <v>-3.4530755836398641E-2</v>
      </c>
      <c r="K1302" s="21">
        <f t="shared" si="111"/>
        <v>-4.4977441860072354E-4</v>
      </c>
    </row>
    <row r="1303" spans="1:11" x14ac:dyDescent="0.2">
      <c r="A1303" s="41">
        <v>42307</v>
      </c>
      <c r="B1303">
        <v>15.95663643</v>
      </c>
      <c r="C1303">
        <v>31.295000080000001</v>
      </c>
      <c r="D1303">
        <v>0.68969458299999997</v>
      </c>
      <c r="E1303">
        <v>2079.360107</v>
      </c>
      <c r="G1303" s="41">
        <f t="shared" si="107"/>
        <v>42307</v>
      </c>
      <c r="H1303" s="21">
        <f t="shared" si="108"/>
        <v>-1.2421997918716012E-2</v>
      </c>
      <c r="I1303" s="21">
        <f t="shared" si="109"/>
        <v>-1.0374051754150626E-3</v>
      </c>
      <c r="J1303" s="21">
        <f t="shared" si="110"/>
        <v>2.4927341153162752E-2</v>
      </c>
      <c r="K1303" s="21">
        <f t="shared" si="111"/>
        <v>-4.809877153488018E-3</v>
      </c>
    </row>
    <row r="1304" spans="1:11" x14ac:dyDescent="0.2">
      <c r="A1304" s="41">
        <v>42310</v>
      </c>
      <c r="B1304">
        <v>16.059778210000001</v>
      </c>
      <c r="C1304">
        <v>31.417499540000001</v>
      </c>
      <c r="D1304">
        <v>0.69771713000000002</v>
      </c>
      <c r="E1304">
        <v>2104.0500489999999</v>
      </c>
      <c r="G1304" s="41">
        <f t="shared" si="107"/>
        <v>42310</v>
      </c>
      <c r="H1304" s="21">
        <f t="shared" si="108"/>
        <v>6.463879806528963E-3</v>
      </c>
      <c r="I1304" s="21">
        <f t="shared" si="109"/>
        <v>3.9143460516648521E-3</v>
      </c>
      <c r="J1304" s="21">
        <f t="shared" si="110"/>
        <v>1.1632028433663955E-2</v>
      </c>
      <c r="K1304" s="21">
        <f t="shared" si="111"/>
        <v>1.1873817294504763E-2</v>
      </c>
    </row>
    <row r="1305" spans="1:11" x14ac:dyDescent="0.2">
      <c r="A1305" s="41">
        <v>42311</v>
      </c>
      <c r="B1305">
        <v>16.19915962</v>
      </c>
      <c r="C1305">
        <v>31.26549911</v>
      </c>
      <c r="D1305">
        <v>0.692855</v>
      </c>
      <c r="E1305">
        <v>2109.790039</v>
      </c>
      <c r="G1305" s="41">
        <f t="shared" si="107"/>
        <v>42311</v>
      </c>
      <c r="H1305" s="21">
        <f t="shared" si="108"/>
        <v>8.6789125090911568E-3</v>
      </c>
      <c r="I1305" s="21">
        <f t="shared" si="109"/>
        <v>-4.8380817132336329E-3</v>
      </c>
      <c r="J1305" s="21">
        <f t="shared" si="110"/>
        <v>-6.9686263830157635E-3</v>
      </c>
      <c r="K1305" s="21">
        <f t="shared" si="111"/>
        <v>2.7280672352485436E-3</v>
      </c>
    </row>
    <row r="1306" spans="1:11" x14ac:dyDescent="0.2">
      <c r="A1306" s="41">
        <v>42312</v>
      </c>
      <c r="B1306">
        <v>16.271635060000001</v>
      </c>
      <c r="C1306">
        <v>32.04750061</v>
      </c>
      <c r="D1306">
        <v>0.68142908800000002</v>
      </c>
      <c r="E1306">
        <v>2102.3100589999999</v>
      </c>
      <c r="G1306" s="41">
        <f t="shared" si="107"/>
        <v>42312</v>
      </c>
      <c r="H1306" s="21">
        <f t="shared" si="108"/>
        <v>4.474024684004047E-3</v>
      </c>
      <c r="I1306" s="21">
        <f t="shared" si="109"/>
        <v>2.5011642937434519E-2</v>
      </c>
      <c r="J1306" s="21">
        <f t="shared" si="110"/>
        <v>-1.6491058013581417E-2</v>
      </c>
      <c r="K1306" s="21">
        <f t="shared" si="111"/>
        <v>-3.5453670089111711E-3</v>
      </c>
    </row>
    <row r="1307" spans="1:11" x14ac:dyDescent="0.2">
      <c r="A1307" s="41">
        <v>42313</v>
      </c>
      <c r="B1307">
        <v>16.338544850000002</v>
      </c>
      <c r="C1307">
        <v>32.78250122</v>
      </c>
      <c r="D1307">
        <v>0.67364954899999996</v>
      </c>
      <c r="E1307">
        <v>2099.929932</v>
      </c>
      <c r="G1307" s="41">
        <f t="shared" si="107"/>
        <v>42313</v>
      </c>
      <c r="H1307" s="21">
        <f t="shared" si="108"/>
        <v>4.1120508021030072E-3</v>
      </c>
      <c r="I1307" s="21">
        <f t="shared" si="109"/>
        <v>2.2934724893043601E-2</v>
      </c>
      <c r="J1307" s="21">
        <f t="shared" si="110"/>
        <v>-1.1416505601240301E-2</v>
      </c>
      <c r="K1307" s="21">
        <f t="shared" si="111"/>
        <v>-1.1321484144598548E-3</v>
      </c>
    </row>
    <row r="1308" spans="1:11" x14ac:dyDescent="0.2">
      <c r="A1308" s="41">
        <v>42314</v>
      </c>
      <c r="B1308">
        <v>16.385936739999998</v>
      </c>
      <c r="C1308">
        <v>32.968498230000002</v>
      </c>
      <c r="D1308">
        <v>0.76700276099999998</v>
      </c>
      <c r="E1308">
        <v>2099.1999510000001</v>
      </c>
      <c r="G1308" s="41">
        <f t="shared" si="107"/>
        <v>42314</v>
      </c>
      <c r="H1308" s="21">
        <f t="shared" si="108"/>
        <v>2.9006187781769649E-3</v>
      </c>
      <c r="I1308" s="21">
        <f t="shared" si="109"/>
        <v>5.6736674469037851E-3</v>
      </c>
      <c r="J1308" s="21">
        <f t="shared" si="110"/>
        <v>0.13857830401367943</v>
      </c>
      <c r="K1308" s="21">
        <f t="shared" si="111"/>
        <v>-3.4762159864287767E-4</v>
      </c>
    </row>
    <row r="1309" spans="1:11" x14ac:dyDescent="0.2">
      <c r="A1309" s="41">
        <v>42317</v>
      </c>
      <c r="B1309">
        <v>16.305097580000002</v>
      </c>
      <c r="C1309">
        <v>32.774501800000003</v>
      </c>
      <c r="D1309">
        <v>0.76359939600000004</v>
      </c>
      <c r="E1309">
        <v>2078.580078</v>
      </c>
      <c r="G1309" s="41">
        <f t="shared" si="107"/>
        <v>42317</v>
      </c>
      <c r="H1309" s="21">
        <f t="shared" si="108"/>
        <v>-4.9334475826858636E-3</v>
      </c>
      <c r="I1309" s="21">
        <f t="shared" si="109"/>
        <v>-5.8842968413850283E-3</v>
      </c>
      <c r="J1309" s="21">
        <f t="shared" si="110"/>
        <v>-4.4372265304009062E-3</v>
      </c>
      <c r="K1309" s="21">
        <f t="shared" si="111"/>
        <v>-9.8227293641929281E-3</v>
      </c>
    </row>
    <row r="1310" spans="1:11" x14ac:dyDescent="0.2">
      <c r="A1310" s="41">
        <v>42318</v>
      </c>
      <c r="B1310">
        <v>16.358058929999999</v>
      </c>
      <c r="C1310">
        <v>32.984001159999998</v>
      </c>
      <c r="D1310">
        <v>0.74901288700000002</v>
      </c>
      <c r="E1310">
        <v>2081.719971</v>
      </c>
      <c r="G1310" s="41">
        <f t="shared" si="107"/>
        <v>42318</v>
      </c>
      <c r="H1310" s="21">
        <f t="shared" si="108"/>
        <v>3.2481467676071887E-3</v>
      </c>
      <c r="I1310" s="21">
        <f t="shared" si="109"/>
        <v>6.3921447617547589E-3</v>
      </c>
      <c r="J1310" s="21">
        <f t="shared" si="110"/>
        <v>-1.9102305575946277E-2</v>
      </c>
      <c r="K1310" s="21">
        <f t="shared" si="111"/>
        <v>1.5105951573544107E-3</v>
      </c>
    </row>
    <row r="1311" spans="1:11" x14ac:dyDescent="0.2">
      <c r="A1311" s="41">
        <v>42319</v>
      </c>
      <c r="B1311">
        <v>16.05141068</v>
      </c>
      <c r="C1311">
        <v>33.662498470000003</v>
      </c>
      <c r="D1311">
        <v>0.741719723</v>
      </c>
      <c r="E1311">
        <v>2075</v>
      </c>
      <c r="G1311" s="41">
        <f t="shared" si="107"/>
        <v>42319</v>
      </c>
      <c r="H1311" s="21">
        <f t="shared" si="108"/>
        <v>-1.874600472539064E-2</v>
      </c>
      <c r="I1311" s="21">
        <f t="shared" si="109"/>
        <v>2.0570497396865894E-2</v>
      </c>
      <c r="J1311" s="21">
        <f t="shared" si="110"/>
        <v>-9.7370340705500436E-3</v>
      </c>
      <c r="K1311" s="21">
        <f t="shared" si="111"/>
        <v>-3.2280859546982565E-3</v>
      </c>
    </row>
    <row r="1312" spans="1:11" x14ac:dyDescent="0.2">
      <c r="A1312" s="41">
        <v>42320</v>
      </c>
      <c r="B1312">
        <v>15.875789640000001</v>
      </c>
      <c r="C1312">
        <v>33.27999878</v>
      </c>
      <c r="D1312">
        <v>0.73904555999999999</v>
      </c>
      <c r="E1312">
        <v>2045.969971</v>
      </c>
      <c r="G1312" s="41">
        <f t="shared" si="107"/>
        <v>42320</v>
      </c>
      <c r="H1312" s="21">
        <f t="shared" si="108"/>
        <v>-1.0941159222773019E-2</v>
      </c>
      <c r="I1312" s="21">
        <f t="shared" si="109"/>
        <v>-1.1362783732196458E-2</v>
      </c>
      <c r="J1312" s="21">
        <f t="shared" si="110"/>
        <v>-3.6053551187555932E-3</v>
      </c>
      <c r="K1312" s="21">
        <f t="shared" si="111"/>
        <v>-1.3990375421686796E-2</v>
      </c>
    </row>
    <row r="1313" spans="1:11" x14ac:dyDescent="0.2">
      <c r="A1313" s="41">
        <v>42321</v>
      </c>
      <c r="B1313">
        <v>15.7280426</v>
      </c>
      <c r="C1313">
        <v>32.117500309999997</v>
      </c>
      <c r="D1313">
        <v>0.72445893299999997</v>
      </c>
      <c r="E1313">
        <v>2023.040039</v>
      </c>
      <c r="G1313" s="41">
        <f t="shared" si="107"/>
        <v>42321</v>
      </c>
      <c r="H1313" s="21">
        <f t="shared" si="108"/>
        <v>-9.3064372450327136E-3</v>
      </c>
      <c r="I1313" s="21">
        <f t="shared" si="109"/>
        <v>-3.4930844730037047E-2</v>
      </c>
      <c r="J1313" s="21">
        <f t="shared" si="110"/>
        <v>-1.9737114718610838E-2</v>
      </c>
      <c r="K1313" s="21">
        <f t="shared" si="111"/>
        <v>-1.1207364880723381E-2</v>
      </c>
    </row>
    <row r="1314" spans="1:11" x14ac:dyDescent="0.2">
      <c r="A1314" s="41">
        <v>42324</v>
      </c>
      <c r="B1314">
        <v>16.13225555</v>
      </c>
      <c r="C1314">
        <v>32.39049911</v>
      </c>
      <c r="D1314">
        <v>0.73904555999999999</v>
      </c>
      <c r="E1314">
        <v>2053.1899410000001</v>
      </c>
      <c r="G1314" s="41">
        <f t="shared" si="107"/>
        <v>42324</v>
      </c>
      <c r="H1314" s="21">
        <f t="shared" si="108"/>
        <v>2.5700143385929016E-2</v>
      </c>
      <c r="I1314" s="21">
        <f t="shared" si="109"/>
        <v>8.5000014747411701E-3</v>
      </c>
      <c r="J1314" s="21">
        <f t="shared" si="110"/>
        <v>2.0134511889578821E-2</v>
      </c>
      <c r="K1314" s="21">
        <f t="shared" si="111"/>
        <v>1.490326509548634E-2</v>
      </c>
    </row>
    <row r="1315" spans="1:11" x14ac:dyDescent="0.2">
      <c r="A1315" s="41">
        <v>42325</v>
      </c>
      <c r="B1315">
        <v>16.703725810000002</v>
      </c>
      <c r="C1315">
        <v>32.165000919999997</v>
      </c>
      <c r="D1315">
        <v>0.73904555999999999</v>
      </c>
      <c r="E1315">
        <v>2050.4399410000001</v>
      </c>
      <c r="G1315" s="41">
        <f t="shared" si="107"/>
        <v>42325</v>
      </c>
      <c r="H1315" s="21">
        <f t="shared" si="108"/>
        <v>3.5424076827248234E-2</v>
      </c>
      <c r="I1315" s="21">
        <f t="shared" si="109"/>
        <v>-6.9618621569923489E-3</v>
      </c>
      <c r="J1315" s="21">
        <f t="shared" si="110"/>
        <v>0</v>
      </c>
      <c r="K1315" s="21">
        <f t="shared" si="111"/>
        <v>-1.3393792484004408E-3</v>
      </c>
    </row>
    <row r="1316" spans="1:11" x14ac:dyDescent="0.2">
      <c r="A1316" s="41">
        <v>42326</v>
      </c>
      <c r="B1316">
        <v>16.98528481</v>
      </c>
      <c r="C1316">
        <v>33.176998140000002</v>
      </c>
      <c r="D1316">
        <v>0.75722587100000005</v>
      </c>
      <c r="E1316">
        <v>2083.580078</v>
      </c>
      <c r="G1316" s="41">
        <f t="shared" si="107"/>
        <v>42326</v>
      </c>
      <c r="H1316" s="21">
        <f t="shared" si="108"/>
        <v>1.6856059731981309E-2</v>
      </c>
      <c r="I1316" s="21">
        <f t="shared" si="109"/>
        <v>3.146268276245423E-2</v>
      </c>
      <c r="J1316" s="21">
        <f t="shared" si="110"/>
        <v>2.459971615281753E-2</v>
      </c>
      <c r="K1316" s="21">
        <f t="shared" si="111"/>
        <v>1.616245193889343E-2</v>
      </c>
    </row>
    <row r="1317" spans="1:11" x14ac:dyDescent="0.2">
      <c r="A1317" s="41">
        <v>42327</v>
      </c>
      <c r="B1317">
        <v>16.921161649999998</v>
      </c>
      <c r="C1317">
        <v>33.063499450000002</v>
      </c>
      <c r="D1317">
        <v>0.75942206400000001</v>
      </c>
      <c r="E1317">
        <v>2081.23999</v>
      </c>
      <c r="G1317" s="41">
        <f t="shared" si="107"/>
        <v>42327</v>
      </c>
      <c r="H1317" s="21">
        <f t="shared" si="108"/>
        <v>-3.7752184150747353E-3</v>
      </c>
      <c r="I1317" s="21">
        <f t="shared" si="109"/>
        <v>-3.4210054062474571E-3</v>
      </c>
      <c r="J1317" s="21">
        <f t="shared" si="110"/>
        <v>2.9003142709580487E-3</v>
      </c>
      <c r="K1317" s="21">
        <f t="shared" si="111"/>
        <v>-1.1231092218189076E-3</v>
      </c>
    </row>
    <row r="1318" spans="1:11" x14ac:dyDescent="0.2">
      <c r="A1318" s="41">
        <v>42328</v>
      </c>
      <c r="B1318">
        <v>16.745538710000002</v>
      </c>
      <c r="C1318">
        <v>33.42250061</v>
      </c>
      <c r="D1318">
        <v>0.76601076099999998</v>
      </c>
      <c r="E1318">
        <v>2089.169922</v>
      </c>
      <c r="G1318" s="41">
        <f t="shared" si="107"/>
        <v>42328</v>
      </c>
      <c r="H1318" s="21">
        <f t="shared" si="108"/>
        <v>-1.0378893815484394E-2</v>
      </c>
      <c r="I1318" s="21">
        <f t="shared" si="109"/>
        <v>1.0857929921873399E-2</v>
      </c>
      <c r="J1318" s="21">
        <f t="shared" si="110"/>
        <v>8.6759357047070385E-3</v>
      </c>
      <c r="K1318" s="21">
        <f t="shared" si="111"/>
        <v>3.8101958630922805E-3</v>
      </c>
    </row>
    <row r="1319" spans="1:11" x14ac:dyDescent="0.2">
      <c r="A1319" s="41">
        <v>42331</v>
      </c>
      <c r="B1319">
        <v>16.798509599999999</v>
      </c>
      <c r="C1319">
        <v>33.949501040000001</v>
      </c>
      <c r="D1319">
        <v>0.75454133700000003</v>
      </c>
      <c r="E1319">
        <v>2086.5900879999999</v>
      </c>
      <c r="G1319" s="41">
        <f t="shared" si="107"/>
        <v>42331</v>
      </c>
      <c r="H1319" s="21">
        <f t="shared" si="108"/>
        <v>3.1632837209569493E-3</v>
      </c>
      <c r="I1319" s="21">
        <f t="shared" si="109"/>
        <v>1.5767833656417762E-2</v>
      </c>
      <c r="J1319" s="21">
        <f t="shared" si="110"/>
        <v>-1.4972928036973032E-2</v>
      </c>
      <c r="K1319" s="21">
        <f t="shared" si="111"/>
        <v>-1.2348607802712408E-3</v>
      </c>
    </row>
    <row r="1320" spans="1:11" x14ac:dyDescent="0.2">
      <c r="A1320" s="41">
        <v>42332</v>
      </c>
      <c r="B1320">
        <v>16.703725810000002</v>
      </c>
      <c r="C1320">
        <v>33.557498930000001</v>
      </c>
      <c r="D1320">
        <v>0.76064223099999995</v>
      </c>
      <c r="E1320">
        <v>2089.139893</v>
      </c>
      <c r="G1320" s="41">
        <f t="shared" si="107"/>
        <v>42332</v>
      </c>
      <c r="H1320" s="21">
        <f t="shared" si="108"/>
        <v>-5.6423928227536026E-3</v>
      </c>
      <c r="I1320" s="21">
        <f t="shared" si="109"/>
        <v>-1.1546623602453954E-2</v>
      </c>
      <c r="J1320" s="21">
        <f t="shared" si="110"/>
        <v>8.0855662915124693E-3</v>
      </c>
      <c r="K1320" s="21">
        <f t="shared" si="111"/>
        <v>1.2219961240418353E-3</v>
      </c>
    </row>
    <row r="1321" spans="1:11" x14ac:dyDescent="0.2">
      <c r="A1321" s="41">
        <v>42333</v>
      </c>
      <c r="B1321">
        <v>16.79293633</v>
      </c>
      <c r="C1321">
        <v>33.766998289999997</v>
      </c>
      <c r="D1321">
        <v>0.75966596600000003</v>
      </c>
      <c r="E1321">
        <v>2088.8701169999999</v>
      </c>
      <c r="G1321" s="41">
        <f t="shared" si="107"/>
        <v>42333</v>
      </c>
      <c r="H1321" s="21">
        <f t="shared" si="108"/>
        <v>5.3407557699845995E-3</v>
      </c>
      <c r="I1321" s="21">
        <f t="shared" si="109"/>
        <v>6.2429968466066743E-3</v>
      </c>
      <c r="J1321" s="21">
        <f t="shared" si="110"/>
        <v>-1.283474622118308E-3</v>
      </c>
      <c r="K1321" s="21">
        <f t="shared" si="111"/>
        <v>-1.2913256833779752E-4</v>
      </c>
    </row>
    <row r="1322" spans="1:11" x14ac:dyDescent="0.2">
      <c r="A1322" s="41">
        <v>42335</v>
      </c>
      <c r="B1322">
        <v>16.69536781</v>
      </c>
      <c r="C1322">
        <v>33.662998199999997</v>
      </c>
      <c r="D1322">
        <v>0.76601076099999998</v>
      </c>
      <c r="E1322">
        <v>2090.110107</v>
      </c>
      <c r="G1322" s="41">
        <f t="shared" si="107"/>
        <v>42335</v>
      </c>
      <c r="H1322" s="21">
        <f t="shared" si="108"/>
        <v>-5.8100928915985105E-3</v>
      </c>
      <c r="I1322" s="21">
        <f t="shared" si="109"/>
        <v>-3.0799329305737366E-3</v>
      </c>
      <c r="J1322" s="21">
        <f t="shared" si="110"/>
        <v>8.35208536905796E-3</v>
      </c>
      <c r="K1322" s="21">
        <f t="shared" si="111"/>
        <v>5.9361756861209258E-4</v>
      </c>
    </row>
    <row r="1323" spans="1:11" x14ac:dyDescent="0.2">
      <c r="A1323" s="41">
        <v>42338</v>
      </c>
      <c r="B1323">
        <v>16.40265656</v>
      </c>
      <c r="C1323">
        <v>33.240001679999999</v>
      </c>
      <c r="D1323">
        <v>0.77406370599999996</v>
      </c>
      <c r="E1323">
        <v>2080.4099120000001</v>
      </c>
      <c r="G1323" s="41">
        <f t="shared" si="107"/>
        <v>42338</v>
      </c>
      <c r="H1323" s="21">
        <f t="shared" si="108"/>
        <v>-1.7532482861783681E-2</v>
      </c>
      <c r="I1323" s="21">
        <f t="shared" si="109"/>
        <v>-1.2565622274251176E-2</v>
      </c>
      <c r="J1323" s="21">
        <f t="shared" si="110"/>
        <v>1.0512835341225601E-2</v>
      </c>
      <c r="K1323" s="21">
        <f t="shared" si="111"/>
        <v>-4.6409971261862637E-3</v>
      </c>
    </row>
    <row r="1324" spans="1:11" x14ac:dyDescent="0.2">
      <c r="A1324" s="41">
        <v>42339</v>
      </c>
      <c r="B1324">
        <v>16.444477079999999</v>
      </c>
      <c r="C1324">
        <v>33.95299911</v>
      </c>
      <c r="D1324">
        <v>0.79919898499999997</v>
      </c>
      <c r="E1324">
        <v>2102.6298830000001</v>
      </c>
      <c r="G1324" s="41">
        <f t="shared" si="107"/>
        <v>42339</v>
      </c>
      <c r="H1324" s="21">
        <f t="shared" si="108"/>
        <v>2.5496187063980165E-3</v>
      </c>
      <c r="I1324" s="21">
        <f t="shared" si="109"/>
        <v>2.1449981767871051E-2</v>
      </c>
      <c r="J1324" s="21">
        <f t="shared" si="110"/>
        <v>3.2471847995415581E-2</v>
      </c>
      <c r="K1324" s="21">
        <f t="shared" si="111"/>
        <v>1.0680573511899327E-2</v>
      </c>
    </row>
    <row r="1325" spans="1:11" x14ac:dyDescent="0.2">
      <c r="A1325" s="41">
        <v>42340</v>
      </c>
      <c r="B1325">
        <v>16.40231133</v>
      </c>
      <c r="C1325">
        <v>33.800498959999999</v>
      </c>
      <c r="D1325">
        <v>0.793098152</v>
      </c>
      <c r="E1325">
        <v>2079.51001</v>
      </c>
      <c r="G1325" s="41">
        <f t="shared" si="107"/>
        <v>42340</v>
      </c>
      <c r="H1325" s="21">
        <f t="shared" si="108"/>
        <v>-2.5641283571905945E-3</v>
      </c>
      <c r="I1325" s="21">
        <f t="shared" si="109"/>
        <v>-4.4915074955804712E-3</v>
      </c>
      <c r="J1325" s="21">
        <f t="shared" si="110"/>
        <v>-7.6336846198571395E-3</v>
      </c>
      <c r="K1325" s="21">
        <f t="shared" si="111"/>
        <v>-1.0995693149292163E-2</v>
      </c>
    </row>
    <row r="1326" spans="1:11" x14ac:dyDescent="0.2">
      <c r="A1326" s="41">
        <v>42341</v>
      </c>
      <c r="B1326">
        <v>16.596273419999999</v>
      </c>
      <c r="C1326">
        <v>33.3125</v>
      </c>
      <c r="D1326">
        <v>0.79138982300000005</v>
      </c>
      <c r="E1326">
        <v>2049.6201169999999</v>
      </c>
      <c r="G1326" s="41">
        <f t="shared" si="107"/>
        <v>42341</v>
      </c>
      <c r="H1326" s="21">
        <f t="shared" si="108"/>
        <v>1.1825290112939188E-2</v>
      </c>
      <c r="I1326" s="21">
        <f t="shared" si="109"/>
        <v>-1.4437625923141018E-2</v>
      </c>
      <c r="J1326" s="21">
        <f t="shared" si="110"/>
        <v>-2.1539944276657286E-3</v>
      </c>
      <c r="K1326" s="21">
        <f t="shared" si="111"/>
        <v>-1.4373526867514363E-2</v>
      </c>
    </row>
    <row r="1327" spans="1:11" x14ac:dyDescent="0.2">
      <c r="A1327" s="41">
        <v>42342</v>
      </c>
      <c r="B1327">
        <v>16.770553589999999</v>
      </c>
      <c r="C1327">
        <v>33.631999970000003</v>
      </c>
      <c r="D1327">
        <v>0.82360184199999997</v>
      </c>
      <c r="E1327">
        <v>2091.6899410000001</v>
      </c>
      <c r="G1327" s="41">
        <f t="shared" si="107"/>
        <v>42342</v>
      </c>
      <c r="H1327" s="21">
        <f t="shared" si="108"/>
        <v>1.050116285683605E-2</v>
      </c>
      <c r="I1327" s="21">
        <f t="shared" si="109"/>
        <v>9.5909934709192957E-3</v>
      </c>
      <c r="J1327" s="21">
        <f t="shared" si="110"/>
        <v>4.0703099867889003E-2</v>
      </c>
      <c r="K1327" s="21">
        <f t="shared" si="111"/>
        <v>2.0525668952535936E-2</v>
      </c>
    </row>
    <row r="1328" spans="1:11" x14ac:dyDescent="0.2">
      <c r="A1328" s="41">
        <v>42345</v>
      </c>
      <c r="B1328">
        <v>17.006681440000001</v>
      </c>
      <c r="C1328">
        <v>33.491500850000001</v>
      </c>
      <c r="D1328">
        <v>0.80798411400000003</v>
      </c>
      <c r="E1328">
        <v>2077.070068</v>
      </c>
      <c r="G1328" s="41">
        <f t="shared" si="107"/>
        <v>42345</v>
      </c>
      <c r="H1328" s="21">
        <f t="shared" si="108"/>
        <v>1.4079907901239568E-2</v>
      </c>
      <c r="I1328" s="21">
        <f t="shared" si="109"/>
        <v>-4.1775428200917508E-3</v>
      </c>
      <c r="J1328" s="21">
        <f t="shared" si="110"/>
        <v>-1.8962716210146557E-2</v>
      </c>
      <c r="K1328" s="21">
        <f t="shared" si="111"/>
        <v>-6.9895029437349043E-3</v>
      </c>
    </row>
    <row r="1329" spans="1:11" x14ac:dyDescent="0.2">
      <c r="A1329" s="41">
        <v>42346</v>
      </c>
      <c r="B1329">
        <v>16.756502149999999</v>
      </c>
      <c r="C1329">
        <v>33.866500850000001</v>
      </c>
      <c r="D1329">
        <v>0.81896549500000004</v>
      </c>
      <c r="E1329">
        <v>2063.5900879999999</v>
      </c>
      <c r="G1329" s="41">
        <f t="shared" si="107"/>
        <v>42346</v>
      </c>
      <c r="H1329" s="21">
        <f t="shared" si="108"/>
        <v>-1.4710647158450092E-2</v>
      </c>
      <c r="I1329" s="21">
        <f t="shared" si="109"/>
        <v>1.1196870563655148E-2</v>
      </c>
      <c r="J1329" s="21">
        <f t="shared" si="110"/>
        <v>1.3591085282154358E-2</v>
      </c>
      <c r="K1329" s="21">
        <f t="shared" si="111"/>
        <v>-6.4899014278222422E-3</v>
      </c>
    </row>
    <row r="1330" spans="1:11" x14ac:dyDescent="0.2">
      <c r="A1330" s="41">
        <v>42347</v>
      </c>
      <c r="B1330">
        <v>16.621568679999999</v>
      </c>
      <c r="C1330">
        <v>33.239498140000002</v>
      </c>
      <c r="D1330">
        <v>0.79822278000000002</v>
      </c>
      <c r="E1330">
        <v>2047.619995</v>
      </c>
      <c r="G1330" s="41">
        <f t="shared" si="107"/>
        <v>42347</v>
      </c>
      <c r="H1330" s="21">
        <f t="shared" si="108"/>
        <v>-8.0526036276610397E-3</v>
      </c>
      <c r="I1330" s="21">
        <f t="shared" si="109"/>
        <v>-1.8513950194532725E-2</v>
      </c>
      <c r="J1330" s="21">
        <f t="shared" si="110"/>
        <v>-2.5327947424695907E-2</v>
      </c>
      <c r="K1330" s="21">
        <f t="shared" si="111"/>
        <v>-7.738985127360154E-3</v>
      </c>
    </row>
    <row r="1331" spans="1:11" x14ac:dyDescent="0.2">
      <c r="A1331" s="41">
        <v>42348</v>
      </c>
      <c r="B1331">
        <v>16.742443080000001</v>
      </c>
      <c r="C1331">
        <v>33.116001130000001</v>
      </c>
      <c r="D1331">
        <v>0.80481177599999998</v>
      </c>
      <c r="E1331">
        <v>2052.2299800000001</v>
      </c>
      <c r="G1331" s="41">
        <f t="shared" si="107"/>
        <v>42348</v>
      </c>
      <c r="H1331" s="21">
        <f t="shared" si="108"/>
        <v>7.2721415365232375E-3</v>
      </c>
      <c r="I1331" s="21">
        <f t="shared" si="109"/>
        <v>-3.7153692718178144E-3</v>
      </c>
      <c r="J1331" s="21">
        <f t="shared" si="110"/>
        <v>8.2545827619702195E-3</v>
      </c>
      <c r="K1331" s="21">
        <f t="shared" si="111"/>
        <v>2.2513869815967702E-3</v>
      </c>
    </row>
    <row r="1332" spans="1:11" x14ac:dyDescent="0.2">
      <c r="A1332" s="41">
        <v>42349</v>
      </c>
      <c r="B1332">
        <v>16.686225889999999</v>
      </c>
      <c r="C1332">
        <v>32.007499690000003</v>
      </c>
      <c r="D1332">
        <v>0.79285413000000005</v>
      </c>
      <c r="E1332">
        <v>2012.369995</v>
      </c>
      <c r="G1332" s="41">
        <f t="shared" si="107"/>
        <v>42349</v>
      </c>
      <c r="H1332" s="21">
        <f t="shared" si="108"/>
        <v>-3.357765036523074E-3</v>
      </c>
      <c r="I1332" s="21">
        <f t="shared" si="109"/>
        <v>-3.3473287902379023E-2</v>
      </c>
      <c r="J1332" s="21">
        <f t="shared" si="110"/>
        <v>-1.4857692638930664E-2</v>
      </c>
      <c r="K1332" s="21">
        <f t="shared" si="111"/>
        <v>-1.9422767130611751E-2</v>
      </c>
    </row>
    <row r="1333" spans="1:11" x14ac:dyDescent="0.2">
      <c r="A1333" s="41">
        <v>42352</v>
      </c>
      <c r="B1333">
        <v>16.975757600000001</v>
      </c>
      <c r="C1333">
        <v>32.895500179999999</v>
      </c>
      <c r="D1333">
        <v>0.79480624200000005</v>
      </c>
      <c r="E1333">
        <v>2021.9399410000001</v>
      </c>
      <c r="G1333" s="41">
        <f t="shared" si="107"/>
        <v>42352</v>
      </c>
      <c r="H1333" s="21">
        <f t="shared" si="108"/>
        <v>1.7351539641658423E-2</v>
      </c>
      <c r="I1333" s="21">
        <f t="shared" si="109"/>
        <v>2.7743513195360059E-2</v>
      </c>
      <c r="J1333" s="21">
        <f t="shared" si="110"/>
        <v>2.4621325993470222E-3</v>
      </c>
      <c r="K1333" s="21">
        <f t="shared" si="111"/>
        <v>4.7555598740678384E-3</v>
      </c>
    </row>
    <row r="1334" spans="1:11" x14ac:dyDescent="0.2">
      <c r="A1334" s="41">
        <v>42353</v>
      </c>
      <c r="B1334">
        <v>16.76493073</v>
      </c>
      <c r="C1334">
        <v>32.931999210000001</v>
      </c>
      <c r="D1334">
        <v>0.80456769500000003</v>
      </c>
      <c r="E1334">
        <v>2043.410034</v>
      </c>
      <c r="G1334" s="41">
        <f t="shared" si="107"/>
        <v>42353</v>
      </c>
      <c r="H1334" s="21">
        <f t="shared" si="108"/>
        <v>-1.2419290789119289E-2</v>
      </c>
      <c r="I1334" s="21">
        <f t="shared" si="109"/>
        <v>1.1095447644899892E-3</v>
      </c>
      <c r="J1334" s="21">
        <f t="shared" si="110"/>
        <v>1.2281550501461735E-2</v>
      </c>
      <c r="K1334" s="21">
        <f t="shared" si="111"/>
        <v>1.0618561196917398E-2</v>
      </c>
    </row>
    <row r="1335" spans="1:11" x14ac:dyDescent="0.2">
      <c r="A1335" s="41">
        <v>42354</v>
      </c>
      <c r="B1335">
        <v>16.95046043</v>
      </c>
      <c r="C1335">
        <v>33.788501740000001</v>
      </c>
      <c r="D1335">
        <v>0.80944806300000005</v>
      </c>
      <c r="E1335">
        <v>2073.070068</v>
      </c>
      <c r="G1335" s="41">
        <f t="shared" si="107"/>
        <v>42354</v>
      </c>
      <c r="H1335" s="21">
        <f t="shared" si="108"/>
        <v>1.106653543566416E-2</v>
      </c>
      <c r="I1335" s="21">
        <f t="shared" si="109"/>
        <v>2.6008215430173953E-2</v>
      </c>
      <c r="J1335" s="21">
        <f t="shared" si="110"/>
        <v>6.0658264436033171E-3</v>
      </c>
      <c r="K1335" s="21">
        <f t="shared" si="111"/>
        <v>1.4514969343641715E-2</v>
      </c>
    </row>
    <row r="1336" spans="1:11" x14ac:dyDescent="0.2">
      <c r="A1336" s="41">
        <v>42355</v>
      </c>
      <c r="B1336">
        <v>16.579401019999999</v>
      </c>
      <c r="C1336">
        <v>33.53250122</v>
      </c>
      <c r="D1336">
        <v>0.79724663500000004</v>
      </c>
      <c r="E1336">
        <v>2041.8900149999999</v>
      </c>
      <c r="G1336" s="41">
        <f t="shared" si="107"/>
        <v>42355</v>
      </c>
      <c r="H1336" s="21">
        <f t="shared" si="108"/>
        <v>-2.1890815977085577E-2</v>
      </c>
      <c r="I1336" s="21">
        <f t="shared" si="109"/>
        <v>-7.576557314375898E-3</v>
      </c>
      <c r="J1336" s="21">
        <f t="shared" si="110"/>
        <v>-1.5073762675740676E-2</v>
      </c>
      <c r="K1336" s="21">
        <f t="shared" si="111"/>
        <v>-1.5040520569611582E-2</v>
      </c>
    </row>
    <row r="1337" spans="1:11" x14ac:dyDescent="0.2">
      <c r="A1337" s="41">
        <v>42356</v>
      </c>
      <c r="B1337">
        <v>16.542861940000002</v>
      </c>
      <c r="C1337">
        <v>33.207000729999997</v>
      </c>
      <c r="D1337">
        <v>0.78431308300000002</v>
      </c>
      <c r="E1337">
        <v>2005.5500489999999</v>
      </c>
      <c r="G1337" s="41">
        <f t="shared" si="107"/>
        <v>42356</v>
      </c>
      <c r="H1337" s="21">
        <f t="shared" si="108"/>
        <v>-2.2038842028080201E-3</v>
      </c>
      <c r="I1337" s="21">
        <f t="shared" si="109"/>
        <v>-9.7070149305135134E-3</v>
      </c>
      <c r="J1337" s="21">
        <f t="shared" si="110"/>
        <v>-1.6222774022746411E-2</v>
      </c>
      <c r="K1337" s="21">
        <f t="shared" si="111"/>
        <v>-1.779722009170015E-2</v>
      </c>
    </row>
    <row r="1338" spans="1:11" x14ac:dyDescent="0.2">
      <c r="A1338" s="41">
        <v>42359</v>
      </c>
      <c r="B1338">
        <v>16.73963165</v>
      </c>
      <c r="C1338">
        <v>33.225498199999997</v>
      </c>
      <c r="D1338">
        <v>0.80285930599999999</v>
      </c>
      <c r="E1338">
        <v>2021.150024</v>
      </c>
      <c r="G1338" s="41">
        <f t="shared" si="107"/>
        <v>42359</v>
      </c>
      <c r="H1338" s="21">
        <f t="shared" si="108"/>
        <v>1.1894538606056824E-2</v>
      </c>
      <c r="I1338" s="21">
        <f t="shared" si="109"/>
        <v>5.5703525140371468E-4</v>
      </c>
      <c r="J1338" s="21">
        <f t="shared" si="110"/>
        <v>2.3646453695583602E-2</v>
      </c>
      <c r="K1338" s="21">
        <f t="shared" si="111"/>
        <v>7.7784022432043631E-3</v>
      </c>
    </row>
    <row r="1339" spans="1:11" x14ac:dyDescent="0.2">
      <c r="A1339" s="41">
        <v>42360</v>
      </c>
      <c r="B1339">
        <v>17.017925259999998</v>
      </c>
      <c r="C1339">
        <v>33.15750122</v>
      </c>
      <c r="D1339">
        <v>0.803591371</v>
      </c>
      <c r="E1339">
        <v>2038.969971</v>
      </c>
      <c r="G1339" s="41">
        <f t="shared" si="107"/>
        <v>42360</v>
      </c>
      <c r="H1339" s="21">
        <f t="shared" si="108"/>
        <v>1.6624834752561515E-2</v>
      </c>
      <c r="I1339" s="21">
        <f t="shared" si="109"/>
        <v>-2.0465300351762972E-3</v>
      </c>
      <c r="J1339" s="21">
        <f t="shared" si="110"/>
        <v>9.1182227636776858E-4</v>
      </c>
      <c r="K1339" s="21">
        <f t="shared" si="111"/>
        <v>8.8167364066982223E-3</v>
      </c>
    </row>
    <row r="1340" spans="1:11" x14ac:dyDescent="0.2">
      <c r="A1340" s="41">
        <v>42361</v>
      </c>
      <c r="B1340">
        <v>17.172531129999999</v>
      </c>
      <c r="C1340">
        <v>33.185001370000002</v>
      </c>
      <c r="D1340">
        <v>0.80676394699999998</v>
      </c>
      <c r="E1340">
        <v>2064.290039</v>
      </c>
      <c r="G1340" s="41">
        <f t="shared" si="107"/>
        <v>42361</v>
      </c>
      <c r="H1340" s="21">
        <f t="shared" si="108"/>
        <v>9.0848835940886639E-3</v>
      </c>
      <c r="I1340" s="21">
        <f t="shared" si="109"/>
        <v>8.2937944622352155E-4</v>
      </c>
      <c r="J1340" s="21">
        <f t="shared" si="110"/>
        <v>3.947996599381165E-3</v>
      </c>
      <c r="K1340" s="21">
        <f t="shared" si="111"/>
        <v>1.2418068122691306E-2</v>
      </c>
    </row>
    <row r="1341" spans="1:11" x14ac:dyDescent="0.2">
      <c r="A1341" s="41">
        <v>42362</v>
      </c>
      <c r="B1341">
        <v>17.099443440000002</v>
      </c>
      <c r="C1341">
        <v>33.139499659999998</v>
      </c>
      <c r="D1341">
        <v>0.80944806300000005</v>
      </c>
      <c r="E1341">
        <v>2060.98999</v>
      </c>
      <c r="G1341" s="41">
        <f t="shared" si="107"/>
        <v>42362</v>
      </c>
      <c r="H1341" s="21">
        <f t="shared" si="108"/>
        <v>-4.2560813805901489E-3</v>
      </c>
      <c r="I1341" s="21">
        <f t="shared" si="109"/>
        <v>-1.3711528739347445E-3</v>
      </c>
      <c r="J1341" s="21">
        <f t="shared" si="110"/>
        <v>3.3270153060025454E-3</v>
      </c>
      <c r="K1341" s="21">
        <f t="shared" si="111"/>
        <v>-1.5986363048084984E-3</v>
      </c>
    </row>
    <row r="1342" spans="1:11" x14ac:dyDescent="0.2">
      <c r="A1342" s="41">
        <v>42366</v>
      </c>
      <c r="B1342">
        <v>17.076957700000001</v>
      </c>
      <c r="C1342">
        <v>33.759998320000001</v>
      </c>
      <c r="D1342">
        <v>0.80871581999999997</v>
      </c>
      <c r="E1342">
        <v>2056.5</v>
      </c>
      <c r="G1342" s="41">
        <f t="shared" si="107"/>
        <v>42366</v>
      </c>
      <c r="H1342" s="21">
        <f t="shared" si="108"/>
        <v>-1.314998355291526E-3</v>
      </c>
      <c r="I1342" s="21">
        <f t="shared" si="109"/>
        <v>1.8723839115439622E-2</v>
      </c>
      <c r="J1342" s="21">
        <f t="shared" si="110"/>
        <v>-9.0462011520076047E-4</v>
      </c>
      <c r="K1342" s="21">
        <f t="shared" si="111"/>
        <v>-2.1785598289102426E-3</v>
      </c>
    </row>
    <row r="1343" spans="1:11" x14ac:dyDescent="0.2">
      <c r="A1343" s="41">
        <v>42367</v>
      </c>
      <c r="B1343">
        <v>17.318702699999999</v>
      </c>
      <c r="C1343">
        <v>34.698501589999999</v>
      </c>
      <c r="D1343">
        <v>0.82189369199999995</v>
      </c>
      <c r="E1343">
        <v>2078.360107</v>
      </c>
      <c r="G1343" s="41">
        <f t="shared" si="107"/>
        <v>42367</v>
      </c>
      <c r="H1343" s="21">
        <f t="shared" si="108"/>
        <v>1.415621003734161E-2</v>
      </c>
      <c r="I1343" s="21">
        <f t="shared" si="109"/>
        <v>2.7799268859679094E-2</v>
      </c>
      <c r="J1343" s="21">
        <f t="shared" si="110"/>
        <v>1.6294811692938005E-2</v>
      </c>
      <c r="K1343" s="21">
        <f t="shared" si="111"/>
        <v>1.0629762703622703E-2</v>
      </c>
    </row>
    <row r="1344" spans="1:11" x14ac:dyDescent="0.2">
      <c r="A1344" s="41">
        <v>42368</v>
      </c>
      <c r="B1344">
        <v>17.33838463</v>
      </c>
      <c r="C1344">
        <v>34.453498840000002</v>
      </c>
      <c r="D1344">
        <v>0.81481701100000004</v>
      </c>
      <c r="E1344">
        <v>2063.360107</v>
      </c>
      <c r="G1344" s="41">
        <f t="shared" si="107"/>
        <v>42368</v>
      </c>
      <c r="H1344" s="21">
        <f t="shared" si="108"/>
        <v>1.1364552149740897E-3</v>
      </c>
      <c r="I1344" s="21">
        <f t="shared" si="109"/>
        <v>-7.0609028855184164E-3</v>
      </c>
      <c r="J1344" s="21">
        <f t="shared" si="110"/>
        <v>-8.6102145190815049E-3</v>
      </c>
      <c r="K1344" s="21">
        <f t="shared" si="111"/>
        <v>-7.2172285974309025E-3</v>
      </c>
    </row>
    <row r="1345" spans="1:11" x14ac:dyDescent="0.2">
      <c r="A1345" s="41">
        <v>42369</v>
      </c>
      <c r="B1345">
        <v>17.231561660000001</v>
      </c>
      <c r="C1345">
        <v>33.794498439999998</v>
      </c>
      <c r="D1345">
        <v>0.80432361399999996</v>
      </c>
      <c r="E1345">
        <v>2043.9399410000001</v>
      </c>
      <c r="G1345" s="41">
        <f t="shared" si="107"/>
        <v>42369</v>
      </c>
      <c r="H1345" s="21">
        <f t="shared" si="108"/>
        <v>-6.1610681894302645E-3</v>
      </c>
      <c r="I1345" s="21">
        <f t="shared" si="109"/>
        <v>-1.9127241708029818E-2</v>
      </c>
      <c r="J1345" s="21">
        <f t="shared" si="110"/>
        <v>-1.2878225243630914E-2</v>
      </c>
      <c r="K1345" s="21">
        <f t="shared" si="111"/>
        <v>-9.4119130897784009E-3</v>
      </c>
    </row>
    <row r="1346" spans="1:11" x14ac:dyDescent="0.2">
      <c r="A1346" s="41">
        <v>42373</v>
      </c>
      <c r="B1346">
        <v>17.27654266</v>
      </c>
      <c r="C1346">
        <v>31.84950066</v>
      </c>
      <c r="D1346">
        <v>0.78992557500000005</v>
      </c>
      <c r="E1346">
        <v>2012.660034</v>
      </c>
      <c r="G1346" s="41">
        <f t="shared" ref="G1346:G1409" si="112">A1346</f>
        <v>42373</v>
      </c>
      <c r="H1346" s="21">
        <f t="shared" si="108"/>
        <v>2.6103844148041041E-3</v>
      </c>
      <c r="I1346" s="21">
        <f t="shared" si="109"/>
        <v>-5.7553680918011496E-2</v>
      </c>
      <c r="J1346" s="21">
        <f t="shared" si="110"/>
        <v>-1.790080354398238E-2</v>
      </c>
      <c r="K1346" s="21">
        <f t="shared" si="111"/>
        <v>-1.5303730981790165E-2</v>
      </c>
    </row>
    <row r="1347" spans="1:11" x14ac:dyDescent="0.2">
      <c r="A1347" s="41">
        <v>42374</v>
      </c>
      <c r="B1347">
        <v>17.686944960000002</v>
      </c>
      <c r="C1347">
        <v>31.689500809999998</v>
      </c>
      <c r="D1347">
        <v>0.80261534499999998</v>
      </c>
      <c r="E1347">
        <v>2016.709961</v>
      </c>
      <c r="G1347" s="41">
        <f t="shared" si="112"/>
        <v>42374</v>
      </c>
      <c r="H1347" s="21">
        <f t="shared" si="108"/>
        <v>2.3754885921139571E-2</v>
      </c>
      <c r="I1347" s="21">
        <f t="shared" si="109"/>
        <v>-5.023621930781097E-3</v>
      </c>
      <c r="J1347" s="21">
        <f t="shared" si="110"/>
        <v>1.6064513419507875E-2</v>
      </c>
      <c r="K1347" s="21">
        <f t="shared" si="111"/>
        <v>2.0122260747390541E-3</v>
      </c>
    </row>
    <row r="1348" spans="1:11" x14ac:dyDescent="0.2">
      <c r="A1348" s="41">
        <v>42375</v>
      </c>
      <c r="B1348">
        <v>17.864040370000001</v>
      </c>
      <c r="C1348">
        <v>31.63249969</v>
      </c>
      <c r="D1348">
        <v>0.769427419</v>
      </c>
      <c r="E1348">
        <v>1990.26001</v>
      </c>
      <c r="G1348" s="41">
        <f t="shared" si="112"/>
        <v>42375</v>
      </c>
      <c r="H1348" s="21">
        <f t="shared" si="108"/>
        <v>1.0012775547190921E-2</v>
      </c>
      <c r="I1348" s="21">
        <f t="shared" si="109"/>
        <v>-1.7987383373995192E-3</v>
      </c>
      <c r="J1348" s="21">
        <f t="shared" si="110"/>
        <v>-4.1349727745362275E-2</v>
      </c>
      <c r="K1348" s="21">
        <f t="shared" si="111"/>
        <v>-1.3115396617015107E-2</v>
      </c>
    </row>
    <row r="1349" spans="1:11" x14ac:dyDescent="0.2">
      <c r="A1349" s="41">
        <v>42376</v>
      </c>
      <c r="B1349">
        <v>18.280073170000001</v>
      </c>
      <c r="C1349">
        <v>30.396999359999999</v>
      </c>
      <c r="D1349">
        <v>0.73892343000000005</v>
      </c>
      <c r="E1349">
        <v>1943.089966</v>
      </c>
      <c r="G1349" s="41">
        <f t="shared" si="112"/>
        <v>42376</v>
      </c>
      <c r="H1349" s="21">
        <f t="shared" ref="H1349:H1412" si="113">(B1349-B1348)/B1348</f>
        <v>2.3288841235416441E-2</v>
      </c>
      <c r="I1349" s="21">
        <f t="shared" ref="I1349:I1412" si="114">C1349/C1348-1</f>
        <v>-3.9057941740550439E-2</v>
      </c>
      <c r="J1349" s="21">
        <f t="shared" ref="J1349:J1412" si="115">D1349/D1348-1</f>
        <v>-3.9645050652919345E-2</v>
      </c>
      <c r="K1349" s="21">
        <f t="shared" ref="K1349:K1412" si="116">E1349/E1348-1</f>
        <v>-2.3700443039098129E-2</v>
      </c>
    </row>
    <row r="1350" spans="1:11" x14ac:dyDescent="0.2">
      <c r="A1350" s="41">
        <v>42377</v>
      </c>
      <c r="B1350">
        <v>17.86123276</v>
      </c>
      <c r="C1350">
        <v>30.352500920000001</v>
      </c>
      <c r="D1350">
        <v>0.72306132300000003</v>
      </c>
      <c r="E1350">
        <v>1922.030029</v>
      </c>
      <c r="G1350" s="41">
        <f t="shared" si="112"/>
        <v>42377</v>
      </c>
      <c r="H1350" s="21">
        <f t="shared" si="113"/>
        <v>-2.2912403364302364E-2</v>
      </c>
      <c r="I1350" s="21">
        <f t="shared" si="114"/>
        <v>-1.4639089692042306E-3</v>
      </c>
      <c r="J1350" s="21">
        <f t="shared" si="115"/>
        <v>-2.1466509730243666E-2</v>
      </c>
      <c r="K1350" s="21">
        <f t="shared" si="116"/>
        <v>-1.0838374634476344E-2</v>
      </c>
    </row>
    <row r="1351" spans="1:11" x14ac:dyDescent="0.2">
      <c r="A1351" s="41">
        <v>42380</v>
      </c>
      <c r="B1351">
        <v>18.052373889999998</v>
      </c>
      <c r="C1351">
        <v>30.88699913</v>
      </c>
      <c r="D1351">
        <v>0.72428166900000002</v>
      </c>
      <c r="E1351">
        <v>1923.670044</v>
      </c>
      <c r="G1351" s="41">
        <f t="shared" si="112"/>
        <v>42380</v>
      </c>
      <c r="H1351" s="21">
        <f t="shared" si="113"/>
        <v>1.0701452277586149E-2</v>
      </c>
      <c r="I1351" s="21">
        <f t="shared" si="114"/>
        <v>1.7609692572245539E-2</v>
      </c>
      <c r="J1351" s="21">
        <f t="shared" si="115"/>
        <v>1.6877489656572653E-3</v>
      </c>
      <c r="K1351" s="21">
        <f t="shared" si="116"/>
        <v>8.5327230857745739E-4</v>
      </c>
    </row>
    <row r="1352" spans="1:11" x14ac:dyDescent="0.2">
      <c r="A1352" s="41">
        <v>42381</v>
      </c>
      <c r="B1352">
        <v>17.88371849</v>
      </c>
      <c r="C1352">
        <v>30.894500730000001</v>
      </c>
      <c r="D1352">
        <v>0.73648303699999995</v>
      </c>
      <c r="E1352">
        <v>1938.6800539999999</v>
      </c>
      <c r="G1352" s="41">
        <f t="shared" si="112"/>
        <v>42381</v>
      </c>
      <c r="H1352" s="21">
        <f t="shared" si="113"/>
        <v>-9.3425607639017662E-3</v>
      </c>
      <c r="I1352" s="21">
        <f t="shared" si="114"/>
        <v>2.4287241270770643E-4</v>
      </c>
      <c r="J1352" s="21">
        <f t="shared" si="115"/>
        <v>1.6846164306278943E-2</v>
      </c>
      <c r="K1352" s="21">
        <f t="shared" si="116"/>
        <v>7.8027986383719661E-3</v>
      </c>
    </row>
    <row r="1353" spans="1:11" x14ac:dyDescent="0.2">
      <c r="A1353" s="41">
        <v>42382</v>
      </c>
      <c r="B1353">
        <v>17.405845639999999</v>
      </c>
      <c r="C1353">
        <v>29.090499879999999</v>
      </c>
      <c r="D1353">
        <v>0.71403235200000004</v>
      </c>
      <c r="E1353">
        <v>1890.280029</v>
      </c>
      <c r="G1353" s="41">
        <f t="shared" si="112"/>
        <v>42382</v>
      </c>
      <c r="H1353" s="21">
        <f t="shared" si="113"/>
        <v>-2.6721112293688353E-2</v>
      </c>
      <c r="I1353" s="21">
        <f t="shared" si="114"/>
        <v>-5.8392296602101545E-2</v>
      </c>
      <c r="J1353" s="21">
        <f t="shared" si="115"/>
        <v>-3.0483641675510764E-2</v>
      </c>
      <c r="K1353" s="21">
        <f t="shared" si="116"/>
        <v>-2.496545260273253E-2</v>
      </c>
    </row>
    <row r="1354" spans="1:11" x14ac:dyDescent="0.2">
      <c r="A1354" s="41">
        <v>42383</v>
      </c>
      <c r="B1354">
        <v>17.726301190000001</v>
      </c>
      <c r="C1354">
        <v>29.649999619999999</v>
      </c>
      <c r="D1354">
        <v>0.69963455200000002</v>
      </c>
      <c r="E1354">
        <v>1921.839966</v>
      </c>
      <c r="G1354" s="41">
        <f t="shared" si="112"/>
        <v>42383</v>
      </c>
      <c r="H1354" s="21">
        <f t="shared" si="113"/>
        <v>1.8410800407397038E-2</v>
      </c>
      <c r="I1354" s="21">
        <f t="shared" si="114"/>
        <v>1.9233074106941084E-2</v>
      </c>
      <c r="J1354" s="21">
        <f t="shared" si="115"/>
        <v>-2.0164072341640971E-2</v>
      </c>
      <c r="K1354" s="21">
        <f t="shared" si="116"/>
        <v>1.6695905641396447E-2</v>
      </c>
    </row>
    <row r="1355" spans="1:11" x14ac:dyDescent="0.2">
      <c r="A1355" s="41">
        <v>42384</v>
      </c>
      <c r="B1355">
        <v>17.40865707</v>
      </c>
      <c r="C1355">
        <v>28.509000780000001</v>
      </c>
      <c r="D1355">
        <v>0.661565721</v>
      </c>
      <c r="E1355">
        <v>1880.329956</v>
      </c>
      <c r="G1355" s="41">
        <f t="shared" si="112"/>
        <v>42384</v>
      </c>
      <c r="H1355" s="21">
        <f t="shared" si="113"/>
        <v>-1.7919368321418026E-2</v>
      </c>
      <c r="I1355" s="21">
        <f t="shared" si="114"/>
        <v>-3.8482254793364423E-2</v>
      </c>
      <c r="J1355" s="21">
        <f t="shared" si="115"/>
        <v>-5.4412451316441013E-2</v>
      </c>
      <c r="K1355" s="21">
        <f t="shared" si="116"/>
        <v>-2.1599098121783955E-2</v>
      </c>
    </row>
    <row r="1356" spans="1:11" x14ac:dyDescent="0.2">
      <c r="A1356" s="41">
        <v>42388</v>
      </c>
      <c r="B1356">
        <v>17.585750579999999</v>
      </c>
      <c r="C1356">
        <v>28.724000929999999</v>
      </c>
      <c r="D1356">
        <v>0.66693443100000005</v>
      </c>
      <c r="E1356">
        <v>1881.329956</v>
      </c>
      <c r="G1356" s="41">
        <f t="shared" si="112"/>
        <v>42388</v>
      </c>
      <c r="H1356" s="21">
        <f t="shared" si="113"/>
        <v>1.0172726666273451E-2</v>
      </c>
      <c r="I1356" s="21">
        <f t="shared" si="114"/>
        <v>7.5414831848763519E-3</v>
      </c>
      <c r="J1356" s="21">
        <f t="shared" si="115"/>
        <v>8.1151574659656944E-3</v>
      </c>
      <c r="K1356" s="21">
        <f t="shared" si="116"/>
        <v>5.318215544081184E-4</v>
      </c>
    </row>
    <row r="1357" spans="1:11" x14ac:dyDescent="0.2">
      <c r="A1357" s="41">
        <v>42389</v>
      </c>
      <c r="B1357">
        <v>17.102254869999999</v>
      </c>
      <c r="C1357">
        <v>28.588499070000001</v>
      </c>
      <c r="D1357">
        <v>0.67059499</v>
      </c>
      <c r="E1357">
        <v>1859.329956</v>
      </c>
      <c r="G1357" s="41">
        <f t="shared" si="112"/>
        <v>42389</v>
      </c>
      <c r="H1357" s="21">
        <f t="shared" si="113"/>
        <v>-2.749360670165946E-2</v>
      </c>
      <c r="I1357" s="21">
        <f t="shared" si="114"/>
        <v>-4.7173741683902426E-3</v>
      </c>
      <c r="J1357" s="21">
        <f t="shared" si="115"/>
        <v>5.4886340093602826E-3</v>
      </c>
      <c r="K1357" s="21">
        <f t="shared" si="116"/>
        <v>-1.1693855152753452E-2</v>
      </c>
    </row>
    <row r="1358" spans="1:11" x14ac:dyDescent="0.2">
      <c r="A1358" s="41">
        <v>42390</v>
      </c>
      <c r="B1358">
        <v>17.39459991</v>
      </c>
      <c r="C1358">
        <v>28.750999449999998</v>
      </c>
      <c r="D1358">
        <v>0.67840403299999996</v>
      </c>
      <c r="E1358">
        <v>1868.98999</v>
      </c>
      <c r="G1358" s="41">
        <f t="shared" si="112"/>
        <v>42390</v>
      </c>
      <c r="H1358" s="21">
        <f t="shared" si="113"/>
        <v>1.7093947097749029E-2</v>
      </c>
      <c r="I1358" s="21">
        <f t="shared" si="114"/>
        <v>5.6841172249759708E-3</v>
      </c>
      <c r="J1358" s="21">
        <f t="shared" si="115"/>
        <v>1.1644946825504876E-2</v>
      </c>
      <c r="K1358" s="21">
        <f t="shared" si="116"/>
        <v>5.1954382646433039E-3</v>
      </c>
    </row>
    <row r="1359" spans="1:11" x14ac:dyDescent="0.2">
      <c r="A1359" s="41">
        <v>42391</v>
      </c>
      <c r="B1359">
        <v>17.622295380000001</v>
      </c>
      <c r="C1359">
        <v>29.819000240000001</v>
      </c>
      <c r="D1359">
        <v>0.69426584199999997</v>
      </c>
      <c r="E1359">
        <v>1906.900024</v>
      </c>
      <c r="G1359" s="41">
        <f t="shared" si="112"/>
        <v>42391</v>
      </c>
      <c r="H1359" s="21">
        <f t="shared" si="113"/>
        <v>1.3090009036028496E-2</v>
      </c>
      <c r="I1359" s="21">
        <f t="shared" si="114"/>
        <v>3.7146562221509249E-2</v>
      </c>
      <c r="J1359" s="21">
        <f t="shared" si="115"/>
        <v>2.3381065306844917E-2</v>
      </c>
      <c r="K1359" s="21">
        <f t="shared" si="116"/>
        <v>2.0283700930896931E-2</v>
      </c>
    </row>
    <row r="1360" spans="1:11" x14ac:dyDescent="0.2">
      <c r="A1360" s="41">
        <v>42394</v>
      </c>
      <c r="B1360">
        <v>17.8359375</v>
      </c>
      <c r="C1360">
        <v>29.826499940000001</v>
      </c>
      <c r="D1360">
        <v>0.69353401699999995</v>
      </c>
      <c r="E1360">
        <v>1877.079956</v>
      </c>
      <c r="G1360" s="41">
        <f t="shared" si="112"/>
        <v>42394</v>
      </c>
      <c r="H1360" s="21">
        <f t="shared" si="113"/>
        <v>1.2123399102847144E-2</v>
      </c>
      <c r="I1360" s="21">
        <f t="shared" si="114"/>
        <v>2.5150742612556343E-4</v>
      </c>
      <c r="J1360" s="21">
        <f t="shared" si="115"/>
        <v>-1.054099101133632E-3</v>
      </c>
      <c r="K1360" s="21">
        <f t="shared" si="116"/>
        <v>-1.5637981868314221E-2</v>
      </c>
    </row>
    <row r="1361" spans="1:11" x14ac:dyDescent="0.2">
      <c r="A1361" s="41">
        <v>42395</v>
      </c>
      <c r="B1361">
        <v>17.990539550000001</v>
      </c>
      <c r="C1361">
        <v>30.0625</v>
      </c>
      <c r="D1361">
        <v>0.70036649699999998</v>
      </c>
      <c r="E1361">
        <v>1903.630005</v>
      </c>
      <c r="G1361" s="41">
        <f t="shared" si="112"/>
        <v>42395</v>
      </c>
      <c r="H1361" s="21">
        <f t="shared" si="113"/>
        <v>8.6680080595708045E-3</v>
      </c>
      <c r="I1361" s="21">
        <f t="shared" si="114"/>
        <v>7.912428896274859E-3</v>
      </c>
      <c r="J1361" s="21">
        <f t="shared" si="115"/>
        <v>9.8516869144431585E-3</v>
      </c>
      <c r="K1361" s="21">
        <f t="shared" si="116"/>
        <v>1.4144335682203524E-2</v>
      </c>
    </row>
    <row r="1362" spans="1:11" x14ac:dyDescent="0.2">
      <c r="A1362" s="41">
        <v>42396</v>
      </c>
      <c r="B1362">
        <v>17.976480479999999</v>
      </c>
      <c r="C1362">
        <v>29.167499540000001</v>
      </c>
      <c r="D1362">
        <v>0.69206964999999998</v>
      </c>
      <c r="E1362">
        <v>1882.9499510000001</v>
      </c>
      <c r="G1362" s="41">
        <f t="shared" si="112"/>
        <v>42396</v>
      </c>
      <c r="H1362" s="21">
        <f t="shared" si="113"/>
        <v>-7.8147016997062984E-4</v>
      </c>
      <c r="I1362" s="21">
        <f t="shared" si="114"/>
        <v>-2.9771325072765031E-2</v>
      </c>
      <c r="J1362" s="21">
        <f t="shared" si="115"/>
        <v>-1.1846436166691787E-2</v>
      </c>
      <c r="K1362" s="21">
        <f t="shared" si="116"/>
        <v>-1.0863483946818686E-2</v>
      </c>
    </row>
    <row r="1363" spans="1:11" x14ac:dyDescent="0.2">
      <c r="A1363" s="41">
        <v>42397</v>
      </c>
      <c r="B1363">
        <v>18.052373889999998</v>
      </c>
      <c r="C1363">
        <v>31.767499919999999</v>
      </c>
      <c r="D1363">
        <v>0.684504628</v>
      </c>
      <c r="E1363">
        <v>1893.3599850000001</v>
      </c>
      <c r="G1363" s="41">
        <f t="shared" si="112"/>
        <v>42397</v>
      </c>
      <c r="H1363" s="21">
        <f t="shared" si="113"/>
        <v>4.2218169504556462E-3</v>
      </c>
      <c r="I1363" s="21">
        <f t="shared" si="114"/>
        <v>8.9140324710878405E-2</v>
      </c>
      <c r="J1363" s="21">
        <f t="shared" si="115"/>
        <v>-1.0931012507194859E-2</v>
      </c>
      <c r="K1363" s="21">
        <f t="shared" si="116"/>
        <v>5.5285771108635196E-3</v>
      </c>
    </row>
    <row r="1364" spans="1:11" x14ac:dyDescent="0.2">
      <c r="A1364" s="41">
        <v>42398</v>
      </c>
      <c r="B1364">
        <v>18.65393448</v>
      </c>
      <c r="C1364">
        <v>29.350000380000001</v>
      </c>
      <c r="D1364">
        <v>0.71476441599999996</v>
      </c>
      <c r="E1364">
        <v>1940.23999</v>
      </c>
      <c r="G1364" s="41">
        <f t="shared" si="112"/>
        <v>42398</v>
      </c>
      <c r="H1364" s="21">
        <f t="shared" si="113"/>
        <v>3.3323073943933357E-2</v>
      </c>
      <c r="I1364" s="21">
        <f t="shared" si="114"/>
        <v>-7.6099773230124512E-2</v>
      </c>
      <c r="J1364" s="21">
        <f t="shared" si="115"/>
        <v>4.4206842090189546E-2</v>
      </c>
      <c r="K1364" s="21">
        <f t="shared" si="116"/>
        <v>2.476021748183288E-2</v>
      </c>
    </row>
    <row r="1365" spans="1:11" x14ac:dyDescent="0.2">
      <c r="A1365" s="41">
        <v>42401</v>
      </c>
      <c r="B1365">
        <v>18.974395749999999</v>
      </c>
      <c r="C1365">
        <v>28.740499499999999</v>
      </c>
      <c r="D1365">
        <v>0.71500825899999998</v>
      </c>
      <c r="E1365">
        <v>1939.380005</v>
      </c>
      <c r="G1365" s="41">
        <f t="shared" si="112"/>
        <v>42401</v>
      </c>
      <c r="H1365" s="21">
        <f t="shared" si="113"/>
        <v>1.7179285707451416E-2</v>
      </c>
      <c r="I1365" s="21">
        <f t="shared" si="114"/>
        <v>-2.0766639594844261E-2</v>
      </c>
      <c r="J1365" s="21">
        <f t="shared" si="115"/>
        <v>3.4115156622460674E-4</v>
      </c>
      <c r="K1365" s="21">
        <f t="shared" si="116"/>
        <v>-4.4323640602828007E-4</v>
      </c>
    </row>
    <row r="1366" spans="1:11" x14ac:dyDescent="0.2">
      <c r="A1366" s="41">
        <v>42402</v>
      </c>
      <c r="B1366">
        <v>18.794492720000001</v>
      </c>
      <c r="C1366">
        <v>27.604999540000001</v>
      </c>
      <c r="D1366">
        <v>0.68474876900000003</v>
      </c>
      <c r="E1366">
        <v>1903.030029</v>
      </c>
      <c r="G1366" s="41">
        <f t="shared" si="112"/>
        <v>42402</v>
      </c>
      <c r="H1366" s="21">
        <f t="shared" si="113"/>
        <v>-9.4813575288687866E-3</v>
      </c>
      <c r="I1366" s="21">
        <f t="shared" si="114"/>
        <v>-3.9508706520566816E-2</v>
      </c>
      <c r="J1366" s="21">
        <f t="shared" si="115"/>
        <v>-4.2320476189072864E-2</v>
      </c>
      <c r="K1366" s="21">
        <f t="shared" si="116"/>
        <v>-1.8743091042644822E-2</v>
      </c>
    </row>
    <row r="1367" spans="1:11" x14ac:dyDescent="0.2">
      <c r="A1367" s="41">
        <v>42403</v>
      </c>
      <c r="B1367">
        <v>18.62863922</v>
      </c>
      <c r="C1367">
        <v>26.553499219999999</v>
      </c>
      <c r="D1367">
        <v>0.68816506899999996</v>
      </c>
      <c r="E1367">
        <v>1912.530029</v>
      </c>
      <c r="G1367" s="41">
        <f t="shared" si="112"/>
        <v>42403</v>
      </c>
      <c r="H1367" s="21">
        <f t="shared" si="113"/>
        <v>-8.8245797570002601E-3</v>
      </c>
      <c r="I1367" s="21">
        <f t="shared" si="114"/>
        <v>-3.8090937783801238E-2</v>
      </c>
      <c r="J1367" s="21">
        <f t="shared" si="115"/>
        <v>4.9891290859698234E-3</v>
      </c>
      <c r="K1367" s="21">
        <f t="shared" si="116"/>
        <v>4.9920389353981243E-3</v>
      </c>
    </row>
    <row r="1368" spans="1:11" x14ac:dyDescent="0.2">
      <c r="A1368" s="41">
        <v>42404</v>
      </c>
      <c r="B1368">
        <v>18.670803070000002</v>
      </c>
      <c r="C1368">
        <v>26.812999730000001</v>
      </c>
      <c r="D1368">
        <v>0.68840920900000002</v>
      </c>
      <c r="E1368">
        <v>1915.4499510000001</v>
      </c>
      <c r="G1368" s="41">
        <f t="shared" si="112"/>
        <v>42404</v>
      </c>
      <c r="H1368" s="21">
        <f t="shared" si="113"/>
        <v>2.2633886191071686E-3</v>
      </c>
      <c r="I1368" s="21">
        <f t="shared" si="114"/>
        <v>9.7727424867810608E-3</v>
      </c>
      <c r="J1368" s="21">
        <f t="shared" si="115"/>
        <v>3.5476953277324697E-4</v>
      </c>
      <c r="K1368" s="21">
        <f t="shared" si="116"/>
        <v>1.5267326294097217E-3</v>
      </c>
    </row>
    <row r="1369" spans="1:11" x14ac:dyDescent="0.2">
      <c r="A1369" s="41">
        <v>42405</v>
      </c>
      <c r="B1369">
        <v>18.833847049999999</v>
      </c>
      <c r="C1369">
        <v>25.106500629999999</v>
      </c>
      <c r="D1369">
        <v>0.64497184799999996</v>
      </c>
      <c r="E1369">
        <v>1880.0500489999999</v>
      </c>
      <c r="G1369" s="41">
        <f t="shared" si="112"/>
        <v>42405</v>
      </c>
      <c r="H1369" s="21">
        <f t="shared" si="113"/>
        <v>8.7325638532374933E-3</v>
      </c>
      <c r="I1369" s="21">
        <f t="shared" si="114"/>
        <v>-6.3644467876925681E-2</v>
      </c>
      <c r="J1369" s="21">
        <f t="shared" si="115"/>
        <v>-6.3098169565596329E-2</v>
      </c>
      <c r="K1369" s="21">
        <f t="shared" si="116"/>
        <v>-1.8481246133065898E-2</v>
      </c>
    </row>
    <row r="1370" spans="1:11" x14ac:dyDescent="0.2">
      <c r="A1370" s="41">
        <v>42408</v>
      </c>
      <c r="B1370">
        <v>18.805740360000001</v>
      </c>
      <c r="C1370">
        <v>24.405000690000001</v>
      </c>
      <c r="D1370">
        <v>0.61544430299999997</v>
      </c>
      <c r="E1370">
        <v>1853.4399410000001</v>
      </c>
      <c r="G1370" s="41">
        <f t="shared" si="112"/>
        <v>42408</v>
      </c>
      <c r="H1370" s="21">
        <f t="shared" si="113"/>
        <v>-1.4923499126535474E-3</v>
      </c>
      <c r="I1370" s="21">
        <f t="shared" si="114"/>
        <v>-2.7940968370628649E-2</v>
      </c>
      <c r="J1370" s="21">
        <f t="shared" si="115"/>
        <v>-4.5781137721843668E-2</v>
      </c>
      <c r="K1370" s="21">
        <f t="shared" si="116"/>
        <v>-1.4153935962584518E-2</v>
      </c>
    </row>
    <row r="1371" spans="1:11" x14ac:dyDescent="0.2">
      <c r="A1371" s="41">
        <v>42409</v>
      </c>
      <c r="B1371">
        <v>18.499336240000002</v>
      </c>
      <c r="C1371">
        <v>24.103500369999999</v>
      </c>
      <c r="D1371">
        <v>0.62203282100000001</v>
      </c>
      <c r="E1371">
        <v>1852.209961</v>
      </c>
      <c r="G1371" s="41">
        <f t="shared" si="112"/>
        <v>42409</v>
      </c>
      <c r="H1371" s="21">
        <f t="shared" si="113"/>
        <v>-1.6293116576879072E-2</v>
      </c>
      <c r="I1371" s="21">
        <f t="shared" si="114"/>
        <v>-1.2354038577165105E-2</v>
      </c>
      <c r="J1371" s="21">
        <f t="shared" si="115"/>
        <v>1.0705303417196443E-2</v>
      </c>
      <c r="K1371" s="21">
        <f t="shared" si="116"/>
        <v>-6.6362010054477061E-4</v>
      </c>
    </row>
    <row r="1372" spans="1:11" x14ac:dyDescent="0.2">
      <c r="A1372" s="41">
        <v>42410</v>
      </c>
      <c r="B1372">
        <v>18.493715290000001</v>
      </c>
      <c r="C1372">
        <v>24.524000170000001</v>
      </c>
      <c r="D1372">
        <v>0.62056869299999995</v>
      </c>
      <c r="E1372">
        <v>1851.8599850000001</v>
      </c>
      <c r="G1372" s="41">
        <f t="shared" si="112"/>
        <v>42410</v>
      </c>
      <c r="H1372" s="21">
        <f t="shared" si="113"/>
        <v>-3.0384603680249912E-4</v>
      </c>
      <c r="I1372" s="21">
        <f t="shared" si="114"/>
        <v>1.7445590621492091E-2</v>
      </c>
      <c r="J1372" s="21">
        <f t="shared" si="115"/>
        <v>-2.353779335383388E-3</v>
      </c>
      <c r="K1372" s="21">
        <f t="shared" si="116"/>
        <v>-1.8895050095235622E-4</v>
      </c>
    </row>
    <row r="1373" spans="1:11" x14ac:dyDescent="0.2">
      <c r="A1373" s="41">
        <v>42411</v>
      </c>
      <c r="B1373">
        <v>18.361589429999999</v>
      </c>
      <c r="C1373">
        <v>25.190999980000001</v>
      </c>
      <c r="D1373">
        <v>0.617396414</v>
      </c>
      <c r="E1373">
        <v>1829.079956</v>
      </c>
      <c r="G1373" s="41">
        <f t="shared" si="112"/>
        <v>42411</v>
      </c>
      <c r="H1373" s="21">
        <f t="shared" si="113"/>
        <v>-7.1443654197188705E-3</v>
      </c>
      <c r="I1373" s="21">
        <f t="shared" si="114"/>
        <v>2.7197839070965957E-2</v>
      </c>
      <c r="J1373" s="21">
        <f t="shared" si="115"/>
        <v>-5.111890167491806E-3</v>
      </c>
      <c r="K1373" s="21">
        <f t="shared" si="116"/>
        <v>-1.2301161634528213E-2</v>
      </c>
    </row>
    <row r="1374" spans="1:11" x14ac:dyDescent="0.2">
      <c r="A1374" s="41">
        <v>42412</v>
      </c>
      <c r="B1374">
        <v>18.603336330000001</v>
      </c>
      <c r="C1374">
        <v>25.35400009</v>
      </c>
      <c r="D1374">
        <v>0.62788981200000005</v>
      </c>
      <c r="E1374">
        <v>1864.780029</v>
      </c>
      <c r="G1374" s="41">
        <f t="shared" si="112"/>
        <v>42412</v>
      </c>
      <c r="H1374" s="21">
        <f t="shared" si="113"/>
        <v>1.3165902708020771E-2</v>
      </c>
      <c r="I1374" s="21">
        <f t="shared" si="114"/>
        <v>6.4705692560600436E-3</v>
      </c>
      <c r="J1374" s="21">
        <f t="shared" si="115"/>
        <v>1.6996208209268948E-2</v>
      </c>
      <c r="K1374" s="21">
        <f t="shared" si="116"/>
        <v>1.9518049434029239E-2</v>
      </c>
    </row>
    <row r="1375" spans="1:11" x14ac:dyDescent="0.2">
      <c r="A1375" s="41">
        <v>42416</v>
      </c>
      <c r="B1375">
        <v>18.524635310000001</v>
      </c>
      <c r="C1375">
        <v>26.05500031</v>
      </c>
      <c r="D1375">
        <v>0.65863728499999996</v>
      </c>
      <c r="E1375">
        <v>1895.579956</v>
      </c>
      <c r="G1375" s="41">
        <f t="shared" si="112"/>
        <v>42416</v>
      </c>
      <c r="H1375" s="21">
        <f t="shared" si="113"/>
        <v>-4.2304788025084557E-3</v>
      </c>
      <c r="I1375" s="21">
        <f t="shared" si="114"/>
        <v>2.7648505857522876E-2</v>
      </c>
      <c r="J1375" s="21">
        <f t="shared" si="115"/>
        <v>4.8969536393751678E-2</v>
      </c>
      <c r="K1375" s="21">
        <f t="shared" si="116"/>
        <v>1.6516654254666641E-2</v>
      </c>
    </row>
    <row r="1376" spans="1:11" x14ac:dyDescent="0.2">
      <c r="A1376" s="41">
        <v>42417</v>
      </c>
      <c r="B1376">
        <v>18.583665849999999</v>
      </c>
      <c r="C1376">
        <v>26.704999919999999</v>
      </c>
      <c r="D1376">
        <v>0.67498749499999999</v>
      </c>
      <c r="E1376">
        <v>1926.8199460000001</v>
      </c>
      <c r="G1376" s="41">
        <f t="shared" si="112"/>
        <v>42417</v>
      </c>
      <c r="H1376" s="21">
        <f t="shared" si="113"/>
        <v>3.1865966056634021E-3</v>
      </c>
      <c r="I1376" s="21">
        <f t="shared" si="114"/>
        <v>2.4947211754609899E-2</v>
      </c>
      <c r="J1376" s="21">
        <f t="shared" si="115"/>
        <v>2.4824300677116939E-2</v>
      </c>
      <c r="K1376" s="21">
        <f t="shared" si="116"/>
        <v>1.6480439087318555E-2</v>
      </c>
    </row>
    <row r="1377" spans="1:11" x14ac:dyDescent="0.2">
      <c r="A1377" s="41">
        <v>42418</v>
      </c>
      <c r="B1377">
        <v>18.02427101</v>
      </c>
      <c r="C1377">
        <v>26.25</v>
      </c>
      <c r="D1377">
        <v>0.733066738</v>
      </c>
      <c r="E1377">
        <v>1917.829956</v>
      </c>
      <c r="G1377" s="41">
        <f t="shared" si="112"/>
        <v>42418</v>
      </c>
      <c r="H1377" s="21">
        <f t="shared" si="113"/>
        <v>-3.0101425871257772E-2</v>
      </c>
      <c r="I1377" s="21">
        <f t="shared" si="114"/>
        <v>-1.7038004919042837E-2</v>
      </c>
      <c r="J1377" s="21">
        <f t="shared" si="115"/>
        <v>8.6044917024722167E-2</v>
      </c>
      <c r="K1377" s="21">
        <f t="shared" si="116"/>
        <v>-4.6657135860892485E-3</v>
      </c>
    </row>
    <row r="1378" spans="1:11" x14ac:dyDescent="0.2">
      <c r="A1378" s="41">
        <v>42419</v>
      </c>
      <c r="B1378">
        <v>18.17606163</v>
      </c>
      <c r="C1378">
        <v>26.745000839999999</v>
      </c>
      <c r="D1378">
        <v>0.74282789199999999</v>
      </c>
      <c r="E1378">
        <v>1917.780029</v>
      </c>
      <c r="G1378" s="41">
        <f t="shared" si="112"/>
        <v>42419</v>
      </c>
      <c r="H1378" s="21">
        <f t="shared" si="113"/>
        <v>8.4214568187409803E-3</v>
      </c>
      <c r="I1378" s="21">
        <f t="shared" si="114"/>
        <v>1.8857174857142889E-2</v>
      </c>
      <c r="J1378" s="21">
        <f t="shared" si="115"/>
        <v>1.331550525212899E-2</v>
      </c>
      <c r="K1378" s="21">
        <f t="shared" si="116"/>
        <v>-2.6033069221664817E-5</v>
      </c>
    </row>
    <row r="1379" spans="1:11" x14ac:dyDescent="0.2">
      <c r="A1379" s="41">
        <v>42422</v>
      </c>
      <c r="B1379">
        <v>18.448736190000002</v>
      </c>
      <c r="C1379">
        <v>27.975000380000001</v>
      </c>
      <c r="D1379">
        <v>0.76918304000000004</v>
      </c>
      <c r="E1379">
        <v>1945.5</v>
      </c>
      <c r="G1379" s="41">
        <f t="shared" si="112"/>
        <v>42422</v>
      </c>
      <c r="H1379" s="21">
        <f t="shared" si="113"/>
        <v>1.5001850541150604E-2</v>
      </c>
      <c r="I1379" s="21">
        <f t="shared" si="114"/>
        <v>4.5989886011160941E-2</v>
      </c>
      <c r="J1379" s="21">
        <f t="shared" si="115"/>
        <v>3.5479480891651871E-2</v>
      </c>
      <c r="K1379" s="21">
        <f t="shared" si="116"/>
        <v>1.4454197343192865E-2</v>
      </c>
    </row>
    <row r="1380" spans="1:11" x14ac:dyDescent="0.2">
      <c r="A1380" s="41">
        <v>42423</v>
      </c>
      <c r="B1380">
        <v>18.687671659999999</v>
      </c>
      <c r="C1380">
        <v>27.646999359999999</v>
      </c>
      <c r="D1380">
        <v>0.77113533000000001</v>
      </c>
      <c r="E1380">
        <v>1921.2700199999999</v>
      </c>
      <c r="G1380" s="41">
        <f t="shared" si="112"/>
        <v>42423</v>
      </c>
      <c r="H1380" s="21">
        <f t="shared" si="113"/>
        <v>1.295131913315075E-2</v>
      </c>
      <c r="I1380" s="21">
        <f t="shared" si="114"/>
        <v>-1.1724790546723152E-2</v>
      </c>
      <c r="J1380" s="21">
        <f t="shared" si="115"/>
        <v>2.5381344861685751E-3</v>
      </c>
      <c r="K1380" s="21">
        <f t="shared" si="116"/>
        <v>-1.2454371626831162E-2</v>
      </c>
    </row>
    <row r="1381" spans="1:11" x14ac:dyDescent="0.2">
      <c r="A1381" s="41">
        <v>42424</v>
      </c>
      <c r="B1381">
        <v>18.867578510000001</v>
      </c>
      <c r="C1381">
        <v>27.701999659999998</v>
      </c>
      <c r="D1381">
        <v>0.77650409899999995</v>
      </c>
      <c r="E1381">
        <v>1929.8000489999999</v>
      </c>
      <c r="G1381" s="41">
        <f t="shared" si="112"/>
        <v>42424</v>
      </c>
      <c r="H1381" s="21">
        <f t="shared" si="113"/>
        <v>9.6270339758314141E-3</v>
      </c>
      <c r="I1381" s="21">
        <f t="shared" si="114"/>
        <v>1.9893768319600991E-3</v>
      </c>
      <c r="J1381" s="21">
        <f t="shared" si="115"/>
        <v>6.9621618814947883E-3</v>
      </c>
      <c r="K1381" s="21">
        <f t="shared" si="116"/>
        <v>4.4397866573695488E-3</v>
      </c>
    </row>
    <row r="1382" spans="1:11" x14ac:dyDescent="0.2">
      <c r="A1382" s="41">
        <v>42425</v>
      </c>
      <c r="B1382">
        <v>19.126188280000001</v>
      </c>
      <c r="C1382">
        <v>27.75749969</v>
      </c>
      <c r="D1382">
        <v>0.77821224899999997</v>
      </c>
      <c r="E1382">
        <v>1951.6999510000001</v>
      </c>
      <c r="G1382" s="41">
        <f t="shared" si="112"/>
        <v>42425</v>
      </c>
      <c r="H1382" s="21">
        <f t="shared" si="113"/>
        <v>1.3706569174360871E-2</v>
      </c>
      <c r="I1382" s="21">
        <f t="shared" si="114"/>
        <v>2.0034665613017921E-3</v>
      </c>
      <c r="J1382" s="21">
        <f t="shared" si="115"/>
        <v>2.1997952131866949E-3</v>
      </c>
      <c r="K1382" s="21">
        <f t="shared" si="116"/>
        <v>1.1348275180813827E-2</v>
      </c>
    </row>
    <row r="1383" spans="1:11" x14ac:dyDescent="0.2">
      <c r="A1383" s="41">
        <v>42426</v>
      </c>
      <c r="B1383">
        <v>18.696105960000001</v>
      </c>
      <c r="C1383">
        <v>27.761499400000002</v>
      </c>
      <c r="D1383">
        <v>0.77308774000000002</v>
      </c>
      <c r="E1383">
        <v>1948.0500489999999</v>
      </c>
      <c r="G1383" s="41">
        <f t="shared" si="112"/>
        <v>42426</v>
      </c>
      <c r="H1383" s="21">
        <f t="shared" si="113"/>
        <v>-2.2486567302578093E-2</v>
      </c>
      <c r="I1383" s="21">
        <f t="shared" si="114"/>
        <v>1.44094750776258E-4</v>
      </c>
      <c r="J1383" s="21">
        <f t="shared" si="115"/>
        <v>-6.5849760223960496E-3</v>
      </c>
      <c r="K1383" s="21">
        <f t="shared" si="116"/>
        <v>-1.8701143063153403E-3</v>
      </c>
    </row>
    <row r="1384" spans="1:11" x14ac:dyDescent="0.2">
      <c r="A1384" s="41">
        <v>42429</v>
      </c>
      <c r="B1384">
        <v>18.648317339999998</v>
      </c>
      <c r="C1384">
        <v>27.625999449999998</v>
      </c>
      <c r="D1384">
        <v>0.76806682299999995</v>
      </c>
      <c r="E1384">
        <v>1932.2299800000001</v>
      </c>
      <c r="G1384" s="41">
        <f t="shared" si="112"/>
        <v>42429</v>
      </c>
      <c r="H1384" s="21">
        <f t="shared" si="113"/>
        <v>-2.5560734466441894E-3</v>
      </c>
      <c r="I1384" s="21">
        <f t="shared" si="114"/>
        <v>-4.8808584885009498E-3</v>
      </c>
      <c r="J1384" s="21">
        <f t="shared" si="115"/>
        <v>-6.4946276343744724E-3</v>
      </c>
      <c r="K1384" s="21">
        <f t="shared" si="116"/>
        <v>-8.120976670040303E-3</v>
      </c>
    </row>
    <row r="1385" spans="1:11" x14ac:dyDescent="0.2">
      <c r="A1385" s="41">
        <v>42430</v>
      </c>
      <c r="B1385">
        <v>18.682054520000001</v>
      </c>
      <c r="C1385">
        <v>28.951999659999998</v>
      </c>
      <c r="D1385">
        <v>0.80211067199999997</v>
      </c>
      <c r="E1385">
        <v>1978.349976</v>
      </c>
      <c r="G1385" s="41">
        <f t="shared" si="112"/>
        <v>42430</v>
      </c>
      <c r="H1385" s="21">
        <f t="shared" si="113"/>
        <v>1.8091273000614228E-3</v>
      </c>
      <c r="I1385" s="21">
        <f t="shared" si="114"/>
        <v>4.7998271063456555E-2</v>
      </c>
      <c r="J1385" s="21">
        <f t="shared" si="115"/>
        <v>4.4324071787175789E-2</v>
      </c>
      <c r="K1385" s="21">
        <f t="shared" si="116"/>
        <v>2.3868792264572836E-2</v>
      </c>
    </row>
    <row r="1386" spans="1:11" x14ac:dyDescent="0.2">
      <c r="A1386" s="41">
        <v>42431</v>
      </c>
      <c r="B1386">
        <v>18.611774440000001</v>
      </c>
      <c r="C1386">
        <v>29.01049995</v>
      </c>
      <c r="D1386">
        <v>0.80676394699999998</v>
      </c>
      <c r="E1386">
        <v>1986.4499510000001</v>
      </c>
      <c r="G1386" s="41">
        <f t="shared" si="112"/>
        <v>42431</v>
      </c>
      <c r="H1386" s="21">
        <f t="shared" si="113"/>
        <v>-3.7619031635284968E-3</v>
      </c>
      <c r="I1386" s="21">
        <f t="shared" si="114"/>
        <v>2.0205958374897026E-3</v>
      </c>
      <c r="J1386" s="21">
        <f t="shared" si="115"/>
        <v>5.801287979871228E-3</v>
      </c>
      <c r="K1386" s="21">
        <f t="shared" si="116"/>
        <v>4.0943084379727601E-3</v>
      </c>
    </row>
    <row r="1387" spans="1:11" x14ac:dyDescent="0.2">
      <c r="A1387" s="41">
        <v>42432</v>
      </c>
      <c r="B1387">
        <v>18.592094419999999</v>
      </c>
      <c r="C1387">
        <v>28.874500269999999</v>
      </c>
      <c r="D1387">
        <v>0.79966145799999999</v>
      </c>
      <c r="E1387">
        <v>1993.400024</v>
      </c>
      <c r="G1387" s="41">
        <f t="shared" si="112"/>
        <v>42432</v>
      </c>
      <c r="H1387" s="21">
        <f t="shared" si="113"/>
        <v>-1.0573962232051789E-3</v>
      </c>
      <c r="I1387" s="21">
        <f t="shared" si="114"/>
        <v>-4.6879467859705093E-3</v>
      </c>
      <c r="J1387" s="21">
        <f t="shared" si="115"/>
        <v>-8.803676746353184E-3</v>
      </c>
      <c r="K1387" s="21">
        <f t="shared" si="116"/>
        <v>3.4987405529653959E-3</v>
      </c>
    </row>
    <row r="1388" spans="1:11" x14ac:dyDescent="0.2">
      <c r="A1388" s="41">
        <v>42433</v>
      </c>
      <c r="B1388">
        <v>18.772001270000001</v>
      </c>
      <c r="C1388">
        <v>28.756999969999999</v>
      </c>
      <c r="D1388">
        <v>0.79721224300000004</v>
      </c>
      <c r="E1388">
        <v>1999.98999</v>
      </c>
      <c r="G1388" s="41">
        <f t="shared" si="112"/>
        <v>42433</v>
      </c>
      <c r="H1388" s="21">
        <f t="shared" si="113"/>
        <v>9.6765241148125507E-3</v>
      </c>
      <c r="I1388" s="21">
        <f t="shared" si="114"/>
        <v>-4.069344885669901E-3</v>
      </c>
      <c r="J1388" s="21">
        <f t="shared" si="115"/>
        <v>-3.0628148643372377E-3</v>
      </c>
      <c r="K1388" s="21">
        <f t="shared" si="116"/>
        <v>3.305892405266686E-3</v>
      </c>
    </row>
    <row r="1389" spans="1:11" x14ac:dyDescent="0.2">
      <c r="A1389" s="41">
        <v>42436</v>
      </c>
      <c r="B1389">
        <v>19.084026340000001</v>
      </c>
      <c r="C1389">
        <v>28.13999939</v>
      </c>
      <c r="D1389">
        <v>0.79206883900000002</v>
      </c>
      <c r="E1389">
        <v>2001.76001</v>
      </c>
      <c r="G1389" s="41">
        <f t="shared" si="112"/>
        <v>42436</v>
      </c>
      <c r="H1389" s="21">
        <f t="shared" si="113"/>
        <v>1.6621832990106156E-2</v>
      </c>
      <c r="I1389" s="21">
        <f t="shared" si="114"/>
        <v>-2.145566577333069E-2</v>
      </c>
      <c r="J1389" s="21">
        <f t="shared" si="115"/>
        <v>-6.4517373449318738E-3</v>
      </c>
      <c r="K1389" s="21">
        <f t="shared" si="116"/>
        <v>8.8501442949717735E-4</v>
      </c>
    </row>
    <row r="1390" spans="1:11" x14ac:dyDescent="0.2">
      <c r="A1390" s="41">
        <v>42437</v>
      </c>
      <c r="B1390">
        <v>19.126188280000001</v>
      </c>
      <c r="C1390">
        <v>28.01300049</v>
      </c>
      <c r="D1390">
        <v>0.77761846800000001</v>
      </c>
      <c r="E1390">
        <v>1979.26001</v>
      </c>
      <c r="G1390" s="41">
        <f t="shared" si="112"/>
        <v>42437</v>
      </c>
      <c r="H1390" s="21">
        <f t="shared" si="113"/>
        <v>2.2092790718711472E-3</v>
      </c>
      <c r="I1390" s="21">
        <f t="shared" si="114"/>
        <v>-4.5131095505684948E-3</v>
      </c>
      <c r="J1390" s="21">
        <f t="shared" si="115"/>
        <v>-1.8243832213174604E-2</v>
      </c>
      <c r="K1390" s="21">
        <f t="shared" si="116"/>
        <v>-1.1240108648189029E-2</v>
      </c>
    </row>
    <row r="1391" spans="1:11" x14ac:dyDescent="0.2">
      <c r="A1391" s="41">
        <v>42438</v>
      </c>
      <c r="B1391">
        <v>19.123363489999999</v>
      </c>
      <c r="C1391">
        <v>27.9734993</v>
      </c>
      <c r="D1391">
        <v>0.77712887500000005</v>
      </c>
      <c r="E1391">
        <v>1989.26001</v>
      </c>
      <c r="G1391" s="41">
        <f t="shared" si="112"/>
        <v>42438</v>
      </c>
      <c r="H1391" s="21">
        <f t="shared" si="113"/>
        <v>-1.476922614505287E-4</v>
      </c>
      <c r="I1391" s="21">
        <f t="shared" si="114"/>
        <v>-1.4101020707902867E-3</v>
      </c>
      <c r="J1391" s="21">
        <f t="shared" si="115"/>
        <v>-6.2960567443715032E-4</v>
      </c>
      <c r="K1391" s="21">
        <f t="shared" si="116"/>
        <v>5.0523932931882953E-3</v>
      </c>
    </row>
    <row r="1392" spans="1:11" x14ac:dyDescent="0.2">
      <c r="A1392" s="41">
        <v>42439</v>
      </c>
      <c r="B1392">
        <v>19.089374540000001</v>
      </c>
      <c r="C1392">
        <v>27.946500780000001</v>
      </c>
      <c r="D1392">
        <v>0.77590429800000005</v>
      </c>
      <c r="E1392">
        <v>1989.5699460000001</v>
      </c>
      <c r="G1392" s="41">
        <f t="shared" si="112"/>
        <v>42439</v>
      </c>
      <c r="H1392" s="21">
        <f t="shared" si="113"/>
        <v>-1.7773520865077531E-3</v>
      </c>
      <c r="I1392" s="21">
        <f t="shared" si="114"/>
        <v>-9.6514632332744821E-4</v>
      </c>
      <c r="J1392" s="21">
        <f t="shared" si="115"/>
        <v>-1.575770814075117E-3</v>
      </c>
      <c r="K1392" s="21">
        <f t="shared" si="116"/>
        <v>1.5580467030051892E-4</v>
      </c>
    </row>
    <row r="1393" spans="1:11" x14ac:dyDescent="0.2">
      <c r="A1393" s="41">
        <v>42440</v>
      </c>
      <c r="B1393">
        <v>19.0214119</v>
      </c>
      <c r="C1393">
        <v>28.480499269999999</v>
      </c>
      <c r="D1393">
        <v>0.78912985300000005</v>
      </c>
      <c r="E1393">
        <v>2022.1899410000001</v>
      </c>
      <c r="G1393" s="41">
        <f t="shared" si="112"/>
        <v>42440</v>
      </c>
      <c r="H1393" s="21">
        <f t="shared" si="113"/>
        <v>-3.5602339855395318E-3</v>
      </c>
      <c r="I1393" s="21">
        <f t="shared" si="114"/>
        <v>1.9107883817145233E-2</v>
      </c>
      <c r="J1393" s="21">
        <f t="shared" si="115"/>
        <v>1.7045343135861923E-2</v>
      </c>
      <c r="K1393" s="21">
        <f t="shared" si="116"/>
        <v>1.6395500477669467E-2</v>
      </c>
    </row>
    <row r="1394" spans="1:11" x14ac:dyDescent="0.2">
      <c r="A1394" s="41">
        <v>42443</v>
      </c>
      <c r="B1394">
        <v>19.075212480000001</v>
      </c>
      <c r="C1394">
        <v>28.668500900000002</v>
      </c>
      <c r="D1394">
        <v>0.791089296</v>
      </c>
      <c r="E1394">
        <v>2019.6400149999999</v>
      </c>
      <c r="G1394" s="41">
        <f t="shared" si="112"/>
        <v>42443</v>
      </c>
      <c r="H1394" s="21">
        <f t="shared" si="113"/>
        <v>2.8284220058344229E-3</v>
      </c>
      <c r="I1394" s="21">
        <f t="shared" si="114"/>
        <v>6.6010651083645566E-3</v>
      </c>
      <c r="J1394" s="21">
        <f t="shared" si="115"/>
        <v>2.483042546864489E-3</v>
      </c>
      <c r="K1394" s="21">
        <f t="shared" si="116"/>
        <v>-1.2609725467921384E-3</v>
      </c>
    </row>
    <row r="1395" spans="1:11" x14ac:dyDescent="0.2">
      <c r="A1395" s="41">
        <v>42444</v>
      </c>
      <c r="B1395">
        <v>19.28194427</v>
      </c>
      <c r="C1395">
        <v>28.850999829999999</v>
      </c>
      <c r="D1395">
        <v>0.78717052899999995</v>
      </c>
      <c r="E1395">
        <v>2015.9300539999999</v>
      </c>
      <c r="G1395" s="41">
        <f t="shared" si="112"/>
        <v>42444</v>
      </c>
      <c r="H1395" s="21">
        <f t="shared" si="113"/>
        <v>1.0837718857221306E-2</v>
      </c>
      <c r="I1395" s="21">
        <f t="shared" si="114"/>
        <v>6.3658344270103306E-3</v>
      </c>
      <c r="J1395" s="21">
        <f t="shared" si="115"/>
        <v>-4.9536342102144415E-3</v>
      </c>
      <c r="K1395" s="21">
        <f t="shared" si="116"/>
        <v>-1.8369417185468695E-3</v>
      </c>
    </row>
    <row r="1396" spans="1:11" x14ac:dyDescent="0.2">
      <c r="A1396" s="41">
        <v>42445</v>
      </c>
      <c r="B1396">
        <v>19.25362587</v>
      </c>
      <c r="C1396">
        <v>28.713499070000001</v>
      </c>
      <c r="D1396">
        <v>0.81068253499999998</v>
      </c>
      <c r="E1396">
        <v>2027.219971</v>
      </c>
      <c r="G1396" s="41">
        <f t="shared" si="112"/>
        <v>42445</v>
      </c>
      <c r="H1396" s="21">
        <f t="shared" si="113"/>
        <v>-1.4686485762776169E-3</v>
      </c>
      <c r="I1396" s="21">
        <f t="shared" si="114"/>
        <v>-4.7658923715018231E-3</v>
      </c>
      <c r="J1396" s="21">
        <f t="shared" si="115"/>
        <v>2.986901202953951E-2</v>
      </c>
      <c r="K1396" s="21">
        <f t="shared" si="116"/>
        <v>5.6003515487050848E-3</v>
      </c>
    </row>
    <row r="1397" spans="1:11" x14ac:dyDescent="0.2">
      <c r="A1397" s="41">
        <v>42446</v>
      </c>
      <c r="B1397">
        <v>19.10070992</v>
      </c>
      <c r="C1397">
        <v>27.972000120000001</v>
      </c>
      <c r="D1397">
        <v>0.80382502099999997</v>
      </c>
      <c r="E1397">
        <v>2040.589966</v>
      </c>
      <c r="G1397" s="41">
        <f t="shared" si="112"/>
        <v>42446</v>
      </c>
      <c r="H1397" s="21">
        <f t="shared" si="113"/>
        <v>-7.9421897481796542E-3</v>
      </c>
      <c r="I1397" s="21">
        <f t="shared" si="114"/>
        <v>-2.5824053982146711E-2</v>
      </c>
      <c r="J1397" s="21">
        <f t="shared" si="115"/>
        <v>-8.4589388619307204E-3</v>
      </c>
      <c r="K1397" s="21">
        <f t="shared" si="116"/>
        <v>6.5952364278478726E-3</v>
      </c>
    </row>
    <row r="1398" spans="1:11" x14ac:dyDescent="0.2">
      <c r="A1398" s="41">
        <v>42447</v>
      </c>
      <c r="B1398">
        <v>18.959110259999999</v>
      </c>
      <c r="C1398">
        <v>27.60400009</v>
      </c>
      <c r="D1398">
        <v>0.82807201100000005</v>
      </c>
      <c r="E1398">
        <v>2049.580078</v>
      </c>
      <c r="G1398" s="41">
        <f t="shared" si="112"/>
        <v>42447</v>
      </c>
      <c r="H1398" s="21">
        <f t="shared" si="113"/>
        <v>-7.4133192218020279E-3</v>
      </c>
      <c r="I1398" s="21">
        <f t="shared" si="114"/>
        <v>-1.3156014172074904E-2</v>
      </c>
      <c r="J1398" s="21">
        <f t="shared" si="115"/>
        <v>3.0164512632159024E-2</v>
      </c>
      <c r="K1398" s="21">
        <f t="shared" si="116"/>
        <v>4.405643539266535E-3</v>
      </c>
    </row>
    <row r="1399" spans="1:11" x14ac:dyDescent="0.2">
      <c r="A1399" s="41">
        <v>42450</v>
      </c>
      <c r="B1399">
        <v>19.247959139999999</v>
      </c>
      <c r="C1399">
        <v>27.698999400000002</v>
      </c>
      <c r="D1399">
        <v>0.830521226</v>
      </c>
      <c r="E1399">
        <v>2051.6000979999999</v>
      </c>
      <c r="G1399" s="41">
        <f t="shared" si="112"/>
        <v>42450</v>
      </c>
      <c r="H1399" s="21">
        <f t="shared" si="113"/>
        <v>1.5235360522661983E-2</v>
      </c>
      <c r="I1399" s="21">
        <f t="shared" si="114"/>
        <v>3.4415052054146411E-3</v>
      </c>
      <c r="J1399" s="21">
        <f t="shared" si="115"/>
        <v>2.957731897063276E-3</v>
      </c>
      <c r="K1399" s="21">
        <f t="shared" si="116"/>
        <v>9.8557749545014062E-4</v>
      </c>
    </row>
    <row r="1400" spans="1:11" x14ac:dyDescent="0.2">
      <c r="A1400" s="41">
        <v>42451</v>
      </c>
      <c r="B1400">
        <v>19.219644550000002</v>
      </c>
      <c r="C1400">
        <v>28.024000170000001</v>
      </c>
      <c r="D1400">
        <v>0.82905167300000004</v>
      </c>
      <c r="E1400">
        <v>2049.8000489999999</v>
      </c>
      <c r="G1400" s="41">
        <f t="shared" si="112"/>
        <v>42451</v>
      </c>
      <c r="H1400" s="21">
        <f t="shared" si="113"/>
        <v>-1.4710437503556158E-3</v>
      </c>
      <c r="I1400" s="21">
        <f t="shared" si="114"/>
        <v>1.1733303622512681E-2</v>
      </c>
      <c r="J1400" s="21">
        <f t="shared" si="115"/>
        <v>-1.7694346080444623E-3</v>
      </c>
      <c r="K1400" s="21">
        <f t="shared" si="116"/>
        <v>-8.7738785046598267E-4</v>
      </c>
    </row>
    <row r="1401" spans="1:11" x14ac:dyDescent="0.2">
      <c r="A1401" s="41">
        <v>42452</v>
      </c>
      <c r="B1401">
        <v>19.103536609999999</v>
      </c>
      <c r="C1401">
        <v>28.481500629999999</v>
      </c>
      <c r="D1401">
        <v>0.84325695000000001</v>
      </c>
      <c r="E1401">
        <v>2036.709961</v>
      </c>
      <c r="G1401" s="41">
        <f t="shared" si="112"/>
        <v>42452</v>
      </c>
      <c r="H1401" s="21">
        <f t="shared" si="113"/>
        <v>-6.0411075604414688E-3</v>
      </c>
      <c r="I1401" s="21">
        <f t="shared" si="114"/>
        <v>1.6325308921806059E-2</v>
      </c>
      <c r="J1401" s="21">
        <f t="shared" si="115"/>
        <v>1.7134368655932875E-2</v>
      </c>
      <c r="K1401" s="21">
        <f t="shared" si="116"/>
        <v>-6.3860316553245866E-3</v>
      </c>
    </row>
    <row r="1402" spans="1:11" x14ac:dyDescent="0.2">
      <c r="A1402" s="41">
        <v>42453</v>
      </c>
      <c r="B1402">
        <v>19.25645828</v>
      </c>
      <c r="C1402">
        <v>29.147499079999999</v>
      </c>
      <c r="D1402">
        <v>0.84448164699999995</v>
      </c>
      <c r="E1402">
        <v>2035.9399410000001</v>
      </c>
      <c r="G1402" s="41">
        <f t="shared" si="112"/>
        <v>42453</v>
      </c>
      <c r="H1402" s="21">
        <f t="shared" si="113"/>
        <v>8.0048879493838047E-3</v>
      </c>
      <c r="I1402" s="21">
        <f t="shared" si="114"/>
        <v>2.3383544942098045E-2</v>
      </c>
      <c r="J1402" s="21">
        <f t="shared" si="115"/>
        <v>1.4523414245206645E-3</v>
      </c>
      <c r="K1402" s="21">
        <f t="shared" si="116"/>
        <v>-3.7807052292404553E-4</v>
      </c>
    </row>
    <row r="1403" spans="1:11" x14ac:dyDescent="0.2">
      <c r="A1403" s="41">
        <v>42457</v>
      </c>
      <c r="B1403">
        <v>19.290437699999998</v>
      </c>
      <c r="C1403">
        <v>28.993499759999999</v>
      </c>
      <c r="D1403">
        <v>0.85305398700000001</v>
      </c>
      <c r="E1403">
        <v>2037.0500489999999</v>
      </c>
      <c r="G1403" s="41">
        <f t="shared" si="112"/>
        <v>42457</v>
      </c>
      <c r="H1403" s="21">
        <f t="shared" si="113"/>
        <v>1.7645726699020933E-3</v>
      </c>
      <c r="I1403" s="21">
        <f t="shared" si="114"/>
        <v>-5.2834488330311125E-3</v>
      </c>
      <c r="J1403" s="21">
        <f t="shared" si="115"/>
        <v>1.0151008053819854E-2</v>
      </c>
      <c r="K1403" s="21">
        <f t="shared" si="116"/>
        <v>5.4525576989994384E-4</v>
      </c>
    </row>
    <row r="1404" spans="1:11" x14ac:dyDescent="0.2">
      <c r="A1404" s="41">
        <v>42458</v>
      </c>
      <c r="B1404">
        <v>19.264955520000001</v>
      </c>
      <c r="C1404">
        <v>29.693000789999999</v>
      </c>
      <c r="D1404">
        <v>0.86676919500000005</v>
      </c>
      <c r="E1404">
        <v>2055.01001</v>
      </c>
      <c r="G1404" s="41">
        <f t="shared" si="112"/>
        <v>42458</v>
      </c>
      <c r="H1404" s="21">
        <f t="shared" si="113"/>
        <v>-1.3209746920360111E-3</v>
      </c>
      <c r="I1404" s="21">
        <f t="shared" si="114"/>
        <v>2.4126132953602442E-2</v>
      </c>
      <c r="J1404" s="21">
        <f t="shared" si="115"/>
        <v>1.6077772578302341E-2</v>
      </c>
      <c r="K1404" s="21">
        <f t="shared" si="116"/>
        <v>8.8166518092260837E-3</v>
      </c>
    </row>
    <row r="1405" spans="1:11" x14ac:dyDescent="0.2">
      <c r="A1405" s="41">
        <v>42459</v>
      </c>
      <c r="B1405">
        <v>19.483003620000002</v>
      </c>
      <c r="C1405">
        <v>29.93449974</v>
      </c>
      <c r="D1405">
        <v>0.87583154399999996</v>
      </c>
      <c r="E1405">
        <v>2063.9499510000001</v>
      </c>
      <c r="G1405" s="41">
        <f t="shared" si="112"/>
        <v>42459</v>
      </c>
      <c r="H1405" s="21">
        <f t="shared" si="113"/>
        <v>1.1318380661384509E-2</v>
      </c>
      <c r="I1405" s="21">
        <f t="shared" si="114"/>
        <v>8.133194475963279E-3</v>
      </c>
      <c r="J1405" s="21">
        <f t="shared" si="115"/>
        <v>1.0455319654040007E-2</v>
      </c>
      <c r="K1405" s="21">
        <f t="shared" si="116"/>
        <v>4.3503150624555342E-3</v>
      </c>
    </row>
    <row r="1406" spans="1:11" x14ac:dyDescent="0.2">
      <c r="A1406" s="41">
        <v>42460</v>
      </c>
      <c r="B1406">
        <v>19.3952198</v>
      </c>
      <c r="C1406">
        <v>29.681999210000001</v>
      </c>
      <c r="D1406">
        <v>0.87264716600000003</v>
      </c>
      <c r="E1406">
        <v>2059.73999</v>
      </c>
      <c r="G1406" s="41">
        <f t="shared" si="112"/>
        <v>42460</v>
      </c>
      <c r="H1406" s="21">
        <f t="shared" si="113"/>
        <v>-4.5056615351592314E-3</v>
      </c>
      <c r="I1406" s="21">
        <f t="shared" si="114"/>
        <v>-8.4351010437162532E-3</v>
      </c>
      <c r="J1406" s="21">
        <f t="shared" si="115"/>
        <v>-3.635833879031769E-3</v>
      </c>
      <c r="K1406" s="21">
        <f t="shared" si="116"/>
        <v>-2.039759248018691E-3</v>
      </c>
    </row>
    <row r="1407" spans="1:11" x14ac:dyDescent="0.2">
      <c r="A1407" s="41">
        <v>42461</v>
      </c>
      <c r="B1407">
        <v>19.556629180000002</v>
      </c>
      <c r="C1407">
        <v>29.924999239999998</v>
      </c>
      <c r="D1407">
        <v>0.88538295</v>
      </c>
      <c r="E1407">
        <v>2072.780029</v>
      </c>
      <c r="G1407" s="41">
        <f t="shared" si="112"/>
        <v>42461</v>
      </c>
      <c r="H1407" s="21">
        <f t="shared" si="113"/>
        <v>8.3221217219720325E-3</v>
      </c>
      <c r="I1407" s="21">
        <f t="shared" si="114"/>
        <v>8.1867810951941067E-3</v>
      </c>
      <c r="J1407" s="21">
        <f t="shared" si="115"/>
        <v>1.4594425440441983E-2</v>
      </c>
      <c r="K1407" s="21">
        <f t="shared" si="116"/>
        <v>6.3309150976866846E-3</v>
      </c>
    </row>
    <row r="1408" spans="1:11" x14ac:dyDescent="0.2">
      <c r="A1408" s="41">
        <v>42464</v>
      </c>
      <c r="B1408">
        <v>19.567958829999998</v>
      </c>
      <c r="C1408">
        <v>29.659500120000001</v>
      </c>
      <c r="D1408">
        <v>0.87681096800000002</v>
      </c>
      <c r="E1408">
        <v>2066.1298830000001</v>
      </c>
      <c r="G1408" s="41">
        <f t="shared" si="112"/>
        <v>42464</v>
      </c>
      <c r="H1408" s="21">
        <f t="shared" si="113"/>
        <v>5.7932529658962732E-4</v>
      </c>
      <c r="I1408" s="21">
        <f t="shared" si="114"/>
        <v>-8.8721512696017246E-3</v>
      </c>
      <c r="J1408" s="21">
        <f t="shared" si="115"/>
        <v>-9.6816659954881423E-3</v>
      </c>
      <c r="K1408" s="21">
        <f t="shared" si="116"/>
        <v>-3.2083221118298644E-3</v>
      </c>
    </row>
    <row r="1409" spans="1:11" x14ac:dyDescent="0.2">
      <c r="A1409" s="41">
        <v>42465</v>
      </c>
      <c r="B1409">
        <v>19.43769455</v>
      </c>
      <c r="C1409">
        <v>29.306999210000001</v>
      </c>
      <c r="D1409">
        <v>0.87558645000000002</v>
      </c>
      <c r="E1409">
        <v>2045.170044</v>
      </c>
      <c r="G1409" s="41">
        <f t="shared" si="112"/>
        <v>42465</v>
      </c>
      <c r="H1409" s="21">
        <f t="shared" si="113"/>
        <v>-6.6570193208035635E-3</v>
      </c>
      <c r="I1409" s="21">
        <f t="shared" si="114"/>
        <v>-1.1884924175181943E-2</v>
      </c>
      <c r="J1409" s="21">
        <f t="shared" si="115"/>
        <v>-1.3965587164050941E-3</v>
      </c>
      <c r="K1409" s="21">
        <f t="shared" si="116"/>
        <v>-1.0144492450574583E-2</v>
      </c>
    </row>
    <row r="1410" spans="1:11" x14ac:dyDescent="0.2">
      <c r="A1410" s="41">
        <v>42466</v>
      </c>
      <c r="B1410">
        <v>19.55097198</v>
      </c>
      <c r="C1410">
        <v>30.10400009</v>
      </c>
      <c r="D1410">
        <v>0.87681096800000002</v>
      </c>
      <c r="E1410">
        <v>2066.6599120000001</v>
      </c>
      <c r="G1410" s="41">
        <f t="shared" ref="G1410:G1473" si="117">A1410</f>
        <v>42466</v>
      </c>
      <c r="H1410" s="21">
        <f t="shared" si="113"/>
        <v>5.8277194195337388E-3</v>
      </c>
      <c r="I1410" s="21">
        <f t="shared" si="114"/>
        <v>2.7194898880266383E-2</v>
      </c>
      <c r="J1410" s="21">
        <f t="shared" si="115"/>
        <v>1.3985118202777258E-3</v>
      </c>
      <c r="K1410" s="21">
        <f t="shared" si="116"/>
        <v>1.0507619189438877E-2</v>
      </c>
    </row>
    <row r="1411" spans="1:11" x14ac:dyDescent="0.2">
      <c r="A1411" s="41">
        <v>42467</v>
      </c>
      <c r="B1411">
        <v>19.318759920000002</v>
      </c>
      <c r="C1411">
        <v>29.571500780000001</v>
      </c>
      <c r="D1411">
        <v>0.86774873699999999</v>
      </c>
      <c r="E1411">
        <v>2041.910034</v>
      </c>
      <c r="G1411" s="41">
        <f t="shared" si="117"/>
        <v>42467</v>
      </c>
      <c r="H1411" s="21">
        <f t="shared" si="113"/>
        <v>-1.1877264221827112E-2</v>
      </c>
      <c r="I1411" s="21">
        <f t="shared" si="114"/>
        <v>-1.7688656271858227E-2</v>
      </c>
      <c r="J1411" s="21">
        <f t="shared" si="115"/>
        <v>-1.033544438965095E-2</v>
      </c>
      <c r="K1411" s="21">
        <f t="shared" si="116"/>
        <v>-1.1975786560861179E-2</v>
      </c>
    </row>
    <row r="1412" spans="1:11" x14ac:dyDescent="0.2">
      <c r="A1412" s="41">
        <v>42468</v>
      </c>
      <c r="B1412">
        <v>19.273445129999999</v>
      </c>
      <c r="C1412">
        <v>29.729999540000001</v>
      </c>
      <c r="D1412">
        <v>0.87338215100000005</v>
      </c>
      <c r="E1412">
        <v>2047.599976</v>
      </c>
      <c r="G1412" s="41">
        <f t="shared" si="117"/>
        <v>42468</v>
      </c>
      <c r="H1412" s="21">
        <f t="shared" si="113"/>
        <v>-2.345636582661285E-3</v>
      </c>
      <c r="I1412" s="21">
        <f t="shared" si="114"/>
        <v>5.3598483614061276E-3</v>
      </c>
      <c r="J1412" s="21">
        <f t="shared" si="115"/>
        <v>6.4919875533049343E-3</v>
      </c>
      <c r="K1412" s="21">
        <f t="shared" si="116"/>
        <v>2.7865782063147826E-3</v>
      </c>
    </row>
    <row r="1413" spans="1:11" x14ac:dyDescent="0.2">
      <c r="A1413" s="41">
        <v>42471</v>
      </c>
      <c r="B1413">
        <v>19.086542130000002</v>
      </c>
      <c r="C1413">
        <v>29.79649925</v>
      </c>
      <c r="D1413">
        <v>0.87877035100000001</v>
      </c>
      <c r="E1413">
        <v>2041.98999</v>
      </c>
      <c r="G1413" s="41">
        <f t="shared" si="117"/>
        <v>42471</v>
      </c>
      <c r="H1413" s="21">
        <f t="shared" ref="H1413:H1476" si="118">(B1413-B1412)/B1412</f>
        <v>-9.6974359663947324E-3</v>
      </c>
      <c r="I1413" s="21">
        <f t="shared" ref="I1413:I1476" si="119">C1413/C1412-1</f>
        <v>2.2367881274443224E-3</v>
      </c>
      <c r="J1413" s="21">
        <f t="shared" ref="J1413:J1476" si="120">D1413/D1412-1</f>
        <v>6.1693498016082149E-3</v>
      </c>
      <c r="K1413" s="21">
        <f t="shared" ref="K1413:K1476" si="121">E1413/E1412-1</f>
        <v>-2.7397861231465148E-3</v>
      </c>
    </row>
    <row r="1414" spans="1:11" x14ac:dyDescent="0.2">
      <c r="A1414" s="41">
        <v>42472</v>
      </c>
      <c r="B1414">
        <v>19.483003620000002</v>
      </c>
      <c r="C1414">
        <v>30.158500669999999</v>
      </c>
      <c r="D1414">
        <v>0.87779057000000005</v>
      </c>
      <c r="E1414">
        <v>2061.719971</v>
      </c>
      <c r="G1414" s="41">
        <f t="shared" si="117"/>
        <v>42472</v>
      </c>
      <c r="H1414" s="21">
        <f t="shared" si="118"/>
        <v>2.0771781881687549E-2</v>
      </c>
      <c r="I1414" s="21">
        <f t="shared" si="119"/>
        <v>1.2149125874241662E-2</v>
      </c>
      <c r="J1414" s="21">
        <f t="shared" si="120"/>
        <v>-1.114945444944726E-3</v>
      </c>
      <c r="K1414" s="21">
        <f t="shared" si="121"/>
        <v>9.6621340440556924E-3</v>
      </c>
    </row>
    <row r="1415" spans="1:11" x14ac:dyDescent="0.2">
      <c r="A1415" s="41">
        <v>42473</v>
      </c>
      <c r="B1415">
        <v>19.582115170000002</v>
      </c>
      <c r="C1415">
        <v>30.740999219999999</v>
      </c>
      <c r="D1415">
        <v>0.89983320200000005</v>
      </c>
      <c r="E1415">
        <v>2082.419922</v>
      </c>
      <c r="G1415" s="41">
        <f t="shared" si="117"/>
        <v>42473</v>
      </c>
      <c r="H1415" s="21">
        <f t="shared" si="118"/>
        <v>5.0870775334794054E-3</v>
      </c>
      <c r="I1415" s="21">
        <f t="shared" si="119"/>
        <v>1.9314572576860201E-2</v>
      </c>
      <c r="J1415" s="21">
        <f t="shared" si="120"/>
        <v>2.5111493280225217E-2</v>
      </c>
      <c r="K1415" s="21">
        <f t="shared" si="121"/>
        <v>1.0040137017230277E-2</v>
      </c>
    </row>
    <row r="1416" spans="1:11" x14ac:dyDescent="0.2">
      <c r="A1416" s="41">
        <v>42474</v>
      </c>
      <c r="B1416">
        <v>19.483003620000002</v>
      </c>
      <c r="C1416">
        <v>31.037500380000001</v>
      </c>
      <c r="D1416">
        <v>0.90228253599999997</v>
      </c>
      <c r="E1416">
        <v>2082.780029</v>
      </c>
      <c r="G1416" s="41">
        <f t="shared" si="117"/>
        <v>42474</v>
      </c>
      <c r="H1416" s="21">
        <f t="shared" si="118"/>
        <v>-5.0613301545606179E-3</v>
      </c>
      <c r="I1416" s="21">
        <f t="shared" si="119"/>
        <v>9.6451373580301869E-3</v>
      </c>
      <c r="J1416" s="21">
        <f t="shared" si="120"/>
        <v>2.7219866910399571E-3</v>
      </c>
      <c r="K1416" s="21">
        <f t="shared" si="121"/>
        <v>1.7292717774908262E-4</v>
      </c>
    </row>
    <row r="1417" spans="1:11" x14ac:dyDescent="0.2">
      <c r="A1417" s="41">
        <v>42475</v>
      </c>
      <c r="B1417">
        <v>19.556629180000002</v>
      </c>
      <c r="C1417">
        <v>31.29450035</v>
      </c>
      <c r="D1417">
        <v>0.90938526399999997</v>
      </c>
      <c r="E1417">
        <v>2080.7299800000001</v>
      </c>
      <c r="G1417" s="41">
        <f t="shared" si="117"/>
        <v>42475</v>
      </c>
      <c r="H1417" s="21">
        <f t="shared" si="118"/>
        <v>3.7789635230791982E-3</v>
      </c>
      <c r="I1417" s="21">
        <f t="shared" si="119"/>
        <v>8.2803050134026002E-3</v>
      </c>
      <c r="J1417" s="21">
        <f t="shared" si="120"/>
        <v>7.871955531232766E-3</v>
      </c>
      <c r="K1417" s="21">
        <f t="shared" si="121"/>
        <v>-9.8428493237678882E-4</v>
      </c>
    </row>
    <row r="1418" spans="1:11" x14ac:dyDescent="0.2">
      <c r="A1418" s="41">
        <v>42478</v>
      </c>
      <c r="B1418">
        <v>19.783178329999998</v>
      </c>
      <c r="C1418">
        <v>31.767499919999999</v>
      </c>
      <c r="D1418">
        <v>0.90546643699999996</v>
      </c>
      <c r="E1418">
        <v>2094.3400879999999</v>
      </c>
      <c r="G1418" s="41">
        <f t="shared" si="117"/>
        <v>42478</v>
      </c>
      <c r="H1418" s="21">
        <f t="shared" si="118"/>
        <v>1.1584263725350073E-2</v>
      </c>
      <c r="I1418" s="21">
        <f t="shared" si="119"/>
        <v>1.5114463075298845E-2</v>
      </c>
      <c r="J1418" s="21">
        <f t="shared" si="120"/>
        <v>-4.30931438537141E-3</v>
      </c>
      <c r="K1418" s="21">
        <f t="shared" si="121"/>
        <v>6.5410255683440166E-3</v>
      </c>
    </row>
    <row r="1419" spans="1:11" x14ac:dyDescent="0.2">
      <c r="A1419" s="41">
        <v>42479</v>
      </c>
      <c r="B1419">
        <v>19.757682800000001</v>
      </c>
      <c r="C1419">
        <v>31.395000459999999</v>
      </c>
      <c r="D1419">
        <v>0.88930171700000005</v>
      </c>
      <c r="E1419">
        <v>2100.8000489999999</v>
      </c>
      <c r="G1419" s="41">
        <f t="shared" si="117"/>
        <v>42479</v>
      </c>
      <c r="H1419" s="21">
        <f t="shared" si="118"/>
        <v>-1.2887479238527923E-3</v>
      </c>
      <c r="I1419" s="21">
        <f t="shared" si="119"/>
        <v>-1.1725803444969318E-2</v>
      </c>
      <c r="J1419" s="21">
        <f t="shared" si="120"/>
        <v>-1.7852367950331738E-2</v>
      </c>
      <c r="K1419" s="21">
        <f t="shared" si="121"/>
        <v>3.0844851975158072E-3</v>
      </c>
    </row>
    <row r="1420" spans="1:11" x14ac:dyDescent="0.2">
      <c r="A1420" s="41">
        <v>42480</v>
      </c>
      <c r="B1420">
        <v>19.599103929999998</v>
      </c>
      <c r="C1420">
        <v>31.649499890000001</v>
      </c>
      <c r="D1420">
        <v>0.89273065299999999</v>
      </c>
      <c r="E1420">
        <v>2102.3999020000001</v>
      </c>
      <c r="G1420" s="41">
        <f t="shared" si="117"/>
        <v>42480</v>
      </c>
      <c r="H1420" s="21">
        <f t="shared" si="118"/>
        <v>-8.0261876660963002E-3</v>
      </c>
      <c r="I1420" s="21">
        <f t="shared" si="119"/>
        <v>8.1063680927240256E-3</v>
      </c>
      <c r="J1420" s="21">
        <f t="shared" si="120"/>
        <v>3.855762262066964E-3</v>
      </c>
      <c r="K1420" s="21">
        <f t="shared" si="121"/>
        <v>7.6154463189470611E-4</v>
      </c>
    </row>
    <row r="1421" spans="1:11" x14ac:dyDescent="0.2">
      <c r="A1421" s="41">
        <v>42481</v>
      </c>
      <c r="B1421">
        <v>19.389547350000001</v>
      </c>
      <c r="C1421">
        <v>31.549999239999998</v>
      </c>
      <c r="D1421">
        <v>0.89175099099999999</v>
      </c>
      <c r="E1421">
        <v>2091.4799800000001</v>
      </c>
      <c r="G1421" s="41">
        <f t="shared" si="117"/>
        <v>42481</v>
      </c>
      <c r="H1421" s="21">
        <f t="shared" si="118"/>
        <v>-1.0692151067132866E-2</v>
      </c>
      <c r="I1421" s="21">
        <f t="shared" si="119"/>
        <v>-3.1438300872311808E-3</v>
      </c>
      <c r="J1421" s="21">
        <f t="shared" si="120"/>
        <v>-1.0973769038935544E-3</v>
      </c>
      <c r="K1421" s="21">
        <f t="shared" si="121"/>
        <v>-5.1940270685952861E-3</v>
      </c>
    </row>
    <row r="1422" spans="1:11" x14ac:dyDescent="0.2">
      <c r="A1422" s="41">
        <v>42482</v>
      </c>
      <c r="B1422">
        <v>19.460342409999999</v>
      </c>
      <c r="C1422">
        <v>31.024999619999999</v>
      </c>
      <c r="D1422">
        <v>0.88832217499999999</v>
      </c>
      <c r="E1422">
        <v>2091.580078</v>
      </c>
      <c r="G1422" s="41">
        <f t="shared" si="117"/>
        <v>42482</v>
      </c>
      <c r="H1422" s="21">
        <f t="shared" si="118"/>
        <v>3.651197148756453E-3</v>
      </c>
      <c r="I1422" s="21">
        <f t="shared" si="119"/>
        <v>-1.6640241922237231E-2</v>
      </c>
      <c r="J1422" s="21">
        <f t="shared" si="120"/>
        <v>-3.8450374988144853E-3</v>
      </c>
      <c r="K1422" s="21">
        <f t="shared" si="121"/>
        <v>4.78598891489046E-5</v>
      </c>
    </row>
    <row r="1423" spans="1:11" x14ac:dyDescent="0.2">
      <c r="A1423" s="41">
        <v>42485</v>
      </c>
      <c r="B1423">
        <v>19.672733310000002</v>
      </c>
      <c r="C1423">
        <v>31.309999470000001</v>
      </c>
      <c r="D1423">
        <v>0.89273065299999999</v>
      </c>
      <c r="E1423">
        <v>2087.790039</v>
      </c>
      <c r="G1423" s="41">
        <f t="shared" si="117"/>
        <v>42485</v>
      </c>
      <c r="H1423" s="21">
        <f t="shared" si="118"/>
        <v>1.0914037149257058E-2</v>
      </c>
      <c r="I1423" s="21">
        <f t="shared" si="119"/>
        <v>9.1861354872113665E-3</v>
      </c>
      <c r="J1423" s="21">
        <f t="shared" si="120"/>
        <v>4.96270173600033E-3</v>
      </c>
      <c r="K1423" s="21">
        <f t="shared" si="121"/>
        <v>-1.8120458498649405E-3</v>
      </c>
    </row>
    <row r="1424" spans="1:11" x14ac:dyDescent="0.2">
      <c r="A1424" s="41">
        <v>42486</v>
      </c>
      <c r="B1424">
        <v>19.624595639999999</v>
      </c>
      <c r="C1424">
        <v>30.84399986</v>
      </c>
      <c r="D1424">
        <v>0.89346551900000004</v>
      </c>
      <c r="E1424">
        <v>2091.6999510000001</v>
      </c>
      <c r="G1424" s="41">
        <f t="shared" si="117"/>
        <v>42486</v>
      </c>
      <c r="H1424" s="21">
        <f t="shared" si="118"/>
        <v>-2.4469233248606815E-3</v>
      </c>
      <c r="I1424" s="21">
        <f t="shared" si="119"/>
        <v>-1.4883411622108267E-2</v>
      </c>
      <c r="J1424" s="21">
        <f t="shared" si="120"/>
        <v>8.2316653688385699E-4</v>
      </c>
      <c r="K1424" s="21">
        <f t="shared" si="121"/>
        <v>1.8727515348586632E-3</v>
      </c>
    </row>
    <row r="1425" spans="1:11" x14ac:dyDescent="0.2">
      <c r="A1425" s="41">
        <v>42487</v>
      </c>
      <c r="B1425">
        <v>19.658576969999999</v>
      </c>
      <c r="C1425">
        <v>30.32850075</v>
      </c>
      <c r="D1425">
        <v>0.91379368299999997</v>
      </c>
      <c r="E1425">
        <v>2095.1499020000001</v>
      </c>
      <c r="G1425" s="41">
        <f t="shared" si="117"/>
        <v>42487</v>
      </c>
      <c r="H1425" s="21">
        <f t="shared" si="118"/>
        <v>1.7315684166626522E-3</v>
      </c>
      <c r="I1425" s="21">
        <f t="shared" si="119"/>
        <v>-1.6713108297880752E-2</v>
      </c>
      <c r="J1425" s="21">
        <f t="shared" si="120"/>
        <v>2.2752040865272605E-2</v>
      </c>
      <c r="K1425" s="21">
        <f t="shared" si="121"/>
        <v>1.6493527182761536E-3</v>
      </c>
    </row>
    <row r="1426" spans="1:11" x14ac:dyDescent="0.2">
      <c r="A1426" s="41">
        <v>42488</v>
      </c>
      <c r="B1426">
        <v>19.514154430000001</v>
      </c>
      <c r="C1426">
        <v>30.100000380000001</v>
      </c>
      <c r="D1426">
        <v>0.88660782599999999</v>
      </c>
      <c r="E1426">
        <v>2075.8100589999999</v>
      </c>
      <c r="G1426" s="41">
        <f t="shared" si="117"/>
        <v>42488</v>
      </c>
      <c r="H1426" s="21">
        <f t="shared" si="118"/>
        <v>-7.3465409129253581E-3</v>
      </c>
      <c r="I1426" s="21">
        <f t="shared" si="119"/>
        <v>-7.534179545620967E-3</v>
      </c>
      <c r="J1426" s="21">
        <f t="shared" si="120"/>
        <v>-2.9750541621986648E-2</v>
      </c>
      <c r="K1426" s="21">
        <f t="shared" si="121"/>
        <v>-9.2307681572276756E-3</v>
      </c>
    </row>
    <row r="1427" spans="1:11" x14ac:dyDescent="0.2">
      <c r="A1427" s="41">
        <v>42489</v>
      </c>
      <c r="B1427">
        <v>18.936456679999999</v>
      </c>
      <c r="C1427">
        <v>32.979499820000001</v>
      </c>
      <c r="D1427">
        <v>0.87019807100000002</v>
      </c>
      <c r="E1427">
        <v>2065.3000489999999</v>
      </c>
      <c r="G1427" s="41">
        <f t="shared" si="117"/>
        <v>42489</v>
      </c>
      <c r="H1427" s="21">
        <f t="shared" si="118"/>
        <v>-2.9604037011815437E-2</v>
      </c>
      <c r="I1427" s="21">
        <f t="shared" si="119"/>
        <v>9.5664432014867629E-2</v>
      </c>
      <c r="J1427" s="21">
        <f t="shared" si="120"/>
        <v>-1.8508470733936355E-2</v>
      </c>
      <c r="K1427" s="21">
        <f t="shared" si="121"/>
        <v>-5.0630884817385313E-3</v>
      </c>
    </row>
    <row r="1428" spans="1:11" x14ac:dyDescent="0.2">
      <c r="A1428" s="41">
        <v>42492</v>
      </c>
      <c r="B1428">
        <v>19.140352249999999</v>
      </c>
      <c r="C1428">
        <v>34.192501069999999</v>
      </c>
      <c r="D1428">
        <v>0.88170945599999995</v>
      </c>
      <c r="E1428">
        <v>2081.429932</v>
      </c>
      <c r="G1428" s="41">
        <f t="shared" si="117"/>
        <v>42492</v>
      </c>
      <c r="H1428" s="21">
        <f t="shared" si="118"/>
        <v>1.0767355976123419E-2</v>
      </c>
      <c r="I1428" s="21">
        <f t="shared" si="119"/>
        <v>3.6780462305992634E-2</v>
      </c>
      <c r="J1428" s="21">
        <f t="shared" si="120"/>
        <v>1.3228465315685556E-2</v>
      </c>
      <c r="K1428" s="21">
        <f t="shared" si="121"/>
        <v>7.809946553678726E-3</v>
      </c>
    </row>
    <row r="1429" spans="1:11" x14ac:dyDescent="0.2">
      <c r="A1429" s="41">
        <v>42493</v>
      </c>
      <c r="B1429">
        <v>18.973276139999999</v>
      </c>
      <c r="C1429">
        <v>33.566001890000003</v>
      </c>
      <c r="D1429">
        <v>0.87117761400000004</v>
      </c>
      <c r="E1429">
        <v>2063.3701169999999</v>
      </c>
      <c r="G1429" s="41">
        <f t="shared" si="117"/>
        <v>42493</v>
      </c>
      <c r="H1429" s="21">
        <f t="shared" si="118"/>
        <v>-8.728998704817463E-3</v>
      </c>
      <c r="I1429" s="21">
        <f t="shared" si="119"/>
        <v>-1.8322707037938146E-2</v>
      </c>
      <c r="J1429" s="21">
        <f t="shared" si="120"/>
        <v>-1.1944798741049145E-2</v>
      </c>
      <c r="K1429" s="21">
        <f t="shared" si="121"/>
        <v>-8.6766384601026925E-3</v>
      </c>
    </row>
    <row r="1430" spans="1:11" x14ac:dyDescent="0.2">
      <c r="A1430" s="41">
        <v>42494</v>
      </c>
      <c r="B1430">
        <v>19.02708054</v>
      </c>
      <c r="C1430">
        <v>33.54499817</v>
      </c>
      <c r="D1430">
        <v>0.85133939999999997</v>
      </c>
      <c r="E1430">
        <v>2051.1201169999999</v>
      </c>
      <c r="G1430" s="41">
        <f t="shared" si="117"/>
        <v>42494</v>
      </c>
      <c r="H1430" s="21">
        <f t="shared" si="118"/>
        <v>2.8357991315252446E-3</v>
      </c>
      <c r="I1430" s="21">
        <f t="shared" si="119"/>
        <v>-6.2574387229186179E-4</v>
      </c>
      <c r="J1430" s="21">
        <f t="shared" si="120"/>
        <v>-2.2771721496507635E-2</v>
      </c>
      <c r="K1430" s="21">
        <f t="shared" si="121"/>
        <v>-5.9368893147540014E-3</v>
      </c>
    </row>
    <row r="1431" spans="1:11" x14ac:dyDescent="0.2">
      <c r="A1431" s="41">
        <v>42495</v>
      </c>
      <c r="B1431">
        <v>19.032743450000002</v>
      </c>
      <c r="C1431">
        <v>32.954498289999997</v>
      </c>
      <c r="D1431">
        <v>0.85648262500000005</v>
      </c>
      <c r="E1431">
        <v>2050.6298830000001</v>
      </c>
      <c r="G1431" s="41">
        <f t="shared" si="117"/>
        <v>42495</v>
      </c>
      <c r="H1431" s="21">
        <f t="shared" si="118"/>
        <v>2.9762369419190102E-4</v>
      </c>
      <c r="I1431" s="21">
        <f t="shared" si="119"/>
        <v>-1.7603216938854915E-2</v>
      </c>
      <c r="J1431" s="21">
        <f t="shared" si="120"/>
        <v>6.0413332215096816E-3</v>
      </c>
      <c r="K1431" s="21">
        <f t="shared" si="121"/>
        <v>-2.390079429950287E-4</v>
      </c>
    </row>
    <row r="1432" spans="1:11" x14ac:dyDescent="0.2">
      <c r="A1432" s="41">
        <v>42496</v>
      </c>
      <c r="B1432">
        <v>19.32725525</v>
      </c>
      <c r="C1432">
        <v>33.697498320000001</v>
      </c>
      <c r="D1432">
        <v>0.86529970199999995</v>
      </c>
      <c r="E1432">
        <v>2057.139893</v>
      </c>
      <c r="G1432" s="41">
        <f t="shared" si="117"/>
        <v>42496</v>
      </c>
      <c r="H1432" s="21">
        <f t="shared" si="118"/>
        <v>1.5473954176585017E-2</v>
      </c>
      <c r="I1432" s="21">
        <f t="shared" si="119"/>
        <v>2.2546240075075552E-2</v>
      </c>
      <c r="J1432" s="21">
        <f t="shared" si="120"/>
        <v>1.0294519401371272E-2</v>
      </c>
      <c r="K1432" s="21">
        <f t="shared" si="121"/>
        <v>3.1746391945073338E-3</v>
      </c>
    </row>
    <row r="1433" spans="1:11" x14ac:dyDescent="0.2">
      <c r="A1433" s="41">
        <v>42499</v>
      </c>
      <c r="B1433">
        <v>19.525478360000001</v>
      </c>
      <c r="C1433">
        <v>33.987499239999998</v>
      </c>
      <c r="D1433">
        <v>0.86407530300000002</v>
      </c>
      <c r="E1433">
        <v>2058.6899410000001</v>
      </c>
      <c r="G1433" s="41">
        <f t="shared" si="117"/>
        <v>42499</v>
      </c>
      <c r="H1433" s="21">
        <f t="shared" si="118"/>
        <v>1.02561438463954E-2</v>
      </c>
      <c r="I1433" s="21">
        <f t="shared" si="119"/>
        <v>8.6060074028664335E-3</v>
      </c>
      <c r="J1433" s="21">
        <f t="shared" si="120"/>
        <v>-1.4149999094763555E-3</v>
      </c>
      <c r="K1433" s="21">
        <f t="shared" si="121"/>
        <v>7.5349664127100091E-4</v>
      </c>
    </row>
    <row r="1434" spans="1:11" x14ac:dyDescent="0.2">
      <c r="A1434" s="41">
        <v>42500</v>
      </c>
      <c r="B1434">
        <v>19.480173109999999</v>
      </c>
      <c r="C1434">
        <v>35.153499600000004</v>
      </c>
      <c r="D1434">
        <v>0.88072979500000004</v>
      </c>
      <c r="E1434">
        <v>2084.389893</v>
      </c>
      <c r="G1434" s="41">
        <f t="shared" si="117"/>
        <v>42500</v>
      </c>
      <c r="H1434" s="21">
        <f t="shared" si="118"/>
        <v>-2.320314471414669E-3</v>
      </c>
      <c r="I1434" s="21">
        <f t="shared" si="119"/>
        <v>3.4306741774862148E-2</v>
      </c>
      <c r="J1434" s="21">
        <f t="shared" si="120"/>
        <v>1.9274352527119953E-2</v>
      </c>
      <c r="K1434" s="21">
        <f t="shared" si="121"/>
        <v>1.2483643839788838E-2</v>
      </c>
    </row>
    <row r="1435" spans="1:11" x14ac:dyDescent="0.2">
      <c r="A1435" s="41">
        <v>42501</v>
      </c>
      <c r="B1435">
        <v>18.943891529999998</v>
      </c>
      <c r="C1435">
        <v>35.661499020000001</v>
      </c>
      <c r="D1435">
        <v>0.88317859200000004</v>
      </c>
      <c r="E1435">
        <v>2064.459961</v>
      </c>
      <c r="G1435" s="41">
        <f t="shared" si="117"/>
        <v>42501</v>
      </c>
      <c r="H1435" s="21">
        <f t="shared" si="118"/>
        <v>-2.7529610592870173E-2</v>
      </c>
      <c r="I1435" s="21">
        <f t="shared" si="119"/>
        <v>1.4450891825290579E-2</v>
      </c>
      <c r="J1435" s="21">
        <f t="shared" si="120"/>
        <v>2.7804180282102742E-3</v>
      </c>
      <c r="K1435" s="21">
        <f t="shared" si="121"/>
        <v>-9.5615182490236261E-3</v>
      </c>
    </row>
    <row r="1436" spans="1:11" x14ac:dyDescent="0.2">
      <c r="A1436" s="41">
        <v>42502</v>
      </c>
      <c r="B1436">
        <v>19.06940651</v>
      </c>
      <c r="C1436">
        <v>35.896499630000001</v>
      </c>
      <c r="D1436">
        <v>0.87117761400000004</v>
      </c>
      <c r="E1436">
        <v>2064.110107</v>
      </c>
      <c r="G1436" s="41">
        <f t="shared" si="117"/>
        <v>42502</v>
      </c>
      <c r="H1436" s="21">
        <f t="shared" si="118"/>
        <v>6.6256175401571225E-3</v>
      </c>
      <c r="I1436" s="21">
        <f t="shared" si="119"/>
        <v>6.5897569215529472E-3</v>
      </c>
      <c r="J1436" s="21">
        <f t="shared" si="120"/>
        <v>-1.3588393229531537E-2</v>
      </c>
      <c r="K1436" s="21">
        <f t="shared" si="121"/>
        <v>-1.694651417848414E-4</v>
      </c>
    </row>
    <row r="1437" spans="1:11" x14ac:dyDescent="0.2">
      <c r="A1437" s="41">
        <v>42503</v>
      </c>
      <c r="B1437">
        <v>18.524559020000002</v>
      </c>
      <c r="C1437">
        <v>35.495998380000003</v>
      </c>
      <c r="D1437">
        <v>1.0036789180000001</v>
      </c>
      <c r="E1437">
        <v>2046.6099850000001</v>
      </c>
      <c r="G1437" s="41">
        <f t="shared" si="117"/>
        <v>42503</v>
      </c>
      <c r="H1437" s="21">
        <f t="shared" si="118"/>
        <v>-2.8571811593312069E-2</v>
      </c>
      <c r="I1437" s="21">
        <f t="shared" si="119"/>
        <v>-1.1157111532548503E-2</v>
      </c>
      <c r="J1437" s="21">
        <f t="shared" si="120"/>
        <v>0.15209447748734273</v>
      </c>
      <c r="K1437" s="21">
        <f t="shared" si="121"/>
        <v>-8.4782889927489391E-3</v>
      </c>
    </row>
    <row r="1438" spans="1:11" x14ac:dyDescent="0.2">
      <c r="A1438" s="41">
        <v>42506</v>
      </c>
      <c r="B1438">
        <v>18.83263779</v>
      </c>
      <c r="C1438">
        <v>35.533000950000002</v>
      </c>
      <c r="D1438">
        <v>1.033314466</v>
      </c>
      <c r="E1438">
        <v>2066.6599120000001</v>
      </c>
      <c r="G1438" s="41">
        <f t="shared" si="117"/>
        <v>42506</v>
      </c>
      <c r="H1438" s="21">
        <f t="shared" si="118"/>
        <v>1.6630828818509604E-2</v>
      </c>
      <c r="I1438" s="21">
        <f t="shared" si="119"/>
        <v>1.0424434214773015E-3</v>
      </c>
      <c r="J1438" s="21">
        <f t="shared" si="120"/>
        <v>2.952692087929254E-2</v>
      </c>
      <c r="K1438" s="21">
        <f t="shared" si="121"/>
        <v>9.7966525849819686E-3</v>
      </c>
    </row>
    <row r="1439" spans="1:11" x14ac:dyDescent="0.2">
      <c r="A1439" s="41">
        <v>42507</v>
      </c>
      <c r="B1439">
        <v>18.570201869999998</v>
      </c>
      <c r="C1439">
        <v>34.763500209999997</v>
      </c>
      <c r="D1439">
        <v>1.0355182890000001</v>
      </c>
      <c r="E1439">
        <v>2047.209961</v>
      </c>
      <c r="G1439" s="41">
        <f t="shared" si="117"/>
        <v>42507</v>
      </c>
      <c r="H1439" s="21">
        <f t="shared" si="118"/>
        <v>-1.3935165266086791E-2</v>
      </c>
      <c r="I1439" s="21">
        <f t="shared" si="119"/>
        <v>-2.1655945724449288E-2</v>
      </c>
      <c r="J1439" s="21">
        <f t="shared" si="120"/>
        <v>2.1327708771281539E-3</v>
      </c>
      <c r="K1439" s="21">
        <f t="shared" si="121"/>
        <v>-9.4112973726661053E-3</v>
      </c>
    </row>
    <row r="1440" spans="1:11" x14ac:dyDescent="0.2">
      <c r="A1440" s="41">
        <v>42508</v>
      </c>
      <c r="B1440">
        <v>18.01395226</v>
      </c>
      <c r="C1440">
        <v>34.872501370000002</v>
      </c>
      <c r="D1440">
        <v>1.061969757</v>
      </c>
      <c r="E1440">
        <v>2047.630005</v>
      </c>
      <c r="G1440" s="41">
        <f t="shared" si="117"/>
        <v>42508</v>
      </c>
      <c r="H1440" s="21">
        <f t="shared" si="118"/>
        <v>-2.9953880625208214E-2</v>
      </c>
      <c r="I1440" s="21">
        <f t="shared" si="119"/>
        <v>3.1355058996231921E-3</v>
      </c>
      <c r="J1440" s="21">
        <f t="shared" si="120"/>
        <v>2.554418234905742E-2</v>
      </c>
      <c r="K1440" s="21">
        <f t="shared" si="121"/>
        <v>2.0517875938574903E-4</v>
      </c>
    </row>
    <row r="1441" spans="1:11" x14ac:dyDescent="0.2">
      <c r="A1441" s="41">
        <v>42509</v>
      </c>
      <c r="B1441">
        <v>19.739751819999999</v>
      </c>
      <c r="C1441">
        <v>34.92599869</v>
      </c>
      <c r="D1441">
        <v>1.0666234489999999</v>
      </c>
      <c r="E1441">
        <v>2040.040039</v>
      </c>
      <c r="G1441" s="41">
        <f t="shared" si="117"/>
        <v>42509</v>
      </c>
      <c r="H1441" s="21">
        <f t="shared" si="118"/>
        <v>9.5803493597134623E-2</v>
      </c>
      <c r="I1441" s="21">
        <f t="shared" si="119"/>
        <v>1.534083243194706E-3</v>
      </c>
      <c r="J1441" s="21">
        <f t="shared" si="120"/>
        <v>4.3821323246966415E-3</v>
      </c>
      <c r="K1441" s="21">
        <f t="shared" si="121"/>
        <v>-3.7067077457677566E-3</v>
      </c>
    </row>
    <row r="1442" spans="1:11" x14ac:dyDescent="0.2">
      <c r="A1442" s="41">
        <v>42510</v>
      </c>
      <c r="B1442">
        <v>19.928020480000001</v>
      </c>
      <c r="C1442">
        <v>35.13999939</v>
      </c>
      <c r="D1442">
        <v>1.085727334</v>
      </c>
      <c r="E1442">
        <v>2052.320068</v>
      </c>
      <c r="G1442" s="41">
        <f t="shared" si="117"/>
        <v>42510</v>
      </c>
      <c r="H1442" s="21">
        <f t="shared" si="118"/>
        <v>9.5375393630456537E-3</v>
      </c>
      <c r="I1442" s="21">
        <f t="shared" si="119"/>
        <v>6.1272607234355014E-3</v>
      </c>
      <c r="J1442" s="21">
        <f t="shared" si="120"/>
        <v>1.7910617864168143E-2</v>
      </c>
      <c r="K1442" s="21">
        <f t="shared" si="121"/>
        <v>6.0195039142563189E-3</v>
      </c>
    </row>
    <row r="1443" spans="1:11" x14ac:dyDescent="0.2">
      <c r="A1443" s="41">
        <v>42513</v>
      </c>
      <c r="B1443">
        <v>19.825336459999999</v>
      </c>
      <c r="C1443">
        <v>34.837501529999997</v>
      </c>
      <c r="D1443">
        <v>1.087441444</v>
      </c>
      <c r="E1443">
        <v>2048.040039</v>
      </c>
      <c r="G1443" s="41">
        <f t="shared" si="117"/>
        <v>42513</v>
      </c>
      <c r="H1443" s="21">
        <f t="shared" si="118"/>
        <v>-5.1527456077765758E-3</v>
      </c>
      <c r="I1443" s="21">
        <f t="shared" si="119"/>
        <v>-8.6083626992345952E-3</v>
      </c>
      <c r="J1443" s="21">
        <f t="shared" si="120"/>
        <v>1.5787665524500394E-3</v>
      </c>
      <c r="K1443" s="21">
        <f t="shared" si="121"/>
        <v>-2.0854588262010365E-3</v>
      </c>
    </row>
    <row r="1444" spans="1:11" x14ac:dyDescent="0.2">
      <c r="A1444" s="41">
        <v>42514</v>
      </c>
      <c r="B1444">
        <v>20.03642082</v>
      </c>
      <c r="C1444">
        <v>35.209999080000003</v>
      </c>
      <c r="D1444">
        <v>1.113838911</v>
      </c>
      <c r="E1444">
        <v>2076.0600589999999</v>
      </c>
      <c r="G1444" s="41">
        <f t="shared" si="117"/>
        <v>42514</v>
      </c>
      <c r="H1444" s="21">
        <f t="shared" si="118"/>
        <v>1.064720189873645E-2</v>
      </c>
      <c r="I1444" s="21">
        <f t="shared" si="119"/>
        <v>1.0692430100913919E-2</v>
      </c>
      <c r="J1444" s="21">
        <f t="shared" si="120"/>
        <v>2.4274839942554083E-2</v>
      </c>
      <c r="K1444" s="21">
        <f t="shared" si="121"/>
        <v>1.3681382915580853E-2</v>
      </c>
    </row>
    <row r="1445" spans="1:11" x14ac:dyDescent="0.2">
      <c r="A1445" s="41">
        <v>42515</v>
      </c>
      <c r="B1445">
        <v>20.104887009999999</v>
      </c>
      <c r="C1445">
        <v>35.417499540000001</v>
      </c>
      <c r="D1445">
        <v>1.1091729400000001</v>
      </c>
      <c r="E1445">
        <v>2090.540039</v>
      </c>
      <c r="G1445" s="41">
        <f t="shared" si="117"/>
        <v>42515</v>
      </c>
      <c r="H1445" s="21">
        <f t="shared" si="118"/>
        <v>3.4170868447550786E-3</v>
      </c>
      <c r="I1445" s="21">
        <f t="shared" si="119"/>
        <v>5.8932253740915375E-3</v>
      </c>
      <c r="J1445" s="21">
        <f t="shared" si="120"/>
        <v>-4.1890896016649748E-3</v>
      </c>
      <c r="K1445" s="21">
        <f t="shared" si="121"/>
        <v>6.974740416216374E-3</v>
      </c>
    </row>
    <row r="1446" spans="1:11" x14ac:dyDescent="0.2">
      <c r="A1446" s="41">
        <v>42516</v>
      </c>
      <c r="B1446">
        <v>20.210432050000001</v>
      </c>
      <c r="C1446">
        <v>35.745498660000003</v>
      </c>
      <c r="D1446">
        <v>1.1209596399999999</v>
      </c>
      <c r="E1446">
        <v>2090.1000979999999</v>
      </c>
      <c r="G1446" s="41">
        <f t="shared" si="117"/>
        <v>42516</v>
      </c>
      <c r="H1446" s="21">
        <f t="shared" si="118"/>
        <v>5.2497206250154719E-3</v>
      </c>
      <c r="I1446" s="21">
        <f t="shared" si="119"/>
        <v>9.2609338394868956E-3</v>
      </c>
      <c r="J1446" s="21">
        <f t="shared" si="120"/>
        <v>1.0626566493769474E-2</v>
      </c>
      <c r="K1446" s="21">
        <f t="shared" si="121"/>
        <v>-2.1044370918177346E-4</v>
      </c>
    </row>
    <row r="1447" spans="1:11" x14ac:dyDescent="0.2">
      <c r="A1447" s="41">
        <v>42517</v>
      </c>
      <c r="B1447">
        <v>20.181896210000001</v>
      </c>
      <c r="C1447">
        <v>35.611999509999997</v>
      </c>
      <c r="D1447">
        <v>1.12709868</v>
      </c>
      <c r="E1447">
        <v>2099.0600589999999</v>
      </c>
      <c r="G1447" s="41">
        <f t="shared" si="117"/>
        <v>42517</v>
      </c>
      <c r="H1447" s="21">
        <f t="shared" si="118"/>
        <v>-1.4119361688757156E-3</v>
      </c>
      <c r="I1447" s="21">
        <f t="shared" si="119"/>
        <v>-3.7347122016623269E-3</v>
      </c>
      <c r="J1447" s="21">
        <f t="shared" si="120"/>
        <v>5.4765932518321403E-3</v>
      </c>
      <c r="K1447" s="21">
        <f t="shared" si="121"/>
        <v>4.2868573656227316E-3</v>
      </c>
    </row>
    <row r="1448" spans="1:11" x14ac:dyDescent="0.2">
      <c r="A1448" s="41">
        <v>42521</v>
      </c>
      <c r="B1448">
        <v>20.1904583</v>
      </c>
      <c r="C1448">
        <v>36.139499659999998</v>
      </c>
      <c r="D1448">
        <v>1.147234321</v>
      </c>
      <c r="E1448">
        <v>2096.9499510000001</v>
      </c>
      <c r="G1448" s="41">
        <f t="shared" si="117"/>
        <v>42521</v>
      </c>
      <c r="H1448" s="21">
        <f t="shared" si="118"/>
        <v>4.2424606245649096E-4</v>
      </c>
      <c r="I1448" s="21">
        <f t="shared" si="119"/>
        <v>1.4812427194712097E-2</v>
      </c>
      <c r="J1448" s="21">
        <f t="shared" si="120"/>
        <v>1.7865020478952109E-2</v>
      </c>
      <c r="K1448" s="21">
        <f t="shared" si="121"/>
        <v>-1.0052632800822137E-3</v>
      </c>
    </row>
    <row r="1449" spans="1:11" x14ac:dyDescent="0.2">
      <c r="A1449" s="41">
        <v>42522</v>
      </c>
      <c r="B1449">
        <v>20.11058426</v>
      </c>
      <c r="C1449">
        <v>35.972000119999997</v>
      </c>
      <c r="D1449">
        <v>1.1494439839999999</v>
      </c>
      <c r="E1449">
        <v>2099.330078</v>
      </c>
      <c r="G1449" s="41">
        <f t="shared" si="117"/>
        <v>42522</v>
      </c>
      <c r="H1449" s="21">
        <f t="shared" si="118"/>
        <v>-3.9560290714153812E-3</v>
      </c>
      <c r="I1449" s="21">
        <f t="shared" si="119"/>
        <v>-4.634805173725054E-3</v>
      </c>
      <c r="J1449" s="21">
        <f t="shared" si="120"/>
        <v>1.9260781860794829E-3</v>
      </c>
      <c r="K1449" s="21">
        <f t="shared" si="121"/>
        <v>1.1350423498972528E-3</v>
      </c>
    </row>
    <row r="1450" spans="1:11" x14ac:dyDescent="0.2">
      <c r="A1450" s="41">
        <v>42523</v>
      </c>
      <c r="B1450">
        <v>20.238950729999999</v>
      </c>
      <c r="C1450">
        <v>36.411998750000002</v>
      </c>
      <c r="D1450">
        <v>1.1575475930000001</v>
      </c>
      <c r="E1450">
        <v>2105.26001</v>
      </c>
      <c r="G1450" s="41">
        <f t="shared" si="117"/>
        <v>42523</v>
      </c>
      <c r="H1450" s="21">
        <f t="shared" si="118"/>
        <v>6.3830303655235312E-3</v>
      </c>
      <c r="I1450" s="21">
        <f t="shared" si="119"/>
        <v>1.2231697668525499E-2</v>
      </c>
      <c r="J1450" s="21">
        <f t="shared" si="120"/>
        <v>7.0500251537271019E-3</v>
      </c>
      <c r="K1450" s="21">
        <f t="shared" si="121"/>
        <v>2.8246782448091423E-3</v>
      </c>
    </row>
    <row r="1451" spans="1:11" x14ac:dyDescent="0.2">
      <c r="A1451" s="41">
        <v>42524</v>
      </c>
      <c r="B1451">
        <v>20.21613121</v>
      </c>
      <c r="C1451">
        <v>36.277000430000001</v>
      </c>
      <c r="D1451">
        <v>1.1413410900000001</v>
      </c>
      <c r="E1451">
        <v>2099.1298830000001</v>
      </c>
      <c r="G1451" s="41">
        <f t="shared" si="117"/>
        <v>42524</v>
      </c>
      <c r="H1451" s="21">
        <f t="shared" si="118"/>
        <v>-1.1275050917621736E-3</v>
      </c>
      <c r="I1451" s="21">
        <f t="shared" si="119"/>
        <v>-3.7075229219599715E-3</v>
      </c>
      <c r="J1451" s="21">
        <f t="shared" si="120"/>
        <v>-1.4000722819523914E-2</v>
      </c>
      <c r="K1451" s="21">
        <f t="shared" si="121"/>
        <v>-2.9118146788909005E-3</v>
      </c>
    </row>
    <row r="1452" spans="1:11" x14ac:dyDescent="0.2">
      <c r="A1452" s="41">
        <v>42527</v>
      </c>
      <c r="B1452">
        <v>20.267475130000001</v>
      </c>
      <c r="C1452">
        <v>36.336498259999999</v>
      </c>
      <c r="D1452">
        <v>1.135447383</v>
      </c>
      <c r="E1452">
        <v>2109.4099120000001</v>
      </c>
      <c r="G1452" s="41">
        <f t="shared" si="117"/>
        <v>42527</v>
      </c>
      <c r="H1452" s="21">
        <f t="shared" si="118"/>
        <v>2.5397500375642233E-3</v>
      </c>
      <c r="I1452" s="21">
        <f t="shared" si="119"/>
        <v>1.6400978387065557E-3</v>
      </c>
      <c r="J1452" s="21">
        <f t="shared" si="120"/>
        <v>-5.1638437024991157E-3</v>
      </c>
      <c r="K1452" s="21">
        <f t="shared" si="121"/>
        <v>4.8972810511886955E-3</v>
      </c>
    </row>
    <row r="1453" spans="1:11" x14ac:dyDescent="0.2">
      <c r="A1453" s="41">
        <v>42528</v>
      </c>
      <c r="B1453">
        <v>20.261775969999999</v>
      </c>
      <c r="C1453">
        <v>36.187000269999999</v>
      </c>
      <c r="D1453">
        <v>1.137657642</v>
      </c>
      <c r="E1453">
        <v>2112.1298830000001</v>
      </c>
      <c r="G1453" s="41">
        <f t="shared" si="117"/>
        <v>42528</v>
      </c>
      <c r="H1453" s="21">
        <f t="shared" si="118"/>
        <v>-2.8119733530924918E-4</v>
      </c>
      <c r="I1453" s="21">
        <f t="shared" si="119"/>
        <v>-4.114265192267319E-3</v>
      </c>
      <c r="J1453" s="21">
        <f t="shared" si="120"/>
        <v>1.9465974672998598E-3</v>
      </c>
      <c r="K1453" s="21">
        <f t="shared" si="121"/>
        <v>1.289446391868454E-3</v>
      </c>
    </row>
    <row r="1454" spans="1:11" x14ac:dyDescent="0.2">
      <c r="A1454" s="41">
        <v>42529</v>
      </c>
      <c r="B1454">
        <v>20.333086009999999</v>
      </c>
      <c r="C1454">
        <v>36.332000729999997</v>
      </c>
      <c r="D1454">
        <v>1.1339738370000001</v>
      </c>
      <c r="E1454">
        <v>2119.1201169999999</v>
      </c>
      <c r="G1454" s="41">
        <f t="shared" si="117"/>
        <v>42529</v>
      </c>
      <c r="H1454" s="21">
        <f t="shared" si="118"/>
        <v>3.519436800879809E-3</v>
      </c>
      <c r="I1454" s="21">
        <f t="shared" si="119"/>
        <v>4.0069765086387932E-3</v>
      </c>
      <c r="J1454" s="21">
        <f t="shared" si="120"/>
        <v>-3.2380611389589697E-3</v>
      </c>
      <c r="K1454" s="21">
        <f t="shared" si="121"/>
        <v>3.3095663558677657E-3</v>
      </c>
    </row>
    <row r="1455" spans="1:11" x14ac:dyDescent="0.2">
      <c r="A1455" s="41">
        <v>42530</v>
      </c>
      <c r="B1455">
        <v>20.278892519999999</v>
      </c>
      <c r="C1455">
        <v>36.382499690000003</v>
      </c>
      <c r="D1455">
        <v>1.1634407040000001</v>
      </c>
      <c r="E1455">
        <v>2115.4799800000001</v>
      </c>
      <c r="G1455" s="41">
        <f t="shared" si="117"/>
        <v>42530</v>
      </c>
      <c r="H1455" s="21">
        <f t="shared" si="118"/>
        <v>-2.665286025610994E-3</v>
      </c>
      <c r="I1455" s="21">
        <f t="shared" si="119"/>
        <v>1.3899306117295396E-3</v>
      </c>
      <c r="J1455" s="21">
        <f t="shared" si="120"/>
        <v>2.5985491056792265E-2</v>
      </c>
      <c r="K1455" s="21">
        <f t="shared" si="121"/>
        <v>-1.717758691825888E-3</v>
      </c>
    </row>
    <row r="1456" spans="1:11" x14ac:dyDescent="0.2">
      <c r="A1456" s="41">
        <v>42531</v>
      </c>
      <c r="B1456">
        <v>20.29314995</v>
      </c>
      <c r="C1456">
        <v>35.895500179999999</v>
      </c>
      <c r="D1456">
        <v>1.134465456</v>
      </c>
      <c r="E1456">
        <v>2096.070068</v>
      </c>
      <c r="G1456" s="41">
        <f t="shared" si="117"/>
        <v>42531</v>
      </c>
      <c r="H1456" s="21">
        <f t="shared" si="118"/>
        <v>7.0306748684324512E-4</v>
      </c>
      <c r="I1456" s="21">
        <f t="shared" si="119"/>
        <v>-1.3385542888738278E-2</v>
      </c>
      <c r="J1456" s="21">
        <f t="shared" si="120"/>
        <v>-2.4904791366144319E-2</v>
      </c>
      <c r="K1456" s="21">
        <f t="shared" si="121"/>
        <v>-9.1751811331252098E-3</v>
      </c>
    </row>
    <row r="1457" spans="1:11" x14ac:dyDescent="0.2">
      <c r="A1457" s="41">
        <v>42534</v>
      </c>
      <c r="B1457">
        <v>20.119146350000001</v>
      </c>
      <c r="C1457">
        <v>35.762001040000001</v>
      </c>
      <c r="D1457">
        <v>1.1489530800000001</v>
      </c>
      <c r="E1457">
        <v>2079.0600589999999</v>
      </c>
      <c r="G1457" s="41">
        <f t="shared" si="117"/>
        <v>42534</v>
      </c>
      <c r="H1457" s="21">
        <f t="shared" si="118"/>
        <v>-8.5744992979761101E-3</v>
      </c>
      <c r="I1457" s="21">
        <f t="shared" si="119"/>
        <v>-3.7191051616654036E-3</v>
      </c>
      <c r="J1457" s="21">
        <f t="shared" si="120"/>
        <v>1.277044084804646E-2</v>
      </c>
      <c r="K1457" s="21">
        <f t="shared" si="121"/>
        <v>-8.1151910232802882E-3</v>
      </c>
    </row>
    <row r="1458" spans="1:11" x14ac:dyDescent="0.2">
      <c r="A1458" s="41">
        <v>42535</v>
      </c>
      <c r="B1458">
        <v>20.238950729999999</v>
      </c>
      <c r="C1458">
        <v>35.965000150000002</v>
      </c>
      <c r="D1458">
        <v>1.1511633400000001</v>
      </c>
      <c r="E1458">
        <v>2075.320068</v>
      </c>
      <c r="G1458" s="41">
        <f t="shared" si="117"/>
        <v>42535</v>
      </c>
      <c r="H1458" s="21">
        <f t="shared" si="118"/>
        <v>5.9547446952190356E-3</v>
      </c>
      <c r="I1458" s="21">
        <f t="shared" si="119"/>
        <v>5.6763912559854024E-3</v>
      </c>
      <c r="J1458" s="21">
        <f t="shared" si="120"/>
        <v>1.9237165019827529E-3</v>
      </c>
      <c r="K1458" s="21">
        <f t="shared" si="121"/>
        <v>-1.7988855029992257E-3</v>
      </c>
    </row>
    <row r="1459" spans="1:11" x14ac:dyDescent="0.2">
      <c r="A1459" s="41">
        <v>42536</v>
      </c>
      <c r="B1459">
        <v>20.287448879999999</v>
      </c>
      <c r="C1459">
        <v>35.713001249999998</v>
      </c>
      <c r="D1459">
        <v>1.1629495620000001</v>
      </c>
      <c r="E1459">
        <v>2071.5</v>
      </c>
      <c r="G1459" s="41">
        <f t="shared" si="117"/>
        <v>42536</v>
      </c>
      <c r="H1459" s="21">
        <f t="shared" si="118"/>
        <v>2.3962778825342966E-3</v>
      </c>
      <c r="I1459" s="21">
        <f t="shared" si="119"/>
        <v>-7.0067815639923703E-3</v>
      </c>
      <c r="J1459" s="21">
        <f t="shared" si="120"/>
        <v>1.0238531397290584E-2</v>
      </c>
      <c r="K1459" s="21">
        <f t="shared" si="121"/>
        <v>-1.8407126972377341E-3</v>
      </c>
    </row>
    <row r="1460" spans="1:11" x14ac:dyDescent="0.2">
      <c r="A1460" s="41">
        <v>42537</v>
      </c>
      <c r="B1460">
        <v>20.33879662</v>
      </c>
      <c r="C1460">
        <v>35.875499730000001</v>
      </c>
      <c r="D1460">
        <v>1.1676156520000001</v>
      </c>
      <c r="E1460">
        <v>2077.98999</v>
      </c>
      <c r="G1460" s="41">
        <f t="shared" si="117"/>
        <v>42537</v>
      </c>
      <c r="H1460" s="21">
        <f t="shared" si="118"/>
        <v>2.5310101976705828E-3</v>
      </c>
      <c r="I1460" s="21">
        <f t="shared" si="119"/>
        <v>4.5501210851048857E-3</v>
      </c>
      <c r="J1460" s="21">
        <f t="shared" si="120"/>
        <v>4.0122892277247857E-3</v>
      </c>
      <c r="K1460" s="21">
        <f t="shared" si="121"/>
        <v>3.1329905865316032E-3</v>
      </c>
    </row>
    <row r="1461" spans="1:11" x14ac:dyDescent="0.2">
      <c r="A1461" s="41">
        <v>42538</v>
      </c>
      <c r="B1461">
        <v>20.238950729999999</v>
      </c>
      <c r="C1461">
        <v>35.319499970000003</v>
      </c>
      <c r="D1461">
        <v>1.147234321</v>
      </c>
      <c r="E1461">
        <v>2071.219971</v>
      </c>
      <c r="G1461" s="41">
        <f t="shared" si="117"/>
        <v>42538</v>
      </c>
      <c r="H1461" s="21">
        <f t="shared" si="118"/>
        <v>-4.9091345896943722E-3</v>
      </c>
      <c r="I1461" s="21">
        <f t="shared" si="119"/>
        <v>-1.5498035265974486E-2</v>
      </c>
      <c r="J1461" s="21">
        <f t="shared" si="120"/>
        <v>-1.7455513691589375E-2</v>
      </c>
      <c r="K1461" s="21">
        <f t="shared" si="121"/>
        <v>-3.2579651646926777E-3</v>
      </c>
    </row>
    <row r="1462" spans="1:11" x14ac:dyDescent="0.2">
      <c r="A1462" s="41">
        <v>42541</v>
      </c>
      <c r="B1462">
        <v>20.281745910000001</v>
      </c>
      <c r="C1462">
        <v>35.700500490000003</v>
      </c>
      <c r="D1462">
        <v>1.1678609849999999</v>
      </c>
      <c r="E1462">
        <v>2083.25</v>
      </c>
      <c r="G1462" s="41">
        <f t="shared" si="117"/>
        <v>42541</v>
      </c>
      <c r="H1462" s="21">
        <f t="shared" si="118"/>
        <v>2.1144959820751726E-3</v>
      </c>
      <c r="I1462" s="21">
        <f t="shared" si="119"/>
        <v>1.0787256906910292E-2</v>
      </c>
      <c r="J1462" s="21">
        <f t="shared" si="120"/>
        <v>1.7979469078313937E-2</v>
      </c>
      <c r="K1462" s="21">
        <f t="shared" si="121"/>
        <v>5.8081851123672479E-3</v>
      </c>
    </row>
    <row r="1463" spans="1:11" x14ac:dyDescent="0.2">
      <c r="A1463" s="41">
        <v>42542</v>
      </c>
      <c r="B1463">
        <v>20.384426120000001</v>
      </c>
      <c r="C1463">
        <v>35.791000369999999</v>
      </c>
      <c r="D1463">
        <v>1.16073966</v>
      </c>
      <c r="E1463">
        <v>2088.8999020000001</v>
      </c>
      <c r="G1463" s="41">
        <f t="shared" si="117"/>
        <v>42542</v>
      </c>
      <c r="H1463" s="21">
        <f t="shared" si="118"/>
        <v>5.0626908775822958E-3</v>
      </c>
      <c r="I1463" s="21">
        <f t="shared" si="119"/>
        <v>2.5349751056107372E-3</v>
      </c>
      <c r="J1463" s="21">
        <f t="shared" si="120"/>
        <v>-6.0977505811617982E-3</v>
      </c>
      <c r="K1463" s="21">
        <f t="shared" si="121"/>
        <v>2.712061442457836E-3</v>
      </c>
    </row>
    <row r="1464" spans="1:11" x14ac:dyDescent="0.2">
      <c r="A1464" s="41">
        <v>42543</v>
      </c>
      <c r="B1464">
        <v>20.467157360000002</v>
      </c>
      <c r="C1464">
        <v>35.52999878</v>
      </c>
      <c r="D1464">
        <v>1.159757733</v>
      </c>
      <c r="E1464">
        <v>2085.4499510000001</v>
      </c>
      <c r="G1464" s="41">
        <f t="shared" si="117"/>
        <v>42543</v>
      </c>
      <c r="H1464" s="21">
        <f t="shared" si="118"/>
        <v>4.0585513427248299E-3</v>
      </c>
      <c r="I1464" s="21">
        <f t="shared" si="119"/>
        <v>-7.2923804113274038E-3</v>
      </c>
      <c r="J1464" s="21">
        <f t="shared" si="120"/>
        <v>-8.4594938368864891E-4</v>
      </c>
      <c r="K1464" s="21">
        <f t="shared" si="121"/>
        <v>-1.6515635798043382E-3</v>
      </c>
    </row>
    <row r="1465" spans="1:11" x14ac:dyDescent="0.2">
      <c r="A1465" s="41">
        <v>42544</v>
      </c>
      <c r="B1465">
        <v>20.566997529999998</v>
      </c>
      <c r="C1465">
        <v>36.10400009</v>
      </c>
      <c r="D1465">
        <v>1.190697312</v>
      </c>
      <c r="E1465">
        <v>2113.320068</v>
      </c>
      <c r="G1465" s="41">
        <f t="shared" si="117"/>
        <v>42544</v>
      </c>
      <c r="H1465" s="21">
        <f t="shared" si="118"/>
        <v>4.8780672491002272E-3</v>
      </c>
      <c r="I1465" s="21">
        <f t="shared" si="119"/>
        <v>1.6155399091178912E-2</v>
      </c>
      <c r="J1465" s="21">
        <f t="shared" si="120"/>
        <v>2.6677622506527499E-2</v>
      </c>
      <c r="K1465" s="21">
        <f t="shared" si="121"/>
        <v>1.3364078570495375E-2</v>
      </c>
    </row>
    <row r="1466" spans="1:11" x14ac:dyDescent="0.2">
      <c r="A1466" s="41">
        <v>42545</v>
      </c>
      <c r="B1466">
        <v>20.527059560000001</v>
      </c>
      <c r="C1466">
        <v>34.948001859999998</v>
      </c>
      <c r="D1466">
        <v>1.1229243280000001</v>
      </c>
      <c r="E1466">
        <v>2037.410034</v>
      </c>
      <c r="G1466" s="41">
        <f t="shared" si="117"/>
        <v>42545</v>
      </c>
      <c r="H1466" s="21">
        <f t="shared" si="118"/>
        <v>-1.941847366964549E-3</v>
      </c>
      <c r="I1466" s="21">
        <f t="shared" si="119"/>
        <v>-3.2018563791223476E-2</v>
      </c>
      <c r="J1466" s="21">
        <f t="shared" si="120"/>
        <v>-5.6918734355889677E-2</v>
      </c>
      <c r="K1466" s="21">
        <f t="shared" si="121"/>
        <v>-3.591979991551375E-2</v>
      </c>
    </row>
    <row r="1467" spans="1:11" x14ac:dyDescent="0.2">
      <c r="A1467" s="41">
        <v>42548</v>
      </c>
      <c r="B1467">
        <v>20.395837780000001</v>
      </c>
      <c r="C1467">
        <v>34.568000789999999</v>
      </c>
      <c r="D1467">
        <v>1.1108918189999999</v>
      </c>
      <c r="E1467">
        <v>2000.540039</v>
      </c>
      <c r="G1467" s="41">
        <f t="shared" si="117"/>
        <v>42548</v>
      </c>
      <c r="H1467" s="21">
        <f t="shared" si="118"/>
        <v>-6.3926243121399419E-3</v>
      </c>
      <c r="I1467" s="21">
        <f t="shared" si="119"/>
        <v>-1.0873327508744701E-2</v>
      </c>
      <c r="J1467" s="21">
        <f t="shared" si="120"/>
        <v>-1.0715333794068638E-2</v>
      </c>
      <c r="K1467" s="21">
        <f t="shared" si="121"/>
        <v>-1.8096502120201086E-2</v>
      </c>
    </row>
    <row r="1468" spans="1:11" x14ac:dyDescent="0.2">
      <c r="A1468" s="41">
        <v>42549</v>
      </c>
      <c r="B1468">
        <v>20.39870071</v>
      </c>
      <c r="C1468">
        <v>35.397499080000003</v>
      </c>
      <c r="D1468">
        <v>1.12709868</v>
      </c>
      <c r="E1468">
        <v>2036.089966</v>
      </c>
      <c r="G1468" s="41">
        <f t="shared" si="117"/>
        <v>42549</v>
      </c>
      <c r="H1468" s="21">
        <f t="shared" si="118"/>
        <v>1.4036834529084752E-4</v>
      </c>
      <c r="I1468" s="21">
        <f t="shared" si="119"/>
        <v>2.3996131423370093E-2</v>
      </c>
      <c r="J1468" s="21">
        <f t="shared" si="120"/>
        <v>1.4589054238052901E-2</v>
      </c>
      <c r="K1468" s="21">
        <f t="shared" si="121"/>
        <v>1.777016520887531E-2</v>
      </c>
    </row>
    <row r="1469" spans="1:11" x14ac:dyDescent="0.2">
      <c r="A1469" s="41">
        <v>42550</v>
      </c>
      <c r="B1469">
        <v>20.669696810000001</v>
      </c>
      <c r="C1469">
        <v>35.77999878</v>
      </c>
      <c r="D1469">
        <v>1.145515203</v>
      </c>
      <c r="E1469">
        <v>2070.7700199999999</v>
      </c>
      <c r="G1469" s="41">
        <f t="shared" si="117"/>
        <v>42550</v>
      </c>
      <c r="H1469" s="21">
        <f t="shared" si="118"/>
        <v>1.32849686777919E-2</v>
      </c>
      <c r="I1469" s="21">
        <f t="shared" si="119"/>
        <v>1.0805839676286899E-2</v>
      </c>
      <c r="J1469" s="21">
        <f t="shared" si="120"/>
        <v>1.6339760951543214E-2</v>
      </c>
      <c r="K1469" s="21">
        <f t="shared" si="121"/>
        <v>1.7032672710494579E-2</v>
      </c>
    </row>
    <row r="1470" spans="1:11" x14ac:dyDescent="0.2">
      <c r="A1470" s="41">
        <v>42551</v>
      </c>
      <c r="B1470">
        <v>20.829431530000001</v>
      </c>
      <c r="C1470">
        <v>35.780998230000002</v>
      </c>
      <c r="D1470">
        <v>1.1543556450000001</v>
      </c>
      <c r="E1470">
        <v>2098.860107</v>
      </c>
      <c r="G1470" s="41">
        <f t="shared" si="117"/>
        <v>42551</v>
      </c>
      <c r="H1470" s="21">
        <f t="shared" si="118"/>
        <v>7.7279662816689097E-3</v>
      </c>
      <c r="I1470" s="21">
        <f t="shared" si="119"/>
        <v>2.7933203859076272E-5</v>
      </c>
      <c r="J1470" s="21">
        <f t="shared" si="120"/>
        <v>7.717437513572678E-3</v>
      </c>
      <c r="K1470" s="21">
        <f t="shared" si="121"/>
        <v>1.3565044272757953E-2</v>
      </c>
    </row>
    <row r="1471" spans="1:11" x14ac:dyDescent="0.2">
      <c r="A1471" s="41">
        <v>42552</v>
      </c>
      <c r="B1471">
        <v>20.76953125</v>
      </c>
      <c r="C1471">
        <v>36.284000399999996</v>
      </c>
      <c r="D1471">
        <v>1.1457607750000001</v>
      </c>
      <c r="E1471">
        <v>2102.9499510000001</v>
      </c>
      <c r="G1471" s="41">
        <f t="shared" si="117"/>
        <v>42552</v>
      </c>
      <c r="H1471" s="21">
        <f t="shared" si="118"/>
        <v>-2.8757520297050948E-3</v>
      </c>
      <c r="I1471" s="21">
        <f t="shared" si="119"/>
        <v>1.4057801483533305E-2</v>
      </c>
      <c r="J1471" s="21">
        <f t="shared" si="120"/>
        <v>-7.4455996617922571E-3</v>
      </c>
      <c r="K1471" s="21">
        <f t="shared" si="121"/>
        <v>1.9486024753911924E-3</v>
      </c>
    </row>
    <row r="1472" spans="1:11" x14ac:dyDescent="0.2">
      <c r="A1472" s="41">
        <v>42556</v>
      </c>
      <c r="B1472">
        <v>20.863660809999999</v>
      </c>
      <c r="C1472">
        <v>36.40499878</v>
      </c>
      <c r="D1472">
        <v>1.162704468</v>
      </c>
      <c r="E1472">
        <v>2088.5500489999999</v>
      </c>
      <c r="G1472" s="41">
        <f t="shared" si="117"/>
        <v>42556</v>
      </c>
      <c r="H1472" s="21">
        <f t="shared" si="118"/>
        <v>4.5320984314462538E-3</v>
      </c>
      <c r="I1472" s="21">
        <f t="shared" si="119"/>
        <v>3.3347585345082642E-3</v>
      </c>
      <c r="J1472" s="21">
        <f t="shared" si="120"/>
        <v>1.4788159421847968E-2</v>
      </c>
      <c r="K1472" s="21">
        <f t="shared" si="121"/>
        <v>-6.8474772750309887E-3</v>
      </c>
    </row>
    <row r="1473" spans="1:11" x14ac:dyDescent="0.2">
      <c r="A1473" s="41">
        <v>42557</v>
      </c>
      <c r="B1473">
        <v>21.057638170000001</v>
      </c>
      <c r="C1473">
        <v>36.880500789999999</v>
      </c>
      <c r="D1473">
        <v>1.170071125</v>
      </c>
      <c r="E1473">
        <v>2099.7299800000001</v>
      </c>
      <c r="G1473" s="41">
        <f t="shared" si="117"/>
        <v>42557</v>
      </c>
      <c r="H1473" s="21">
        <f t="shared" si="118"/>
        <v>9.2973789099862984E-3</v>
      </c>
      <c r="I1473" s="21">
        <f t="shared" si="119"/>
        <v>1.3061448315752511E-2</v>
      </c>
      <c r="J1473" s="21">
        <f t="shared" si="120"/>
        <v>6.3357948668345543E-3</v>
      </c>
      <c r="K1473" s="21">
        <f t="shared" si="121"/>
        <v>5.3529629349093888E-3</v>
      </c>
    </row>
    <row r="1474" spans="1:11" x14ac:dyDescent="0.2">
      <c r="A1474" s="41">
        <v>42558</v>
      </c>
      <c r="B1474">
        <v>20.974916459999999</v>
      </c>
      <c r="C1474">
        <v>36.828498840000002</v>
      </c>
      <c r="D1474">
        <v>1.2005197999999999</v>
      </c>
      <c r="E1474">
        <v>2097.8999020000001</v>
      </c>
      <c r="G1474" s="41">
        <f t="shared" ref="G1474:G1537" si="122">A1474</f>
        <v>42558</v>
      </c>
      <c r="H1474" s="21">
        <f t="shared" si="118"/>
        <v>-3.928347012717299E-3</v>
      </c>
      <c r="I1474" s="21">
        <f t="shared" si="119"/>
        <v>-1.4100120357936063E-3</v>
      </c>
      <c r="J1474" s="21">
        <f t="shared" si="120"/>
        <v>2.6022926597731422E-2</v>
      </c>
      <c r="K1474" s="21">
        <f t="shared" si="121"/>
        <v>-8.7157778258706298E-4</v>
      </c>
    </row>
    <row r="1475" spans="1:11" x14ac:dyDescent="0.2">
      <c r="A1475" s="41">
        <v>42559</v>
      </c>
      <c r="B1475">
        <v>21.06334305</v>
      </c>
      <c r="C1475">
        <v>37.290500639999998</v>
      </c>
      <c r="D1475">
        <v>1.2486487630000001</v>
      </c>
      <c r="E1475">
        <v>2129.8999020000001</v>
      </c>
      <c r="G1475" s="41">
        <f t="shared" si="122"/>
        <v>42559</v>
      </c>
      <c r="H1475" s="21">
        <f t="shared" si="118"/>
        <v>4.2158256109688921E-3</v>
      </c>
      <c r="I1475" s="21">
        <f t="shared" si="119"/>
        <v>1.2544681823908777E-2</v>
      </c>
      <c r="J1475" s="21">
        <f t="shared" si="120"/>
        <v>4.0090103470180383E-2</v>
      </c>
      <c r="K1475" s="21">
        <f t="shared" si="121"/>
        <v>1.5253349299217511E-2</v>
      </c>
    </row>
    <row r="1476" spans="1:11" x14ac:dyDescent="0.2">
      <c r="A1476" s="41">
        <v>42562</v>
      </c>
      <c r="B1476">
        <v>21.126102450000001</v>
      </c>
      <c r="C1476">
        <v>37.688999180000003</v>
      </c>
      <c r="D1476">
        <v>1.277378559</v>
      </c>
      <c r="E1476">
        <v>2137.1599120000001</v>
      </c>
      <c r="G1476" s="41">
        <f t="shared" si="122"/>
        <v>42562</v>
      </c>
      <c r="H1476" s="21">
        <f t="shared" si="118"/>
        <v>2.9795555174230003E-3</v>
      </c>
      <c r="I1476" s="21">
        <f t="shared" si="119"/>
        <v>1.0686328506208209E-2</v>
      </c>
      <c r="J1476" s="21">
        <f t="shared" si="120"/>
        <v>2.3008708975111425E-2</v>
      </c>
      <c r="K1476" s="21">
        <f t="shared" si="121"/>
        <v>3.408615584790109E-3</v>
      </c>
    </row>
    <row r="1477" spans="1:11" x14ac:dyDescent="0.2">
      <c r="A1477" s="41">
        <v>42563</v>
      </c>
      <c r="B1477">
        <v>20.900743479999999</v>
      </c>
      <c r="C1477">
        <v>37.410499569999999</v>
      </c>
      <c r="D1477">
        <v>1.296531796</v>
      </c>
      <c r="E1477">
        <v>2152.139893</v>
      </c>
      <c r="G1477" s="41">
        <f t="shared" si="122"/>
        <v>42563</v>
      </c>
      <c r="H1477" s="21">
        <f t="shared" ref="H1477:H1540" si="123">(B1477-B1476)/B1476</f>
        <v>-1.0667323541262199E-2</v>
      </c>
      <c r="I1477" s="21">
        <f t="shared" ref="I1477:I1540" si="124">C1477/C1476-1</f>
        <v>-7.3894137827833495E-3</v>
      </c>
      <c r="J1477" s="21">
        <f t="shared" ref="J1477:J1540" si="125">D1477/D1476-1</f>
        <v>1.4994174487314327E-2</v>
      </c>
      <c r="K1477" s="21">
        <f t="shared" ref="K1477:K1540" si="126">E1477/E1476-1</f>
        <v>7.0092934627346004E-3</v>
      </c>
    </row>
    <row r="1478" spans="1:11" x14ac:dyDescent="0.2">
      <c r="A1478" s="41">
        <v>42564</v>
      </c>
      <c r="B1478">
        <v>21.00058937</v>
      </c>
      <c r="C1478">
        <v>37.131500240000001</v>
      </c>
      <c r="D1478">
        <v>1.296040654</v>
      </c>
      <c r="E1478">
        <v>2152.429932</v>
      </c>
      <c r="G1478" s="41">
        <f t="shared" si="122"/>
        <v>42564</v>
      </c>
      <c r="H1478" s="21">
        <f t="shared" si="123"/>
        <v>4.7771453726296337E-3</v>
      </c>
      <c r="I1478" s="21">
        <f t="shared" si="124"/>
        <v>-7.4577814572605039E-3</v>
      </c>
      <c r="J1478" s="21">
        <f t="shared" si="125"/>
        <v>-3.7881215217028252E-4</v>
      </c>
      <c r="K1478" s="21">
        <f t="shared" si="126"/>
        <v>1.3476772627241118E-4</v>
      </c>
    </row>
    <row r="1479" spans="1:11" x14ac:dyDescent="0.2">
      <c r="A1479" s="41">
        <v>42565</v>
      </c>
      <c r="B1479">
        <v>21.023408889999999</v>
      </c>
      <c r="C1479">
        <v>37.060001370000002</v>
      </c>
      <c r="D1479">
        <v>1.3093009</v>
      </c>
      <c r="E1479">
        <v>2163.75</v>
      </c>
      <c r="G1479" s="41">
        <f t="shared" si="122"/>
        <v>42565</v>
      </c>
      <c r="H1479" s="21">
        <f t="shared" si="123"/>
        <v>1.0866133134623908E-3</v>
      </c>
      <c r="I1479" s="21">
        <f t="shared" si="124"/>
        <v>-1.9255583409737431E-3</v>
      </c>
      <c r="J1479" s="21">
        <f t="shared" si="125"/>
        <v>1.0231350350835555E-2</v>
      </c>
      <c r="K1479" s="21">
        <f t="shared" si="126"/>
        <v>5.2592039497805221E-3</v>
      </c>
    </row>
    <row r="1480" spans="1:11" x14ac:dyDescent="0.2">
      <c r="A1480" s="41">
        <v>42566</v>
      </c>
      <c r="B1480">
        <v>21.014848709999999</v>
      </c>
      <c r="C1480">
        <v>36.771999360000002</v>
      </c>
      <c r="D1480">
        <v>1.2940765620000001</v>
      </c>
      <c r="E1480">
        <v>2161.73999</v>
      </c>
      <c r="G1480" s="41">
        <f t="shared" si="122"/>
        <v>42566</v>
      </c>
      <c r="H1480" s="21">
        <f t="shared" si="123"/>
        <v>-4.0717373879702522E-4</v>
      </c>
      <c r="I1480" s="21">
        <f t="shared" si="124"/>
        <v>-7.7712358163358752E-3</v>
      </c>
      <c r="J1480" s="21">
        <f t="shared" si="125"/>
        <v>-1.1627837420718157E-2</v>
      </c>
      <c r="K1480" s="21">
        <f t="shared" si="126"/>
        <v>-9.2894742923166351E-4</v>
      </c>
    </row>
    <row r="1481" spans="1:11" x14ac:dyDescent="0.2">
      <c r="A1481" s="41">
        <v>42569</v>
      </c>
      <c r="B1481">
        <v>21.06334305</v>
      </c>
      <c r="C1481">
        <v>36.803501130000001</v>
      </c>
      <c r="D1481">
        <v>1.300706267</v>
      </c>
      <c r="E1481">
        <v>2166.889893</v>
      </c>
      <c r="G1481" s="41">
        <f t="shared" si="122"/>
        <v>42569</v>
      </c>
      <c r="H1481" s="21">
        <f t="shared" si="123"/>
        <v>2.3076226086236385E-3</v>
      </c>
      <c r="I1481" s="21">
        <f t="shared" si="124"/>
        <v>8.566781939594037E-4</v>
      </c>
      <c r="J1481" s="21">
        <f t="shared" si="125"/>
        <v>5.1231165100105169E-3</v>
      </c>
      <c r="K1481" s="21">
        <f t="shared" si="126"/>
        <v>2.382295291673886E-3</v>
      </c>
    </row>
    <row r="1482" spans="1:11" x14ac:dyDescent="0.2">
      <c r="A1482" s="41">
        <v>42570</v>
      </c>
      <c r="B1482">
        <v>21.011993409999999</v>
      </c>
      <c r="C1482">
        <v>36.997501370000002</v>
      </c>
      <c r="D1482">
        <v>1.3142117259999999</v>
      </c>
      <c r="E1482">
        <v>2163.780029</v>
      </c>
      <c r="G1482" s="41">
        <f t="shared" si="122"/>
        <v>42570</v>
      </c>
      <c r="H1482" s="21">
        <f t="shared" si="123"/>
        <v>-2.4378675254971708E-3</v>
      </c>
      <c r="I1482" s="21">
        <f t="shared" si="124"/>
        <v>5.2712441491569173E-3</v>
      </c>
      <c r="J1482" s="21">
        <f t="shared" si="125"/>
        <v>1.038317362085861E-2</v>
      </c>
      <c r="K1482" s="21">
        <f t="shared" si="126"/>
        <v>-1.4351739837110689E-3</v>
      </c>
    </row>
    <row r="1483" spans="1:11" x14ac:dyDescent="0.2">
      <c r="A1483" s="41">
        <v>42571</v>
      </c>
      <c r="B1483">
        <v>21.049083710000001</v>
      </c>
      <c r="C1483">
        <v>37.2859993</v>
      </c>
      <c r="D1483">
        <v>1.3314003940000001</v>
      </c>
      <c r="E1483">
        <v>2173.0200199999999</v>
      </c>
      <c r="G1483" s="41">
        <f t="shared" si="122"/>
        <v>42571</v>
      </c>
      <c r="H1483" s="21">
        <f t="shared" si="123"/>
        <v>1.7651966320506611E-3</v>
      </c>
      <c r="I1483" s="21">
        <f t="shared" si="124"/>
        <v>7.7977679388352428E-3</v>
      </c>
      <c r="J1483" s="21">
        <f t="shared" si="125"/>
        <v>1.3079070639794521E-2</v>
      </c>
      <c r="K1483" s="21">
        <f t="shared" si="126"/>
        <v>4.270300527854598E-3</v>
      </c>
    </row>
    <row r="1484" spans="1:11" x14ac:dyDescent="0.2">
      <c r="A1484" s="41">
        <v>42572</v>
      </c>
      <c r="B1484">
        <v>20.97206306</v>
      </c>
      <c r="C1484">
        <v>37.221500399999996</v>
      </c>
      <c r="D1484">
        <v>1.306845069</v>
      </c>
      <c r="E1484">
        <v>2165.169922</v>
      </c>
      <c r="G1484" s="41">
        <f t="shared" si="122"/>
        <v>42572</v>
      </c>
      <c r="H1484" s="21">
        <f t="shared" si="123"/>
        <v>-3.6590975199272207E-3</v>
      </c>
      <c r="I1484" s="21">
        <f t="shared" si="124"/>
        <v>-1.7298423325348145E-3</v>
      </c>
      <c r="J1484" s="21">
        <f t="shared" si="125"/>
        <v>-1.8443230984953485E-2</v>
      </c>
      <c r="K1484" s="21">
        <f t="shared" si="126"/>
        <v>-3.6125290737081261E-3</v>
      </c>
    </row>
    <row r="1485" spans="1:11" x14ac:dyDescent="0.2">
      <c r="A1485" s="41">
        <v>42573</v>
      </c>
      <c r="B1485">
        <v>20.980625150000002</v>
      </c>
      <c r="C1485">
        <v>37.243000029999997</v>
      </c>
      <c r="D1485">
        <v>1.3424506190000001</v>
      </c>
      <c r="E1485">
        <v>2175.030029</v>
      </c>
      <c r="G1485" s="41">
        <f t="shared" si="122"/>
        <v>42573</v>
      </c>
      <c r="H1485" s="21">
        <f t="shared" si="123"/>
        <v>4.0826169440297456E-4</v>
      </c>
      <c r="I1485" s="21">
        <f t="shared" si="124"/>
        <v>5.776132012131896E-4</v>
      </c>
      <c r="J1485" s="21">
        <f t="shared" si="125"/>
        <v>2.7245425524883071E-2</v>
      </c>
      <c r="K1485" s="21">
        <f t="shared" si="126"/>
        <v>4.5539645178942489E-3</v>
      </c>
    </row>
    <row r="1486" spans="1:11" x14ac:dyDescent="0.2">
      <c r="A1486" s="41">
        <v>42576</v>
      </c>
      <c r="B1486">
        <v>21.037662510000001</v>
      </c>
      <c r="C1486">
        <v>36.980499270000003</v>
      </c>
      <c r="D1486">
        <v>1.3672519919999999</v>
      </c>
      <c r="E1486">
        <v>2168.4799800000001</v>
      </c>
      <c r="G1486" s="41">
        <f t="shared" si="122"/>
        <v>42576</v>
      </c>
      <c r="H1486" s="21">
        <f t="shared" si="123"/>
        <v>2.7185729496720418E-3</v>
      </c>
      <c r="I1486" s="21">
        <f t="shared" si="124"/>
        <v>-7.048324780188131E-3</v>
      </c>
      <c r="J1486" s="21">
        <f t="shared" si="125"/>
        <v>1.8474700409073286E-2</v>
      </c>
      <c r="K1486" s="21">
        <f t="shared" si="126"/>
        <v>-3.0114752038671311E-3</v>
      </c>
    </row>
    <row r="1487" spans="1:11" x14ac:dyDescent="0.2">
      <c r="A1487" s="41">
        <v>42577</v>
      </c>
      <c r="B1487">
        <v>21.03196144</v>
      </c>
      <c r="C1487">
        <v>36.779499049999998</v>
      </c>
      <c r="D1487">
        <v>1.390579343</v>
      </c>
      <c r="E1487">
        <v>2169.179932</v>
      </c>
      <c r="G1487" s="41">
        <f t="shared" si="122"/>
        <v>42577</v>
      </c>
      <c r="H1487" s="21">
        <f t="shared" si="123"/>
        <v>-2.7099350972527037E-4</v>
      </c>
      <c r="I1487" s="21">
        <f t="shared" si="124"/>
        <v>-5.435303037216288E-3</v>
      </c>
      <c r="J1487" s="21">
        <f t="shared" si="125"/>
        <v>1.7061486204804854E-2</v>
      </c>
      <c r="K1487" s="21">
        <f t="shared" si="126"/>
        <v>3.2278462630763727E-4</v>
      </c>
    </row>
    <row r="1488" spans="1:11" x14ac:dyDescent="0.2">
      <c r="A1488" s="41">
        <v>42578</v>
      </c>
      <c r="B1488">
        <v>20.915012359999999</v>
      </c>
      <c r="C1488">
        <v>36.83349991</v>
      </c>
      <c r="D1488">
        <v>1.3765827420000001</v>
      </c>
      <c r="E1488">
        <v>2166.580078</v>
      </c>
      <c r="G1488" s="41">
        <f t="shared" si="122"/>
        <v>42578</v>
      </c>
      <c r="H1488" s="21">
        <f t="shared" si="123"/>
        <v>-5.5605408146850071E-3</v>
      </c>
      <c r="I1488" s="21">
        <f t="shared" si="124"/>
        <v>1.4682326131356671E-3</v>
      </c>
      <c r="J1488" s="21">
        <f t="shared" si="125"/>
        <v>-1.0065301969612195E-2</v>
      </c>
      <c r="K1488" s="21">
        <f t="shared" si="126"/>
        <v>-1.1985423438815035E-3</v>
      </c>
    </row>
    <row r="1489" spans="1:11" x14ac:dyDescent="0.2">
      <c r="A1489" s="41">
        <v>42579</v>
      </c>
      <c r="B1489">
        <v>20.892187119999999</v>
      </c>
      <c r="C1489">
        <v>37.630500789999999</v>
      </c>
      <c r="D1489">
        <v>1.3795295949999999</v>
      </c>
      <c r="E1489">
        <v>2170.0600589999999</v>
      </c>
      <c r="G1489" s="41">
        <f t="shared" si="122"/>
        <v>42579</v>
      </c>
      <c r="H1489" s="21">
        <f t="shared" si="123"/>
        <v>-1.0913328477707639E-3</v>
      </c>
      <c r="I1489" s="21">
        <f t="shared" si="124"/>
        <v>2.16379350848388E-2</v>
      </c>
      <c r="J1489" s="21">
        <f t="shared" si="125"/>
        <v>2.1407016883840946E-3</v>
      </c>
      <c r="K1489" s="21">
        <f t="shared" si="126"/>
        <v>1.6062092674702377E-3</v>
      </c>
    </row>
    <row r="1490" spans="1:11" x14ac:dyDescent="0.2">
      <c r="A1490" s="41">
        <v>42580</v>
      </c>
      <c r="B1490">
        <v>20.8151741</v>
      </c>
      <c r="C1490">
        <v>37.940498349999999</v>
      </c>
      <c r="D1490">
        <v>1.4021207090000001</v>
      </c>
      <c r="E1490">
        <v>2173.6000979999999</v>
      </c>
      <c r="G1490" s="41">
        <f t="shared" si="122"/>
        <v>42580</v>
      </c>
      <c r="H1490" s="21">
        <f t="shared" si="123"/>
        <v>-3.686211479805997E-3</v>
      </c>
      <c r="I1490" s="21">
        <f t="shared" si="124"/>
        <v>8.237933418159038E-3</v>
      </c>
      <c r="J1490" s="21">
        <f t="shared" si="125"/>
        <v>1.6375954587621644E-2</v>
      </c>
      <c r="K1490" s="21">
        <f t="shared" si="126"/>
        <v>1.6313092282023156E-3</v>
      </c>
    </row>
    <row r="1491" spans="1:11" x14ac:dyDescent="0.2">
      <c r="A1491" s="41">
        <v>42583</v>
      </c>
      <c r="B1491">
        <v>21.0462265</v>
      </c>
      <c r="C1491">
        <v>38.387001040000001</v>
      </c>
      <c r="D1491">
        <v>1.393034935</v>
      </c>
      <c r="E1491">
        <v>2170.8400879999999</v>
      </c>
      <c r="G1491" s="41">
        <f t="shared" si="122"/>
        <v>42583</v>
      </c>
      <c r="H1491" s="21">
        <f t="shared" si="123"/>
        <v>1.1100190605660098E-2</v>
      </c>
      <c r="I1491" s="21">
        <f t="shared" si="124"/>
        <v>1.1768498291219842E-2</v>
      </c>
      <c r="J1491" s="21">
        <f t="shared" si="125"/>
        <v>-6.4800226839814012E-3</v>
      </c>
      <c r="K1491" s="21">
        <f t="shared" si="126"/>
        <v>-1.2697873921424518E-3</v>
      </c>
    </row>
    <row r="1492" spans="1:11" x14ac:dyDescent="0.2">
      <c r="A1492" s="41">
        <v>42584</v>
      </c>
      <c r="B1492">
        <v>20.860815049999999</v>
      </c>
      <c r="C1492">
        <v>38.028999329999998</v>
      </c>
      <c r="D1492">
        <v>1.3760914799999999</v>
      </c>
      <c r="E1492">
        <v>2157.030029</v>
      </c>
      <c r="G1492" s="41">
        <f t="shared" si="122"/>
        <v>42584</v>
      </c>
      <c r="H1492" s="21">
        <f t="shared" si="123"/>
        <v>-8.8097241564895328E-3</v>
      </c>
      <c r="I1492" s="21">
        <f t="shared" si="124"/>
        <v>-9.3261182249417818E-3</v>
      </c>
      <c r="J1492" s="21">
        <f t="shared" si="125"/>
        <v>-1.2162979243589556E-2</v>
      </c>
      <c r="K1492" s="21">
        <f t="shared" si="126"/>
        <v>-6.3616196680443826E-3</v>
      </c>
    </row>
    <row r="1493" spans="1:11" x14ac:dyDescent="0.2">
      <c r="A1493" s="41">
        <v>42585</v>
      </c>
      <c r="B1493">
        <v>20.80661392</v>
      </c>
      <c r="C1493">
        <v>37.731998439999998</v>
      </c>
      <c r="D1493">
        <v>1.3797750470000001</v>
      </c>
      <c r="E1493">
        <v>2163.790039</v>
      </c>
      <c r="G1493" s="41">
        <f t="shared" si="122"/>
        <v>42585</v>
      </c>
      <c r="H1493" s="21">
        <f t="shared" si="123"/>
        <v>-2.5982268607476653E-3</v>
      </c>
      <c r="I1493" s="21">
        <f t="shared" si="124"/>
        <v>-7.8098528815535584E-3</v>
      </c>
      <c r="J1493" s="21">
        <f t="shared" si="125"/>
        <v>2.6768329384614375E-3</v>
      </c>
      <c r="K1493" s="21">
        <f t="shared" si="126"/>
        <v>3.1339433893435853E-3</v>
      </c>
    </row>
    <row r="1494" spans="1:11" x14ac:dyDescent="0.2">
      <c r="A1494" s="41">
        <v>42586</v>
      </c>
      <c r="B1494">
        <v>20.909305570000001</v>
      </c>
      <c r="C1494">
        <v>38.038501740000001</v>
      </c>
      <c r="D1494">
        <v>1.405312777</v>
      </c>
      <c r="E1494">
        <v>2164.25</v>
      </c>
      <c r="G1494" s="41">
        <f t="shared" si="122"/>
        <v>42586</v>
      </c>
      <c r="H1494" s="21">
        <f t="shared" si="123"/>
        <v>4.9355291733120489E-3</v>
      </c>
      <c r="I1494" s="21">
        <f t="shared" si="124"/>
        <v>8.1231663487792982E-3</v>
      </c>
      <c r="J1494" s="21">
        <f t="shared" si="125"/>
        <v>1.8508618528451981E-2</v>
      </c>
      <c r="K1494" s="21">
        <f t="shared" si="126"/>
        <v>2.1257191858259361E-4</v>
      </c>
    </row>
    <row r="1495" spans="1:11" x14ac:dyDescent="0.2">
      <c r="A1495" s="41">
        <v>42587</v>
      </c>
      <c r="B1495">
        <v>21.040523530000002</v>
      </c>
      <c r="C1495">
        <v>38.298999790000003</v>
      </c>
      <c r="D1495">
        <v>1.429131508</v>
      </c>
      <c r="E1495">
        <v>2182.8701169999999</v>
      </c>
      <c r="G1495" s="41">
        <f t="shared" si="122"/>
        <v>42587</v>
      </c>
      <c r="H1495" s="21">
        <f t="shared" si="123"/>
        <v>6.2755771376868707E-3</v>
      </c>
      <c r="I1495" s="21">
        <f t="shared" si="124"/>
        <v>6.8482731465226987E-3</v>
      </c>
      <c r="J1495" s="21">
        <f t="shared" si="125"/>
        <v>1.6949060301612917E-2</v>
      </c>
      <c r="K1495" s="21">
        <f t="shared" si="126"/>
        <v>8.6034963613259574E-3</v>
      </c>
    </row>
    <row r="1496" spans="1:11" x14ac:dyDescent="0.2">
      <c r="A1496" s="41">
        <v>42590</v>
      </c>
      <c r="B1496">
        <v>20.92071533</v>
      </c>
      <c r="C1496">
        <v>38.32799911</v>
      </c>
      <c r="D1496">
        <v>1.4423917530000001</v>
      </c>
      <c r="E1496">
        <v>2180.889893</v>
      </c>
      <c r="G1496" s="41">
        <f t="shared" si="122"/>
        <v>42590</v>
      </c>
      <c r="H1496" s="21">
        <f t="shared" si="123"/>
        <v>-5.6941643980092235E-3</v>
      </c>
      <c r="I1496" s="21">
        <f t="shared" si="124"/>
        <v>7.5718217600995175E-4</v>
      </c>
      <c r="J1496" s="21">
        <f t="shared" si="125"/>
        <v>9.2785337988643413E-3</v>
      </c>
      <c r="K1496" s="21">
        <f t="shared" si="126"/>
        <v>-9.0716528875356417E-4</v>
      </c>
    </row>
    <row r="1497" spans="1:11" x14ac:dyDescent="0.2">
      <c r="A1497" s="41">
        <v>42591</v>
      </c>
      <c r="B1497">
        <v>20.97776794</v>
      </c>
      <c r="C1497">
        <v>38.415500639999998</v>
      </c>
      <c r="D1497">
        <v>1.4460750819999999</v>
      </c>
      <c r="E1497">
        <v>2181.73999</v>
      </c>
      <c r="G1497" s="41">
        <f t="shared" si="122"/>
        <v>42591</v>
      </c>
      <c r="H1497" s="21">
        <f t="shared" si="123"/>
        <v>2.7270869614189003E-3</v>
      </c>
      <c r="I1497" s="21">
        <f t="shared" si="124"/>
        <v>2.2829662917929205E-3</v>
      </c>
      <c r="J1497" s="21">
        <f t="shared" si="125"/>
        <v>2.5536259427016983E-3</v>
      </c>
      <c r="K1497" s="21">
        <f t="shared" si="126"/>
        <v>3.89793635491964E-4</v>
      </c>
    </row>
    <row r="1498" spans="1:11" x14ac:dyDescent="0.2">
      <c r="A1498" s="41">
        <v>42592</v>
      </c>
      <c r="B1498">
        <v>21.2391243</v>
      </c>
      <c r="C1498">
        <v>38.428001399999999</v>
      </c>
      <c r="D1498">
        <v>1.436743855</v>
      </c>
      <c r="E1498">
        <v>2175.48999</v>
      </c>
      <c r="G1498" s="41">
        <f t="shared" si="122"/>
        <v>42592</v>
      </c>
      <c r="H1498" s="21">
        <f t="shared" si="123"/>
        <v>1.2458730630805168E-2</v>
      </c>
      <c r="I1498" s="21">
        <f t="shared" si="124"/>
        <v>3.2540926948088078E-4</v>
      </c>
      <c r="J1498" s="21">
        <f t="shared" si="125"/>
        <v>-6.4527956508968476E-3</v>
      </c>
      <c r="K1498" s="21">
        <f t="shared" si="126"/>
        <v>-2.8646859977113914E-3</v>
      </c>
    </row>
    <row r="1499" spans="1:11" x14ac:dyDescent="0.2">
      <c r="A1499" s="41">
        <v>42593</v>
      </c>
      <c r="B1499">
        <v>21.196050639999999</v>
      </c>
      <c r="C1499">
        <v>38.562000269999999</v>
      </c>
      <c r="D1499">
        <v>1.46596539</v>
      </c>
      <c r="E1499">
        <v>2185.790039</v>
      </c>
      <c r="G1499" s="41">
        <f t="shared" si="122"/>
        <v>42593</v>
      </c>
      <c r="H1499" s="21">
        <f t="shared" si="123"/>
        <v>-2.0280337075856284E-3</v>
      </c>
      <c r="I1499" s="21">
        <f t="shared" si="124"/>
        <v>3.4870111668101611E-3</v>
      </c>
      <c r="J1499" s="21">
        <f t="shared" si="125"/>
        <v>2.0338722798991959E-2</v>
      </c>
      <c r="K1499" s="21">
        <f t="shared" si="126"/>
        <v>4.7345880915774519E-3</v>
      </c>
    </row>
    <row r="1500" spans="1:11" x14ac:dyDescent="0.2">
      <c r="A1500" s="41">
        <v>42594</v>
      </c>
      <c r="B1500">
        <v>21.221893309999999</v>
      </c>
      <c r="C1500">
        <v>38.627998349999999</v>
      </c>
      <c r="D1500">
        <v>1.5479799510000001</v>
      </c>
      <c r="E1500">
        <v>2184.0500489999999</v>
      </c>
      <c r="G1500" s="41">
        <f t="shared" si="122"/>
        <v>42594</v>
      </c>
      <c r="H1500" s="21">
        <f t="shared" si="123"/>
        <v>1.2192209972942112E-3</v>
      </c>
      <c r="I1500" s="21">
        <f t="shared" si="124"/>
        <v>1.7114796830532963E-3</v>
      </c>
      <c r="J1500" s="21">
        <f t="shared" si="125"/>
        <v>5.5945768951612074E-2</v>
      </c>
      <c r="K1500" s="21">
        <f t="shared" si="126"/>
        <v>-7.9604626654627975E-4</v>
      </c>
    </row>
    <row r="1501" spans="1:11" x14ac:dyDescent="0.2">
      <c r="A1501" s="41">
        <v>42597</v>
      </c>
      <c r="B1501">
        <v>21.05818558</v>
      </c>
      <c r="C1501">
        <v>38.424499509999997</v>
      </c>
      <c r="D1501">
        <v>1.5465068820000001</v>
      </c>
      <c r="E1501">
        <v>2190.1499020000001</v>
      </c>
      <c r="G1501" s="41">
        <f t="shared" si="122"/>
        <v>42597</v>
      </c>
      <c r="H1501" s="21">
        <f t="shared" si="123"/>
        <v>-7.7140963630637875E-3</v>
      </c>
      <c r="I1501" s="21">
        <f t="shared" si="124"/>
        <v>-5.2681694287169956E-3</v>
      </c>
      <c r="J1501" s="21">
        <f t="shared" si="125"/>
        <v>-9.5160728603005396E-4</v>
      </c>
      <c r="K1501" s="21">
        <f t="shared" si="126"/>
        <v>2.7929089824627606E-3</v>
      </c>
    </row>
    <row r="1502" spans="1:11" x14ac:dyDescent="0.2">
      <c r="A1502" s="41">
        <v>42598</v>
      </c>
      <c r="B1502">
        <v>20.934684749999999</v>
      </c>
      <c r="C1502">
        <v>38.201999659999998</v>
      </c>
      <c r="D1502">
        <v>1.5371761319999999</v>
      </c>
      <c r="E1502">
        <v>2178.1499020000001</v>
      </c>
      <c r="G1502" s="41">
        <f t="shared" si="122"/>
        <v>42598</v>
      </c>
      <c r="H1502" s="21">
        <f t="shared" si="123"/>
        <v>-5.8647422177386431E-3</v>
      </c>
      <c r="I1502" s="21">
        <f t="shared" si="124"/>
        <v>-5.7905724950846338E-3</v>
      </c>
      <c r="J1502" s="21">
        <f t="shared" si="125"/>
        <v>-6.033435808532106E-3</v>
      </c>
      <c r="K1502" s="21">
        <f t="shared" si="126"/>
        <v>-5.4790770207289174E-3</v>
      </c>
    </row>
    <row r="1503" spans="1:11" x14ac:dyDescent="0.2">
      <c r="A1503" s="41">
        <v>42599</v>
      </c>
      <c r="B1503">
        <v>20.9461689</v>
      </c>
      <c r="C1503">
        <v>38.231498719999998</v>
      </c>
      <c r="D1503">
        <v>1.501570106</v>
      </c>
      <c r="E1503">
        <v>2182.219971</v>
      </c>
      <c r="G1503" s="41">
        <f t="shared" si="122"/>
        <v>42599</v>
      </c>
      <c r="H1503" s="21">
        <f t="shared" si="123"/>
        <v>5.4857047704055524E-4</v>
      </c>
      <c r="I1503" s="21">
        <f t="shared" si="124"/>
        <v>7.7218627984243504E-4</v>
      </c>
      <c r="J1503" s="21">
        <f t="shared" si="125"/>
        <v>-2.3163270141121295E-2</v>
      </c>
      <c r="K1503" s="21">
        <f t="shared" si="126"/>
        <v>1.8685899424382146E-3</v>
      </c>
    </row>
    <row r="1504" spans="1:11" x14ac:dyDescent="0.2">
      <c r="A1504" s="41">
        <v>42600</v>
      </c>
      <c r="B1504">
        <v>21.339651109999998</v>
      </c>
      <c r="C1504">
        <v>38.222999569999999</v>
      </c>
      <c r="D1504">
        <v>1.5248980519999999</v>
      </c>
      <c r="E1504">
        <v>2187.0200199999999</v>
      </c>
      <c r="G1504" s="41">
        <f t="shared" si="122"/>
        <v>42600</v>
      </c>
      <c r="H1504" s="21">
        <f t="shared" si="123"/>
        <v>1.8785402327200676E-2</v>
      </c>
      <c r="I1504" s="21">
        <f t="shared" si="124"/>
        <v>-2.2230752872764992E-4</v>
      </c>
      <c r="J1504" s="21">
        <f t="shared" si="125"/>
        <v>1.5535702200507151E-2</v>
      </c>
      <c r="K1504" s="21">
        <f t="shared" si="126"/>
        <v>2.1996173913669814E-3</v>
      </c>
    </row>
    <row r="1505" spans="1:11" x14ac:dyDescent="0.2">
      <c r="A1505" s="41">
        <v>42601</v>
      </c>
      <c r="B1505">
        <v>20.91171074</v>
      </c>
      <c r="C1505">
        <v>37.865501399999999</v>
      </c>
      <c r="D1505">
        <v>1.528827071</v>
      </c>
      <c r="E1505">
        <v>2183.8701169999999</v>
      </c>
      <c r="G1505" s="41">
        <f t="shared" si="122"/>
        <v>42601</v>
      </c>
      <c r="H1505" s="21">
        <f t="shared" si="123"/>
        <v>-2.0053766005549197E-2</v>
      </c>
      <c r="I1505" s="21">
        <f t="shared" si="124"/>
        <v>-9.352959579880471E-3</v>
      </c>
      <c r="J1505" s="21">
        <f t="shared" si="125"/>
        <v>2.5765781488453765E-3</v>
      </c>
      <c r="K1505" s="21">
        <f t="shared" si="126"/>
        <v>-1.4402716807320193E-3</v>
      </c>
    </row>
    <row r="1506" spans="1:11" x14ac:dyDescent="0.2">
      <c r="A1506" s="41">
        <v>42604</v>
      </c>
      <c r="B1506">
        <v>20.88011551</v>
      </c>
      <c r="C1506">
        <v>37.973999020000001</v>
      </c>
      <c r="D1506">
        <v>1.5352116819999999</v>
      </c>
      <c r="E1506">
        <v>2182.639893</v>
      </c>
      <c r="G1506" s="41">
        <f t="shared" si="122"/>
        <v>42604</v>
      </c>
      <c r="H1506" s="21">
        <f t="shared" si="123"/>
        <v>-1.5108869089110516E-3</v>
      </c>
      <c r="I1506" s="21">
        <f t="shared" si="124"/>
        <v>2.8653422241491366E-3</v>
      </c>
      <c r="J1506" s="21">
        <f t="shared" si="125"/>
        <v>4.1761498871313307E-3</v>
      </c>
      <c r="K1506" s="21">
        <f t="shared" si="126"/>
        <v>-5.6332287823501748E-4</v>
      </c>
    </row>
    <row r="1507" spans="1:11" x14ac:dyDescent="0.2">
      <c r="A1507" s="41">
        <v>42605</v>
      </c>
      <c r="B1507">
        <v>20.670454029999998</v>
      </c>
      <c r="C1507">
        <v>38.122501370000002</v>
      </c>
      <c r="D1507">
        <v>1.547634602</v>
      </c>
      <c r="E1507">
        <v>2186.8999020000001</v>
      </c>
      <c r="G1507" s="41">
        <f t="shared" si="122"/>
        <v>42605</v>
      </c>
      <c r="H1507" s="21">
        <f t="shared" si="123"/>
        <v>-1.0041203071869462E-2</v>
      </c>
      <c r="I1507" s="21">
        <f t="shared" si="124"/>
        <v>3.9106323756366024E-3</v>
      </c>
      <c r="J1507" s="21">
        <f t="shared" si="125"/>
        <v>8.0919915772241779E-3</v>
      </c>
      <c r="K1507" s="21">
        <f t="shared" si="126"/>
        <v>1.9517690543742194E-3</v>
      </c>
    </row>
    <row r="1508" spans="1:11" x14ac:dyDescent="0.2">
      <c r="A1508" s="41">
        <v>42606</v>
      </c>
      <c r="B1508">
        <v>20.74512863</v>
      </c>
      <c r="C1508">
        <v>37.862499239999998</v>
      </c>
      <c r="D1508">
        <v>1.523772001</v>
      </c>
      <c r="E1508">
        <v>2175.4399410000001</v>
      </c>
      <c r="G1508" s="41">
        <f t="shared" si="122"/>
        <v>42606</v>
      </c>
      <c r="H1508" s="21">
        <f t="shared" si="123"/>
        <v>3.612625048855862E-3</v>
      </c>
      <c r="I1508" s="21">
        <f t="shared" si="124"/>
        <v>-6.8201749795098188E-3</v>
      </c>
      <c r="J1508" s="21">
        <f t="shared" si="125"/>
        <v>-1.5418756448817184E-2</v>
      </c>
      <c r="K1508" s="21">
        <f t="shared" si="126"/>
        <v>-5.2402768821377954E-3</v>
      </c>
    </row>
    <row r="1509" spans="1:11" x14ac:dyDescent="0.2">
      <c r="A1509" s="41">
        <v>42607</v>
      </c>
      <c r="B1509">
        <v>20.455049509999998</v>
      </c>
      <c r="C1509">
        <v>37.960998539999999</v>
      </c>
      <c r="D1509">
        <v>1.513685822</v>
      </c>
      <c r="E1509">
        <v>2172.469971</v>
      </c>
      <c r="G1509" s="41">
        <f t="shared" si="122"/>
        <v>42607</v>
      </c>
      <c r="H1509" s="21">
        <f t="shared" si="123"/>
        <v>-1.3982999342819763E-2</v>
      </c>
      <c r="I1509" s="21">
        <f t="shared" si="124"/>
        <v>2.6015002172898871E-3</v>
      </c>
      <c r="J1509" s="21">
        <f t="shared" si="125"/>
        <v>-6.619217962648416E-3</v>
      </c>
      <c r="K1509" s="21">
        <f t="shared" si="126"/>
        <v>-1.3652273013957661E-3</v>
      </c>
    </row>
    <row r="1510" spans="1:11" x14ac:dyDescent="0.2">
      <c r="A1510" s="41">
        <v>42608</v>
      </c>
      <c r="B1510">
        <v>20.432069779999999</v>
      </c>
      <c r="C1510">
        <v>38.450000760000002</v>
      </c>
      <c r="D1510">
        <v>1.525986195</v>
      </c>
      <c r="E1510">
        <v>2169.040039</v>
      </c>
      <c r="G1510" s="41">
        <f t="shared" si="122"/>
        <v>42608</v>
      </c>
      <c r="H1510" s="21">
        <f t="shared" si="123"/>
        <v>-1.1234257824096277E-3</v>
      </c>
      <c r="I1510" s="21">
        <f t="shared" si="124"/>
        <v>1.2881700661396822E-2</v>
      </c>
      <c r="J1510" s="21">
        <f t="shared" si="125"/>
        <v>8.1261070304190497E-3</v>
      </c>
      <c r="K1510" s="21">
        <f t="shared" si="126"/>
        <v>-1.5788167596264557E-3</v>
      </c>
    </row>
    <row r="1511" spans="1:11" x14ac:dyDescent="0.2">
      <c r="A1511" s="41">
        <v>42611</v>
      </c>
      <c r="B1511">
        <v>20.506740570000002</v>
      </c>
      <c r="C1511">
        <v>38.564498899999997</v>
      </c>
      <c r="D1511">
        <v>1.525002003</v>
      </c>
      <c r="E1511">
        <v>2180.3798830000001</v>
      </c>
      <c r="G1511" s="41">
        <f t="shared" si="122"/>
        <v>42611</v>
      </c>
      <c r="H1511" s="21">
        <f t="shared" si="123"/>
        <v>3.6545876557789706E-3</v>
      </c>
      <c r="I1511" s="21">
        <f t="shared" si="124"/>
        <v>2.9778449346380409E-3</v>
      </c>
      <c r="J1511" s="21">
        <f t="shared" si="125"/>
        <v>-6.4495472057657377E-4</v>
      </c>
      <c r="K1511" s="21">
        <f t="shared" si="126"/>
        <v>5.22804733711979E-3</v>
      </c>
    </row>
    <row r="1512" spans="1:11" x14ac:dyDescent="0.2">
      <c r="A1512" s="41">
        <v>42612</v>
      </c>
      <c r="B1512">
        <v>20.480896000000001</v>
      </c>
      <c r="C1512">
        <v>38.379001619999997</v>
      </c>
      <c r="D1512">
        <v>1.516146064</v>
      </c>
      <c r="E1512">
        <v>2176.1201169999999</v>
      </c>
      <c r="G1512" s="41">
        <f t="shared" si="122"/>
        <v>42612</v>
      </c>
      <c r="H1512" s="21">
        <f t="shared" si="123"/>
        <v>-1.2602963358208752E-3</v>
      </c>
      <c r="I1512" s="21">
        <f t="shared" si="124"/>
        <v>-4.8100529059382779E-3</v>
      </c>
      <c r="J1512" s="21">
        <f t="shared" si="125"/>
        <v>-5.8071654873754763E-3</v>
      </c>
      <c r="K1512" s="21">
        <f t="shared" si="126"/>
        <v>-1.9536806559319331E-3</v>
      </c>
    </row>
    <row r="1513" spans="1:11" x14ac:dyDescent="0.2">
      <c r="A1513" s="41">
        <v>42613</v>
      </c>
      <c r="B1513">
        <v>20.518228529999998</v>
      </c>
      <c r="C1513">
        <v>38.458000179999999</v>
      </c>
      <c r="D1513">
        <v>1.509011388</v>
      </c>
      <c r="E1513">
        <v>2170.9499510000001</v>
      </c>
      <c r="G1513" s="41">
        <f t="shared" si="122"/>
        <v>42613</v>
      </c>
      <c r="H1513" s="21">
        <f t="shared" si="123"/>
        <v>1.8227976940069868E-3</v>
      </c>
      <c r="I1513" s="21">
        <f t="shared" si="124"/>
        <v>2.0583797562581108E-3</v>
      </c>
      <c r="J1513" s="21">
        <f t="shared" si="125"/>
        <v>-4.7057972641347812E-3</v>
      </c>
      <c r="K1513" s="21">
        <f t="shared" si="126"/>
        <v>-2.3758642547395681E-3</v>
      </c>
    </row>
    <row r="1514" spans="1:11" x14ac:dyDescent="0.2">
      <c r="A1514" s="41">
        <v>42614</v>
      </c>
      <c r="B1514">
        <v>20.920326230000001</v>
      </c>
      <c r="C1514">
        <v>38.530998230000002</v>
      </c>
      <c r="D1514">
        <v>1.5535391569999999</v>
      </c>
      <c r="E1514">
        <v>2170.860107</v>
      </c>
      <c r="G1514" s="41">
        <f t="shared" si="122"/>
        <v>42614</v>
      </c>
      <c r="H1514" s="21">
        <f t="shared" si="123"/>
        <v>1.9597096280124255E-2</v>
      </c>
      <c r="I1514" s="21">
        <f t="shared" si="124"/>
        <v>1.8981239185174026E-3</v>
      </c>
      <c r="J1514" s="21">
        <f t="shared" si="125"/>
        <v>2.9507907862124094E-2</v>
      </c>
      <c r="K1514" s="21">
        <f t="shared" si="126"/>
        <v>-4.1384648208353525E-5</v>
      </c>
    </row>
    <row r="1515" spans="1:11" x14ac:dyDescent="0.2">
      <c r="A1515" s="41">
        <v>42615</v>
      </c>
      <c r="B1515">
        <v>20.82267761</v>
      </c>
      <c r="C1515">
        <v>38.622001650000001</v>
      </c>
      <c r="D1515">
        <v>1.5382865670000001</v>
      </c>
      <c r="E1515">
        <v>2179.9799800000001</v>
      </c>
      <c r="G1515" s="41">
        <f t="shared" si="122"/>
        <v>42615</v>
      </c>
      <c r="H1515" s="21">
        <f t="shared" si="123"/>
        <v>-4.6676432731709398E-3</v>
      </c>
      <c r="I1515" s="21">
        <f t="shared" si="124"/>
        <v>2.3618235753140038E-3</v>
      </c>
      <c r="J1515" s="21">
        <f t="shared" si="125"/>
        <v>-9.8179630241529425E-3</v>
      </c>
      <c r="K1515" s="21">
        <f t="shared" si="126"/>
        <v>4.2010413156485793E-3</v>
      </c>
    </row>
    <row r="1516" spans="1:11" x14ac:dyDescent="0.2">
      <c r="A1516" s="41">
        <v>42619</v>
      </c>
      <c r="B1516">
        <v>20.966283799999999</v>
      </c>
      <c r="C1516">
        <v>39.443500520000001</v>
      </c>
      <c r="D1516">
        <v>1.552800894</v>
      </c>
      <c r="E1516">
        <v>2186.4799800000001</v>
      </c>
      <c r="G1516" s="41">
        <f t="shared" si="122"/>
        <v>42619</v>
      </c>
      <c r="H1516" s="21">
        <f t="shared" si="123"/>
        <v>6.8966245691204292E-3</v>
      </c>
      <c r="I1516" s="21">
        <f t="shared" si="124"/>
        <v>2.1270230306667637E-2</v>
      </c>
      <c r="J1516" s="21">
        <f t="shared" si="125"/>
        <v>9.4353856500912769E-3</v>
      </c>
      <c r="K1516" s="21">
        <f t="shared" si="126"/>
        <v>2.981678758352535E-3</v>
      </c>
    </row>
    <row r="1517" spans="1:11" x14ac:dyDescent="0.2">
      <c r="A1517" s="41">
        <v>42620</v>
      </c>
      <c r="B1517">
        <v>20.696306230000001</v>
      </c>
      <c r="C1517">
        <v>39.223999020000001</v>
      </c>
      <c r="D1517">
        <v>1.5299226050000001</v>
      </c>
      <c r="E1517">
        <v>2186.1599120000001</v>
      </c>
      <c r="G1517" s="41">
        <f t="shared" si="122"/>
        <v>42620</v>
      </c>
      <c r="H1517" s="21">
        <f t="shared" si="123"/>
        <v>-1.2876748811346254E-2</v>
      </c>
      <c r="I1517" s="21">
        <f t="shared" si="124"/>
        <v>-5.5649599327194377E-3</v>
      </c>
      <c r="J1517" s="21">
        <f t="shared" si="125"/>
        <v>-1.4733562485957585E-2</v>
      </c>
      <c r="K1517" s="21">
        <f t="shared" si="126"/>
        <v>-1.4638505859998485E-4</v>
      </c>
    </row>
    <row r="1518" spans="1:11" x14ac:dyDescent="0.2">
      <c r="A1518" s="41">
        <v>42621</v>
      </c>
      <c r="B1518">
        <v>20.630237579999999</v>
      </c>
      <c r="C1518">
        <v>39.20299911</v>
      </c>
      <c r="D1518">
        <v>1.540992618</v>
      </c>
      <c r="E1518">
        <v>2181.3000489999999</v>
      </c>
      <c r="G1518" s="41">
        <f t="shared" si="122"/>
        <v>42621</v>
      </c>
      <c r="H1518" s="21">
        <f t="shared" si="123"/>
        <v>-3.1922918643440385E-3</v>
      </c>
      <c r="I1518" s="21">
        <f t="shared" si="124"/>
        <v>-5.3538421692522764E-4</v>
      </c>
      <c r="J1518" s="21">
        <f t="shared" si="125"/>
        <v>7.2356686304402285E-3</v>
      </c>
      <c r="K1518" s="21">
        <f t="shared" si="126"/>
        <v>-2.2230135011277463E-3</v>
      </c>
    </row>
    <row r="1519" spans="1:11" x14ac:dyDescent="0.2">
      <c r="A1519" s="41">
        <v>42622</v>
      </c>
      <c r="B1519">
        <v>20.19081306</v>
      </c>
      <c r="C1519">
        <v>38.006999970000003</v>
      </c>
      <c r="D1519">
        <v>1.4642384049999999</v>
      </c>
      <c r="E1519">
        <v>2127.8100589999999</v>
      </c>
      <c r="G1519" s="41">
        <f t="shared" si="122"/>
        <v>42622</v>
      </c>
      <c r="H1519" s="21">
        <f t="shared" si="123"/>
        <v>-2.1300022275361472E-2</v>
      </c>
      <c r="I1519" s="21">
        <f t="shared" si="124"/>
        <v>-3.0507848051220088E-2</v>
      </c>
      <c r="J1519" s="21">
        <f t="shared" si="125"/>
        <v>-4.9808293760431277E-2</v>
      </c>
      <c r="K1519" s="21">
        <f t="shared" si="126"/>
        <v>-2.4522068857295465E-2</v>
      </c>
    </row>
    <row r="1520" spans="1:11" x14ac:dyDescent="0.2">
      <c r="A1520" s="41">
        <v>42625</v>
      </c>
      <c r="B1520">
        <v>20.661836619999999</v>
      </c>
      <c r="C1520">
        <v>38.574501040000001</v>
      </c>
      <c r="D1520">
        <v>1.49449718</v>
      </c>
      <c r="E1520">
        <v>2159.040039</v>
      </c>
      <c r="G1520" s="41">
        <f t="shared" si="122"/>
        <v>42625</v>
      </c>
      <c r="H1520" s="21">
        <f t="shared" si="123"/>
        <v>2.3328607847553366E-2</v>
      </c>
      <c r="I1520" s="21">
        <f t="shared" si="124"/>
        <v>1.4931488158706152E-2</v>
      </c>
      <c r="J1520" s="21">
        <f t="shared" si="125"/>
        <v>2.0665196935604202E-2</v>
      </c>
      <c r="K1520" s="21">
        <f t="shared" si="126"/>
        <v>1.4677052525391865E-2</v>
      </c>
    </row>
    <row r="1521" spans="1:11" x14ac:dyDescent="0.2">
      <c r="A1521" s="41">
        <v>42626</v>
      </c>
      <c r="B1521">
        <v>20.523969650000002</v>
      </c>
      <c r="C1521">
        <v>38.050498959999999</v>
      </c>
      <c r="D1521">
        <v>1.4728486540000001</v>
      </c>
      <c r="E1521">
        <v>2127.0200199999999</v>
      </c>
      <c r="G1521" s="41">
        <f t="shared" si="122"/>
        <v>42626</v>
      </c>
      <c r="H1521" s="21">
        <f t="shared" si="123"/>
        <v>-6.6725418720302264E-3</v>
      </c>
      <c r="I1521" s="21">
        <f t="shared" si="124"/>
        <v>-1.3584157043447842E-2</v>
      </c>
      <c r="J1521" s="21">
        <f t="shared" si="125"/>
        <v>-1.448549136773869E-2</v>
      </c>
      <c r="K1521" s="21">
        <f t="shared" si="126"/>
        <v>-1.4830674013266876E-2</v>
      </c>
    </row>
    <row r="1522" spans="1:11" x14ac:dyDescent="0.2">
      <c r="A1522" s="41">
        <v>42627</v>
      </c>
      <c r="B1522">
        <v>20.541210169999999</v>
      </c>
      <c r="C1522">
        <v>38.054500580000003</v>
      </c>
      <c r="D1522">
        <v>1.4858866930000001</v>
      </c>
      <c r="E1522">
        <v>2125.7700199999999</v>
      </c>
      <c r="G1522" s="41">
        <f t="shared" si="122"/>
        <v>42627</v>
      </c>
      <c r="H1522" s="21">
        <f t="shared" si="123"/>
        <v>8.4001878262365641E-4</v>
      </c>
      <c r="I1522" s="21">
        <f t="shared" si="124"/>
        <v>1.0516603223020837E-4</v>
      </c>
      <c r="J1522" s="21">
        <f t="shared" si="125"/>
        <v>8.8522598466522773E-3</v>
      </c>
      <c r="K1522" s="21">
        <f t="shared" si="126"/>
        <v>-5.8767665007686265E-4</v>
      </c>
    </row>
    <row r="1523" spans="1:11" x14ac:dyDescent="0.2">
      <c r="A1523" s="41">
        <v>42628</v>
      </c>
      <c r="B1523">
        <v>20.79395676</v>
      </c>
      <c r="C1523">
        <v>38.48450089</v>
      </c>
      <c r="D1523">
        <v>1.542222738</v>
      </c>
      <c r="E1523">
        <v>2147.26001</v>
      </c>
      <c r="G1523" s="41">
        <f t="shared" si="122"/>
        <v>42628</v>
      </c>
      <c r="H1523" s="21">
        <f t="shared" si="123"/>
        <v>1.2304367070306891E-2</v>
      </c>
      <c r="I1523" s="21">
        <f t="shared" si="124"/>
        <v>1.1299591466087611E-2</v>
      </c>
      <c r="J1523" s="21">
        <f t="shared" si="125"/>
        <v>3.7914092148074729E-2</v>
      </c>
      <c r="K1523" s="21">
        <f t="shared" si="126"/>
        <v>1.0109273250546558E-2</v>
      </c>
    </row>
    <row r="1524" spans="1:11" x14ac:dyDescent="0.2">
      <c r="A1524" s="41">
        <v>42629</v>
      </c>
      <c r="B1524">
        <v>20.92893982</v>
      </c>
      <c r="C1524">
        <v>38.92599869</v>
      </c>
      <c r="D1524">
        <v>1.545912862</v>
      </c>
      <c r="E1524">
        <v>2139.1599120000001</v>
      </c>
      <c r="G1524" s="41">
        <f t="shared" si="122"/>
        <v>42629</v>
      </c>
      <c r="H1524" s="21">
        <f t="shared" si="123"/>
        <v>6.4914562224952762E-3</v>
      </c>
      <c r="I1524" s="21">
        <f t="shared" si="124"/>
        <v>1.1472093694600005E-2</v>
      </c>
      <c r="J1524" s="21">
        <f t="shared" si="125"/>
        <v>2.3927309000679742E-3</v>
      </c>
      <c r="K1524" s="21">
        <f t="shared" si="126"/>
        <v>-3.7722949071267164E-3</v>
      </c>
    </row>
    <row r="1525" spans="1:11" x14ac:dyDescent="0.2">
      <c r="A1525" s="41">
        <v>42632</v>
      </c>
      <c r="B1525">
        <v>20.704921720000002</v>
      </c>
      <c r="C1525">
        <v>38.755001069999999</v>
      </c>
      <c r="D1525">
        <v>1.566331506</v>
      </c>
      <c r="E1525">
        <v>2139.1201169999999</v>
      </c>
      <c r="G1525" s="41">
        <f t="shared" si="122"/>
        <v>42632</v>
      </c>
      <c r="H1525" s="21">
        <f t="shared" si="123"/>
        <v>-1.0703748107963099E-2</v>
      </c>
      <c r="I1525" s="21">
        <f t="shared" si="124"/>
        <v>-4.3928897332037309E-3</v>
      </c>
      <c r="J1525" s="21">
        <f t="shared" si="125"/>
        <v>1.3208146786219066E-2</v>
      </c>
      <c r="K1525" s="21">
        <f t="shared" si="126"/>
        <v>-1.8603097307945404E-5</v>
      </c>
    </row>
    <row r="1526" spans="1:11" x14ac:dyDescent="0.2">
      <c r="A1526" s="41">
        <v>42633</v>
      </c>
      <c r="B1526">
        <v>20.670454029999998</v>
      </c>
      <c r="C1526">
        <v>39.011001589999999</v>
      </c>
      <c r="D1526">
        <v>1.5520627499999999</v>
      </c>
      <c r="E1526">
        <v>2139.76001</v>
      </c>
      <c r="G1526" s="41">
        <f t="shared" si="122"/>
        <v>42633</v>
      </c>
      <c r="H1526" s="21">
        <f t="shared" si="123"/>
        <v>-1.6647099885776897E-3</v>
      </c>
      <c r="I1526" s="21">
        <f t="shared" si="124"/>
        <v>6.6056125127595955E-3</v>
      </c>
      <c r="J1526" s="21">
        <f t="shared" si="125"/>
        <v>-9.1096654477944572E-3</v>
      </c>
      <c r="K1526" s="21">
        <f t="shared" si="126"/>
        <v>2.9913841439510591E-4</v>
      </c>
    </row>
    <row r="1527" spans="1:11" x14ac:dyDescent="0.2">
      <c r="A1527" s="41">
        <v>42634</v>
      </c>
      <c r="B1527">
        <v>20.73364067</v>
      </c>
      <c r="C1527">
        <v>39.486999509999997</v>
      </c>
      <c r="D1527">
        <v>1.5956064459999999</v>
      </c>
      <c r="E1527">
        <v>2163.1201169999999</v>
      </c>
      <c r="G1527" s="41">
        <f t="shared" si="122"/>
        <v>42634</v>
      </c>
      <c r="H1527" s="21">
        <f t="shared" si="123"/>
        <v>3.0568578662227581E-3</v>
      </c>
      <c r="I1527" s="21">
        <f t="shared" si="124"/>
        <v>1.2201632888144465E-2</v>
      </c>
      <c r="J1527" s="21">
        <f t="shared" si="125"/>
        <v>2.8055370828273585E-2</v>
      </c>
      <c r="K1527" s="21">
        <f t="shared" si="126"/>
        <v>1.0917162154086668E-2</v>
      </c>
    </row>
    <row r="1528" spans="1:11" x14ac:dyDescent="0.2">
      <c r="A1528" s="41">
        <v>42635</v>
      </c>
      <c r="B1528">
        <v>20.75661659</v>
      </c>
      <c r="C1528">
        <v>40.23500061</v>
      </c>
      <c r="D1528">
        <v>1.5995421409999999</v>
      </c>
      <c r="E1528">
        <v>2177.179932</v>
      </c>
      <c r="G1528" s="41">
        <f t="shared" si="122"/>
        <v>42635</v>
      </c>
      <c r="H1528" s="21">
        <f t="shared" si="123"/>
        <v>1.1081469176440768E-3</v>
      </c>
      <c r="I1528" s="21">
        <f t="shared" si="124"/>
        <v>1.8942971339480419E-2</v>
      </c>
      <c r="J1528" s="21">
        <f t="shared" si="125"/>
        <v>2.4665825397398589E-3</v>
      </c>
      <c r="K1528" s="21">
        <f t="shared" si="126"/>
        <v>6.4997846811667426E-3</v>
      </c>
    </row>
    <row r="1529" spans="1:11" x14ac:dyDescent="0.2">
      <c r="A1529" s="41">
        <v>42636</v>
      </c>
      <c r="B1529">
        <v>20.77959061</v>
      </c>
      <c r="C1529">
        <v>40.287498470000003</v>
      </c>
      <c r="D1529">
        <v>1.5978204009999999</v>
      </c>
      <c r="E1529">
        <v>2164.6899410000001</v>
      </c>
      <c r="G1529" s="41">
        <f t="shared" si="122"/>
        <v>42636</v>
      </c>
      <c r="H1529" s="21">
        <f t="shared" si="123"/>
        <v>1.1068287502630737E-3</v>
      </c>
      <c r="I1529" s="21">
        <f t="shared" si="124"/>
        <v>1.304780892359636E-3</v>
      </c>
      <c r="J1529" s="21">
        <f t="shared" si="125"/>
        <v>-1.076395523361251E-3</v>
      </c>
      <c r="K1529" s="21">
        <f t="shared" si="126"/>
        <v>-5.7367748142553854E-3</v>
      </c>
    </row>
    <row r="1530" spans="1:11" x14ac:dyDescent="0.2">
      <c r="A1530" s="41">
        <v>42639</v>
      </c>
      <c r="B1530">
        <v>20.569934839999998</v>
      </c>
      <c r="C1530">
        <v>39.958000179999999</v>
      </c>
      <c r="D1530">
        <v>1.5828139779999999</v>
      </c>
      <c r="E1530">
        <v>2146.1000979999999</v>
      </c>
      <c r="G1530" s="41">
        <f t="shared" si="122"/>
        <v>42639</v>
      </c>
      <c r="H1530" s="21">
        <f t="shared" si="123"/>
        <v>-1.00895043571795E-2</v>
      </c>
      <c r="I1530" s="21">
        <f t="shared" si="124"/>
        <v>-8.1786733481445939E-3</v>
      </c>
      <c r="J1530" s="21">
        <f t="shared" si="125"/>
        <v>-9.3918083600685875E-3</v>
      </c>
      <c r="K1530" s="21">
        <f t="shared" si="126"/>
        <v>-8.5877624540595665E-3</v>
      </c>
    </row>
    <row r="1531" spans="1:11" x14ac:dyDescent="0.2">
      <c r="A1531" s="41">
        <v>42640</v>
      </c>
      <c r="B1531">
        <v>20.77384949</v>
      </c>
      <c r="C1531">
        <v>40.805500029999997</v>
      </c>
      <c r="D1531">
        <v>1.636935711</v>
      </c>
      <c r="E1531">
        <v>2159.929932</v>
      </c>
      <c r="G1531" s="41">
        <f t="shared" si="122"/>
        <v>42640</v>
      </c>
      <c r="H1531" s="21">
        <f t="shared" si="123"/>
        <v>9.9132375277860407E-3</v>
      </c>
      <c r="I1531" s="21">
        <f t="shared" si="124"/>
        <v>2.1209766409285846E-2</v>
      </c>
      <c r="J1531" s="21">
        <f t="shared" si="125"/>
        <v>3.4193363056084891E-2</v>
      </c>
      <c r="K1531" s="21">
        <f t="shared" si="126"/>
        <v>6.4441700612607455E-3</v>
      </c>
    </row>
    <row r="1532" spans="1:11" x14ac:dyDescent="0.2">
      <c r="A1532" s="41">
        <v>42641</v>
      </c>
      <c r="B1532">
        <v>20.618751530000001</v>
      </c>
      <c r="C1532">
        <v>41.436000819999997</v>
      </c>
      <c r="D1532">
        <v>1.6428399090000001</v>
      </c>
      <c r="E1532">
        <v>2171.3701169999999</v>
      </c>
      <c r="G1532" s="41">
        <f t="shared" si="122"/>
        <v>42641</v>
      </c>
      <c r="H1532" s="21">
        <f t="shared" si="123"/>
        <v>-7.4660192409047388E-3</v>
      </c>
      <c r="I1532" s="21">
        <f t="shared" si="124"/>
        <v>1.5451367818957173E-2</v>
      </c>
      <c r="J1532" s="21">
        <f t="shared" si="125"/>
        <v>3.6068600375229742E-3</v>
      </c>
      <c r="K1532" s="21">
        <f t="shared" si="126"/>
        <v>5.2965537587632561E-3</v>
      </c>
    </row>
    <row r="1533" spans="1:11" x14ac:dyDescent="0.2">
      <c r="A1533" s="41">
        <v>42642</v>
      </c>
      <c r="B1533">
        <v>20.3143177</v>
      </c>
      <c r="C1533">
        <v>41.45249939</v>
      </c>
      <c r="D1533">
        <v>1.65809238</v>
      </c>
      <c r="E1533">
        <v>2151.1298830000001</v>
      </c>
      <c r="G1533" s="41">
        <f t="shared" si="122"/>
        <v>42642</v>
      </c>
      <c r="H1533" s="21">
        <f t="shared" si="123"/>
        <v>-1.4764901238421425E-2</v>
      </c>
      <c r="I1533" s="21">
        <f t="shared" si="124"/>
        <v>3.9816994095720482E-4</v>
      </c>
      <c r="J1533" s="21">
        <f t="shared" si="125"/>
        <v>9.2842101755881146E-3</v>
      </c>
      <c r="K1533" s="21">
        <f t="shared" si="126"/>
        <v>-9.3214113252899633E-3</v>
      </c>
    </row>
    <row r="1534" spans="1:11" x14ac:dyDescent="0.2">
      <c r="A1534" s="41">
        <v>42643</v>
      </c>
      <c r="B1534">
        <v>20.713531490000001</v>
      </c>
      <c r="C1534">
        <v>41.865501399999999</v>
      </c>
      <c r="D1534">
        <v>1.685645461</v>
      </c>
      <c r="E1534">
        <v>2168.2700199999999</v>
      </c>
      <c r="G1534" s="41">
        <f t="shared" si="122"/>
        <v>42643</v>
      </c>
      <c r="H1534" s="21">
        <f t="shared" si="123"/>
        <v>1.9651843389256487E-2</v>
      </c>
      <c r="I1534" s="21">
        <f t="shared" si="124"/>
        <v>9.9632595398970736E-3</v>
      </c>
      <c r="J1534" s="21">
        <f t="shared" si="125"/>
        <v>1.6617337690195466E-2</v>
      </c>
      <c r="K1534" s="21">
        <f t="shared" si="126"/>
        <v>7.967969361336813E-3</v>
      </c>
    </row>
    <row r="1535" spans="1:11" x14ac:dyDescent="0.2">
      <c r="A1535" s="41">
        <v>42646</v>
      </c>
      <c r="B1535">
        <v>20.681941989999999</v>
      </c>
      <c r="C1535">
        <v>41.837001800000003</v>
      </c>
      <c r="D1535">
        <v>1.6839230060000001</v>
      </c>
      <c r="E1535">
        <v>2161.1999510000001</v>
      </c>
      <c r="G1535" s="41">
        <f t="shared" si="122"/>
        <v>42646</v>
      </c>
      <c r="H1535" s="21">
        <f t="shared" si="123"/>
        <v>-1.525065873738298E-3</v>
      </c>
      <c r="I1535" s="21">
        <f t="shared" si="124"/>
        <v>-6.8074187689048937E-4</v>
      </c>
      <c r="J1535" s="21">
        <f t="shared" si="125"/>
        <v>-1.0218370587715686E-3</v>
      </c>
      <c r="K1535" s="21">
        <f t="shared" si="126"/>
        <v>-3.2606958242220596E-3</v>
      </c>
    </row>
    <row r="1536" spans="1:11" x14ac:dyDescent="0.2">
      <c r="A1536" s="41">
        <v>42647</v>
      </c>
      <c r="B1536">
        <v>20.60726738</v>
      </c>
      <c r="C1536">
        <v>41.701499939999998</v>
      </c>
      <c r="D1536">
        <v>1.6802331210000001</v>
      </c>
      <c r="E1536">
        <v>2150.48999</v>
      </c>
      <c r="G1536" s="41">
        <f t="shared" si="122"/>
        <v>42647</v>
      </c>
      <c r="H1536" s="21">
        <f t="shared" si="123"/>
        <v>-3.6106188691615642E-3</v>
      </c>
      <c r="I1536" s="21">
        <f t="shared" si="124"/>
        <v>-3.2388042682351958E-3</v>
      </c>
      <c r="J1536" s="21">
        <f t="shared" si="125"/>
        <v>-2.1912432972603924E-3</v>
      </c>
      <c r="K1536" s="21">
        <f t="shared" si="126"/>
        <v>-4.9555623000289151E-3</v>
      </c>
    </row>
    <row r="1537" spans="1:11" x14ac:dyDescent="0.2">
      <c r="A1537" s="41">
        <v>42648</v>
      </c>
      <c r="B1537">
        <v>20.584291459999999</v>
      </c>
      <c r="C1537">
        <v>42.2179985</v>
      </c>
      <c r="D1537">
        <v>1.6785107850000001</v>
      </c>
      <c r="E1537">
        <v>2159.7299800000001</v>
      </c>
      <c r="G1537" s="41">
        <f t="shared" si="122"/>
        <v>42648</v>
      </c>
      <c r="H1537" s="21">
        <f t="shared" si="123"/>
        <v>-1.1149425868225121E-3</v>
      </c>
      <c r="I1537" s="21">
        <f t="shared" si="124"/>
        <v>1.2385611086966675E-2</v>
      </c>
      <c r="J1537" s="21">
        <f t="shared" si="125"/>
        <v>-1.0250577604224986E-3</v>
      </c>
      <c r="K1537" s="21">
        <f t="shared" si="126"/>
        <v>4.2966905416750301E-3</v>
      </c>
    </row>
    <row r="1538" spans="1:11" x14ac:dyDescent="0.2">
      <c r="A1538" s="41">
        <v>42649</v>
      </c>
      <c r="B1538">
        <v>19.920833590000001</v>
      </c>
      <c r="C1538">
        <v>42.083000179999999</v>
      </c>
      <c r="D1538">
        <v>1.6566165690000001</v>
      </c>
      <c r="E1538">
        <v>2160.7700199999999</v>
      </c>
      <c r="G1538" s="41">
        <f t="shared" ref="G1538:G1601" si="127">A1538</f>
        <v>42649</v>
      </c>
      <c r="H1538" s="21">
        <f t="shared" si="123"/>
        <v>-3.2231270689557098E-2</v>
      </c>
      <c r="I1538" s="21">
        <f t="shared" si="124"/>
        <v>-3.1976485100306817E-3</v>
      </c>
      <c r="J1538" s="21">
        <f t="shared" si="125"/>
        <v>-1.3043833972148144E-2</v>
      </c>
      <c r="K1538" s="21">
        <f t="shared" si="126"/>
        <v>4.8156019948386586E-4</v>
      </c>
    </row>
    <row r="1539" spans="1:11" x14ac:dyDescent="0.2">
      <c r="A1539" s="41">
        <v>42650</v>
      </c>
      <c r="B1539">
        <v>19.731277469999998</v>
      </c>
      <c r="C1539">
        <v>41.971500399999996</v>
      </c>
      <c r="D1539">
        <v>1.6445620059999999</v>
      </c>
      <c r="E1539">
        <v>2153.73999</v>
      </c>
      <c r="G1539" s="41">
        <f t="shared" si="127"/>
        <v>42650</v>
      </c>
      <c r="H1539" s="21">
        <f t="shared" si="123"/>
        <v>-9.5154712850549165E-3</v>
      </c>
      <c r="I1539" s="21">
        <f t="shared" si="124"/>
        <v>-2.6495206977422692E-3</v>
      </c>
      <c r="J1539" s="21">
        <f t="shared" si="125"/>
        <v>-7.2766162222298592E-3</v>
      </c>
      <c r="K1539" s="21">
        <f t="shared" si="126"/>
        <v>-3.2534836817107449E-3</v>
      </c>
    </row>
    <row r="1540" spans="1:11" x14ac:dyDescent="0.2">
      <c r="A1540" s="41">
        <v>42653</v>
      </c>
      <c r="B1540">
        <v>19.524490360000001</v>
      </c>
      <c r="C1540">
        <v>42.085498809999997</v>
      </c>
      <c r="D1540">
        <v>1.650712132</v>
      </c>
      <c r="E1540">
        <v>2163.6599120000001</v>
      </c>
      <c r="G1540" s="41">
        <f t="shared" si="127"/>
        <v>42653</v>
      </c>
      <c r="H1540" s="21">
        <f t="shared" si="123"/>
        <v>-1.0480168367932689E-2</v>
      </c>
      <c r="I1540" s="21">
        <f t="shared" si="124"/>
        <v>2.7160908929526606E-3</v>
      </c>
      <c r="J1540" s="21">
        <f t="shared" si="125"/>
        <v>3.7396741366770847E-3</v>
      </c>
      <c r="K1540" s="21">
        <f t="shared" si="126"/>
        <v>4.605905098135743E-3</v>
      </c>
    </row>
    <row r="1541" spans="1:11" x14ac:dyDescent="0.2">
      <c r="A1541" s="41">
        <v>42654</v>
      </c>
      <c r="B1541">
        <v>19.35503769</v>
      </c>
      <c r="C1541">
        <v>41.549999239999998</v>
      </c>
      <c r="D1541">
        <v>1.626849532</v>
      </c>
      <c r="E1541">
        <v>2136.7299800000001</v>
      </c>
      <c r="G1541" s="41">
        <f t="shared" si="127"/>
        <v>42654</v>
      </c>
      <c r="H1541" s="21">
        <f t="shared" ref="H1541:H1604" si="128">(B1541-B1540)/B1540</f>
        <v>-8.6789804433083217E-3</v>
      </c>
      <c r="I1541" s="21">
        <f t="shared" ref="I1541:I1604" si="129">C1541/C1540-1</f>
        <v>-1.2724087515692206E-2</v>
      </c>
      <c r="J1541" s="21">
        <f t="shared" ref="J1541:J1604" si="130">D1541/D1540-1</f>
        <v>-1.4455942703400448E-2</v>
      </c>
      <c r="K1541" s="21">
        <f t="shared" ref="K1541:K1604" si="131">E1541/E1540-1</f>
        <v>-1.2446471763257416E-2</v>
      </c>
    </row>
    <row r="1542" spans="1:11" x14ac:dyDescent="0.2">
      <c r="A1542" s="41">
        <v>42655</v>
      </c>
      <c r="B1542">
        <v>19.37514114</v>
      </c>
      <c r="C1542">
        <v>41.704498289999997</v>
      </c>
      <c r="D1542">
        <v>1.6342296599999999</v>
      </c>
      <c r="E1542">
        <v>2139.179932</v>
      </c>
      <c r="G1542" s="41">
        <f t="shared" si="127"/>
        <v>42655</v>
      </c>
      <c r="H1542" s="21">
        <f t="shared" si="128"/>
        <v>1.0386675718222576E-3</v>
      </c>
      <c r="I1542" s="21">
        <f t="shared" si="129"/>
        <v>3.7183887563412288E-3</v>
      </c>
      <c r="J1542" s="21">
        <f t="shared" si="130"/>
        <v>4.5364539589147768E-3</v>
      </c>
      <c r="K1542" s="21">
        <f t="shared" si="131"/>
        <v>1.1465894253985809E-3</v>
      </c>
    </row>
    <row r="1543" spans="1:11" x14ac:dyDescent="0.2">
      <c r="A1543" s="41">
        <v>42656</v>
      </c>
      <c r="B1543">
        <v>19.596290589999999</v>
      </c>
      <c r="C1543">
        <v>41.4640007</v>
      </c>
      <c r="D1543">
        <v>1.6076605319999999</v>
      </c>
      <c r="E1543">
        <v>2132.5500489999999</v>
      </c>
      <c r="G1543" s="41">
        <f t="shared" si="127"/>
        <v>42656</v>
      </c>
      <c r="H1543" s="21">
        <f t="shared" si="128"/>
        <v>1.1414082013752941E-2</v>
      </c>
      <c r="I1543" s="21">
        <f t="shared" si="129"/>
        <v>-5.7667062274110448E-3</v>
      </c>
      <c r="J1543" s="21">
        <f t="shared" si="130"/>
        <v>-1.6257891195047836E-2</v>
      </c>
      <c r="K1543" s="21">
        <f t="shared" si="131"/>
        <v>-3.0992638350910706E-3</v>
      </c>
    </row>
    <row r="1544" spans="1:11" x14ac:dyDescent="0.2">
      <c r="A1544" s="41">
        <v>42657</v>
      </c>
      <c r="B1544">
        <v>19.65948105</v>
      </c>
      <c r="C1544">
        <v>41.147998809999997</v>
      </c>
      <c r="D1544">
        <v>1.623405099</v>
      </c>
      <c r="E1544">
        <v>2132.9799800000001</v>
      </c>
      <c r="G1544" s="41">
        <f t="shared" si="127"/>
        <v>42657</v>
      </c>
      <c r="H1544" s="21">
        <f t="shared" si="128"/>
        <v>3.2246133373959773E-3</v>
      </c>
      <c r="I1544" s="21">
        <f t="shared" si="129"/>
        <v>-7.6211143320765729E-3</v>
      </c>
      <c r="J1544" s="21">
        <f t="shared" si="130"/>
        <v>9.7934649054380873E-3</v>
      </c>
      <c r="K1544" s="21">
        <f t="shared" si="131"/>
        <v>2.0160417815362486E-4</v>
      </c>
    </row>
    <row r="1545" spans="1:11" x14ac:dyDescent="0.2">
      <c r="A1545" s="41">
        <v>42660</v>
      </c>
      <c r="B1545">
        <v>19.593421939999999</v>
      </c>
      <c r="C1545">
        <v>40.647499080000003</v>
      </c>
      <c r="D1545">
        <v>1.614057064</v>
      </c>
      <c r="E1545">
        <v>2126.5</v>
      </c>
      <c r="G1545" s="41">
        <f t="shared" si="127"/>
        <v>42660</v>
      </c>
      <c r="H1545" s="21">
        <f t="shared" si="128"/>
        <v>-3.3601655014185226E-3</v>
      </c>
      <c r="I1545" s="21">
        <f t="shared" si="129"/>
        <v>-1.2163403919375093E-2</v>
      </c>
      <c r="J1545" s="21">
        <f t="shared" si="130"/>
        <v>-5.7582885539525508E-3</v>
      </c>
      <c r="K1545" s="21">
        <f t="shared" si="131"/>
        <v>-3.0379938212078406E-3</v>
      </c>
    </row>
    <row r="1546" spans="1:11" x14ac:dyDescent="0.2">
      <c r="A1546" s="41">
        <v>42661</v>
      </c>
      <c r="B1546">
        <v>19.780105590000002</v>
      </c>
      <c r="C1546">
        <v>40.882499690000003</v>
      </c>
      <c r="D1546">
        <v>1.638657928</v>
      </c>
      <c r="E1546">
        <v>2139.6000979999999</v>
      </c>
      <c r="G1546" s="41">
        <f t="shared" si="127"/>
        <v>42661</v>
      </c>
      <c r="H1546" s="21">
        <f t="shared" si="128"/>
        <v>9.5278737206637553E-3</v>
      </c>
      <c r="I1546" s="21">
        <f t="shared" si="129"/>
        <v>5.7814285089836659E-3</v>
      </c>
      <c r="J1546" s="21">
        <f t="shared" si="130"/>
        <v>1.5241632126086868E-2</v>
      </c>
      <c r="K1546" s="21">
        <f t="shared" si="131"/>
        <v>6.1604034798965479E-3</v>
      </c>
    </row>
    <row r="1547" spans="1:11" x14ac:dyDescent="0.2">
      <c r="A1547" s="41">
        <v>42662</v>
      </c>
      <c r="B1547">
        <v>19.78585052</v>
      </c>
      <c r="C1547">
        <v>40.884498600000001</v>
      </c>
      <c r="D1547">
        <v>1.6352132559999999</v>
      </c>
      <c r="E1547">
        <v>2144.290039</v>
      </c>
      <c r="G1547" s="41">
        <f t="shared" si="127"/>
        <v>42662</v>
      </c>
      <c r="H1547" s="21">
        <f t="shared" si="128"/>
        <v>2.9043980447218432E-4</v>
      </c>
      <c r="I1547" s="21">
        <f t="shared" si="129"/>
        <v>4.8894025931778273E-5</v>
      </c>
      <c r="J1547" s="21">
        <f t="shared" si="130"/>
        <v>-2.1021300059886894E-3</v>
      </c>
      <c r="K1547" s="21">
        <f t="shared" si="131"/>
        <v>2.191970828747003E-3</v>
      </c>
    </row>
    <row r="1548" spans="1:11" x14ac:dyDescent="0.2">
      <c r="A1548" s="41">
        <v>42663</v>
      </c>
      <c r="B1548">
        <v>19.73989868</v>
      </c>
      <c r="C1548">
        <v>40.515998840000002</v>
      </c>
      <c r="D1548">
        <v>1.6662106510000001</v>
      </c>
      <c r="E1548">
        <v>2141.3400879999999</v>
      </c>
      <c r="G1548" s="41">
        <f t="shared" si="127"/>
        <v>42663</v>
      </c>
      <c r="H1548" s="21">
        <f t="shared" si="128"/>
        <v>-2.3224596766033157E-3</v>
      </c>
      <c r="I1548" s="21">
        <f t="shared" si="129"/>
        <v>-9.0131901483071486E-3</v>
      </c>
      <c r="J1548" s="21">
        <f t="shared" si="130"/>
        <v>1.8956178887532316E-2</v>
      </c>
      <c r="K1548" s="21">
        <f t="shared" si="131"/>
        <v>-1.375723874264545E-3</v>
      </c>
    </row>
    <row r="1549" spans="1:11" x14ac:dyDescent="0.2">
      <c r="A1549" s="41">
        <v>42664</v>
      </c>
      <c r="B1549">
        <v>19.627880099999999</v>
      </c>
      <c r="C1549">
        <v>40.949501040000001</v>
      </c>
      <c r="D1549">
        <v>1.661536694</v>
      </c>
      <c r="E1549">
        <v>2141.1599120000001</v>
      </c>
      <c r="G1549" s="41">
        <f t="shared" si="127"/>
        <v>42664</v>
      </c>
      <c r="H1549" s="21">
        <f t="shared" si="128"/>
        <v>-5.6747292281441875E-3</v>
      </c>
      <c r="I1549" s="21">
        <f t="shared" si="129"/>
        <v>1.069953135579671E-2</v>
      </c>
      <c r="J1549" s="21">
        <f t="shared" si="130"/>
        <v>-2.8051417131410572E-3</v>
      </c>
      <c r="K1549" s="21">
        <f t="shared" si="131"/>
        <v>-8.4141702203055502E-5</v>
      </c>
    </row>
    <row r="1550" spans="1:11" x14ac:dyDescent="0.2">
      <c r="A1550" s="41">
        <v>42667</v>
      </c>
      <c r="B1550">
        <v>19.872016909999999</v>
      </c>
      <c r="C1550">
        <v>41.904499049999998</v>
      </c>
      <c r="D1550">
        <v>1.739521265</v>
      </c>
      <c r="E1550">
        <v>2151.330078</v>
      </c>
      <c r="G1550" s="41">
        <f t="shared" si="127"/>
        <v>42667</v>
      </c>
      <c r="H1550" s="21">
        <f t="shared" si="128"/>
        <v>1.243826683045616E-2</v>
      </c>
      <c r="I1550" s="21">
        <f t="shared" si="129"/>
        <v>2.3321358887062882E-2</v>
      </c>
      <c r="J1550" s="21">
        <f t="shared" si="130"/>
        <v>4.6935208401723161E-2</v>
      </c>
      <c r="K1550" s="21">
        <f t="shared" si="131"/>
        <v>4.749839534638145E-3</v>
      </c>
    </row>
    <row r="1551" spans="1:11" x14ac:dyDescent="0.2">
      <c r="A1551" s="41">
        <v>42668</v>
      </c>
      <c r="B1551">
        <v>19.920833590000001</v>
      </c>
      <c r="C1551">
        <v>41.758998869999999</v>
      </c>
      <c r="D1551">
        <v>1.7680578229999999</v>
      </c>
      <c r="E1551">
        <v>2143.1599120000001</v>
      </c>
      <c r="G1551" s="41">
        <f t="shared" si="127"/>
        <v>42668</v>
      </c>
      <c r="H1551" s="21">
        <f t="shared" si="128"/>
        <v>2.4565538677373041E-3</v>
      </c>
      <c r="I1551" s="21">
        <f t="shared" si="129"/>
        <v>-3.4721851662369296E-3</v>
      </c>
      <c r="J1551" s="21">
        <f t="shared" si="130"/>
        <v>1.6404834234664989E-2</v>
      </c>
      <c r="K1551" s="21">
        <f t="shared" si="131"/>
        <v>-3.7977277794559727E-3</v>
      </c>
    </row>
    <row r="1552" spans="1:11" x14ac:dyDescent="0.2">
      <c r="A1552" s="41">
        <v>42669</v>
      </c>
      <c r="B1552">
        <v>19.98689461</v>
      </c>
      <c r="C1552">
        <v>41.129501339999997</v>
      </c>
      <c r="D1552">
        <v>1.7751920219999999</v>
      </c>
      <c r="E1552">
        <v>2139.429932</v>
      </c>
      <c r="G1552" s="41">
        <f t="shared" si="127"/>
        <v>42669</v>
      </c>
      <c r="H1552" s="21">
        <f t="shared" si="128"/>
        <v>3.3161774933535477E-3</v>
      </c>
      <c r="I1552" s="21">
        <f t="shared" si="129"/>
        <v>-1.5074535957140478E-2</v>
      </c>
      <c r="J1552" s="21">
        <f t="shared" si="130"/>
        <v>4.0350484623261629E-3</v>
      </c>
      <c r="K1552" s="21">
        <f t="shared" si="131"/>
        <v>-1.7404114266579285E-3</v>
      </c>
    </row>
    <row r="1553" spans="1:11" x14ac:dyDescent="0.2">
      <c r="A1553" s="41">
        <v>42670</v>
      </c>
      <c r="B1553">
        <v>20.05583382</v>
      </c>
      <c r="C1553">
        <v>40.917999270000003</v>
      </c>
      <c r="D1553">
        <v>1.7387828830000001</v>
      </c>
      <c r="E1553">
        <v>2133.040039</v>
      </c>
      <c r="G1553" s="41">
        <f t="shared" si="127"/>
        <v>42670</v>
      </c>
      <c r="H1553" s="21">
        <f t="shared" si="128"/>
        <v>3.4492206691032288E-3</v>
      </c>
      <c r="I1553" s="21">
        <f t="shared" si="129"/>
        <v>-5.1423446214822199E-3</v>
      </c>
      <c r="J1553" s="21">
        <f t="shared" si="130"/>
        <v>-2.0509972188236802E-2</v>
      </c>
      <c r="K1553" s="21">
        <f t="shared" si="131"/>
        <v>-2.9867269333876401E-3</v>
      </c>
    </row>
    <row r="1554" spans="1:11" x14ac:dyDescent="0.2">
      <c r="A1554" s="41">
        <v>42671</v>
      </c>
      <c r="B1554">
        <v>20.101778029999998</v>
      </c>
      <c r="C1554">
        <v>38.816001890000003</v>
      </c>
      <c r="D1554">
        <v>1.7358310219999999</v>
      </c>
      <c r="E1554">
        <v>2126.4099120000001</v>
      </c>
      <c r="G1554" s="41">
        <f t="shared" si="127"/>
        <v>42671</v>
      </c>
      <c r="H1554" s="21">
        <f t="shared" si="128"/>
        <v>2.2908152516791379E-3</v>
      </c>
      <c r="I1554" s="21">
        <f t="shared" si="129"/>
        <v>-5.1370971638418528E-2</v>
      </c>
      <c r="J1554" s="21">
        <f t="shared" si="130"/>
        <v>-1.6976593391045958E-3</v>
      </c>
      <c r="K1554" s="21">
        <f t="shared" si="131"/>
        <v>-3.1082993655890956E-3</v>
      </c>
    </row>
    <row r="1555" spans="1:11" x14ac:dyDescent="0.2">
      <c r="A1555" s="41">
        <v>42674</v>
      </c>
      <c r="B1555">
        <v>20.110395430000001</v>
      </c>
      <c r="C1555">
        <v>39.491001130000001</v>
      </c>
      <c r="D1555">
        <v>1.7505912779999999</v>
      </c>
      <c r="E1555">
        <v>2126.1499020000001</v>
      </c>
      <c r="G1555" s="41">
        <f t="shared" si="127"/>
        <v>42674</v>
      </c>
      <c r="H1555" s="21">
        <f t="shared" si="128"/>
        <v>4.2868844672055647E-4</v>
      </c>
      <c r="I1555" s="21">
        <f t="shared" si="129"/>
        <v>1.7389715764979163E-2</v>
      </c>
      <c r="J1555" s="21">
        <f t="shared" si="130"/>
        <v>8.5032793013419816E-3</v>
      </c>
      <c r="K1555" s="21">
        <f t="shared" si="131"/>
        <v>-1.2227651805640782E-4</v>
      </c>
    </row>
    <row r="1556" spans="1:11" x14ac:dyDescent="0.2">
      <c r="A1556" s="41">
        <v>42675</v>
      </c>
      <c r="B1556">
        <v>19.903610230000002</v>
      </c>
      <c r="C1556">
        <v>39.270500179999999</v>
      </c>
      <c r="D1556">
        <v>1.6986833809999999</v>
      </c>
      <c r="E1556">
        <v>2111.719971</v>
      </c>
      <c r="G1556" s="41">
        <f t="shared" si="127"/>
        <v>42675</v>
      </c>
      <c r="H1556" s="21">
        <f t="shared" si="128"/>
        <v>-1.0282502933359713E-2</v>
      </c>
      <c r="I1556" s="21">
        <f t="shared" si="129"/>
        <v>-5.5835745787790048E-3</v>
      </c>
      <c r="J1556" s="21">
        <f t="shared" si="130"/>
        <v>-2.9651636936808723E-2</v>
      </c>
      <c r="K1556" s="21">
        <f t="shared" si="131"/>
        <v>-6.7868831762174509E-3</v>
      </c>
    </row>
    <row r="1557" spans="1:11" x14ac:dyDescent="0.2">
      <c r="A1557" s="41">
        <v>42676</v>
      </c>
      <c r="B1557">
        <v>19.94668579</v>
      </c>
      <c r="C1557">
        <v>38.277999880000003</v>
      </c>
      <c r="D1557">
        <v>1.69154954</v>
      </c>
      <c r="E1557">
        <v>2097.9399410000001</v>
      </c>
      <c r="G1557" s="41">
        <f t="shared" si="127"/>
        <v>42676</v>
      </c>
      <c r="H1557" s="21">
        <f t="shared" si="128"/>
        <v>2.1642083773863344E-3</v>
      </c>
      <c r="I1557" s="21">
        <f t="shared" si="129"/>
        <v>-2.5273431594982965E-2</v>
      </c>
      <c r="J1557" s="21">
        <f t="shared" si="130"/>
        <v>-4.1996295953635743E-3</v>
      </c>
      <c r="K1557" s="21">
        <f t="shared" si="131"/>
        <v>-6.5255006294582252E-3</v>
      </c>
    </row>
    <row r="1558" spans="1:11" x14ac:dyDescent="0.2">
      <c r="A1558" s="41">
        <v>42677</v>
      </c>
      <c r="B1558">
        <v>19.998378750000001</v>
      </c>
      <c r="C1558">
        <v>38.351501460000001</v>
      </c>
      <c r="D1558">
        <v>1.671868801</v>
      </c>
      <c r="E1558">
        <v>2088.6599120000001</v>
      </c>
      <c r="G1558" s="41">
        <f t="shared" si="127"/>
        <v>42677</v>
      </c>
      <c r="H1558" s="21">
        <f t="shared" si="128"/>
        <v>2.5915563389440877E-3</v>
      </c>
      <c r="I1558" s="21">
        <f t="shared" si="129"/>
        <v>1.9202043009149961E-3</v>
      </c>
      <c r="J1558" s="21">
        <f t="shared" si="130"/>
        <v>-1.1634739943826911E-2</v>
      </c>
      <c r="K1558" s="21">
        <f t="shared" si="131"/>
        <v>-4.4234006982948326E-3</v>
      </c>
    </row>
    <row r="1559" spans="1:11" x14ac:dyDescent="0.2">
      <c r="A1559" s="41">
        <v>42678</v>
      </c>
      <c r="B1559">
        <v>19.863393779999999</v>
      </c>
      <c r="C1559">
        <v>37.752498629999998</v>
      </c>
      <c r="D1559">
        <v>1.66227448</v>
      </c>
      <c r="E1559">
        <v>2085.179932</v>
      </c>
      <c r="G1559" s="41">
        <f t="shared" si="127"/>
        <v>42678</v>
      </c>
      <c r="H1559" s="21">
        <f t="shared" si="128"/>
        <v>-6.74979565531038E-3</v>
      </c>
      <c r="I1559" s="21">
        <f t="shared" si="129"/>
        <v>-1.5618758254478116E-2</v>
      </c>
      <c r="J1559" s="21">
        <f t="shared" si="130"/>
        <v>-5.73868056767457E-3</v>
      </c>
      <c r="K1559" s="21">
        <f t="shared" si="131"/>
        <v>-1.6661305078947697E-3</v>
      </c>
    </row>
    <row r="1560" spans="1:11" x14ac:dyDescent="0.2">
      <c r="A1560" s="41">
        <v>42681</v>
      </c>
      <c r="B1560">
        <v>20.041467669999999</v>
      </c>
      <c r="C1560">
        <v>39.246498109999997</v>
      </c>
      <c r="D1560">
        <v>1.7532970910000001</v>
      </c>
      <c r="E1560">
        <v>2131.5200199999999</v>
      </c>
      <c r="G1560" s="41">
        <f t="shared" si="127"/>
        <v>42681</v>
      </c>
      <c r="H1560" s="21">
        <f t="shared" si="128"/>
        <v>8.9649277445880797E-3</v>
      </c>
      <c r="I1560" s="21">
        <f t="shared" si="129"/>
        <v>3.9573525838440649E-2</v>
      </c>
      <c r="J1560" s="21">
        <f t="shared" si="130"/>
        <v>5.4757870673680875E-2</v>
      </c>
      <c r="K1560" s="21">
        <f t="shared" si="131"/>
        <v>2.2223544015960606E-2</v>
      </c>
    </row>
    <row r="1561" spans="1:11" x14ac:dyDescent="0.2">
      <c r="A1561" s="41">
        <v>42682</v>
      </c>
      <c r="B1561">
        <v>20.044338230000001</v>
      </c>
      <c r="C1561">
        <v>39.387500760000002</v>
      </c>
      <c r="D1561">
        <v>1.7505912779999999</v>
      </c>
      <c r="E1561">
        <v>2139.5600589999999</v>
      </c>
      <c r="G1561" s="41">
        <f t="shared" si="127"/>
        <v>42682</v>
      </c>
      <c r="H1561" s="21">
        <f t="shared" si="128"/>
        <v>1.4323102715169722E-4</v>
      </c>
      <c r="I1561" s="21">
        <f t="shared" si="129"/>
        <v>3.5927447489658704E-3</v>
      </c>
      <c r="J1561" s="21">
        <f t="shared" si="130"/>
        <v>-1.5432712538505644E-3</v>
      </c>
      <c r="K1561" s="21">
        <f t="shared" si="131"/>
        <v>3.7719744241482278E-3</v>
      </c>
    </row>
    <row r="1562" spans="1:11" x14ac:dyDescent="0.2">
      <c r="A1562" s="41">
        <v>42683</v>
      </c>
      <c r="B1562">
        <v>20.420585630000001</v>
      </c>
      <c r="C1562">
        <v>38.594001769999998</v>
      </c>
      <c r="D1562">
        <v>1.7210702899999999</v>
      </c>
      <c r="E1562">
        <v>2163.26001</v>
      </c>
      <c r="G1562" s="41">
        <f t="shared" si="127"/>
        <v>42683</v>
      </c>
      <c r="H1562" s="21">
        <f t="shared" si="128"/>
        <v>1.8770756893179828E-2</v>
      </c>
      <c r="I1562" s="21">
        <f t="shared" si="129"/>
        <v>-2.0145959370081234E-2</v>
      </c>
      <c r="J1562" s="21">
        <f t="shared" si="130"/>
        <v>-1.6863438297103239E-2</v>
      </c>
      <c r="K1562" s="21">
        <f t="shared" si="131"/>
        <v>1.1077020670818172E-2</v>
      </c>
    </row>
    <row r="1563" spans="1:11" x14ac:dyDescent="0.2">
      <c r="A1563" s="41">
        <v>42684</v>
      </c>
      <c r="B1563">
        <v>20.503877639999999</v>
      </c>
      <c r="C1563">
        <v>37.118999479999999</v>
      </c>
      <c r="D1563">
        <v>1.6671948430000001</v>
      </c>
      <c r="E1563">
        <v>2167.4799800000001</v>
      </c>
      <c r="G1563" s="41">
        <f t="shared" si="127"/>
        <v>42684</v>
      </c>
      <c r="H1563" s="21">
        <f t="shared" si="128"/>
        <v>4.0788257256262348E-3</v>
      </c>
      <c r="I1563" s="21">
        <f t="shared" si="129"/>
        <v>-3.8218433496226667E-2</v>
      </c>
      <c r="J1563" s="21">
        <f t="shared" si="130"/>
        <v>-3.130345536323198E-2</v>
      </c>
      <c r="K1563" s="21">
        <f t="shared" si="131"/>
        <v>1.9507456248868404E-3</v>
      </c>
    </row>
    <row r="1564" spans="1:11" x14ac:dyDescent="0.2">
      <c r="A1564" s="41">
        <v>42685</v>
      </c>
      <c r="B1564">
        <v>20.457921979999998</v>
      </c>
      <c r="C1564">
        <v>36.950500490000003</v>
      </c>
      <c r="D1564">
        <v>2.1641297339999999</v>
      </c>
      <c r="E1564">
        <v>2164.4499510000001</v>
      </c>
      <c r="G1564" s="41">
        <f t="shared" si="127"/>
        <v>42685</v>
      </c>
      <c r="H1564" s="21">
        <f t="shared" si="128"/>
        <v>-2.2413155602503208E-3</v>
      </c>
      <c r="I1564" s="21">
        <f t="shared" si="129"/>
        <v>-4.5394270416901916E-3</v>
      </c>
      <c r="J1564" s="21">
        <f t="shared" si="130"/>
        <v>0.29806647560509503</v>
      </c>
      <c r="K1564" s="21">
        <f t="shared" si="131"/>
        <v>-1.3979501669952876E-3</v>
      </c>
    </row>
    <row r="1565" spans="1:11" x14ac:dyDescent="0.2">
      <c r="A1565" s="41">
        <v>42688</v>
      </c>
      <c r="B1565">
        <v>20.24538231</v>
      </c>
      <c r="C1565">
        <v>35.953498840000002</v>
      </c>
      <c r="D1565">
        <v>2.057609797</v>
      </c>
      <c r="E1565">
        <v>2164.1999510000001</v>
      </c>
      <c r="G1565" s="41">
        <f t="shared" si="127"/>
        <v>42688</v>
      </c>
      <c r="H1565" s="21">
        <f t="shared" si="128"/>
        <v>-1.0389113332614157E-2</v>
      </c>
      <c r="I1565" s="21">
        <f t="shared" si="129"/>
        <v>-2.6982087841268099E-2</v>
      </c>
      <c r="J1565" s="21">
        <f t="shared" si="130"/>
        <v>-4.9220679946537782E-2</v>
      </c>
      <c r="K1565" s="21">
        <f t="shared" si="131"/>
        <v>-1.1550278623184695E-4</v>
      </c>
    </row>
    <row r="1566" spans="1:11" x14ac:dyDescent="0.2">
      <c r="A1566" s="41">
        <v>42689</v>
      </c>
      <c r="B1566">
        <v>20.51248932</v>
      </c>
      <c r="C1566">
        <v>37.161998750000002</v>
      </c>
      <c r="D1566">
        <v>2.1203405860000002</v>
      </c>
      <c r="E1566">
        <v>2180.389893</v>
      </c>
      <c r="G1566" s="41">
        <f t="shared" si="127"/>
        <v>42689</v>
      </c>
      <c r="H1566" s="21">
        <f t="shared" si="128"/>
        <v>1.3193478192213014E-2</v>
      </c>
      <c r="I1566" s="21">
        <f t="shared" si="129"/>
        <v>3.3612859637891068E-2</v>
      </c>
      <c r="J1566" s="21">
        <f t="shared" si="130"/>
        <v>3.0487213412116132E-2</v>
      </c>
      <c r="K1566" s="21">
        <f t="shared" si="131"/>
        <v>7.4807976927082631E-3</v>
      </c>
    </row>
    <row r="1567" spans="1:11" x14ac:dyDescent="0.2">
      <c r="A1567" s="41">
        <v>42690</v>
      </c>
      <c r="B1567">
        <v>20.503877639999999</v>
      </c>
      <c r="C1567">
        <v>37.324501040000001</v>
      </c>
      <c r="D1567">
        <v>2.2541697030000001</v>
      </c>
      <c r="E1567">
        <v>2176.9399410000001</v>
      </c>
      <c r="G1567" s="41">
        <f t="shared" si="127"/>
        <v>42690</v>
      </c>
      <c r="H1567" s="21">
        <f t="shared" si="128"/>
        <v>-4.1982617836660218E-4</v>
      </c>
      <c r="I1567" s="21">
        <f t="shared" si="129"/>
        <v>4.3728081229752469E-3</v>
      </c>
      <c r="J1567" s="21">
        <f t="shared" si="130"/>
        <v>6.3116802028709396E-2</v>
      </c>
      <c r="K1567" s="21">
        <f t="shared" si="131"/>
        <v>-1.5822638011099288E-3</v>
      </c>
    </row>
    <row r="1568" spans="1:11" x14ac:dyDescent="0.2">
      <c r="A1568" s="41">
        <v>42691</v>
      </c>
      <c r="B1568">
        <v>19.872016909999999</v>
      </c>
      <c r="C1568">
        <v>37.819999690000003</v>
      </c>
      <c r="D1568">
        <v>2.2728655340000001</v>
      </c>
      <c r="E1568">
        <v>2187.1201169999999</v>
      </c>
      <c r="G1568" s="41">
        <f t="shared" si="127"/>
        <v>42691</v>
      </c>
      <c r="H1568" s="21">
        <f t="shared" si="128"/>
        <v>-3.0816645567925838E-2</v>
      </c>
      <c r="I1568" s="21">
        <f t="shared" si="129"/>
        <v>1.3275425958648057E-2</v>
      </c>
      <c r="J1568" s="21">
        <f t="shared" si="130"/>
        <v>8.2938879779630437E-3</v>
      </c>
      <c r="K1568" s="21">
        <f t="shared" si="131"/>
        <v>4.6763697097327306E-3</v>
      </c>
    </row>
    <row r="1569" spans="1:11" x14ac:dyDescent="0.2">
      <c r="A1569" s="41">
        <v>42692</v>
      </c>
      <c r="B1569">
        <v>19.68532562</v>
      </c>
      <c r="C1569">
        <v>38.007999419999997</v>
      </c>
      <c r="D1569">
        <v>2.2967290880000002</v>
      </c>
      <c r="E1569">
        <v>2181.8999020000001</v>
      </c>
      <c r="G1569" s="41">
        <f t="shared" si="127"/>
        <v>42692</v>
      </c>
      <c r="H1569" s="21">
        <f t="shared" si="128"/>
        <v>-9.3946825249555839E-3</v>
      </c>
      <c r="I1569" s="21">
        <f t="shared" si="129"/>
        <v>4.9709077615276431E-3</v>
      </c>
      <c r="J1569" s="21">
        <f t="shared" si="130"/>
        <v>1.0499325033981544E-2</v>
      </c>
      <c r="K1569" s="21">
        <f t="shared" si="131"/>
        <v>-2.3867984933356734E-3</v>
      </c>
    </row>
    <row r="1570" spans="1:11" x14ac:dyDescent="0.2">
      <c r="A1570" s="41">
        <v>42695</v>
      </c>
      <c r="B1570">
        <v>19.92370605</v>
      </c>
      <c r="C1570">
        <v>39</v>
      </c>
      <c r="D1570">
        <v>2.2873804569999998</v>
      </c>
      <c r="E1570">
        <v>2198.179932</v>
      </c>
      <c r="G1570" s="41">
        <f t="shared" si="127"/>
        <v>42695</v>
      </c>
      <c r="H1570" s="21">
        <f t="shared" si="128"/>
        <v>1.2109549753030675E-2</v>
      </c>
      <c r="I1570" s="21">
        <f t="shared" si="129"/>
        <v>2.6099784128022385E-2</v>
      </c>
      <c r="J1570" s="21">
        <f t="shared" si="130"/>
        <v>-4.0704108503024639E-3</v>
      </c>
      <c r="K1570" s="21">
        <f t="shared" si="131"/>
        <v>7.4614009492723898E-3</v>
      </c>
    </row>
    <row r="1571" spans="1:11" x14ac:dyDescent="0.2">
      <c r="A1571" s="41">
        <v>42696</v>
      </c>
      <c r="B1571">
        <v>20.139114379999999</v>
      </c>
      <c r="C1571">
        <v>39.266498570000003</v>
      </c>
      <c r="D1571">
        <v>2.303863287</v>
      </c>
      <c r="E1571">
        <v>2202.9399410000001</v>
      </c>
      <c r="G1571" s="41">
        <f t="shared" si="127"/>
        <v>42696</v>
      </c>
      <c r="H1571" s="21">
        <f t="shared" si="128"/>
        <v>1.0811659711271383E-2</v>
      </c>
      <c r="I1571" s="21">
        <f t="shared" si="129"/>
        <v>6.833296666666655E-3</v>
      </c>
      <c r="J1571" s="21">
        <f t="shared" si="130"/>
        <v>7.2059853224497594E-3</v>
      </c>
      <c r="K1571" s="21">
        <f t="shared" si="131"/>
        <v>2.1654319242507825E-3</v>
      </c>
    </row>
    <row r="1572" spans="1:11" x14ac:dyDescent="0.2">
      <c r="A1572" s="41">
        <v>42697</v>
      </c>
      <c r="B1572">
        <v>20.343036649999998</v>
      </c>
      <c r="C1572">
        <v>39.006000520000001</v>
      </c>
      <c r="D1572">
        <v>2.3151967529999999</v>
      </c>
      <c r="E1572">
        <v>2204.719971</v>
      </c>
      <c r="G1572" s="41">
        <f t="shared" si="127"/>
        <v>42697</v>
      </c>
      <c r="H1572" s="21">
        <f t="shared" si="128"/>
        <v>1.0125682100624707E-2</v>
      </c>
      <c r="I1572" s="21">
        <f t="shared" si="129"/>
        <v>-6.6341043761672935E-3</v>
      </c>
      <c r="J1572" s="21">
        <f t="shared" si="130"/>
        <v>4.9193309620199077E-3</v>
      </c>
      <c r="K1572" s="21">
        <f t="shared" si="131"/>
        <v>8.0802475222818693E-4</v>
      </c>
    </row>
    <row r="1573" spans="1:11" x14ac:dyDescent="0.2">
      <c r="A1573" s="41">
        <v>42699</v>
      </c>
      <c r="B1573">
        <v>20.457921979999998</v>
      </c>
      <c r="C1573">
        <v>39.018501280000002</v>
      </c>
      <c r="D1573">
        <v>2.3198766709999998</v>
      </c>
      <c r="E1573">
        <v>2213.3500979999999</v>
      </c>
      <c r="G1573" s="41">
        <f t="shared" si="127"/>
        <v>42699</v>
      </c>
      <c r="H1573" s="21">
        <f t="shared" si="128"/>
        <v>5.6474031864854309E-3</v>
      </c>
      <c r="I1573" s="21">
        <f t="shared" si="129"/>
        <v>3.2048299834253058E-4</v>
      </c>
      <c r="J1573" s="21">
        <f t="shared" si="130"/>
        <v>2.0213910519422118E-3</v>
      </c>
      <c r="K1573" s="21">
        <f t="shared" si="131"/>
        <v>3.9143869124047548E-3</v>
      </c>
    </row>
    <row r="1574" spans="1:11" x14ac:dyDescent="0.2">
      <c r="A1574" s="41">
        <v>42702</v>
      </c>
      <c r="B1574">
        <v>20.44643211</v>
      </c>
      <c r="C1574">
        <v>38.338500979999999</v>
      </c>
      <c r="D1574">
        <v>2.3186457159999998</v>
      </c>
      <c r="E1574">
        <v>2201.719971</v>
      </c>
      <c r="G1574" s="41">
        <f t="shared" si="127"/>
        <v>42702</v>
      </c>
      <c r="H1574" s="21">
        <f t="shared" si="128"/>
        <v>-5.6163426623833225E-4</v>
      </c>
      <c r="I1574" s="21">
        <f t="shared" si="129"/>
        <v>-1.7427637599923829E-2</v>
      </c>
      <c r="J1574" s="21">
        <f t="shared" si="130"/>
        <v>-5.3061225856865235E-4</v>
      </c>
      <c r="K1574" s="21">
        <f t="shared" si="131"/>
        <v>-5.2545356518649555E-3</v>
      </c>
    </row>
    <row r="1575" spans="1:11" x14ac:dyDescent="0.2">
      <c r="A1575" s="41">
        <v>42703</v>
      </c>
      <c r="B1575">
        <v>20.498130799999998</v>
      </c>
      <c r="C1575">
        <v>38.125999450000002</v>
      </c>
      <c r="D1575">
        <v>2.2974574570000001</v>
      </c>
      <c r="E1575">
        <v>2204.6599120000001</v>
      </c>
      <c r="G1575" s="41">
        <f t="shared" si="127"/>
        <v>42703</v>
      </c>
      <c r="H1575" s="21">
        <f t="shared" si="128"/>
        <v>2.5284944445008355E-3</v>
      </c>
      <c r="I1575" s="21">
        <f t="shared" si="129"/>
        <v>-5.5427709630809785E-3</v>
      </c>
      <c r="J1575" s="21">
        <f t="shared" si="130"/>
        <v>-9.138204622546886E-3</v>
      </c>
      <c r="K1575" s="21">
        <f t="shared" si="131"/>
        <v>1.3352928795322683E-3</v>
      </c>
    </row>
    <row r="1576" spans="1:11" x14ac:dyDescent="0.2">
      <c r="A1576" s="41">
        <v>42704</v>
      </c>
      <c r="B1576">
        <v>20.228157039999999</v>
      </c>
      <c r="C1576">
        <v>37.528499600000004</v>
      </c>
      <c r="D1576">
        <v>2.2715873719999999</v>
      </c>
      <c r="E1576">
        <v>2198.8100589999999</v>
      </c>
      <c r="G1576" s="41">
        <f t="shared" si="127"/>
        <v>42704</v>
      </c>
      <c r="H1576" s="21">
        <f t="shared" si="128"/>
        <v>-1.3170652613847074E-2</v>
      </c>
      <c r="I1576" s="21">
        <f t="shared" si="129"/>
        <v>-1.5671716377785305E-2</v>
      </c>
      <c r="J1576" s="21">
        <f t="shared" si="130"/>
        <v>-1.1260310793210992E-2</v>
      </c>
      <c r="K1576" s="21">
        <f t="shared" si="131"/>
        <v>-2.6534038053485087E-3</v>
      </c>
    </row>
    <row r="1577" spans="1:11" x14ac:dyDescent="0.2">
      <c r="A1577" s="41">
        <v>42705</v>
      </c>
      <c r="B1577">
        <v>20.297084810000001</v>
      </c>
      <c r="C1577">
        <v>37.182498930000001</v>
      </c>
      <c r="D1577">
        <v>2.1592400070000002</v>
      </c>
      <c r="E1577">
        <v>2191.080078</v>
      </c>
      <c r="G1577" s="41">
        <f t="shared" si="127"/>
        <v>42705</v>
      </c>
      <c r="H1577" s="21">
        <f t="shared" si="128"/>
        <v>3.407516061087587E-3</v>
      </c>
      <c r="I1577" s="21">
        <f t="shared" si="129"/>
        <v>-9.219677676642335E-3</v>
      </c>
      <c r="J1577" s="21">
        <f t="shared" si="130"/>
        <v>-4.9457646395121735E-2</v>
      </c>
      <c r="K1577" s="21">
        <f t="shared" si="131"/>
        <v>-3.5155292147042161E-3</v>
      </c>
    </row>
    <row r="1578" spans="1:11" x14ac:dyDescent="0.2">
      <c r="A1578" s="41">
        <v>42706</v>
      </c>
      <c r="B1578">
        <v>20.357397079999998</v>
      </c>
      <c r="C1578">
        <v>37.016998289999997</v>
      </c>
      <c r="D1578">
        <v>2.1791968349999999</v>
      </c>
      <c r="E1578">
        <v>2191.9499510000001</v>
      </c>
      <c r="G1578" s="41">
        <f t="shared" si="127"/>
        <v>42706</v>
      </c>
      <c r="H1578" s="21">
        <f t="shared" si="128"/>
        <v>2.9714745030913216E-3</v>
      </c>
      <c r="I1578" s="21">
        <f t="shared" si="129"/>
        <v>-4.4510359648386455E-3</v>
      </c>
      <c r="J1578" s="21">
        <f t="shared" si="130"/>
        <v>9.2425241915221612E-3</v>
      </c>
      <c r="K1578" s="21">
        <f t="shared" si="131"/>
        <v>3.9700648494522817E-4</v>
      </c>
    </row>
    <row r="1579" spans="1:11" x14ac:dyDescent="0.2">
      <c r="A1579" s="41">
        <v>42709</v>
      </c>
      <c r="B1579">
        <v>20.08741951</v>
      </c>
      <c r="C1579">
        <v>37.9679985</v>
      </c>
      <c r="D1579">
        <v>2.263704062</v>
      </c>
      <c r="E1579">
        <v>2204.709961</v>
      </c>
      <c r="G1579" s="41">
        <f t="shared" si="127"/>
        <v>42709</v>
      </c>
      <c r="H1579" s="21">
        <f t="shared" si="128"/>
        <v>-1.3261890453826046E-2</v>
      </c>
      <c r="I1579" s="21">
        <f t="shared" si="129"/>
        <v>2.5690905636098327E-2</v>
      </c>
      <c r="J1579" s="21">
        <f t="shared" si="130"/>
        <v>3.8779070179771002E-2</v>
      </c>
      <c r="K1579" s="21">
        <f t="shared" si="131"/>
        <v>5.8213053606350762E-3</v>
      </c>
    </row>
    <row r="1580" spans="1:11" x14ac:dyDescent="0.2">
      <c r="A1580" s="41">
        <v>42710</v>
      </c>
      <c r="B1580">
        <v>20.20804214</v>
      </c>
      <c r="C1580">
        <v>38.236000060000002</v>
      </c>
      <c r="D1580">
        <v>2.3009059430000001</v>
      </c>
      <c r="E1580">
        <v>2212.2299800000001</v>
      </c>
      <c r="G1580" s="41">
        <f t="shared" si="127"/>
        <v>42710</v>
      </c>
      <c r="H1580" s="21">
        <f t="shared" si="128"/>
        <v>6.0048842978537333E-3</v>
      </c>
      <c r="I1580" s="21">
        <f t="shared" si="129"/>
        <v>7.0586170087423294E-3</v>
      </c>
      <c r="J1580" s="21">
        <f t="shared" si="130"/>
        <v>1.6434074411268984E-2</v>
      </c>
      <c r="K1580" s="21">
        <f t="shared" si="131"/>
        <v>3.4108881136405422E-3</v>
      </c>
    </row>
    <row r="1581" spans="1:11" x14ac:dyDescent="0.2">
      <c r="A1581" s="41">
        <v>42711</v>
      </c>
      <c r="B1581">
        <v>20.422107700000002</v>
      </c>
      <c r="C1581">
        <v>38.52099991</v>
      </c>
      <c r="D1581">
        <v>2.3422975539999999</v>
      </c>
      <c r="E1581">
        <v>2241.3500979999999</v>
      </c>
      <c r="G1581" s="41">
        <f t="shared" si="127"/>
        <v>42711</v>
      </c>
      <c r="H1581" s="21">
        <f t="shared" si="128"/>
        <v>1.0593087569640313E-2</v>
      </c>
      <c r="I1581" s="21">
        <f t="shared" si="129"/>
        <v>7.4537046122182815E-3</v>
      </c>
      <c r="J1581" s="21">
        <f t="shared" si="130"/>
        <v>1.7989266847662666E-2</v>
      </c>
      <c r="K1581" s="21">
        <f t="shared" si="131"/>
        <v>1.3163241734930109E-2</v>
      </c>
    </row>
    <row r="1582" spans="1:11" x14ac:dyDescent="0.2">
      <c r="A1582" s="41">
        <v>42712</v>
      </c>
      <c r="B1582">
        <v>20.34689522</v>
      </c>
      <c r="C1582">
        <v>38.366500850000001</v>
      </c>
      <c r="D1582">
        <v>2.3031232359999998</v>
      </c>
      <c r="E1582">
        <v>2246.1899410000001</v>
      </c>
      <c r="G1582" s="41">
        <f t="shared" si="127"/>
        <v>42712</v>
      </c>
      <c r="H1582" s="21">
        <f t="shared" si="128"/>
        <v>-3.6828950813926581E-3</v>
      </c>
      <c r="I1582" s="21">
        <f t="shared" si="129"/>
        <v>-4.0107749113722502E-3</v>
      </c>
      <c r="J1582" s="21">
        <f t="shared" si="130"/>
        <v>-1.6724740173639008E-2</v>
      </c>
      <c r="K1582" s="21">
        <f t="shared" si="131"/>
        <v>2.1593427123762776E-3</v>
      </c>
    </row>
    <row r="1583" spans="1:11" x14ac:dyDescent="0.2">
      <c r="A1583" s="41">
        <v>42713</v>
      </c>
      <c r="B1583">
        <v>20.271682739999999</v>
      </c>
      <c r="C1583">
        <v>38.432998660000003</v>
      </c>
      <c r="D1583">
        <v>2.2622253890000001</v>
      </c>
      <c r="E1583">
        <v>2259.530029</v>
      </c>
      <c r="G1583" s="41">
        <f t="shared" si="127"/>
        <v>42713</v>
      </c>
      <c r="H1583" s="21">
        <f t="shared" si="128"/>
        <v>-3.6965089359712708E-3</v>
      </c>
      <c r="I1583" s="21">
        <f t="shared" si="129"/>
        <v>1.7332258227036323E-3</v>
      </c>
      <c r="J1583" s="21">
        <f t="shared" si="130"/>
        <v>-1.775755910961585E-2</v>
      </c>
      <c r="K1583" s="21">
        <f t="shared" si="131"/>
        <v>5.9389848367235043E-3</v>
      </c>
    </row>
    <row r="1584" spans="1:11" x14ac:dyDescent="0.2">
      <c r="A1584" s="41">
        <v>42716</v>
      </c>
      <c r="B1584">
        <v>20.731618879999999</v>
      </c>
      <c r="C1584">
        <v>38.006000520000001</v>
      </c>
      <c r="D1584">
        <v>2.2072832579999999</v>
      </c>
      <c r="E1584">
        <v>2256.959961</v>
      </c>
      <c r="G1584" s="41">
        <f t="shared" si="127"/>
        <v>42716</v>
      </c>
      <c r="H1584" s="21">
        <f t="shared" si="128"/>
        <v>2.2688601923137632E-2</v>
      </c>
      <c r="I1584" s="21">
        <f t="shared" si="129"/>
        <v>-1.1110195792357169E-2</v>
      </c>
      <c r="J1584" s="21">
        <f t="shared" si="130"/>
        <v>-2.4286762613113022E-2</v>
      </c>
      <c r="K1584" s="21">
        <f t="shared" si="131"/>
        <v>-1.1374347616602831E-3</v>
      </c>
    </row>
    <row r="1585" spans="1:11" x14ac:dyDescent="0.2">
      <c r="A1585" s="41">
        <v>42717</v>
      </c>
      <c r="B1585">
        <v>20.769216539999999</v>
      </c>
      <c r="C1585">
        <v>38.716999049999998</v>
      </c>
      <c r="D1585">
        <v>2.2462112900000002</v>
      </c>
      <c r="E1585">
        <v>2271.719971</v>
      </c>
      <c r="G1585" s="41">
        <f t="shared" si="127"/>
        <v>42717</v>
      </c>
      <c r="H1585" s="21">
        <f t="shared" si="128"/>
        <v>1.8135419244210717E-3</v>
      </c>
      <c r="I1585" s="21">
        <f t="shared" si="129"/>
        <v>1.8707533554493505E-2</v>
      </c>
      <c r="J1585" s="21">
        <f t="shared" si="130"/>
        <v>1.7636174178783381E-2</v>
      </c>
      <c r="K1585" s="21">
        <f t="shared" si="131"/>
        <v>6.539774854251279E-3</v>
      </c>
    </row>
    <row r="1586" spans="1:11" x14ac:dyDescent="0.2">
      <c r="A1586" s="41">
        <v>42718</v>
      </c>
      <c r="B1586">
        <v>20.636163710000002</v>
      </c>
      <c r="C1586">
        <v>38.441001890000003</v>
      </c>
      <c r="D1586">
        <v>2.376297712</v>
      </c>
      <c r="E1586">
        <v>2253.280029</v>
      </c>
      <c r="G1586" s="41">
        <f t="shared" si="127"/>
        <v>42718</v>
      </c>
      <c r="H1586" s="21">
        <f t="shared" si="128"/>
        <v>-6.4062517593644827E-3</v>
      </c>
      <c r="I1586" s="21">
        <f t="shared" si="129"/>
        <v>-7.1285783188818064E-3</v>
      </c>
      <c r="J1586" s="21">
        <f t="shared" si="130"/>
        <v>5.7913706773328411E-2</v>
      </c>
      <c r="K1586" s="21">
        <f t="shared" si="131"/>
        <v>-8.1171721142561104E-3</v>
      </c>
    </row>
    <row r="1587" spans="1:11" x14ac:dyDescent="0.2">
      <c r="A1587" s="41">
        <v>42719</v>
      </c>
      <c r="B1587">
        <v>20.56095505</v>
      </c>
      <c r="C1587">
        <v>38.049999239999998</v>
      </c>
      <c r="D1587">
        <v>2.431978703</v>
      </c>
      <c r="E1587">
        <v>2262.030029</v>
      </c>
      <c r="G1587" s="41">
        <f t="shared" si="127"/>
        <v>42719</v>
      </c>
      <c r="H1587" s="21">
        <f t="shared" si="128"/>
        <v>-3.6445078192298007E-3</v>
      </c>
      <c r="I1587" s="21">
        <f t="shared" si="129"/>
        <v>-1.0171499981162513E-2</v>
      </c>
      <c r="J1587" s="21">
        <f t="shared" si="130"/>
        <v>2.3431824522162303E-2</v>
      </c>
      <c r="K1587" s="21">
        <f t="shared" si="131"/>
        <v>3.8832279554188442E-3</v>
      </c>
    </row>
    <row r="1588" spans="1:11" x14ac:dyDescent="0.2">
      <c r="A1588" s="41">
        <v>42720</v>
      </c>
      <c r="B1588">
        <v>20.53202057</v>
      </c>
      <c r="C1588">
        <v>37.888500209999997</v>
      </c>
      <c r="D1588">
        <v>2.4738621709999999</v>
      </c>
      <c r="E1588">
        <v>2258.070068</v>
      </c>
      <c r="G1588" s="41">
        <f t="shared" si="127"/>
        <v>42720</v>
      </c>
      <c r="H1588" s="21">
        <f t="shared" si="128"/>
        <v>-1.407253696612707E-3</v>
      </c>
      <c r="I1588" s="21">
        <f t="shared" si="129"/>
        <v>-4.2443898351047782E-3</v>
      </c>
      <c r="J1588" s="21">
        <f t="shared" si="130"/>
        <v>1.7221971536319103E-2</v>
      </c>
      <c r="K1588" s="21">
        <f t="shared" si="131"/>
        <v>-1.7506226483432474E-3</v>
      </c>
    </row>
    <row r="1589" spans="1:11" x14ac:dyDescent="0.2">
      <c r="A1589" s="41">
        <v>42723</v>
      </c>
      <c r="B1589">
        <v>20.705581670000001</v>
      </c>
      <c r="C1589">
        <v>38.299999239999998</v>
      </c>
      <c r="D1589">
        <v>2.503920317</v>
      </c>
      <c r="E1589">
        <v>2262.530029</v>
      </c>
      <c r="G1589" s="41">
        <f t="shared" si="127"/>
        <v>42723</v>
      </c>
      <c r="H1589" s="21">
        <f t="shared" si="128"/>
        <v>8.4531914142729984E-3</v>
      </c>
      <c r="I1589" s="21">
        <f t="shared" si="129"/>
        <v>1.0860789625327882E-2</v>
      </c>
      <c r="J1589" s="21">
        <f t="shared" si="130"/>
        <v>1.215029129446199E-2</v>
      </c>
      <c r="K1589" s="21">
        <f t="shared" si="131"/>
        <v>1.9751207295131135E-3</v>
      </c>
    </row>
    <row r="1590" spans="1:11" x14ac:dyDescent="0.2">
      <c r="A1590" s="41">
        <v>42724</v>
      </c>
      <c r="B1590">
        <v>20.77500534</v>
      </c>
      <c r="C1590">
        <v>38.561000819999997</v>
      </c>
      <c r="D1590">
        <v>2.5911376480000001</v>
      </c>
      <c r="E1590">
        <v>2270.76001</v>
      </c>
      <c r="G1590" s="41">
        <f t="shared" si="127"/>
        <v>42724</v>
      </c>
      <c r="H1590" s="21">
        <f t="shared" si="128"/>
        <v>3.3528963883485553E-3</v>
      </c>
      <c r="I1590" s="21">
        <f t="shared" si="129"/>
        <v>6.8146627984109198E-3</v>
      </c>
      <c r="J1590" s="21">
        <f t="shared" si="130"/>
        <v>3.4832310919740817E-2</v>
      </c>
      <c r="K1590" s="21">
        <f t="shared" si="131"/>
        <v>3.6375123841505541E-3</v>
      </c>
    </row>
    <row r="1591" spans="1:11" x14ac:dyDescent="0.2">
      <c r="A1591" s="41">
        <v>42725</v>
      </c>
      <c r="B1591">
        <v>20.607234949999999</v>
      </c>
      <c r="C1591">
        <v>38.52999878</v>
      </c>
      <c r="D1591">
        <v>2.6073973179999999</v>
      </c>
      <c r="E1591">
        <v>2265.179932</v>
      </c>
      <c r="G1591" s="41">
        <f t="shared" si="127"/>
        <v>42725</v>
      </c>
      <c r="H1591" s="21">
        <f t="shared" si="128"/>
        <v>-8.0755882972976967E-3</v>
      </c>
      <c r="I1591" s="21">
        <f t="shared" si="129"/>
        <v>-8.0397394623421548E-4</v>
      </c>
      <c r="J1591" s="21">
        <f t="shared" si="130"/>
        <v>6.2751085464525236E-3</v>
      </c>
      <c r="K1591" s="21">
        <f t="shared" si="131"/>
        <v>-2.4573614012164402E-3</v>
      </c>
    </row>
    <row r="1592" spans="1:11" x14ac:dyDescent="0.2">
      <c r="A1592" s="41">
        <v>42726</v>
      </c>
      <c r="B1592">
        <v>20.129947659999999</v>
      </c>
      <c r="C1592">
        <v>38.317001339999997</v>
      </c>
      <c r="D1592">
        <v>2.6389338969999998</v>
      </c>
      <c r="E1592">
        <v>2260.959961</v>
      </c>
      <c r="G1592" s="41">
        <f t="shared" si="127"/>
        <v>42726</v>
      </c>
      <c r="H1592" s="21">
        <f t="shared" si="128"/>
        <v>-2.316115146733937E-2</v>
      </c>
      <c r="I1592" s="21">
        <f t="shared" si="129"/>
        <v>-5.5280936087276356E-3</v>
      </c>
      <c r="J1592" s="21">
        <f t="shared" si="130"/>
        <v>1.2095041588901401E-2</v>
      </c>
      <c r="K1592" s="21">
        <f t="shared" si="131"/>
        <v>-1.8629738593322065E-3</v>
      </c>
    </row>
    <row r="1593" spans="1:11" x14ac:dyDescent="0.2">
      <c r="A1593" s="41">
        <v>42727</v>
      </c>
      <c r="B1593">
        <v>20.115486149999999</v>
      </c>
      <c r="C1593">
        <v>38.029499049999998</v>
      </c>
      <c r="D1593">
        <v>2.7047166819999999</v>
      </c>
      <c r="E1593">
        <v>2263.790039</v>
      </c>
      <c r="G1593" s="41">
        <f t="shared" si="127"/>
        <v>42727</v>
      </c>
      <c r="H1593" s="21">
        <f t="shared" si="128"/>
        <v>-7.1840772982915393E-4</v>
      </c>
      <c r="I1593" s="21">
        <f t="shared" si="129"/>
        <v>-7.5032565165757958E-3</v>
      </c>
      <c r="J1593" s="21">
        <f t="shared" si="130"/>
        <v>2.4927788102151238E-2</v>
      </c>
      <c r="K1593" s="21">
        <f t="shared" si="131"/>
        <v>1.2517152222140115E-3</v>
      </c>
    </row>
    <row r="1594" spans="1:11" x14ac:dyDescent="0.2">
      <c r="A1594" s="41">
        <v>42731</v>
      </c>
      <c r="B1594">
        <v>20.161766050000001</v>
      </c>
      <c r="C1594">
        <v>38.569999690000003</v>
      </c>
      <c r="D1594">
        <v>2.890484571</v>
      </c>
      <c r="E1594">
        <v>2268.8798830000001</v>
      </c>
      <c r="G1594" s="41">
        <f t="shared" si="127"/>
        <v>42731</v>
      </c>
      <c r="H1594" s="21">
        <f t="shared" si="128"/>
        <v>2.3007099930320014E-3</v>
      </c>
      <c r="I1594" s="21">
        <f t="shared" si="129"/>
        <v>1.4212667889455188E-2</v>
      </c>
      <c r="J1594" s="21">
        <f t="shared" si="130"/>
        <v>6.8682938304145846E-2</v>
      </c>
      <c r="K1594" s="21">
        <f t="shared" si="131"/>
        <v>2.2483728227060684E-3</v>
      </c>
    </row>
    <row r="1595" spans="1:11" x14ac:dyDescent="0.2">
      <c r="A1595" s="41">
        <v>42732</v>
      </c>
      <c r="B1595">
        <v>20.048952100000001</v>
      </c>
      <c r="C1595">
        <v>38.606498719999998</v>
      </c>
      <c r="D1595">
        <v>2.6916587349999999</v>
      </c>
      <c r="E1595">
        <v>2249.919922</v>
      </c>
      <c r="G1595" s="41">
        <f t="shared" si="127"/>
        <v>42732</v>
      </c>
      <c r="H1595" s="21">
        <f t="shared" si="128"/>
        <v>-5.5954398895527117E-3</v>
      </c>
      <c r="I1595" s="21">
        <f t="shared" si="129"/>
        <v>9.4630620413149735E-4</v>
      </c>
      <c r="J1595" s="21">
        <f t="shared" si="130"/>
        <v>-6.8786333611604022E-2</v>
      </c>
      <c r="K1595" s="21">
        <f t="shared" si="131"/>
        <v>-8.3565292028286997E-3</v>
      </c>
    </row>
    <row r="1596" spans="1:11" x14ac:dyDescent="0.2">
      <c r="A1596" s="41">
        <v>42733</v>
      </c>
      <c r="B1596">
        <v>20.034484859999999</v>
      </c>
      <c r="C1596">
        <v>38.257499690000003</v>
      </c>
      <c r="D1596">
        <v>2.7453689579999998</v>
      </c>
      <c r="E1596">
        <v>2249.26001</v>
      </c>
      <c r="G1596" s="41">
        <f t="shared" si="127"/>
        <v>42733</v>
      </c>
      <c r="H1596" s="21">
        <f t="shared" si="128"/>
        <v>-7.2159581846683544E-4</v>
      </c>
      <c r="I1596" s="21">
        <f t="shared" si="129"/>
        <v>-9.0399036838634261E-3</v>
      </c>
      <c r="J1596" s="21">
        <f t="shared" si="130"/>
        <v>1.9954321215241322E-2</v>
      </c>
      <c r="K1596" s="21">
        <f t="shared" si="131"/>
        <v>-2.9330466100030428E-4</v>
      </c>
    </row>
    <row r="1597" spans="1:11" x14ac:dyDescent="0.2">
      <c r="A1597" s="41">
        <v>42734</v>
      </c>
      <c r="B1597">
        <v>19.99399185</v>
      </c>
      <c r="C1597">
        <v>37.493499759999999</v>
      </c>
      <c r="D1597">
        <v>2.629817724</v>
      </c>
      <c r="E1597">
        <v>2238.830078</v>
      </c>
      <c r="G1597" s="41">
        <f t="shared" si="127"/>
        <v>42734</v>
      </c>
      <c r="H1597" s="21">
        <f t="shared" si="128"/>
        <v>-2.021165519501095E-3</v>
      </c>
      <c r="I1597" s="21">
        <f t="shared" si="129"/>
        <v>-1.9969938866645331E-2</v>
      </c>
      <c r="J1597" s="21">
        <f t="shared" si="130"/>
        <v>-4.2089509922986434E-2</v>
      </c>
      <c r="K1597" s="21">
        <f t="shared" si="131"/>
        <v>-4.6370503870737378E-3</v>
      </c>
    </row>
    <row r="1598" spans="1:11" x14ac:dyDescent="0.2">
      <c r="A1598" s="41">
        <v>42738</v>
      </c>
      <c r="B1598">
        <v>19.860927579999998</v>
      </c>
      <c r="C1598">
        <v>37.683498380000003</v>
      </c>
      <c r="D1598">
        <v>2.5132818220000002</v>
      </c>
      <c r="E1598">
        <v>2257.830078</v>
      </c>
      <c r="G1598" s="41">
        <f t="shared" si="127"/>
        <v>42738</v>
      </c>
      <c r="H1598" s="21">
        <f t="shared" si="128"/>
        <v>-6.6552127758320546E-3</v>
      </c>
      <c r="I1598" s="21">
        <f t="shared" si="129"/>
        <v>5.0675082671984839E-3</v>
      </c>
      <c r="J1598" s="21">
        <f t="shared" si="130"/>
        <v>-4.4313300095470742E-2</v>
      </c>
      <c r="K1598" s="21">
        <f t="shared" si="131"/>
        <v>8.486575281753117E-3</v>
      </c>
    </row>
    <row r="1599" spans="1:11" x14ac:dyDescent="0.2">
      <c r="A1599" s="41">
        <v>42739</v>
      </c>
      <c r="B1599">
        <v>19.976633069999998</v>
      </c>
      <c r="C1599">
        <v>37.859001159999998</v>
      </c>
      <c r="D1599">
        <v>2.5719199179999999</v>
      </c>
      <c r="E1599">
        <v>2270.75</v>
      </c>
      <c r="G1599" s="41">
        <f t="shared" si="127"/>
        <v>42739</v>
      </c>
      <c r="H1599" s="21">
        <f t="shared" si="128"/>
        <v>5.8257847995234402E-3</v>
      </c>
      <c r="I1599" s="21">
        <f t="shared" si="129"/>
        <v>4.6572846881207663E-3</v>
      </c>
      <c r="J1599" s="21">
        <f t="shared" si="130"/>
        <v>2.3331285607014474E-2</v>
      </c>
      <c r="K1599" s="21">
        <f t="shared" si="131"/>
        <v>5.7222738442055388E-3</v>
      </c>
    </row>
    <row r="1600" spans="1:11" x14ac:dyDescent="0.2">
      <c r="A1600" s="41">
        <v>42740</v>
      </c>
      <c r="B1600">
        <v>20.020023349999999</v>
      </c>
      <c r="C1600">
        <v>39.022499080000003</v>
      </c>
      <c r="D1600">
        <v>2.5066297049999999</v>
      </c>
      <c r="E1600">
        <v>2269</v>
      </c>
      <c r="G1600" s="41">
        <f t="shared" si="127"/>
        <v>42740</v>
      </c>
      <c r="H1600" s="21">
        <f t="shared" si="128"/>
        <v>2.1720517090120712E-3</v>
      </c>
      <c r="I1600" s="21">
        <f t="shared" si="129"/>
        <v>3.0732398751959211E-2</v>
      </c>
      <c r="J1600" s="21">
        <f t="shared" si="130"/>
        <v>-2.5385787692321138E-2</v>
      </c>
      <c r="K1600" s="21">
        <f t="shared" si="131"/>
        <v>-7.7067048332046806E-4</v>
      </c>
    </row>
    <row r="1601" spans="1:11" x14ac:dyDescent="0.2">
      <c r="A1601" s="41">
        <v>42741</v>
      </c>
      <c r="B1601">
        <v>19.74522018</v>
      </c>
      <c r="C1601">
        <v>39.799499509999997</v>
      </c>
      <c r="D1601">
        <v>2.5401382450000001</v>
      </c>
      <c r="E1601">
        <v>2276.9799800000001</v>
      </c>
      <c r="G1601" s="41">
        <f t="shared" si="127"/>
        <v>42741</v>
      </c>
      <c r="H1601" s="21">
        <f t="shared" si="128"/>
        <v>-1.3726416058350824E-2</v>
      </c>
      <c r="I1601" s="21">
        <f t="shared" si="129"/>
        <v>1.991160095633715E-2</v>
      </c>
      <c r="J1601" s="21">
        <f t="shared" si="130"/>
        <v>1.3367965732298037E-2</v>
      </c>
      <c r="K1601" s="21">
        <f t="shared" si="131"/>
        <v>3.5169590127810402E-3</v>
      </c>
    </row>
    <row r="1602" spans="1:11" x14ac:dyDescent="0.2">
      <c r="A1602" s="41">
        <v>42744</v>
      </c>
      <c r="B1602">
        <v>19.875391010000001</v>
      </c>
      <c r="C1602">
        <v>39.846000670000002</v>
      </c>
      <c r="D1602">
        <v>2.6431231500000001</v>
      </c>
      <c r="E1602">
        <v>2268.8999020000001</v>
      </c>
      <c r="G1602" s="41">
        <f t="shared" ref="G1602:G1665" si="132">A1602</f>
        <v>42744</v>
      </c>
      <c r="H1602" s="21">
        <f t="shared" si="128"/>
        <v>6.5925235987923459E-3</v>
      </c>
      <c r="I1602" s="21">
        <f t="shared" si="129"/>
        <v>1.1683855468664905E-3</v>
      </c>
      <c r="J1602" s="21">
        <f t="shared" si="130"/>
        <v>4.0543031546694364E-2</v>
      </c>
      <c r="K1602" s="21">
        <f t="shared" si="131"/>
        <v>-3.5485942217199362E-3</v>
      </c>
    </row>
    <row r="1603" spans="1:11" x14ac:dyDescent="0.2">
      <c r="A1603" s="41">
        <v>42745</v>
      </c>
      <c r="B1603">
        <v>19.736541750000001</v>
      </c>
      <c r="C1603">
        <v>39.79499817</v>
      </c>
      <c r="D1603">
        <v>2.6231653690000001</v>
      </c>
      <c r="E1603">
        <v>2268.8999020000001</v>
      </c>
      <c r="G1603" s="41">
        <f t="shared" si="132"/>
        <v>42745</v>
      </c>
      <c r="H1603" s="21">
        <f t="shared" si="128"/>
        <v>-6.9859888507421437E-3</v>
      </c>
      <c r="I1603" s="21">
        <f t="shared" si="129"/>
        <v>-1.2799904417609698E-3</v>
      </c>
      <c r="J1603" s="21">
        <f t="shared" si="130"/>
        <v>-7.5508328092847021E-3</v>
      </c>
      <c r="K1603" s="21">
        <f t="shared" si="131"/>
        <v>0</v>
      </c>
    </row>
    <row r="1604" spans="1:11" x14ac:dyDescent="0.2">
      <c r="A1604" s="41">
        <v>42746</v>
      </c>
      <c r="B1604">
        <v>19.82332611</v>
      </c>
      <c r="C1604">
        <v>39.951000209999997</v>
      </c>
      <c r="D1604">
        <v>2.5908904079999999</v>
      </c>
      <c r="E1604">
        <v>2275.320068</v>
      </c>
      <c r="G1604" s="41">
        <f t="shared" si="132"/>
        <v>42746</v>
      </c>
      <c r="H1604" s="21">
        <f t="shared" si="128"/>
        <v>4.3971411556940733E-3</v>
      </c>
      <c r="I1604" s="21">
        <f t="shared" si="129"/>
        <v>3.9201419066179355E-3</v>
      </c>
      <c r="J1604" s="21">
        <f t="shared" si="130"/>
        <v>-1.2303822466329661E-2</v>
      </c>
      <c r="K1604" s="21">
        <f t="shared" si="131"/>
        <v>2.8296382728654201E-3</v>
      </c>
    </row>
    <row r="1605" spans="1:11" x14ac:dyDescent="0.2">
      <c r="A1605" s="41">
        <v>42747</v>
      </c>
      <c r="B1605">
        <v>19.661333079999999</v>
      </c>
      <c r="C1605">
        <v>40.681999210000001</v>
      </c>
      <c r="D1605">
        <v>2.5485146049999998</v>
      </c>
      <c r="E1605">
        <v>2270.4399410000001</v>
      </c>
      <c r="G1605" s="41">
        <f t="shared" si="132"/>
        <v>42747</v>
      </c>
      <c r="H1605" s="21">
        <f t="shared" ref="H1605:H1668" si="133">(B1605-B1604)/B1604</f>
        <v>-8.1718390294897598E-3</v>
      </c>
      <c r="I1605" s="21">
        <f t="shared" ref="I1605:I1668" si="134">C1605/C1604-1</f>
        <v>1.8297389205715886E-2</v>
      </c>
      <c r="J1605" s="21">
        <f t="shared" ref="J1605:J1668" si="135">D1605/D1604-1</f>
        <v>-1.6355691027746477E-2</v>
      </c>
      <c r="K1605" s="21">
        <f t="shared" ref="K1605:K1668" si="136">E1605/E1604-1</f>
        <v>-2.1448090176998669E-3</v>
      </c>
    </row>
    <row r="1606" spans="1:11" x14ac:dyDescent="0.2">
      <c r="A1606" s="41">
        <v>42748</v>
      </c>
      <c r="B1606">
        <v>19.41835403</v>
      </c>
      <c r="C1606">
        <v>40.856998439999998</v>
      </c>
      <c r="D1606">
        <v>2.5482683179999999</v>
      </c>
      <c r="E1606">
        <v>2274.639893</v>
      </c>
      <c r="G1606" s="41">
        <f t="shared" si="132"/>
        <v>42748</v>
      </c>
      <c r="H1606" s="21">
        <f t="shared" si="133"/>
        <v>-1.235821848962842E-2</v>
      </c>
      <c r="I1606" s="21">
        <f t="shared" si="134"/>
        <v>4.3016379086153744E-3</v>
      </c>
      <c r="J1606" s="21">
        <f t="shared" si="135"/>
        <v>-9.6639430481104682E-5</v>
      </c>
      <c r="K1606" s="21">
        <f t="shared" si="136"/>
        <v>1.8498406076092877E-3</v>
      </c>
    </row>
    <row r="1607" spans="1:11" x14ac:dyDescent="0.2">
      <c r="A1607" s="41">
        <v>42752</v>
      </c>
      <c r="B1607">
        <v>19.79150581</v>
      </c>
      <c r="C1607">
        <v>40.486000060000002</v>
      </c>
      <c r="D1607">
        <v>2.4911086560000002</v>
      </c>
      <c r="E1607">
        <v>2267.889893</v>
      </c>
      <c r="G1607" s="41">
        <f t="shared" si="132"/>
        <v>42752</v>
      </c>
      <c r="H1607" s="21">
        <f t="shared" si="133"/>
        <v>1.9216447461175505E-2</v>
      </c>
      <c r="I1607" s="21">
        <f t="shared" si="134"/>
        <v>-9.0804120264689203E-3</v>
      </c>
      <c r="J1607" s="21">
        <f t="shared" si="135"/>
        <v>-2.2430786270129177E-2</v>
      </c>
      <c r="K1607" s="21">
        <f t="shared" si="136"/>
        <v>-2.9675026894465661E-3</v>
      </c>
    </row>
    <row r="1608" spans="1:11" x14ac:dyDescent="0.2">
      <c r="A1608" s="41">
        <v>42753</v>
      </c>
      <c r="B1608">
        <v>19.701827999999999</v>
      </c>
      <c r="C1608">
        <v>40.374000549999998</v>
      </c>
      <c r="D1608">
        <v>2.5364415650000001</v>
      </c>
      <c r="E1608">
        <v>2271.889893</v>
      </c>
      <c r="G1608" s="41">
        <f t="shared" si="132"/>
        <v>42753</v>
      </c>
      <c r="H1608" s="21">
        <f t="shared" si="133"/>
        <v>-4.5311261740726182E-3</v>
      </c>
      <c r="I1608" s="21">
        <f t="shared" si="134"/>
        <v>-2.7663762741200193E-3</v>
      </c>
      <c r="J1608" s="21">
        <f t="shared" si="135"/>
        <v>1.8197885062465113E-2</v>
      </c>
      <c r="K1608" s="21">
        <f t="shared" si="136"/>
        <v>1.7637540571728838E-3</v>
      </c>
    </row>
    <row r="1609" spans="1:11" x14ac:dyDescent="0.2">
      <c r="A1609" s="41">
        <v>42754</v>
      </c>
      <c r="B1609">
        <v>19.56009865</v>
      </c>
      <c r="C1609">
        <v>40.451999659999998</v>
      </c>
      <c r="D1609">
        <v>2.5908904079999999</v>
      </c>
      <c r="E1609">
        <v>2263.6899410000001</v>
      </c>
      <c r="G1609" s="41">
        <f t="shared" si="132"/>
        <v>42754</v>
      </c>
      <c r="H1609" s="21">
        <f t="shared" si="133"/>
        <v>-7.1937157303372324E-3</v>
      </c>
      <c r="I1609" s="21">
        <f t="shared" si="134"/>
        <v>1.9319143245020154E-3</v>
      </c>
      <c r="J1609" s="21">
        <f t="shared" si="135"/>
        <v>2.1466626218136442E-2</v>
      </c>
      <c r="K1609" s="21">
        <f t="shared" si="136"/>
        <v>-3.6093087192583528E-3</v>
      </c>
    </row>
    <row r="1610" spans="1:11" x14ac:dyDescent="0.2">
      <c r="A1610" s="41">
        <v>42755</v>
      </c>
      <c r="B1610">
        <v>19.432815550000001</v>
      </c>
      <c r="C1610">
        <v>40.41650009</v>
      </c>
      <c r="D1610">
        <v>2.5625576969999999</v>
      </c>
      <c r="E1610">
        <v>2271.3100589999999</v>
      </c>
      <c r="G1610" s="41">
        <f t="shared" si="132"/>
        <v>42755</v>
      </c>
      <c r="H1610" s="21">
        <f t="shared" si="133"/>
        <v>-6.5072831317238601E-3</v>
      </c>
      <c r="I1610" s="21">
        <f t="shared" si="134"/>
        <v>-8.7757268610633155E-4</v>
      </c>
      <c r="J1610" s="21">
        <f t="shared" si="135"/>
        <v>-1.0935511171184964E-2</v>
      </c>
      <c r="K1610" s="21">
        <f t="shared" si="136"/>
        <v>3.3662375142391454E-3</v>
      </c>
    </row>
    <row r="1611" spans="1:11" x14ac:dyDescent="0.2">
      <c r="A1611" s="41">
        <v>42758</v>
      </c>
      <c r="B1611">
        <v>19.279506680000001</v>
      </c>
      <c r="C1611">
        <v>40.894001009999997</v>
      </c>
      <c r="D1611">
        <v>2.5891659260000002</v>
      </c>
      <c r="E1611">
        <v>2265.1999510000001</v>
      </c>
      <c r="G1611" s="41">
        <f t="shared" si="132"/>
        <v>42758</v>
      </c>
      <c r="H1611" s="21">
        <f t="shared" si="133"/>
        <v>-7.8891743507543376E-3</v>
      </c>
      <c r="I1611" s="21">
        <f t="shared" si="134"/>
        <v>1.1814504445874618E-2</v>
      </c>
      <c r="J1611" s="21">
        <f t="shared" si="135"/>
        <v>1.0383465328859032E-2</v>
      </c>
      <c r="K1611" s="21">
        <f t="shared" si="136"/>
        <v>-2.6901250121218467E-3</v>
      </c>
    </row>
    <row r="1612" spans="1:11" x14ac:dyDescent="0.2">
      <c r="A1612" s="41">
        <v>42759</v>
      </c>
      <c r="B1612">
        <v>19.49645615</v>
      </c>
      <c r="C1612">
        <v>41.122001650000001</v>
      </c>
      <c r="D1612">
        <v>2.6443543429999998</v>
      </c>
      <c r="E1612">
        <v>2280.070068</v>
      </c>
      <c r="G1612" s="41">
        <f t="shared" si="132"/>
        <v>42759</v>
      </c>
      <c r="H1612" s="21">
        <f t="shared" si="133"/>
        <v>1.1252853799680284E-2</v>
      </c>
      <c r="I1612" s="21">
        <f t="shared" si="134"/>
        <v>5.5754055452841289E-3</v>
      </c>
      <c r="J1612" s="21">
        <f t="shared" si="135"/>
        <v>2.1315133358509764E-2</v>
      </c>
      <c r="K1612" s="21">
        <f t="shared" si="136"/>
        <v>6.5645935553879653E-3</v>
      </c>
    </row>
    <row r="1613" spans="1:11" x14ac:dyDescent="0.2">
      <c r="A1613" s="41">
        <v>42760</v>
      </c>
      <c r="B1613">
        <v>19.348928449999999</v>
      </c>
      <c r="C1613">
        <v>41.826000209999997</v>
      </c>
      <c r="D1613">
        <v>2.6556880469999999</v>
      </c>
      <c r="E1613">
        <v>2298.3701169999999</v>
      </c>
      <c r="G1613" s="41">
        <f t="shared" si="132"/>
        <v>42760</v>
      </c>
      <c r="H1613" s="21">
        <f t="shared" si="133"/>
        <v>-7.5668982539681328E-3</v>
      </c>
      <c r="I1613" s="21">
        <f t="shared" si="134"/>
        <v>1.7119754188813729E-2</v>
      </c>
      <c r="J1613" s="21">
        <f t="shared" si="135"/>
        <v>4.2860004862821377E-3</v>
      </c>
      <c r="K1613" s="21">
        <f t="shared" si="136"/>
        <v>8.0260906262639153E-3</v>
      </c>
    </row>
    <row r="1614" spans="1:11" x14ac:dyDescent="0.2">
      <c r="A1614" s="41">
        <v>42761</v>
      </c>
      <c r="B1614">
        <v>19.30264854</v>
      </c>
      <c r="C1614">
        <v>41.957500459999999</v>
      </c>
      <c r="D1614">
        <v>2.701514006</v>
      </c>
      <c r="E1614">
        <v>2296.679932</v>
      </c>
      <c r="G1614" s="41">
        <f t="shared" si="132"/>
        <v>42761</v>
      </c>
      <c r="H1614" s="21">
        <f t="shared" si="133"/>
        <v>-2.391859069590962E-3</v>
      </c>
      <c r="I1614" s="21">
        <f t="shared" si="134"/>
        <v>3.143983391664662E-3</v>
      </c>
      <c r="J1614" s="21">
        <f t="shared" si="135"/>
        <v>1.725577635210862E-2</v>
      </c>
      <c r="K1614" s="21">
        <f t="shared" si="136"/>
        <v>-7.3538416963325748E-4</v>
      </c>
    </row>
    <row r="1615" spans="1:11" x14ac:dyDescent="0.2">
      <c r="A1615" s="41">
        <v>42762</v>
      </c>
      <c r="B1615">
        <v>18.99313927</v>
      </c>
      <c r="C1615">
        <v>41.788501740000001</v>
      </c>
      <c r="D1615">
        <v>2.7537453169999999</v>
      </c>
      <c r="E1615">
        <v>2294.6899410000001</v>
      </c>
      <c r="G1615" s="41">
        <f t="shared" si="132"/>
        <v>42762</v>
      </c>
      <c r="H1615" s="21">
        <f t="shared" si="133"/>
        <v>-1.6034549318898778E-2</v>
      </c>
      <c r="I1615" s="21">
        <f t="shared" si="134"/>
        <v>-4.0278548089658361E-3</v>
      </c>
      <c r="J1615" s="21">
        <f t="shared" si="135"/>
        <v>1.9334088545902572E-2</v>
      </c>
      <c r="K1615" s="21">
        <f t="shared" si="136"/>
        <v>-8.6646422615233032E-4</v>
      </c>
    </row>
    <row r="1616" spans="1:11" x14ac:dyDescent="0.2">
      <c r="A1616" s="41">
        <v>42765</v>
      </c>
      <c r="B1616">
        <v>19.21297646</v>
      </c>
      <c r="C1616">
        <v>41.519001009999997</v>
      </c>
      <c r="D1616">
        <v>2.7106292249999999</v>
      </c>
      <c r="E1616">
        <v>2280.8999020000001</v>
      </c>
      <c r="G1616" s="41">
        <f t="shared" si="132"/>
        <v>42765</v>
      </c>
      <c r="H1616" s="21">
        <f t="shared" si="133"/>
        <v>1.157455789034499E-2</v>
      </c>
      <c r="I1616" s="21">
        <f t="shared" si="134"/>
        <v>-6.4491599071148098E-3</v>
      </c>
      <c r="J1616" s="21">
        <f t="shared" si="135"/>
        <v>-1.565725477001334E-2</v>
      </c>
      <c r="K1616" s="21">
        <f t="shared" si="136"/>
        <v>-6.0095434915230506E-3</v>
      </c>
    </row>
    <row r="1617" spans="1:11" x14ac:dyDescent="0.2">
      <c r="A1617" s="41">
        <v>42766</v>
      </c>
      <c r="B1617">
        <v>19.305541989999998</v>
      </c>
      <c r="C1617">
        <v>41.173999790000003</v>
      </c>
      <c r="D1617">
        <v>2.6899344919999999</v>
      </c>
      <c r="E1617">
        <v>2278.8701169999999</v>
      </c>
      <c r="G1617" s="41">
        <f t="shared" si="132"/>
        <v>42766</v>
      </c>
      <c r="H1617" s="21">
        <f t="shared" si="133"/>
        <v>4.8178651648646282E-3</v>
      </c>
      <c r="I1617" s="21">
        <f t="shared" si="134"/>
        <v>-8.3094778681428449E-3</v>
      </c>
      <c r="J1617" s="21">
        <f t="shared" si="135"/>
        <v>-7.6346601774722744E-3</v>
      </c>
      <c r="K1617" s="21">
        <f t="shared" si="136"/>
        <v>-8.8990533877453259E-4</v>
      </c>
    </row>
    <row r="1618" spans="1:11" x14ac:dyDescent="0.2">
      <c r="A1618" s="41">
        <v>42767</v>
      </c>
      <c r="B1618">
        <v>19.158014300000001</v>
      </c>
      <c r="C1618">
        <v>41.617500309999997</v>
      </c>
      <c r="D1618">
        <v>2.807455778</v>
      </c>
      <c r="E1618">
        <v>2279.5500489999999</v>
      </c>
      <c r="G1618" s="41">
        <f t="shared" si="132"/>
        <v>42767</v>
      </c>
      <c r="H1618" s="21">
        <f t="shared" si="133"/>
        <v>-7.6417274416027362E-3</v>
      </c>
      <c r="I1618" s="21">
        <f t="shared" si="134"/>
        <v>1.0771373251614591E-2</v>
      </c>
      <c r="J1618" s="21">
        <f t="shared" si="135"/>
        <v>4.3689274348321261E-2</v>
      </c>
      <c r="K1618" s="21">
        <f t="shared" si="136"/>
        <v>2.9836364737412246E-4</v>
      </c>
    </row>
    <row r="1619" spans="1:11" x14ac:dyDescent="0.2">
      <c r="A1619" s="41">
        <v>42768</v>
      </c>
      <c r="B1619">
        <v>19.293968199999998</v>
      </c>
      <c r="C1619">
        <v>41.997501370000002</v>
      </c>
      <c r="D1619">
        <v>2.8429341319999999</v>
      </c>
      <c r="E1619">
        <v>2280.8500979999999</v>
      </c>
      <c r="G1619" s="41">
        <f t="shared" si="132"/>
        <v>42768</v>
      </c>
      <c r="H1619" s="21">
        <f t="shared" si="133"/>
        <v>7.0964504917400001E-3</v>
      </c>
      <c r="I1619" s="21">
        <f t="shared" si="134"/>
        <v>9.1307997157314968E-3</v>
      </c>
      <c r="J1619" s="21">
        <f t="shared" si="135"/>
        <v>1.2637190682759147E-2</v>
      </c>
      <c r="K1619" s="21">
        <f t="shared" si="136"/>
        <v>5.7030947864911141E-4</v>
      </c>
    </row>
    <row r="1620" spans="1:11" x14ac:dyDescent="0.2">
      <c r="A1620" s="41">
        <v>42769</v>
      </c>
      <c r="B1620">
        <v>19.236118319999999</v>
      </c>
      <c r="C1620">
        <v>40.509998320000001</v>
      </c>
      <c r="D1620">
        <v>2.818050146</v>
      </c>
      <c r="E1620">
        <v>2297.419922</v>
      </c>
      <c r="G1620" s="41">
        <f t="shared" si="132"/>
        <v>42769</v>
      </c>
      <c r="H1620" s="21">
        <f t="shared" si="133"/>
        <v>-2.9983401755580346E-3</v>
      </c>
      <c r="I1620" s="21">
        <f t="shared" si="134"/>
        <v>-3.5418846395051662E-2</v>
      </c>
      <c r="J1620" s="21">
        <f t="shared" si="135"/>
        <v>-8.7529238612693572E-3</v>
      </c>
      <c r="K1620" s="21">
        <f t="shared" si="136"/>
        <v>7.2647580016458324E-3</v>
      </c>
    </row>
    <row r="1621" spans="1:11" x14ac:dyDescent="0.2">
      <c r="A1621" s="41">
        <v>42772</v>
      </c>
      <c r="B1621">
        <v>19.207187650000002</v>
      </c>
      <c r="C1621">
        <v>40.381999970000003</v>
      </c>
      <c r="D1621">
        <v>2.8902378080000002</v>
      </c>
      <c r="E1621">
        <v>2292.5600589999999</v>
      </c>
      <c r="G1621" s="41">
        <f t="shared" si="132"/>
        <v>42772</v>
      </c>
      <c r="H1621" s="21">
        <f t="shared" si="133"/>
        <v>-1.5039765049645216E-3</v>
      </c>
      <c r="I1621" s="21">
        <f t="shared" si="134"/>
        <v>-3.1596730513021587E-3</v>
      </c>
      <c r="J1621" s="21">
        <f t="shared" si="135"/>
        <v>2.5616173687492694E-2</v>
      </c>
      <c r="K1621" s="21">
        <f t="shared" si="136"/>
        <v>-2.1153568633501818E-3</v>
      </c>
    </row>
    <row r="1622" spans="1:11" x14ac:dyDescent="0.2">
      <c r="A1622" s="41">
        <v>42773</v>
      </c>
      <c r="B1622">
        <v>19.348928449999999</v>
      </c>
      <c r="C1622">
        <v>40.625</v>
      </c>
      <c r="D1622">
        <v>2.9350786210000002</v>
      </c>
      <c r="E1622">
        <v>2293.080078</v>
      </c>
      <c r="G1622" s="41">
        <f t="shared" si="132"/>
        <v>42773</v>
      </c>
      <c r="H1622" s="21">
        <f t="shared" si="133"/>
        <v>7.3795707410604346E-3</v>
      </c>
      <c r="I1622" s="21">
        <f t="shared" si="134"/>
        <v>6.0175333113892115E-3</v>
      </c>
      <c r="J1622" s="21">
        <f t="shared" si="135"/>
        <v>1.5514575608928549E-2</v>
      </c>
      <c r="K1622" s="21">
        <f t="shared" si="136"/>
        <v>2.268289539280044E-4</v>
      </c>
    </row>
    <row r="1623" spans="1:11" x14ac:dyDescent="0.2">
      <c r="A1623" s="41">
        <v>42774</v>
      </c>
      <c r="B1623">
        <v>19.615051269999999</v>
      </c>
      <c r="C1623">
        <v>40.985500340000002</v>
      </c>
      <c r="D1623">
        <v>2.9222662449999999</v>
      </c>
      <c r="E1623">
        <v>2294.669922</v>
      </c>
      <c r="G1623" s="41">
        <f t="shared" si="132"/>
        <v>42774</v>
      </c>
      <c r="H1623" s="21">
        <f t="shared" si="133"/>
        <v>1.375387896480643E-2</v>
      </c>
      <c r="I1623" s="21">
        <f t="shared" si="134"/>
        <v>8.8738545230768739E-3</v>
      </c>
      <c r="J1623" s="21">
        <f t="shared" si="135"/>
        <v>-4.36525819387934E-3</v>
      </c>
      <c r="K1623" s="21">
        <f t="shared" si="136"/>
        <v>6.9332249460152262E-4</v>
      </c>
    </row>
    <row r="1624" spans="1:11" x14ac:dyDescent="0.2">
      <c r="A1624" s="41">
        <v>42775</v>
      </c>
      <c r="B1624">
        <v>19.982423780000001</v>
      </c>
      <c r="C1624">
        <v>41.068000789999999</v>
      </c>
      <c r="D1624">
        <v>2.8673248290000002</v>
      </c>
      <c r="E1624">
        <v>2307.8701169999999</v>
      </c>
      <c r="G1624" s="41">
        <f t="shared" si="132"/>
        <v>42775</v>
      </c>
      <c r="H1624" s="21">
        <f t="shared" si="133"/>
        <v>1.8729112911464889E-2</v>
      </c>
      <c r="I1624" s="21">
        <f t="shared" si="134"/>
        <v>2.0129179664907237E-3</v>
      </c>
      <c r="J1624" s="21">
        <f t="shared" si="135"/>
        <v>-1.8800961785738868E-2</v>
      </c>
      <c r="K1624" s="21">
        <f t="shared" si="136"/>
        <v>5.7525463132819254E-3</v>
      </c>
    </row>
    <row r="1625" spans="1:11" x14ac:dyDescent="0.2">
      <c r="A1625" s="41">
        <v>42776</v>
      </c>
      <c r="B1625">
        <v>19.675796510000001</v>
      </c>
      <c r="C1625">
        <v>41.373001100000003</v>
      </c>
      <c r="D1625">
        <v>2.7993252279999998</v>
      </c>
      <c r="E1625">
        <v>2316.1000979999999</v>
      </c>
      <c r="G1625" s="41">
        <f t="shared" si="132"/>
        <v>42776</v>
      </c>
      <c r="H1625" s="21">
        <f t="shared" si="133"/>
        <v>-1.5344848721850091E-2</v>
      </c>
      <c r="I1625" s="21">
        <f t="shared" si="134"/>
        <v>7.4267143306929739E-3</v>
      </c>
      <c r="J1625" s="21">
        <f t="shared" si="135"/>
        <v>-2.3715346204327914E-2</v>
      </c>
      <c r="K1625" s="21">
        <f t="shared" si="136"/>
        <v>3.5660503333254656E-3</v>
      </c>
    </row>
    <row r="1626" spans="1:11" x14ac:dyDescent="0.2">
      <c r="A1626" s="41">
        <v>42779</v>
      </c>
      <c r="B1626">
        <v>19.60348892</v>
      </c>
      <c r="C1626">
        <v>41.826499939999998</v>
      </c>
      <c r="D1626">
        <v>2.6702237129999999</v>
      </c>
      <c r="E1626">
        <v>2328.25</v>
      </c>
      <c r="G1626" s="41">
        <f t="shared" si="132"/>
        <v>42779</v>
      </c>
      <c r="H1626" s="21">
        <f t="shared" si="133"/>
        <v>-3.6749510985871238E-3</v>
      </c>
      <c r="I1626" s="21">
        <f t="shared" si="134"/>
        <v>1.0961226595669782E-2</v>
      </c>
      <c r="J1626" s="21">
        <f t="shared" si="135"/>
        <v>-4.6118798097725011E-2</v>
      </c>
      <c r="K1626" s="21">
        <f t="shared" si="136"/>
        <v>5.2458449487964298E-3</v>
      </c>
    </row>
    <row r="1627" spans="1:11" x14ac:dyDescent="0.2">
      <c r="A1627" s="41">
        <v>42780</v>
      </c>
      <c r="B1627">
        <v>19.860927579999998</v>
      </c>
      <c r="C1627">
        <v>41.819499970000003</v>
      </c>
      <c r="D1627">
        <v>2.6800787449999999</v>
      </c>
      <c r="E1627">
        <v>2337.580078</v>
      </c>
      <c r="G1627" s="41">
        <f t="shared" si="132"/>
        <v>42780</v>
      </c>
      <c r="H1627" s="21">
        <f t="shared" si="133"/>
        <v>1.3132287882559135E-2</v>
      </c>
      <c r="I1627" s="21">
        <f t="shared" si="134"/>
        <v>-1.6735729764716378E-4</v>
      </c>
      <c r="J1627" s="21">
        <f t="shared" si="135"/>
        <v>3.6907139847575099E-3</v>
      </c>
      <c r="K1627" s="21">
        <f t="shared" si="136"/>
        <v>4.0073351229463761E-3</v>
      </c>
    </row>
    <row r="1628" spans="1:11" x14ac:dyDescent="0.2">
      <c r="A1628" s="41">
        <v>42781</v>
      </c>
      <c r="B1628">
        <v>19.869602199999999</v>
      </c>
      <c r="C1628">
        <v>42.134998320000001</v>
      </c>
      <c r="D1628">
        <v>2.6854989530000002</v>
      </c>
      <c r="E1628">
        <v>2349.25</v>
      </c>
      <c r="G1628" s="41">
        <f t="shared" si="132"/>
        <v>42781</v>
      </c>
      <c r="H1628" s="21">
        <f t="shared" si="133"/>
        <v>4.3676811997119945E-4</v>
      </c>
      <c r="I1628" s="21">
        <f t="shared" si="134"/>
        <v>7.5442879572047428E-3</v>
      </c>
      <c r="J1628" s="21">
        <f t="shared" si="135"/>
        <v>2.0224062483658045E-3</v>
      </c>
      <c r="K1628" s="21">
        <f t="shared" si="136"/>
        <v>4.9923089736394477E-3</v>
      </c>
    </row>
    <row r="1629" spans="1:11" x14ac:dyDescent="0.2">
      <c r="A1629" s="41">
        <v>42782</v>
      </c>
      <c r="B1629">
        <v>19.921674729999999</v>
      </c>
      <c r="C1629">
        <v>42.207000729999997</v>
      </c>
      <c r="D1629">
        <v>2.6423840520000001</v>
      </c>
      <c r="E1629">
        <v>2347.219971</v>
      </c>
      <c r="G1629" s="41">
        <f t="shared" si="132"/>
        <v>42782</v>
      </c>
      <c r="H1629" s="21">
        <f t="shared" si="133"/>
        <v>2.6207132621910382E-3</v>
      </c>
      <c r="I1629" s="21">
        <f t="shared" si="134"/>
        <v>1.708850430066855E-3</v>
      </c>
      <c r="J1629" s="21">
        <f t="shared" si="135"/>
        <v>-1.6054707804609603E-2</v>
      </c>
      <c r="K1629" s="21">
        <f t="shared" si="136"/>
        <v>-8.641179099713181E-4</v>
      </c>
    </row>
    <row r="1630" spans="1:11" x14ac:dyDescent="0.2">
      <c r="A1630" s="41">
        <v>42783</v>
      </c>
      <c r="B1630">
        <v>20.066308979999999</v>
      </c>
      <c r="C1630">
        <v>42.253501890000003</v>
      </c>
      <c r="D1630">
        <v>2.641891003</v>
      </c>
      <c r="E1630">
        <v>2351.1599120000001</v>
      </c>
      <c r="G1630" s="41">
        <f t="shared" si="132"/>
        <v>42783</v>
      </c>
      <c r="H1630" s="21">
        <f t="shared" si="133"/>
        <v>7.2601451414220182E-3</v>
      </c>
      <c r="I1630" s="21">
        <f t="shared" si="134"/>
        <v>1.1017404505351269E-3</v>
      </c>
      <c r="J1630" s="21">
        <f t="shared" si="135"/>
        <v>-1.865924825071863E-4</v>
      </c>
      <c r="K1630" s="21">
        <f t="shared" si="136"/>
        <v>1.6785563554666538E-3</v>
      </c>
    </row>
    <row r="1631" spans="1:11" x14ac:dyDescent="0.2">
      <c r="A1631" s="41">
        <v>42787</v>
      </c>
      <c r="B1631">
        <v>20.667976379999999</v>
      </c>
      <c r="C1631">
        <v>42.821998600000001</v>
      </c>
      <c r="D1631">
        <v>2.7364995479999998</v>
      </c>
      <c r="E1631">
        <v>2365.3798830000001</v>
      </c>
      <c r="G1631" s="41">
        <f t="shared" si="132"/>
        <v>42787</v>
      </c>
      <c r="H1631" s="21">
        <f t="shared" si="133"/>
        <v>2.998395971076093E-2</v>
      </c>
      <c r="I1631" s="21">
        <f t="shared" si="134"/>
        <v>1.3454428262064111E-2</v>
      </c>
      <c r="J1631" s="21">
        <f t="shared" si="135"/>
        <v>3.5810919107778227E-2</v>
      </c>
      <c r="K1631" s="21">
        <f t="shared" si="136"/>
        <v>6.0480662873771962E-3</v>
      </c>
    </row>
    <row r="1632" spans="1:11" x14ac:dyDescent="0.2">
      <c r="A1632" s="41">
        <v>42788</v>
      </c>
      <c r="B1632">
        <v>20.743190769999998</v>
      </c>
      <c r="C1632">
        <v>42.7804985</v>
      </c>
      <c r="D1632">
        <v>2.7323060039999998</v>
      </c>
      <c r="E1632">
        <v>2362.820068</v>
      </c>
      <c r="G1632" s="41">
        <f t="shared" si="132"/>
        <v>42788</v>
      </c>
      <c r="H1632" s="21">
        <f t="shared" si="133"/>
        <v>3.6391753414612379E-3</v>
      </c>
      <c r="I1632" s="21">
        <f t="shared" si="134"/>
        <v>-9.6913038524082395E-4</v>
      </c>
      <c r="J1632" s="21">
        <f t="shared" si="135"/>
        <v>-1.5324482706620124E-3</v>
      </c>
      <c r="K1632" s="21">
        <f t="shared" si="136"/>
        <v>-1.0822003765219579E-3</v>
      </c>
    </row>
    <row r="1633" spans="1:11" x14ac:dyDescent="0.2">
      <c r="A1633" s="41">
        <v>42789</v>
      </c>
      <c r="B1633">
        <v>20.627485279999998</v>
      </c>
      <c r="C1633">
        <v>42.60950089</v>
      </c>
      <c r="D1633">
        <v>2.4789578909999999</v>
      </c>
      <c r="E1633">
        <v>2363.8100589999999</v>
      </c>
      <c r="G1633" s="41">
        <f t="shared" si="132"/>
        <v>42789</v>
      </c>
      <c r="H1633" s="21">
        <f t="shared" si="133"/>
        <v>-5.5779986446125645E-3</v>
      </c>
      <c r="I1633" s="21">
        <f t="shared" si="134"/>
        <v>-3.9970925069983121E-3</v>
      </c>
      <c r="J1633" s="21">
        <f t="shared" si="135"/>
        <v>-9.2723184236724321E-2</v>
      </c>
      <c r="K1633" s="21">
        <f t="shared" si="136"/>
        <v>4.1898704577958412E-4</v>
      </c>
    </row>
    <row r="1634" spans="1:11" x14ac:dyDescent="0.2">
      <c r="A1634" s="41">
        <v>42790</v>
      </c>
      <c r="B1634">
        <v>20.939889910000002</v>
      </c>
      <c r="C1634">
        <v>42.262001040000001</v>
      </c>
      <c r="D1634">
        <v>2.502886057</v>
      </c>
      <c r="E1634">
        <v>2367.3400879999999</v>
      </c>
      <c r="G1634" s="41">
        <f t="shared" si="132"/>
        <v>42790</v>
      </c>
      <c r="H1634" s="21">
        <f t="shared" si="133"/>
        <v>1.5145066194903774E-2</v>
      </c>
      <c r="I1634" s="21">
        <f t="shared" si="134"/>
        <v>-8.1554545991303629E-3</v>
      </c>
      <c r="J1634" s="21">
        <f t="shared" si="135"/>
        <v>9.652510067586384E-3</v>
      </c>
      <c r="K1634" s="21">
        <f t="shared" si="136"/>
        <v>1.4933640655938607E-3</v>
      </c>
    </row>
    <row r="1635" spans="1:11" x14ac:dyDescent="0.2">
      <c r="A1635" s="41">
        <v>42793</v>
      </c>
      <c r="B1635">
        <v>20.751869200000002</v>
      </c>
      <c r="C1635">
        <v>42.431999210000001</v>
      </c>
      <c r="D1635">
        <v>2.5756595130000002</v>
      </c>
      <c r="E1635">
        <v>2369.75</v>
      </c>
      <c r="G1635" s="41">
        <f t="shared" si="132"/>
        <v>42793</v>
      </c>
      <c r="H1635" s="21">
        <f t="shared" si="133"/>
        <v>-8.9790686965459769E-3</v>
      </c>
      <c r="I1635" s="21">
        <f t="shared" si="134"/>
        <v>4.0224827461221579E-3</v>
      </c>
      <c r="J1635" s="21">
        <f t="shared" si="135"/>
        <v>2.9075816614371863E-2</v>
      </c>
      <c r="K1635" s="21">
        <f t="shared" si="136"/>
        <v>1.0179830148679958E-3</v>
      </c>
    </row>
    <row r="1636" spans="1:11" x14ac:dyDescent="0.2">
      <c r="A1636" s="41">
        <v>42794</v>
      </c>
      <c r="B1636">
        <v>20.517557140000001</v>
      </c>
      <c r="C1636">
        <v>42.251998899999997</v>
      </c>
      <c r="D1636">
        <v>2.50338006</v>
      </c>
      <c r="E1636">
        <v>2363.639893</v>
      </c>
      <c r="G1636" s="41">
        <f t="shared" si="132"/>
        <v>42794</v>
      </c>
      <c r="H1636" s="21">
        <f t="shared" si="133"/>
        <v>-1.1291130343092206E-2</v>
      </c>
      <c r="I1636" s="21">
        <f t="shared" si="134"/>
        <v>-4.2420888327501238E-3</v>
      </c>
      <c r="J1636" s="21">
        <f t="shared" si="135"/>
        <v>-2.806250307355751E-2</v>
      </c>
      <c r="K1636" s="21">
        <f t="shared" si="136"/>
        <v>-2.5783762000211041E-3</v>
      </c>
    </row>
    <row r="1637" spans="1:11" x14ac:dyDescent="0.2">
      <c r="A1637" s="41">
        <v>42795</v>
      </c>
      <c r="B1637">
        <v>20.378717420000001</v>
      </c>
      <c r="C1637">
        <v>42.653999329999998</v>
      </c>
      <c r="D1637">
        <v>2.5356965069999999</v>
      </c>
      <c r="E1637">
        <v>2395.959961</v>
      </c>
      <c r="G1637" s="41">
        <f t="shared" si="132"/>
        <v>42795</v>
      </c>
      <c r="H1637" s="21">
        <f t="shared" si="133"/>
        <v>-6.7668738072782083E-3</v>
      </c>
      <c r="I1637" s="21">
        <f t="shared" si="134"/>
        <v>9.5143529410628425E-3</v>
      </c>
      <c r="J1637" s="21">
        <f t="shared" si="135"/>
        <v>1.2909125352704054E-2</v>
      </c>
      <c r="K1637" s="21">
        <f t="shared" si="136"/>
        <v>1.3673854505382499E-2</v>
      </c>
    </row>
    <row r="1638" spans="1:11" x14ac:dyDescent="0.2">
      <c r="A1638" s="41">
        <v>42796</v>
      </c>
      <c r="B1638">
        <v>20.468385699999999</v>
      </c>
      <c r="C1638">
        <v>42.445499419999997</v>
      </c>
      <c r="D1638">
        <v>2.442201614</v>
      </c>
      <c r="E1638">
        <v>2381.919922</v>
      </c>
      <c r="G1638" s="41">
        <f t="shared" si="132"/>
        <v>42796</v>
      </c>
      <c r="H1638" s="21">
        <f t="shared" si="133"/>
        <v>4.4000943804243563E-3</v>
      </c>
      <c r="I1638" s="21">
        <f t="shared" si="134"/>
        <v>-4.8881678922275684E-3</v>
      </c>
      <c r="J1638" s="21">
        <f t="shared" si="135"/>
        <v>-3.6871483926368742E-2</v>
      </c>
      <c r="K1638" s="21">
        <f t="shared" si="136"/>
        <v>-5.8598804773599689E-3</v>
      </c>
    </row>
    <row r="1639" spans="1:11" x14ac:dyDescent="0.2">
      <c r="A1639" s="41">
        <v>42797</v>
      </c>
      <c r="B1639">
        <v>20.25721931</v>
      </c>
      <c r="C1639">
        <v>42.493999479999999</v>
      </c>
      <c r="D1639">
        <v>2.4281408789999999</v>
      </c>
      <c r="E1639">
        <v>2383.1201169999999</v>
      </c>
      <c r="G1639" s="41">
        <f t="shared" si="132"/>
        <v>42797</v>
      </c>
      <c r="H1639" s="21">
        <f t="shared" si="133"/>
        <v>-1.0316709539042884E-2</v>
      </c>
      <c r="I1639" s="21">
        <f t="shared" si="134"/>
        <v>1.1426431697760808E-3</v>
      </c>
      <c r="J1639" s="21">
        <f t="shared" si="135"/>
        <v>-5.7574014034699195E-3</v>
      </c>
      <c r="K1639" s="21">
        <f t="shared" si="136"/>
        <v>5.0387714083699464E-4</v>
      </c>
    </row>
    <row r="1640" spans="1:11" x14ac:dyDescent="0.2">
      <c r="A1640" s="41">
        <v>42800</v>
      </c>
      <c r="B1640">
        <v>20.213827129999999</v>
      </c>
      <c r="C1640">
        <v>42.330501560000002</v>
      </c>
      <c r="D1640">
        <v>2.4093928340000001</v>
      </c>
      <c r="E1640">
        <v>2375.3100589999999</v>
      </c>
      <c r="G1640" s="41">
        <f t="shared" si="132"/>
        <v>42800</v>
      </c>
      <c r="H1640" s="21">
        <f t="shared" si="133"/>
        <v>-2.1420600397301739E-3</v>
      </c>
      <c r="I1640" s="21">
        <f t="shared" si="134"/>
        <v>-3.8475531133977947E-3</v>
      </c>
      <c r="J1640" s="21">
        <f t="shared" si="135"/>
        <v>-7.7211520806489409E-3</v>
      </c>
      <c r="K1640" s="21">
        <f t="shared" si="136"/>
        <v>-3.2772405991149389E-3</v>
      </c>
    </row>
    <row r="1641" spans="1:11" x14ac:dyDescent="0.2">
      <c r="A1641" s="41">
        <v>42801</v>
      </c>
      <c r="B1641">
        <v>20.210935589999998</v>
      </c>
      <c r="C1641">
        <v>42.30099869</v>
      </c>
      <c r="D1641">
        <v>2.4357874389999998</v>
      </c>
      <c r="E1641">
        <v>2368.389893</v>
      </c>
      <c r="G1641" s="41">
        <f t="shared" si="132"/>
        <v>42801</v>
      </c>
      <c r="H1641" s="21">
        <f t="shared" si="133"/>
        <v>-1.4304762682514581E-4</v>
      </c>
      <c r="I1641" s="21">
        <f t="shared" si="134"/>
        <v>-6.9696481054404291E-4</v>
      </c>
      <c r="J1641" s="21">
        <f t="shared" si="135"/>
        <v>1.0954878186542949E-2</v>
      </c>
      <c r="K1641" s="21">
        <f t="shared" si="136"/>
        <v>-2.9133737609452481E-3</v>
      </c>
    </row>
    <row r="1642" spans="1:11" x14ac:dyDescent="0.2">
      <c r="A1642" s="41">
        <v>42802</v>
      </c>
      <c r="B1642">
        <v>20.33914948</v>
      </c>
      <c r="C1642">
        <v>42.525001529999997</v>
      </c>
      <c r="D1642">
        <v>2.4313468930000002</v>
      </c>
      <c r="E1642">
        <v>2362.9799800000001</v>
      </c>
      <c r="G1642" s="41">
        <f t="shared" si="132"/>
        <v>42802</v>
      </c>
      <c r="H1642" s="21">
        <f t="shared" si="133"/>
        <v>6.3437879671161424E-3</v>
      </c>
      <c r="I1642" s="21">
        <f t="shared" si="134"/>
        <v>5.2954503897553185E-3</v>
      </c>
      <c r="J1642" s="21">
        <f t="shared" si="135"/>
        <v>-1.8230433119494904E-3</v>
      </c>
      <c r="K1642" s="21">
        <f t="shared" si="136"/>
        <v>-2.2842155406883613E-3</v>
      </c>
    </row>
    <row r="1643" spans="1:11" x14ac:dyDescent="0.2">
      <c r="A1643" s="41">
        <v>42803</v>
      </c>
      <c r="B1643">
        <v>20.356632229999999</v>
      </c>
      <c r="C1643">
        <v>42.650001529999997</v>
      </c>
      <c r="D1643">
        <v>2.4308533670000001</v>
      </c>
      <c r="E1643">
        <v>2364.8701169999999</v>
      </c>
      <c r="G1643" s="41">
        <f t="shared" si="132"/>
        <v>42803</v>
      </c>
      <c r="H1643" s="21">
        <f t="shared" si="133"/>
        <v>8.5956150807537182E-4</v>
      </c>
      <c r="I1643" s="21">
        <f t="shared" si="134"/>
        <v>2.9394472781338887E-3</v>
      </c>
      <c r="J1643" s="21">
        <f t="shared" si="135"/>
        <v>-2.0298460965029186E-4</v>
      </c>
      <c r="K1643" s="21">
        <f t="shared" si="136"/>
        <v>7.9989547774328429E-4</v>
      </c>
    </row>
    <row r="1644" spans="1:11" x14ac:dyDescent="0.2">
      <c r="A1644" s="41">
        <v>42804</v>
      </c>
      <c r="B1644">
        <v>20.42656517</v>
      </c>
      <c r="C1644">
        <v>42.623001100000003</v>
      </c>
      <c r="D1644">
        <v>2.445161819</v>
      </c>
      <c r="E1644">
        <v>2372.6000979999999</v>
      </c>
      <c r="G1644" s="41">
        <f t="shared" si="132"/>
        <v>42804</v>
      </c>
      <c r="H1644" s="21">
        <f t="shared" si="133"/>
        <v>3.4353884871456981E-3</v>
      </c>
      <c r="I1644" s="21">
        <f t="shared" si="134"/>
        <v>-6.3306984833289004E-4</v>
      </c>
      <c r="J1644" s="21">
        <f t="shared" si="135"/>
        <v>5.886184742462941E-3</v>
      </c>
      <c r="K1644" s="21">
        <f t="shared" si="136"/>
        <v>3.2686704206004169E-3</v>
      </c>
    </row>
    <row r="1645" spans="1:11" x14ac:dyDescent="0.2">
      <c r="A1645" s="41">
        <v>42807</v>
      </c>
      <c r="B1645">
        <v>20.382860180000002</v>
      </c>
      <c r="C1645">
        <v>42.729499820000001</v>
      </c>
      <c r="D1645">
        <v>2.5125076769999999</v>
      </c>
      <c r="E1645">
        <v>2373.469971</v>
      </c>
      <c r="G1645" s="41">
        <f t="shared" si="132"/>
        <v>42807</v>
      </c>
      <c r="H1645" s="21">
        <f t="shared" si="133"/>
        <v>-2.1396152332153642E-3</v>
      </c>
      <c r="I1645" s="21">
        <f t="shared" si="134"/>
        <v>2.4986208678767774E-3</v>
      </c>
      <c r="J1645" s="21">
        <f t="shared" si="135"/>
        <v>2.7542495337810502E-2</v>
      </c>
      <c r="K1645" s="21">
        <f t="shared" si="136"/>
        <v>3.666327927462909E-4</v>
      </c>
    </row>
    <row r="1646" spans="1:11" x14ac:dyDescent="0.2">
      <c r="A1646" s="41">
        <v>42808</v>
      </c>
      <c r="B1646">
        <v>20.607234949999999</v>
      </c>
      <c r="C1646">
        <v>42.626499180000003</v>
      </c>
      <c r="D1646">
        <v>2.5107808110000001</v>
      </c>
      <c r="E1646">
        <v>2365.4499510000001</v>
      </c>
      <c r="G1646" s="41">
        <f t="shared" si="132"/>
        <v>42808</v>
      </c>
      <c r="H1646" s="21">
        <f t="shared" si="133"/>
        <v>1.100801202670062E-2</v>
      </c>
      <c r="I1646" s="21">
        <f t="shared" si="134"/>
        <v>-2.4105276315868895E-3</v>
      </c>
      <c r="J1646" s="21">
        <f t="shared" si="135"/>
        <v>-6.8730775066194738E-4</v>
      </c>
      <c r="K1646" s="21">
        <f t="shared" si="136"/>
        <v>-3.3790273725775588E-3</v>
      </c>
    </row>
    <row r="1647" spans="1:11" x14ac:dyDescent="0.2">
      <c r="A1647" s="41">
        <v>42809</v>
      </c>
      <c r="B1647">
        <v>20.566432949999999</v>
      </c>
      <c r="C1647">
        <v>42.648498539999999</v>
      </c>
      <c r="D1647">
        <v>2.529776096</v>
      </c>
      <c r="E1647">
        <v>2385.26001</v>
      </c>
      <c r="G1647" s="41">
        <f t="shared" si="132"/>
        <v>42809</v>
      </c>
      <c r="H1647" s="21">
        <f t="shared" si="133"/>
        <v>-1.9799842190860906E-3</v>
      </c>
      <c r="I1647" s="21">
        <f t="shared" si="134"/>
        <v>5.1609586579215438E-4</v>
      </c>
      <c r="J1647" s="21">
        <f t="shared" si="135"/>
        <v>7.5654891565124505E-3</v>
      </c>
      <c r="K1647" s="21">
        <f t="shared" si="136"/>
        <v>8.3747529689330857E-3</v>
      </c>
    </row>
    <row r="1648" spans="1:11" x14ac:dyDescent="0.2">
      <c r="A1648" s="41">
        <v>42810</v>
      </c>
      <c r="B1648">
        <v>20.525640490000001</v>
      </c>
      <c r="C1648">
        <v>42.671001429999997</v>
      </c>
      <c r="D1648">
        <v>2.5608580110000001</v>
      </c>
      <c r="E1648">
        <v>2381.3798830000001</v>
      </c>
      <c r="G1648" s="41">
        <f t="shared" si="132"/>
        <v>42810</v>
      </c>
      <c r="H1648" s="21">
        <f t="shared" si="133"/>
        <v>-1.9834484715541643E-3</v>
      </c>
      <c r="I1648" s="21">
        <f t="shared" si="134"/>
        <v>5.2763616001372249E-4</v>
      </c>
      <c r="J1648" s="21">
        <f t="shared" si="135"/>
        <v>1.2286429241364916E-2</v>
      </c>
      <c r="K1648" s="21">
        <f t="shared" si="136"/>
        <v>-1.6267102889130358E-3</v>
      </c>
    </row>
    <row r="1649" spans="1:11" x14ac:dyDescent="0.2">
      <c r="A1649" s="41">
        <v>42811</v>
      </c>
      <c r="B1649">
        <v>20.365377429999999</v>
      </c>
      <c r="C1649">
        <v>42.615501399999999</v>
      </c>
      <c r="D1649">
        <v>2.6166098120000001</v>
      </c>
      <c r="E1649">
        <v>2378.25</v>
      </c>
      <c r="G1649" s="41">
        <f t="shared" si="132"/>
        <v>42811</v>
      </c>
      <c r="H1649" s="21">
        <f t="shared" si="133"/>
        <v>-7.8079444136265243E-3</v>
      </c>
      <c r="I1649" s="21">
        <f t="shared" si="134"/>
        <v>-1.3006498122862808E-3</v>
      </c>
      <c r="J1649" s="21">
        <f t="shared" si="135"/>
        <v>2.1770750568958386E-2</v>
      </c>
      <c r="K1649" s="21">
        <f t="shared" si="136"/>
        <v>-1.3143148736342036E-3</v>
      </c>
    </row>
    <row r="1650" spans="1:11" x14ac:dyDescent="0.2">
      <c r="A1650" s="41">
        <v>42814</v>
      </c>
      <c r="B1650">
        <v>20.391607279999999</v>
      </c>
      <c r="C1650">
        <v>42.8484993</v>
      </c>
      <c r="D1650">
        <v>2.6999895569999999</v>
      </c>
      <c r="E1650">
        <v>2373.469971</v>
      </c>
      <c r="G1650" s="41">
        <f t="shared" si="132"/>
        <v>42814</v>
      </c>
      <c r="H1650" s="21">
        <f t="shared" si="133"/>
        <v>1.287962871798345E-3</v>
      </c>
      <c r="I1650" s="21">
        <f t="shared" si="134"/>
        <v>5.4674447641251955E-3</v>
      </c>
      <c r="J1650" s="21">
        <f t="shared" si="135"/>
        <v>3.1865563072343894E-2</v>
      </c>
      <c r="K1650" s="21">
        <f t="shared" si="136"/>
        <v>-2.0098934090192477E-3</v>
      </c>
    </row>
    <row r="1651" spans="1:11" x14ac:dyDescent="0.2">
      <c r="A1651" s="41">
        <v>42815</v>
      </c>
      <c r="B1651">
        <v>20.368291849999999</v>
      </c>
      <c r="C1651">
        <v>42.159999849999998</v>
      </c>
      <c r="D1651">
        <v>2.6126623150000001</v>
      </c>
      <c r="E1651">
        <v>2344.0200199999999</v>
      </c>
      <c r="G1651" s="41">
        <f t="shared" si="132"/>
        <v>42815</v>
      </c>
      <c r="H1651" s="21">
        <f t="shared" si="133"/>
        <v>-1.143383632288168E-3</v>
      </c>
      <c r="I1651" s="21">
        <f t="shared" si="134"/>
        <v>-1.6068227855065231E-2</v>
      </c>
      <c r="J1651" s="21">
        <f t="shared" si="135"/>
        <v>-3.2343548060619343E-2</v>
      </c>
      <c r="K1651" s="21">
        <f t="shared" si="136"/>
        <v>-1.2407972866659844E-2</v>
      </c>
    </row>
    <row r="1652" spans="1:11" x14ac:dyDescent="0.2">
      <c r="A1652" s="41">
        <v>42816</v>
      </c>
      <c r="B1652">
        <v>20.470275879999999</v>
      </c>
      <c r="C1652">
        <v>42.402999880000003</v>
      </c>
      <c r="D1652">
        <v>2.6659467220000002</v>
      </c>
      <c r="E1652">
        <v>2348.4499510000001</v>
      </c>
      <c r="G1652" s="41">
        <f t="shared" si="132"/>
        <v>42816</v>
      </c>
      <c r="H1652" s="21">
        <f t="shared" si="133"/>
        <v>5.0069996419459476E-3</v>
      </c>
      <c r="I1652" s="21">
        <f t="shared" si="134"/>
        <v>5.7637578478313412E-3</v>
      </c>
      <c r="J1652" s="21">
        <f t="shared" si="135"/>
        <v>2.0394678138877742E-2</v>
      </c>
      <c r="K1652" s="21">
        <f t="shared" si="136"/>
        <v>1.8898861623204422E-3</v>
      </c>
    </row>
    <row r="1653" spans="1:11" x14ac:dyDescent="0.2">
      <c r="A1653" s="41">
        <v>42817</v>
      </c>
      <c r="B1653">
        <v>20.356632229999999</v>
      </c>
      <c r="C1653">
        <v>42.368999479999999</v>
      </c>
      <c r="D1653">
        <v>2.64177084</v>
      </c>
      <c r="E1653">
        <v>2345.959961</v>
      </c>
      <c r="G1653" s="41">
        <f t="shared" si="132"/>
        <v>42817</v>
      </c>
      <c r="H1653" s="21">
        <f t="shared" si="133"/>
        <v>-5.5516423259851155E-3</v>
      </c>
      <c r="I1653" s="21">
        <f t="shared" si="134"/>
        <v>-8.0183949475798322E-4</v>
      </c>
      <c r="J1653" s="21">
        <f t="shared" si="135"/>
        <v>-9.0684040309190195E-3</v>
      </c>
      <c r="K1653" s="21">
        <f t="shared" si="136"/>
        <v>-1.0602695616058755E-3</v>
      </c>
    </row>
    <row r="1654" spans="1:11" x14ac:dyDescent="0.2">
      <c r="A1654" s="41">
        <v>42818</v>
      </c>
      <c r="B1654">
        <v>20.283788680000001</v>
      </c>
      <c r="C1654">
        <v>42.2804985</v>
      </c>
      <c r="D1654">
        <v>2.6511454579999998</v>
      </c>
      <c r="E1654">
        <v>2343.9799800000001</v>
      </c>
      <c r="G1654" s="41">
        <f t="shared" si="132"/>
        <v>42818</v>
      </c>
      <c r="H1654" s="21">
        <f t="shared" si="133"/>
        <v>-3.5783694069320133E-3</v>
      </c>
      <c r="I1654" s="21">
        <f t="shared" si="134"/>
        <v>-2.0888144890410798E-3</v>
      </c>
      <c r="J1654" s="21">
        <f t="shared" si="135"/>
        <v>3.5486113549501042E-3</v>
      </c>
      <c r="K1654" s="21">
        <f t="shared" si="136"/>
        <v>-8.4399607534479948E-4</v>
      </c>
    </row>
    <row r="1655" spans="1:11" x14ac:dyDescent="0.2">
      <c r="A1655" s="41">
        <v>42821</v>
      </c>
      <c r="B1655">
        <v>20.298360819999999</v>
      </c>
      <c r="C1655">
        <v>42.340999600000004</v>
      </c>
      <c r="D1655">
        <v>2.6703865530000002</v>
      </c>
      <c r="E1655">
        <v>2341.5900879999999</v>
      </c>
      <c r="G1655" s="41">
        <f t="shared" si="132"/>
        <v>42821</v>
      </c>
      <c r="H1655" s="21">
        <f t="shared" si="133"/>
        <v>7.1841312438670666E-4</v>
      </c>
      <c r="I1655" s="21">
        <f t="shared" si="134"/>
        <v>1.4309457585983676E-3</v>
      </c>
      <c r="J1655" s="21">
        <f t="shared" si="135"/>
        <v>7.2576534576551666E-3</v>
      </c>
      <c r="K1655" s="21">
        <f t="shared" si="136"/>
        <v>-1.0195872065427158E-3</v>
      </c>
    </row>
    <row r="1656" spans="1:11" x14ac:dyDescent="0.2">
      <c r="A1656" s="41">
        <v>42822</v>
      </c>
      <c r="B1656">
        <v>20.49066925</v>
      </c>
      <c r="C1656">
        <v>42.799999239999998</v>
      </c>
      <c r="D1656">
        <v>2.656572819</v>
      </c>
      <c r="E1656">
        <v>2358.570068</v>
      </c>
      <c r="G1656" s="41">
        <f t="shared" si="132"/>
        <v>42822</v>
      </c>
      <c r="H1656" s="21">
        <f t="shared" si="133"/>
        <v>9.4740866863751334E-3</v>
      </c>
      <c r="I1656" s="21">
        <f t="shared" si="134"/>
        <v>1.0840548034676045E-2</v>
      </c>
      <c r="J1656" s="21">
        <f t="shared" si="135"/>
        <v>-5.1729342272494039E-3</v>
      </c>
      <c r="K1656" s="21">
        <f t="shared" si="136"/>
        <v>7.251474152977444E-3</v>
      </c>
    </row>
    <row r="1657" spans="1:11" x14ac:dyDescent="0.2">
      <c r="A1657" s="41">
        <v>42823</v>
      </c>
      <c r="B1657">
        <v>20.61305428</v>
      </c>
      <c r="C1657">
        <v>43.715999600000004</v>
      </c>
      <c r="D1657">
        <v>2.64793849</v>
      </c>
      <c r="E1657">
        <v>2361.1298830000001</v>
      </c>
      <c r="G1657" s="41">
        <f t="shared" si="132"/>
        <v>42823</v>
      </c>
      <c r="H1657" s="21">
        <f t="shared" si="133"/>
        <v>5.9727199979083276E-3</v>
      </c>
      <c r="I1657" s="21">
        <f t="shared" si="134"/>
        <v>2.1401877950126824E-2</v>
      </c>
      <c r="J1657" s="21">
        <f t="shared" si="135"/>
        <v>-3.2501759177262501E-3</v>
      </c>
      <c r="K1657" s="21">
        <f t="shared" si="136"/>
        <v>1.0853249749627203E-3</v>
      </c>
    </row>
    <row r="1658" spans="1:11" x14ac:dyDescent="0.2">
      <c r="A1658" s="41">
        <v>42824</v>
      </c>
      <c r="B1658">
        <v>20.860744480000001</v>
      </c>
      <c r="C1658">
        <v>43.817001339999997</v>
      </c>
      <c r="D1658">
        <v>2.6987559800000001</v>
      </c>
      <c r="E1658">
        <v>2368.0600589999999</v>
      </c>
      <c r="G1658" s="41">
        <f t="shared" si="132"/>
        <v>42824</v>
      </c>
      <c r="H1658" s="21">
        <f t="shared" si="133"/>
        <v>1.2016181427335812E-2</v>
      </c>
      <c r="I1658" s="21">
        <f t="shared" si="134"/>
        <v>2.3104067372166082E-3</v>
      </c>
      <c r="J1658" s="21">
        <f t="shared" si="135"/>
        <v>1.9191340807920287E-2</v>
      </c>
      <c r="K1658" s="21">
        <f t="shared" si="136"/>
        <v>2.9351100292689392E-3</v>
      </c>
    </row>
    <row r="1659" spans="1:11" x14ac:dyDescent="0.2">
      <c r="A1659" s="41">
        <v>42825</v>
      </c>
      <c r="B1659">
        <v>21.003524779999999</v>
      </c>
      <c r="C1659">
        <v>44.326999659999998</v>
      </c>
      <c r="D1659">
        <v>2.687161922</v>
      </c>
      <c r="E1659">
        <v>2362.719971</v>
      </c>
      <c r="G1659" s="41">
        <f t="shared" si="132"/>
        <v>42825</v>
      </c>
      <c r="H1659" s="21">
        <f t="shared" si="133"/>
        <v>6.8444489187280575E-3</v>
      </c>
      <c r="I1659" s="21">
        <f t="shared" si="134"/>
        <v>1.1639279375661671E-2</v>
      </c>
      <c r="J1659" s="21">
        <f t="shared" si="135"/>
        <v>-4.2960749641396401E-3</v>
      </c>
      <c r="K1659" s="21">
        <f t="shared" si="136"/>
        <v>-2.2550475355151978E-3</v>
      </c>
    </row>
    <row r="1660" spans="1:11" x14ac:dyDescent="0.2">
      <c r="A1660" s="41">
        <v>42828</v>
      </c>
      <c r="B1660">
        <v>20.930673599999999</v>
      </c>
      <c r="C1660">
        <v>44.575500490000003</v>
      </c>
      <c r="D1660">
        <v>2.6735937600000002</v>
      </c>
      <c r="E1660">
        <v>2358.8400879999999</v>
      </c>
      <c r="G1660" s="41">
        <f t="shared" si="132"/>
        <v>42828</v>
      </c>
      <c r="H1660" s="21">
        <f t="shared" si="133"/>
        <v>-3.4685216297300307E-3</v>
      </c>
      <c r="I1660" s="21">
        <f t="shared" si="134"/>
        <v>5.6060827916635247E-3</v>
      </c>
      <c r="J1660" s="21">
        <f t="shared" si="135"/>
        <v>-5.0492535968585939E-3</v>
      </c>
      <c r="K1660" s="21">
        <f t="shared" si="136"/>
        <v>-1.6421256211577306E-3</v>
      </c>
    </row>
    <row r="1661" spans="1:11" x14ac:dyDescent="0.2">
      <c r="A1661" s="41">
        <v>42829</v>
      </c>
      <c r="B1661">
        <v>20.983125690000001</v>
      </c>
      <c r="C1661">
        <v>45.341499329999998</v>
      </c>
      <c r="D1661">
        <v>2.4861114030000002</v>
      </c>
      <c r="E1661">
        <v>2360.1599120000001</v>
      </c>
      <c r="G1661" s="41">
        <f t="shared" si="132"/>
        <v>42829</v>
      </c>
      <c r="H1661" s="21">
        <f t="shared" si="133"/>
        <v>2.5059914937473741E-3</v>
      </c>
      <c r="I1661" s="21">
        <f t="shared" si="134"/>
        <v>1.7184301501490529E-2</v>
      </c>
      <c r="J1661" s="21">
        <f t="shared" si="135"/>
        <v>-7.0123726276201337E-2</v>
      </c>
      <c r="K1661" s="21">
        <f t="shared" si="136"/>
        <v>5.5952245627599595E-4</v>
      </c>
    </row>
    <row r="1662" spans="1:11" x14ac:dyDescent="0.2">
      <c r="A1662" s="41">
        <v>42830</v>
      </c>
      <c r="B1662">
        <v>20.87822723</v>
      </c>
      <c r="C1662">
        <v>45.4640007</v>
      </c>
      <c r="D1662">
        <v>2.4676098820000001</v>
      </c>
      <c r="E1662">
        <v>2352.9499510000001</v>
      </c>
      <c r="G1662" s="41">
        <f t="shared" si="132"/>
        <v>42830</v>
      </c>
      <c r="H1662" s="21">
        <f t="shared" si="133"/>
        <v>-4.9991817973045333E-3</v>
      </c>
      <c r="I1662" s="21">
        <f t="shared" si="134"/>
        <v>2.7017494306578183E-3</v>
      </c>
      <c r="J1662" s="21">
        <f t="shared" si="135"/>
        <v>-7.441951707262251E-3</v>
      </c>
      <c r="K1662" s="21">
        <f t="shared" si="136"/>
        <v>-3.0548612250135276E-3</v>
      </c>
    </row>
    <row r="1663" spans="1:11" x14ac:dyDescent="0.2">
      <c r="A1663" s="41">
        <v>42831</v>
      </c>
      <c r="B1663">
        <v>20.814119340000001</v>
      </c>
      <c r="C1663">
        <v>44.914001460000001</v>
      </c>
      <c r="D1663">
        <v>2.4856190680000001</v>
      </c>
      <c r="E1663">
        <v>2357.48999</v>
      </c>
      <c r="G1663" s="41">
        <f t="shared" si="132"/>
        <v>42831</v>
      </c>
      <c r="H1663" s="21">
        <f t="shared" si="133"/>
        <v>-3.0705619444491E-3</v>
      </c>
      <c r="I1663" s="21">
        <f t="shared" si="134"/>
        <v>-1.2097466820600311E-2</v>
      </c>
      <c r="J1663" s="21">
        <f t="shared" si="135"/>
        <v>7.2982306203943637E-3</v>
      </c>
      <c r="K1663" s="21">
        <f t="shared" si="136"/>
        <v>1.9295093795217433E-3</v>
      </c>
    </row>
    <row r="1664" spans="1:11" x14ac:dyDescent="0.2">
      <c r="A1664" s="41">
        <v>42832</v>
      </c>
      <c r="B1664">
        <v>21.24246788</v>
      </c>
      <c r="C1664">
        <v>44.743999479999999</v>
      </c>
      <c r="D1664">
        <v>2.4750111100000001</v>
      </c>
      <c r="E1664">
        <v>2355.540039</v>
      </c>
      <c r="G1664" s="41">
        <f t="shared" si="132"/>
        <v>42832</v>
      </c>
      <c r="H1664" s="21">
        <f t="shared" si="133"/>
        <v>2.0579710003718957E-2</v>
      </c>
      <c r="I1664" s="21">
        <f t="shared" si="134"/>
        <v>-3.7850553162448453E-3</v>
      </c>
      <c r="J1664" s="21">
        <f t="shared" si="135"/>
        <v>-4.2677327900190187E-3</v>
      </c>
      <c r="K1664" s="21">
        <f t="shared" si="136"/>
        <v>-8.2713012919310991E-4</v>
      </c>
    </row>
    <row r="1665" spans="1:11" x14ac:dyDescent="0.2">
      <c r="A1665" s="41">
        <v>42835</v>
      </c>
      <c r="B1665">
        <v>21.289089199999999</v>
      </c>
      <c r="C1665">
        <v>45.352001190000003</v>
      </c>
      <c r="D1665">
        <v>2.411859035</v>
      </c>
      <c r="E1665">
        <v>2357.1599120000001</v>
      </c>
      <c r="G1665" s="41">
        <f t="shared" si="132"/>
        <v>42835</v>
      </c>
      <c r="H1665" s="21">
        <f t="shared" si="133"/>
        <v>2.1947223958801087E-3</v>
      </c>
      <c r="I1665" s="21">
        <f t="shared" si="134"/>
        <v>1.3588452464375012E-2</v>
      </c>
      <c r="J1665" s="21">
        <f t="shared" si="135"/>
        <v>-2.551587536106048E-2</v>
      </c>
      <c r="K1665" s="21">
        <f t="shared" si="136"/>
        <v>6.8768646390227062E-4</v>
      </c>
    </row>
    <row r="1666" spans="1:11" x14ac:dyDescent="0.2">
      <c r="A1666" s="41">
        <v>42836</v>
      </c>
      <c r="B1666">
        <v>21.396903989999998</v>
      </c>
      <c r="C1666">
        <v>45.118000029999997</v>
      </c>
      <c r="D1666">
        <v>2.4204933639999999</v>
      </c>
      <c r="E1666">
        <v>2353.780029</v>
      </c>
      <c r="G1666" s="41">
        <f t="shared" ref="G1666:G1729" si="137">A1666</f>
        <v>42836</v>
      </c>
      <c r="H1666" s="21">
        <f t="shared" si="133"/>
        <v>5.0643213989633269E-3</v>
      </c>
      <c r="I1666" s="21">
        <f t="shared" si="134"/>
        <v>-5.1596655904921906E-3</v>
      </c>
      <c r="J1666" s="21">
        <f t="shared" si="135"/>
        <v>3.5799476149731557E-3</v>
      </c>
      <c r="K1666" s="21">
        <f t="shared" si="136"/>
        <v>-1.4338793828936325E-3</v>
      </c>
    </row>
    <row r="1667" spans="1:11" x14ac:dyDescent="0.2">
      <c r="A1667" s="41">
        <v>42837</v>
      </c>
      <c r="B1667">
        <v>21.39981461</v>
      </c>
      <c r="C1667">
        <v>44.811500549999998</v>
      </c>
      <c r="D1667">
        <v>2.4005119800000001</v>
      </c>
      <c r="E1667">
        <v>2344.929932</v>
      </c>
      <c r="G1667" s="41">
        <f t="shared" si="137"/>
        <v>42837</v>
      </c>
      <c r="H1667" s="21">
        <f t="shared" si="133"/>
        <v>1.360299602859287E-4</v>
      </c>
      <c r="I1667" s="21">
        <f t="shared" si="134"/>
        <v>-6.7932860453965294E-3</v>
      </c>
      <c r="J1667" s="21">
        <f t="shared" si="135"/>
        <v>-8.2550872880640114E-3</v>
      </c>
      <c r="K1667" s="21">
        <f t="shared" si="136"/>
        <v>-3.7599507562140477E-3</v>
      </c>
    </row>
    <row r="1668" spans="1:11" x14ac:dyDescent="0.2">
      <c r="A1668" s="41">
        <v>42838</v>
      </c>
      <c r="B1668">
        <v>21.315313339999999</v>
      </c>
      <c r="C1668">
        <v>44.233501429999997</v>
      </c>
      <c r="D1668">
        <v>2.3556144240000001</v>
      </c>
      <c r="E1668">
        <v>2328.9499510000001</v>
      </c>
      <c r="G1668" s="41">
        <f t="shared" si="137"/>
        <v>42838</v>
      </c>
      <c r="H1668" s="21">
        <f t="shared" si="133"/>
        <v>-3.9486916844837334E-3</v>
      </c>
      <c r="I1668" s="21">
        <f t="shared" si="134"/>
        <v>-1.289845492576347E-2</v>
      </c>
      <c r="J1668" s="21">
        <f t="shared" si="135"/>
        <v>-1.8703325113170188E-2</v>
      </c>
      <c r="K1668" s="21">
        <f t="shared" si="136"/>
        <v>-6.8146944528830744E-3</v>
      </c>
    </row>
    <row r="1669" spans="1:11" x14ac:dyDescent="0.2">
      <c r="A1669" s="41">
        <v>42842</v>
      </c>
      <c r="B1669">
        <v>21.414392469999999</v>
      </c>
      <c r="C1669">
        <v>45.099498750000002</v>
      </c>
      <c r="D1669">
        <v>2.4478754999999999</v>
      </c>
      <c r="E1669">
        <v>2349.01001</v>
      </c>
      <c r="G1669" s="41">
        <f t="shared" si="137"/>
        <v>42842</v>
      </c>
      <c r="H1669" s="21">
        <f t="shared" ref="H1669:H1732" si="138">(B1669-B1668)/B1668</f>
        <v>4.6482605448764092E-3</v>
      </c>
      <c r="I1669" s="21">
        <f t="shared" ref="I1669:I1732" si="139">C1669/C1668-1</f>
        <v>1.9577860490435084E-2</v>
      </c>
      <c r="J1669" s="21">
        <f t="shared" ref="J1669:J1732" si="140">D1669/D1668-1</f>
        <v>3.9166459102985884E-2</v>
      </c>
      <c r="K1669" s="21">
        <f t="shared" ref="K1669:K1732" si="141">E1669/E1668-1</f>
        <v>8.6133491152897701E-3</v>
      </c>
    </row>
    <row r="1670" spans="1:11" x14ac:dyDescent="0.2">
      <c r="A1670" s="41">
        <v>42843</v>
      </c>
      <c r="B1670">
        <v>21.530948639999998</v>
      </c>
      <c r="C1670">
        <v>45.188999180000003</v>
      </c>
      <c r="D1670">
        <v>2.4493553640000001</v>
      </c>
      <c r="E1670">
        <v>2342.1899410000001</v>
      </c>
      <c r="G1670" s="41">
        <f t="shared" si="137"/>
        <v>42843</v>
      </c>
      <c r="H1670" s="21">
        <f t="shared" si="138"/>
        <v>5.4428894101612151E-3</v>
      </c>
      <c r="I1670" s="21">
        <f t="shared" si="139"/>
        <v>1.9845105262950025E-3</v>
      </c>
      <c r="J1670" s="21">
        <f t="shared" si="140"/>
        <v>6.045503539702235E-4</v>
      </c>
      <c r="K1670" s="21">
        <f t="shared" si="141"/>
        <v>-2.9033801350211164E-3</v>
      </c>
    </row>
    <row r="1671" spans="1:11" x14ac:dyDescent="0.2">
      <c r="A1671" s="41">
        <v>42844</v>
      </c>
      <c r="B1671">
        <v>21.583393099999999</v>
      </c>
      <c r="C1671">
        <v>44.959999080000003</v>
      </c>
      <c r="D1671">
        <v>2.4589762689999999</v>
      </c>
      <c r="E1671">
        <v>2338.169922</v>
      </c>
      <c r="G1671" s="41">
        <f t="shared" si="137"/>
        <v>42844</v>
      </c>
      <c r="H1671" s="21">
        <f t="shared" si="138"/>
        <v>2.435770986075802E-3</v>
      </c>
      <c r="I1671" s="21">
        <f t="shared" si="139"/>
        <v>-5.0676072529916016E-3</v>
      </c>
      <c r="J1671" s="21">
        <f t="shared" si="140"/>
        <v>3.9279335050379505E-3</v>
      </c>
      <c r="K1671" s="21">
        <f t="shared" si="141"/>
        <v>-1.7163505528009493E-3</v>
      </c>
    </row>
    <row r="1672" spans="1:11" x14ac:dyDescent="0.2">
      <c r="A1672" s="41">
        <v>42845</v>
      </c>
      <c r="B1672">
        <v>21.79611397</v>
      </c>
      <c r="C1672">
        <v>45.103000639999998</v>
      </c>
      <c r="D1672">
        <v>2.4979529380000001</v>
      </c>
      <c r="E1672">
        <v>2355.8400879999999</v>
      </c>
      <c r="G1672" s="41">
        <f t="shared" si="137"/>
        <v>42845</v>
      </c>
      <c r="H1672" s="21">
        <f t="shared" si="138"/>
        <v>9.8557659129139361E-3</v>
      </c>
      <c r="I1672" s="21">
        <f t="shared" si="139"/>
        <v>3.1806397447995405E-3</v>
      </c>
      <c r="J1672" s="21">
        <f t="shared" si="140"/>
        <v>1.5850770701358208E-2</v>
      </c>
      <c r="K1672" s="21">
        <f t="shared" si="141"/>
        <v>7.5572634109009051E-3</v>
      </c>
    </row>
    <row r="1673" spans="1:11" x14ac:dyDescent="0.2">
      <c r="A1673" s="41">
        <v>42846</v>
      </c>
      <c r="B1673">
        <v>21.83690262</v>
      </c>
      <c r="C1673">
        <v>44.926498410000001</v>
      </c>
      <c r="D1673">
        <v>2.5083134170000001</v>
      </c>
      <c r="E1673">
        <v>2348.6899410000001</v>
      </c>
      <c r="G1673" s="41">
        <f t="shared" si="137"/>
        <v>42846</v>
      </c>
      <c r="H1673" s="21">
        <f t="shared" si="138"/>
        <v>1.8713725784394789E-3</v>
      </c>
      <c r="I1673" s="21">
        <f t="shared" si="139"/>
        <v>-3.9133145798611046E-3</v>
      </c>
      <c r="J1673" s="21">
        <f t="shared" si="140"/>
        <v>4.1475877477079592E-3</v>
      </c>
      <c r="K1673" s="21">
        <f t="shared" si="141"/>
        <v>-3.0350731513657525E-3</v>
      </c>
    </row>
    <row r="1674" spans="1:11" x14ac:dyDescent="0.2">
      <c r="A1674" s="41">
        <v>42849</v>
      </c>
      <c r="B1674">
        <v>21.790279389999998</v>
      </c>
      <c r="C1674">
        <v>45.370498660000003</v>
      </c>
      <c r="D1674">
        <v>2.539642572</v>
      </c>
      <c r="E1674">
        <v>2374.1499020000001</v>
      </c>
      <c r="G1674" s="41">
        <f t="shared" si="137"/>
        <v>42849</v>
      </c>
      <c r="H1674" s="21">
        <f t="shared" si="138"/>
        <v>-2.1350660765094153E-3</v>
      </c>
      <c r="I1674" s="21">
        <f t="shared" si="139"/>
        <v>9.882814501767978E-3</v>
      </c>
      <c r="J1674" s="21">
        <f t="shared" si="140"/>
        <v>1.2490127743872703E-2</v>
      </c>
      <c r="K1674" s="21">
        <f t="shared" si="141"/>
        <v>1.0840068991465168E-2</v>
      </c>
    </row>
    <row r="1675" spans="1:11" x14ac:dyDescent="0.2">
      <c r="A1675" s="41">
        <v>42850</v>
      </c>
      <c r="B1675">
        <v>21.868953699999999</v>
      </c>
      <c r="C1675">
        <v>45.381000520000001</v>
      </c>
      <c r="D1675">
        <v>2.5838000769999998</v>
      </c>
      <c r="E1675">
        <v>2388.610107</v>
      </c>
      <c r="G1675" s="41">
        <f t="shared" si="137"/>
        <v>42850</v>
      </c>
      <c r="H1675" s="21">
        <f t="shared" si="138"/>
        <v>3.6105232334058776E-3</v>
      </c>
      <c r="I1675" s="21">
        <f t="shared" si="139"/>
        <v>2.3146891284353543E-4</v>
      </c>
      <c r="J1675" s="21">
        <f t="shared" si="140"/>
        <v>1.7387291222333401E-2</v>
      </c>
      <c r="K1675" s="21">
        <f t="shared" si="141"/>
        <v>6.090687444722187E-3</v>
      </c>
    </row>
    <row r="1676" spans="1:11" x14ac:dyDescent="0.2">
      <c r="A1676" s="41">
        <v>42851</v>
      </c>
      <c r="B1676">
        <v>21.979686739999998</v>
      </c>
      <c r="C1676">
        <v>45.464500430000001</v>
      </c>
      <c r="D1676">
        <v>2.5660390849999999</v>
      </c>
      <c r="E1676">
        <v>2387.4499510000001</v>
      </c>
      <c r="G1676" s="41">
        <f t="shared" si="137"/>
        <v>42851</v>
      </c>
      <c r="H1676" s="21">
        <f t="shared" si="138"/>
        <v>5.0634813864002788E-3</v>
      </c>
      <c r="I1676" s="21">
        <f t="shared" si="139"/>
        <v>1.8399750786279867E-3</v>
      </c>
      <c r="J1676" s="21">
        <f t="shared" si="140"/>
        <v>-6.8739807534264896E-3</v>
      </c>
      <c r="K1676" s="21">
        <f t="shared" si="141"/>
        <v>-4.8570337896503002E-4</v>
      </c>
    </row>
    <row r="1677" spans="1:11" x14ac:dyDescent="0.2">
      <c r="A1677" s="41">
        <v>42852</v>
      </c>
      <c r="B1677">
        <v>21.98260307</v>
      </c>
      <c r="C1677">
        <v>45.918998719999998</v>
      </c>
      <c r="D1677">
        <v>2.6060013770000001</v>
      </c>
      <c r="E1677">
        <v>2388.7700199999999</v>
      </c>
      <c r="G1677" s="41">
        <f t="shared" si="137"/>
        <v>42852</v>
      </c>
      <c r="H1677" s="21">
        <f t="shared" si="138"/>
        <v>1.326829647073244E-4</v>
      </c>
      <c r="I1677" s="21">
        <f t="shared" si="139"/>
        <v>9.9967729921450754E-3</v>
      </c>
      <c r="J1677" s="21">
        <f t="shared" si="140"/>
        <v>1.5573532076577967E-2</v>
      </c>
      <c r="K1677" s="21">
        <f t="shared" si="141"/>
        <v>5.5292007250118402E-4</v>
      </c>
    </row>
    <row r="1678" spans="1:11" x14ac:dyDescent="0.2">
      <c r="A1678" s="41">
        <v>42853</v>
      </c>
      <c r="B1678">
        <v>21.906835560000001</v>
      </c>
      <c r="C1678">
        <v>46.249500269999999</v>
      </c>
      <c r="D1678">
        <v>2.572946548</v>
      </c>
      <c r="E1678">
        <v>2384.1999510000001</v>
      </c>
      <c r="G1678" s="41">
        <f t="shared" si="137"/>
        <v>42853</v>
      </c>
      <c r="H1678" s="21">
        <f t="shared" si="138"/>
        <v>-3.4467032752549536E-3</v>
      </c>
      <c r="I1678" s="21">
        <f t="shared" si="139"/>
        <v>7.1974903463225548E-3</v>
      </c>
      <c r="J1678" s="21">
        <f t="shared" si="140"/>
        <v>-1.2684118009965273E-2</v>
      </c>
      <c r="K1678" s="21">
        <f t="shared" si="141"/>
        <v>-1.9131473359665918E-3</v>
      </c>
    </row>
    <row r="1679" spans="1:11" x14ac:dyDescent="0.2">
      <c r="A1679" s="41">
        <v>42856</v>
      </c>
      <c r="B1679">
        <v>21.921415329999999</v>
      </c>
      <c r="C1679">
        <v>47.411499020000001</v>
      </c>
      <c r="D1679">
        <v>2.6306703090000001</v>
      </c>
      <c r="E1679">
        <v>2388.330078</v>
      </c>
      <c r="G1679" s="41">
        <f t="shared" si="137"/>
        <v>42856</v>
      </c>
      <c r="H1679" s="21">
        <f t="shared" si="138"/>
        <v>6.6553519151889035E-4</v>
      </c>
      <c r="I1679" s="21">
        <f t="shared" si="139"/>
        <v>2.5124568767583844E-2</v>
      </c>
      <c r="J1679" s="21">
        <f t="shared" si="140"/>
        <v>2.2434885421490636E-2</v>
      </c>
      <c r="K1679" s="21">
        <f t="shared" si="141"/>
        <v>1.7322905313656989E-3</v>
      </c>
    </row>
    <row r="1680" spans="1:11" x14ac:dyDescent="0.2">
      <c r="A1680" s="41">
        <v>42857</v>
      </c>
      <c r="B1680">
        <v>22.005914690000001</v>
      </c>
      <c r="C1680">
        <v>47.347000119999997</v>
      </c>
      <c r="D1680">
        <v>2.552717447</v>
      </c>
      <c r="E1680">
        <v>2391.169922</v>
      </c>
      <c r="G1680" s="41">
        <f t="shared" si="137"/>
        <v>42857</v>
      </c>
      <c r="H1680" s="21">
        <f t="shared" si="138"/>
        <v>3.8546489233458798E-3</v>
      </c>
      <c r="I1680" s="21">
        <f t="shared" si="139"/>
        <v>-1.3604062586757282E-3</v>
      </c>
      <c r="J1680" s="21">
        <f t="shared" si="140"/>
        <v>-2.9632319083584546E-2</v>
      </c>
      <c r="K1680" s="21">
        <f t="shared" si="141"/>
        <v>1.1890500505600254E-3</v>
      </c>
    </row>
    <row r="1681" spans="1:11" x14ac:dyDescent="0.2">
      <c r="A1681" s="41">
        <v>42858</v>
      </c>
      <c r="B1681">
        <v>22.075839999999999</v>
      </c>
      <c r="C1681">
        <v>47.051498410000001</v>
      </c>
      <c r="D1681">
        <v>2.5717120169999999</v>
      </c>
      <c r="E1681">
        <v>2388.1298830000001</v>
      </c>
      <c r="G1681" s="41">
        <f t="shared" si="137"/>
        <v>42858</v>
      </c>
      <c r="H1681" s="21">
        <f t="shared" si="138"/>
        <v>3.1775688938653506E-3</v>
      </c>
      <c r="I1681" s="21">
        <f t="shared" si="139"/>
        <v>-6.2411918231578545E-3</v>
      </c>
      <c r="J1681" s="21">
        <f t="shared" si="140"/>
        <v>7.4409214471906626E-3</v>
      </c>
      <c r="K1681" s="21">
        <f t="shared" si="141"/>
        <v>-1.2713605051778432E-3</v>
      </c>
    </row>
    <row r="1682" spans="1:11" x14ac:dyDescent="0.2">
      <c r="A1682" s="41">
        <v>42859</v>
      </c>
      <c r="B1682">
        <v>22.244850159999999</v>
      </c>
      <c r="C1682">
        <v>46.876499180000003</v>
      </c>
      <c r="D1682">
        <v>2.5618453030000001</v>
      </c>
      <c r="E1682">
        <v>2389.5200199999999</v>
      </c>
      <c r="G1682" s="41">
        <f t="shared" si="137"/>
        <v>42859</v>
      </c>
      <c r="H1682" s="21">
        <f t="shared" si="138"/>
        <v>7.655888065867443E-3</v>
      </c>
      <c r="I1682" s="21">
        <f t="shared" si="139"/>
        <v>-3.719312581186629E-3</v>
      </c>
      <c r="J1682" s="21">
        <f t="shared" si="140"/>
        <v>-3.8366325369159071E-3</v>
      </c>
      <c r="K1682" s="21">
        <f t="shared" si="141"/>
        <v>5.8210276161929642E-4</v>
      </c>
    </row>
    <row r="1683" spans="1:11" x14ac:dyDescent="0.2">
      <c r="A1683" s="41">
        <v>42860</v>
      </c>
      <c r="B1683">
        <v>22.291479110000001</v>
      </c>
      <c r="C1683">
        <v>46.707500459999999</v>
      </c>
      <c r="D1683">
        <v>2.5620913509999999</v>
      </c>
      <c r="E1683">
        <v>2399.290039</v>
      </c>
      <c r="G1683" s="41">
        <f t="shared" si="137"/>
        <v>42860</v>
      </c>
      <c r="H1683" s="21">
        <f t="shared" si="138"/>
        <v>2.0961683115244835E-3</v>
      </c>
      <c r="I1683" s="21">
        <f t="shared" si="139"/>
        <v>-3.6051907236304137E-3</v>
      </c>
      <c r="J1683" s="21">
        <f t="shared" si="140"/>
        <v>9.6043269947498899E-5</v>
      </c>
      <c r="K1683" s="21">
        <f t="shared" si="141"/>
        <v>4.0886951849017361E-3</v>
      </c>
    </row>
    <row r="1684" spans="1:11" x14ac:dyDescent="0.2">
      <c r="A1684" s="41">
        <v>42863</v>
      </c>
      <c r="B1684">
        <v>22.18074799</v>
      </c>
      <c r="C1684">
        <v>47.451999659999998</v>
      </c>
      <c r="D1684">
        <v>2.5352029800000002</v>
      </c>
      <c r="E1684">
        <v>2399.3798830000001</v>
      </c>
      <c r="G1684" s="41">
        <f t="shared" si="137"/>
        <v>42863</v>
      </c>
      <c r="H1684" s="21">
        <f t="shared" si="138"/>
        <v>-4.9674191404520266E-3</v>
      </c>
      <c r="I1684" s="21">
        <f t="shared" si="139"/>
        <v>1.5939606972494413E-2</v>
      </c>
      <c r="J1684" s="21">
        <f t="shared" si="140"/>
        <v>-1.0494696447691076E-2</v>
      </c>
      <c r="K1684" s="21">
        <f t="shared" si="141"/>
        <v>3.744607718947357E-5</v>
      </c>
    </row>
    <row r="1685" spans="1:11" x14ac:dyDescent="0.2">
      <c r="A1685" s="41">
        <v>42864</v>
      </c>
      <c r="B1685">
        <v>22.355583190000001</v>
      </c>
      <c r="C1685">
        <v>47.640998840000002</v>
      </c>
      <c r="D1685">
        <v>2.5393965239999998</v>
      </c>
      <c r="E1685">
        <v>2396.919922</v>
      </c>
      <c r="G1685" s="41">
        <f t="shared" si="137"/>
        <v>42864</v>
      </c>
      <c r="H1685" s="21">
        <f t="shared" si="138"/>
        <v>7.8822950460833586E-3</v>
      </c>
      <c r="I1685" s="21">
        <f t="shared" si="139"/>
        <v>3.9829550146297521E-3</v>
      </c>
      <c r="J1685" s="21">
        <f t="shared" si="140"/>
        <v>1.6541255406694599E-3</v>
      </c>
      <c r="K1685" s="21">
        <f t="shared" si="141"/>
        <v>-1.0252486558836038E-3</v>
      </c>
    </row>
    <row r="1686" spans="1:11" x14ac:dyDescent="0.2">
      <c r="A1686" s="41">
        <v>42865</v>
      </c>
      <c r="B1686">
        <v>22.499317170000001</v>
      </c>
      <c r="C1686">
        <v>47.447498320000001</v>
      </c>
      <c r="D1686">
        <v>2.9920666219999998</v>
      </c>
      <c r="E1686">
        <v>2399.6298830000001</v>
      </c>
      <c r="G1686" s="41">
        <f t="shared" si="137"/>
        <v>42865</v>
      </c>
      <c r="H1686" s="21">
        <f t="shared" si="138"/>
        <v>6.4294444380361684E-3</v>
      </c>
      <c r="I1686" s="21">
        <f t="shared" si="139"/>
        <v>-4.0616386035452479E-3</v>
      </c>
      <c r="J1686" s="21">
        <f t="shared" si="140"/>
        <v>0.17825892637159502</v>
      </c>
      <c r="K1686" s="21">
        <f t="shared" si="141"/>
        <v>1.1306013918641611E-3</v>
      </c>
    </row>
    <row r="1687" spans="1:11" x14ac:dyDescent="0.2">
      <c r="A1687" s="41">
        <v>42866</v>
      </c>
      <c r="B1687">
        <v>22.332113270000001</v>
      </c>
      <c r="C1687">
        <v>47.381000520000001</v>
      </c>
      <c r="D1687">
        <v>3.120590687</v>
      </c>
      <c r="E1687">
        <v>2394.4399410000001</v>
      </c>
      <c r="G1687" s="41">
        <f t="shared" si="137"/>
        <v>42866</v>
      </c>
      <c r="H1687" s="21">
        <f t="shared" si="138"/>
        <v>-7.4315099759092156E-3</v>
      </c>
      <c r="I1687" s="21">
        <f t="shared" si="139"/>
        <v>-1.4015027631493204E-3</v>
      </c>
      <c r="J1687" s="21">
        <f t="shared" si="140"/>
        <v>4.2954947612125816E-2</v>
      </c>
      <c r="K1687" s="21">
        <f t="shared" si="141"/>
        <v>-2.1628093718817354E-3</v>
      </c>
    </row>
    <row r="1688" spans="1:11" x14ac:dyDescent="0.2">
      <c r="A1688" s="41">
        <v>42867</v>
      </c>
      <c r="B1688">
        <v>22.2089119</v>
      </c>
      <c r="C1688">
        <v>48.067501069999999</v>
      </c>
      <c r="D1688">
        <v>3.1548805240000002</v>
      </c>
      <c r="E1688">
        <v>2390.8999020000001</v>
      </c>
      <c r="G1688" s="41">
        <f t="shared" si="137"/>
        <v>42867</v>
      </c>
      <c r="H1688" s="21">
        <f t="shared" si="138"/>
        <v>-5.5167806338105819E-3</v>
      </c>
      <c r="I1688" s="21">
        <f t="shared" si="139"/>
        <v>1.4488941610893535E-2</v>
      </c>
      <c r="J1688" s="21">
        <f t="shared" si="140"/>
        <v>1.0988252045629476E-2</v>
      </c>
      <c r="K1688" s="21">
        <f t="shared" si="141"/>
        <v>-1.4784413421209397E-3</v>
      </c>
    </row>
    <row r="1689" spans="1:11" x14ac:dyDescent="0.2">
      <c r="A1689" s="41">
        <v>42870</v>
      </c>
      <c r="B1689">
        <v>22.379053119999998</v>
      </c>
      <c r="C1689">
        <v>47.898498539999999</v>
      </c>
      <c r="D1689">
        <v>3.313253403</v>
      </c>
      <c r="E1689">
        <v>2402.320068</v>
      </c>
      <c r="G1689" s="41">
        <f t="shared" si="137"/>
        <v>42870</v>
      </c>
      <c r="H1689" s="21">
        <f t="shared" si="138"/>
        <v>7.6609435332128028E-3</v>
      </c>
      <c r="I1689" s="21">
        <f t="shared" si="139"/>
        <v>-3.5159416703165469E-3</v>
      </c>
      <c r="J1689" s="21">
        <f t="shared" si="140"/>
        <v>5.0199326977746317E-2</v>
      </c>
      <c r="K1689" s="21">
        <f t="shared" si="141"/>
        <v>4.7765136426025645E-3</v>
      </c>
    </row>
    <row r="1690" spans="1:11" x14ac:dyDescent="0.2">
      <c r="A1690" s="41">
        <v>42871</v>
      </c>
      <c r="B1690">
        <v>22.03290367</v>
      </c>
      <c r="C1690">
        <v>48.303501130000001</v>
      </c>
      <c r="D1690">
        <v>3.3749253750000001</v>
      </c>
      <c r="E1690">
        <v>2400.669922</v>
      </c>
      <c r="G1690" s="41">
        <f t="shared" si="137"/>
        <v>42871</v>
      </c>
      <c r="H1690" s="21">
        <f t="shared" si="138"/>
        <v>-1.5467564608023893E-2</v>
      </c>
      <c r="I1690" s="21">
        <f t="shared" si="139"/>
        <v>8.4554339351949892E-3</v>
      </c>
      <c r="J1690" s="21">
        <f t="shared" si="140"/>
        <v>1.8613720261830613E-2</v>
      </c>
      <c r="K1690" s="21">
        <f t="shared" si="141"/>
        <v>-6.8689681361810973E-4</v>
      </c>
    </row>
    <row r="1691" spans="1:11" x14ac:dyDescent="0.2">
      <c r="A1691" s="41">
        <v>42872</v>
      </c>
      <c r="B1691">
        <v>22.035842899999999</v>
      </c>
      <c r="C1691">
        <v>47.237998959999999</v>
      </c>
      <c r="D1691">
        <v>3.1506867409999999</v>
      </c>
      <c r="E1691">
        <v>2357.030029</v>
      </c>
      <c r="G1691" s="41">
        <f t="shared" si="137"/>
        <v>42872</v>
      </c>
      <c r="H1691" s="21">
        <f t="shared" si="138"/>
        <v>1.3340184498701035E-4</v>
      </c>
      <c r="I1691" s="21">
        <f t="shared" si="139"/>
        <v>-2.2058487378221248E-2</v>
      </c>
      <c r="J1691" s="21">
        <f t="shared" si="140"/>
        <v>-6.6442545859254798E-2</v>
      </c>
      <c r="K1691" s="21">
        <f t="shared" si="141"/>
        <v>-1.8178214589219199E-2</v>
      </c>
    </row>
    <row r="1692" spans="1:11" x14ac:dyDescent="0.2">
      <c r="A1692" s="41">
        <v>42873</v>
      </c>
      <c r="B1692">
        <v>22.745725629999999</v>
      </c>
      <c r="C1692">
        <v>47.924499509999997</v>
      </c>
      <c r="D1692">
        <v>3.2826647759999998</v>
      </c>
      <c r="E1692">
        <v>2365.719971</v>
      </c>
      <c r="G1692" s="41">
        <f t="shared" si="137"/>
        <v>42873</v>
      </c>
      <c r="H1692" s="21">
        <f t="shared" si="138"/>
        <v>3.2214911552124033E-2</v>
      </c>
      <c r="I1692" s="21">
        <f t="shared" si="139"/>
        <v>1.4532803359882163E-2</v>
      </c>
      <c r="J1692" s="21">
        <f t="shared" si="140"/>
        <v>4.1888656616529074E-2</v>
      </c>
      <c r="K1692" s="21">
        <f t="shared" si="141"/>
        <v>3.6868185356495609E-3</v>
      </c>
    </row>
    <row r="1693" spans="1:11" x14ac:dyDescent="0.2">
      <c r="A1693" s="41">
        <v>42874</v>
      </c>
      <c r="B1693">
        <v>23.106533049999999</v>
      </c>
      <c r="C1693">
        <v>47.992000580000003</v>
      </c>
      <c r="D1693">
        <v>3.3584773540000001</v>
      </c>
      <c r="E1693">
        <v>2381.7299800000001</v>
      </c>
      <c r="G1693" s="41">
        <f t="shared" si="137"/>
        <v>42874</v>
      </c>
      <c r="H1693" s="21">
        <f t="shared" si="138"/>
        <v>1.5862647157060622E-2</v>
      </c>
      <c r="I1693" s="21">
        <f t="shared" si="139"/>
        <v>1.4084877398858886E-3</v>
      </c>
      <c r="J1693" s="21">
        <f t="shared" si="140"/>
        <v>2.3094827883211266E-2</v>
      </c>
      <c r="K1693" s="21">
        <f t="shared" si="141"/>
        <v>6.767499617984285E-3</v>
      </c>
    </row>
    <row r="1694" spans="1:11" x14ac:dyDescent="0.2">
      <c r="A1694" s="41">
        <v>42877</v>
      </c>
      <c r="B1694">
        <v>23.041999820000001</v>
      </c>
      <c r="C1694">
        <v>48.533500670000002</v>
      </c>
      <c r="D1694">
        <v>3.4300920960000001</v>
      </c>
      <c r="E1694">
        <v>2394.0200199999999</v>
      </c>
      <c r="G1694" s="41">
        <f t="shared" si="137"/>
        <v>42877</v>
      </c>
      <c r="H1694" s="21">
        <f t="shared" si="138"/>
        <v>-2.7928564558064913E-3</v>
      </c>
      <c r="I1694" s="21">
        <f t="shared" si="139"/>
        <v>1.1283132260705653E-2</v>
      </c>
      <c r="J1694" s="21">
        <f t="shared" si="140"/>
        <v>2.1323574480770491E-2</v>
      </c>
      <c r="K1694" s="21">
        <f t="shared" si="141"/>
        <v>5.1601315443825513E-3</v>
      </c>
    </row>
    <row r="1695" spans="1:11" x14ac:dyDescent="0.2">
      <c r="A1695" s="41">
        <v>42878</v>
      </c>
      <c r="B1695">
        <v>23.024400709999998</v>
      </c>
      <c r="C1695">
        <v>48.576999659999998</v>
      </c>
      <c r="D1695">
        <v>3.383912086</v>
      </c>
      <c r="E1695">
        <v>2398.419922</v>
      </c>
      <c r="G1695" s="41">
        <f t="shared" si="137"/>
        <v>42878</v>
      </c>
      <c r="H1695" s="21">
        <f t="shared" si="138"/>
        <v>-7.6378396569237457E-4</v>
      </c>
      <c r="I1695" s="21">
        <f t="shared" si="139"/>
        <v>8.9626730813763267E-4</v>
      </c>
      <c r="J1695" s="21">
        <f t="shared" si="140"/>
        <v>-1.3463198277927524E-2</v>
      </c>
      <c r="K1695" s="21">
        <f t="shared" si="141"/>
        <v>1.8378718487075396E-3</v>
      </c>
    </row>
    <row r="1696" spans="1:11" x14ac:dyDescent="0.2">
      <c r="A1696" s="41">
        <v>42879</v>
      </c>
      <c r="B1696">
        <v>22.924663540000001</v>
      </c>
      <c r="C1696">
        <v>49.01750183</v>
      </c>
      <c r="D1696">
        <v>3.4219419960000002</v>
      </c>
      <c r="E1696">
        <v>2404.389893</v>
      </c>
      <c r="G1696" s="41">
        <f t="shared" si="137"/>
        <v>42879</v>
      </c>
      <c r="H1696" s="21">
        <f t="shared" si="138"/>
        <v>-4.3318030838769821E-3</v>
      </c>
      <c r="I1696" s="21">
        <f t="shared" si="139"/>
        <v>9.0681222200457157E-3</v>
      </c>
      <c r="J1696" s="21">
        <f t="shared" si="140"/>
        <v>1.1238445040383294E-2</v>
      </c>
      <c r="K1696" s="21">
        <f t="shared" si="141"/>
        <v>2.489126672622799E-3</v>
      </c>
    </row>
    <row r="1697" spans="1:11" x14ac:dyDescent="0.2">
      <c r="A1697" s="41">
        <v>42880</v>
      </c>
      <c r="B1697">
        <v>22.971601490000001</v>
      </c>
      <c r="C1697">
        <v>49.668998719999998</v>
      </c>
      <c r="D1697">
        <v>3.4142870900000002</v>
      </c>
      <c r="E1697">
        <v>2415.070068</v>
      </c>
      <c r="G1697" s="41">
        <f t="shared" si="137"/>
        <v>42880</v>
      </c>
      <c r="H1697" s="21">
        <f t="shared" si="138"/>
        <v>2.0474869748077543E-3</v>
      </c>
      <c r="I1697" s="21">
        <f t="shared" si="139"/>
        <v>1.3291107577442229E-2</v>
      </c>
      <c r="J1697" s="21">
        <f t="shared" si="140"/>
        <v>-2.2370063574859156E-3</v>
      </c>
      <c r="K1697" s="21">
        <f t="shared" si="141"/>
        <v>4.4419480513928633E-3</v>
      </c>
    </row>
    <row r="1698" spans="1:11" x14ac:dyDescent="0.2">
      <c r="A1698" s="41">
        <v>42881</v>
      </c>
      <c r="B1698">
        <v>22.918798450000001</v>
      </c>
      <c r="C1698">
        <v>49.789001460000001</v>
      </c>
      <c r="D1698">
        <v>3.5026936530000001</v>
      </c>
      <c r="E1698">
        <v>2415.820068</v>
      </c>
      <c r="G1698" s="41">
        <f t="shared" si="137"/>
        <v>42881</v>
      </c>
      <c r="H1698" s="21">
        <f t="shared" si="138"/>
        <v>-2.2986224979998368E-3</v>
      </c>
      <c r="I1698" s="21">
        <f t="shared" si="139"/>
        <v>2.4160491069389334E-3</v>
      </c>
      <c r="J1698" s="21">
        <f t="shared" si="140"/>
        <v>2.5893125173606757E-2</v>
      </c>
      <c r="K1698" s="21">
        <f t="shared" si="141"/>
        <v>3.1054999601765054E-4</v>
      </c>
    </row>
    <row r="1699" spans="1:11" x14ac:dyDescent="0.2">
      <c r="A1699" s="41">
        <v>42885</v>
      </c>
      <c r="B1699">
        <v>22.924663540000001</v>
      </c>
      <c r="C1699">
        <v>49.834999080000003</v>
      </c>
      <c r="D1699">
        <v>3.5775187019999999</v>
      </c>
      <c r="E1699">
        <v>2412.9099120000001</v>
      </c>
      <c r="G1699" s="41">
        <f t="shared" si="137"/>
        <v>42885</v>
      </c>
      <c r="H1699" s="21">
        <f t="shared" si="138"/>
        <v>2.559073946566492E-4</v>
      </c>
      <c r="I1699" s="21">
        <f t="shared" si="139"/>
        <v>9.2385102434633382E-4</v>
      </c>
      <c r="J1699" s="21">
        <f t="shared" si="140"/>
        <v>2.1362144798450666E-2</v>
      </c>
      <c r="K1699" s="21">
        <f t="shared" si="141"/>
        <v>-1.2046244828196606E-3</v>
      </c>
    </row>
    <row r="1700" spans="1:11" x14ac:dyDescent="0.2">
      <c r="A1700" s="41">
        <v>42886</v>
      </c>
      <c r="B1700">
        <v>23.05666733</v>
      </c>
      <c r="C1700">
        <v>49.730998990000003</v>
      </c>
      <c r="D1700">
        <v>3.564677954</v>
      </c>
      <c r="E1700">
        <v>2411.8000489999999</v>
      </c>
      <c r="G1700" s="41">
        <f t="shared" si="137"/>
        <v>42886</v>
      </c>
      <c r="H1700" s="21">
        <f t="shared" si="138"/>
        <v>5.7581560475106911E-3</v>
      </c>
      <c r="I1700" s="21">
        <f t="shared" si="139"/>
        <v>-2.0868885706819551E-3</v>
      </c>
      <c r="J1700" s="21">
        <f t="shared" si="140"/>
        <v>-3.5892888534226897E-3</v>
      </c>
      <c r="K1700" s="21">
        <f t="shared" si="141"/>
        <v>-4.5996868531250623E-4</v>
      </c>
    </row>
    <row r="1701" spans="1:11" x14ac:dyDescent="0.2">
      <c r="A1701" s="41">
        <v>42887</v>
      </c>
      <c r="B1701">
        <v>23.41161537</v>
      </c>
      <c r="C1701">
        <v>49.79750061</v>
      </c>
      <c r="D1701">
        <v>3.5649244790000001</v>
      </c>
      <c r="E1701">
        <v>2430.0600589999999</v>
      </c>
      <c r="G1701" s="41">
        <f t="shared" si="137"/>
        <v>42887</v>
      </c>
      <c r="H1701" s="21">
        <f t="shared" si="138"/>
        <v>1.539459432361945E-2</v>
      </c>
      <c r="I1701" s="21">
        <f t="shared" si="139"/>
        <v>1.3372267066940058E-3</v>
      </c>
      <c r="J1701" s="21">
        <f t="shared" si="140"/>
        <v>6.9157720046897353E-5</v>
      </c>
      <c r="K1701" s="21">
        <f t="shared" si="141"/>
        <v>7.5711127079423068E-3</v>
      </c>
    </row>
    <row r="1702" spans="1:11" x14ac:dyDescent="0.2">
      <c r="A1702" s="41">
        <v>42888</v>
      </c>
      <c r="B1702">
        <v>23.35588074</v>
      </c>
      <c r="C1702">
        <v>50.336498259999999</v>
      </c>
      <c r="D1702">
        <v>3.5471444129999998</v>
      </c>
      <c r="E1702">
        <v>2439.070068</v>
      </c>
      <c r="G1702" s="41">
        <f t="shared" si="137"/>
        <v>42888</v>
      </c>
      <c r="H1702" s="21">
        <f t="shared" si="138"/>
        <v>-2.3806400848110248E-3</v>
      </c>
      <c r="I1702" s="21">
        <f t="shared" si="139"/>
        <v>1.0823789214267521E-2</v>
      </c>
      <c r="J1702" s="21">
        <f t="shared" si="140"/>
        <v>-4.9875014477130941E-3</v>
      </c>
      <c r="K1702" s="21">
        <f t="shared" si="141"/>
        <v>3.707730994808367E-3</v>
      </c>
    </row>
    <row r="1703" spans="1:11" x14ac:dyDescent="0.2">
      <c r="A1703" s="41">
        <v>42891</v>
      </c>
      <c r="B1703">
        <v>23.54362106</v>
      </c>
      <c r="C1703">
        <v>50.567001339999997</v>
      </c>
      <c r="D1703">
        <v>3.6550600530000001</v>
      </c>
      <c r="E1703">
        <v>2436.1000979999999</v>
      </c>
      <c r="G1703" s="41">
        <f t="shared" si="137"/>
        <v>42891</v>
      </c>
      <c r="H1703" s="21">
        <f t="shared" si="138"/>
        <v>8.0382462168711866E-3</v>
      </c>
      <c r="I1703" s="21">
        <f t="shared" si="139"/>
        <v>4.5792434509328572E-3</v>
      </c>
      <c r="J1703" s="21">
        <f t="shared" si="140"/>
        <v>3.0423244005656436E-2</v>
      </c>
      <c r="K1703" s="21">
        <f t="shared" si="141"/>
        <v>-1.2176648957179514E-3</v>
      </c>
    </row>
    <row r="1704" spans="1:11" x14ac:dyDescent="0.2">
      <c r="A1704" s="41">
        <v>42892</v>
      </c>
      <c r="B1704">
        <v>23.153469090000002</v>
      </c>
      <c r="C1704">
        <v>50.150001529999997</v>
      </c>
      <c r="D1704">
        <v>3.6385147569999998</v>
      </c>
      <c r="E1704">
        <v>2429.330078</v>
      </c>
      <c r="G1704" s="41">
        <f t="shared" si="137"/>
        <v>42892</v>
      </c>
      <c r="H1704" s="21">
        <f t="shared" si="138"/>
        <v>-1.6571451307583949E-2</v>
      </c>
      <c r="I1704" s="21">
        <f t="shared" si="139"/>
        <v>-8.2464808857498628E-3</v>
      </c>
      <c r="J1704" s="21">
        <f t="shared" si="140"/>
        <v>-4.526682396482129E-3</v>
      </c>
      <c r="K1704" s="21">
        <f t="shared" si="141"/>
        <v>-2.7790401574869783E-3</v>
      </c>
    </row>
    <row r="1705" spans="1:11" x14ac:dyDescent="0.2">
      <c r="A1705" s="41">
        <v>42893</v>
      </c>
      <c r="B1705">
        <v>23.218013760000002</v>
      </c>
      <c r="C1705">
        <v>50.503501890000003</v>
      </c>
      <c r="D1705">
        <v>3.6824715139999999</v>
      </c>
      <c r="E1705">
        <v>2433.139893</v>
      </c>
      <c r="G1705" s="41">
        <f t="shared" si="137"/>
        <v>42893</v>
      </c>
      <c r="H1705" s="21">
        <f t="shared" si="138"/>
        <v>2.7876889527486386E-3</v>
      </c>
      <c r="I1705" s="21">
        <f t="shared" si="139"/>
        <v>7.0488604030956026E-3</v>
      </c>
      <c r="J1705" s="21">
        <f t="shared" si="140"/>
        <v>1.208096158341343E-2</v>
      </c>
      <c r="K1705" s="21">
        <f t="shared" si="141"/>
        <v>1.5682574527444704E-3</v>
      </c>
    </row>
    <row r="1706" spans="1:11" x14ac:dyDescent="0.2">
      <c r="A1706" s="41">
        <v>42894</v>
      </c>
      <c r="B1706">
        <v>23.153469090000002</v>
      </c>
      <c r="C1706">
        <v>50.513500209999997</v>
      </c>
      <c r="D1706">
        <v>3.949667931</v>
      </c>
      <c r="E1706">
        <v>2433.790039</v>
      </c>
      <c r="G1706" s="41">
        <f t="shared" si="137"/>
        <v>42894</v>
      </c>
      <c r="H1706" s="21">
        <f t="shared" si="138"/>
        <v>-2.7799393465429696E-3</v>
      </c>
      <c r="I1706" s="21">
        <f t="shared" si="139"/>
        <v>1.9797280635658332E-4</v>
      </c>
      <c r="J1706" s="21">
        <f t="shared" si="140"/>
        <v>7.2558990879949548E-2</v>
      </c>
      <c r="K1706" s="21">
        <f t="shared" si="141"/>
        <v>2.6720452936990213E-4</v>
      </c>
    </row>
    <row r="1707" spans="1:11" x14ac:dyDescent="0.2">
      <c r="A1707" s="41">
        <v>42895</v>
      </c>
      <c r="B1707">
        <v>23.29721069</v>
      </c>
      <c r="C1707">
        <v>48.915500639999998</v>
      </c>
      <c r="D1707">
        <v>3.6943247320000001</v>
      </c>
      <c r="E1707">
        <v>2431.7700199999999</v>
      </c>
      <c r="G1707" s="41">
        <f t="shared" si="137"/>
        <v>42895</v>
      </c>
      <c r="H1707" s="21">
        <f t="shared" si="138"/>
        <v>6.2082100717287571E-3</v>
      </c>
      <c r="I1707" s="21">
        <f t="shared" si="139"/>
        <v>-3.1635098802431538E-2</v>
      </c>
      <c r="J1707" s="21">
        <f t="shared" si="140"/>
        <v>-6.4649282790553597E-2</v>
      </c>
      <c r="K1707" s="21">
        <f t="shared" si="141"/>
        <v>-8.2998901615605192E-4</v>
      </c>
    </row>
    <row r="1708" spans="1:11" x14ac:dyDescent="0.2">
      <c r="A1708" s="41">
        <v>42898</v>
      </c>
      <c r="B1708">
        <v>23.244405749999999</v>
      </c>
      <c r="C1708">
        <v>48.245498660000003</v>
      </c>
      <c r="D1708">
        <v>3.7034616470000001</v>
      </c>
      <c r="E1708">
        <v>2429.389893</v>
      </c>
      <c r="G1708" s="41">
        <f t="shared" si="137"/>
        <v>42898</v>
      </c>
      <c r="H1708" s="21">
        <f t="shared" si="138"/>
        <v>-2.2665777763115325E-3</v>
      </c>
      <c r="I1708" s="21">
        <f t="shared" si="139"/>
        <v>-1.36971301782427E-2</v>
      </c>
      <c r="J1708" s="21">
        <f t="shared" si="140"/>
        <v>2.4732300657970274E-3</v>
      </c>
      <c r="K1708" s="21">
        <f t="shared" si="141"/>
        <v>-9.7876319735201722E-4</v>
      </c>
    </row>
    <row r="1709" spans="1:11" x14ac:dyDescent="0.2">
      <c r="A1709" s="41">
        <v>42899</v>
      </c>
      <c r="B1709">
        <v>23.326547619999999</v>
      </c>
      <c r="C1709">
        <v>49.039501190000003</v>
      </c>
      <c r="D1709">
        <v>3.7387750149999999</v>
      </c>
      <c r="E1709">
        <v>2440.3500979999999</v>
      </c>
      <c r="G1709" s="41">
        <f t="shared" si="137"/>
        <v>42899</v>
      </c>
      <c r="H1709" s="21">
        <f t="shared" si="138"/>
        <v>3.5338339419583122E-3</v>
      </c>
      <c r="I1709" s="21">
        <f t="shared" si="139"/>
        <v>1.6457546342210305E-2</v>
      </c>
      <c r="J1709" s="21">
        <f t="shared" si="140"/>
        <v>9.5352325380784198E-3</v>
      </c>
      <c r="K1709" s="21">
        <f t="shared" si="141"/>
        <v>4.5115051443904708E-3</v>
      </c>
    </row>
    <row r="1710" spans="1:11" x14ac:dyDescent="0.2">
      <c r="A1710" s="41">
        <v>42900</v>
      </c>
      <c r="B1710">
        <v>23.438014979999998</v>
      </c>
      <c r="C1710">
        <v>48.823501589999999</v>
      </c>
      <c r="D1710">
        <v>3.7466769219999998</v>
      </c>
      <c r="E1710">
        <v>2437.919922</v>
      </c>
      <c r="G1710" s="41">
        <f t="shared" si="137"/>
        <v>42900</v>
      </c>
      <c r="H1710" s="21">
        <f t="shared" si="138"/>
        <v>4.7785622551546232E-3</v>
      </c>
      <c r="I1710" s="21">
        <f t="shared" si="139"/>
        <v>-4.404604344630858E-3</v>
      </c>
      <c r="J1710" s="21">
        <f t="shared" si="140"/>
        <v>2.1135016063542622E-3</v>
      </c>
      <c r="K1710" s="21">
        <f t="shared" si="141"/>
        <v>-9.9583088590093904E-4</v>
      </c>
    </row>
    <row r="1711" spans="1:11" x14ac:dyDescent="0.2">
      <c r="A1711" s="41">
        <v>42901</v>
      </c>
      <c r="B1711">
        <v>23.14760399</v>
      </c>
      <c r="C1711">
        <v>48.20849991</v>
      </c>
      <c r="D1711">
        <v>3.7627291679999999</v>
      </c>
      <c r="E1711">
        <v>2432.459961</v>
      </c>
      <c r="G1711" s="41">
        <f t="shared" si="137"/>
        <v>42901</v>
      </c>
      <c r="H1711" s="21">
        <f t="shared" si="138"/>
        <v>-1.2390596654529405E-2</v>
      </c>
      <c r="I1711" s="21">
        <f t="shared" si="139"/>
        <v>-1.2596427129797694E-2</v>
      </c>
      <c r="J1711" s="21">
        <f t="shared" si="140"/>
        <v>4.2843955681748369E-3</v>
      </c>
      <c r="K1711" s="21">
        <f t="shared" si="141"/>
        <v>-2.2395981716745172E-3</v>
      </c>
    </row>
    <row r="1712" spans="1:11" x14ac:dyDescent="0.2">
      <c r="A1712" s="41">
        <v>42902</v>
      </c>
      <c r="B1712">
        <v>22.071041109999999</v>
      </c>
      <c r="C1712">
        <v>49.385501859999998</v>
      </c>
      <c r="D1712">
        <v>3.744208097</v>
      </c>
      <c r="E1712">
        <v>2433.1499020000001</v>
      </c>
      <c r="G1712" s="41">
        <f t="shared" si="137"/>
        <v>42902</v>
      </c>
      <c r="H1712" s="21">
        <f t="shared" si="138"/>
        <v>-4.6508609723282246E-2</v>
      </c>
      <c r="I1712" s="21">
        <f t="shared" si="139"/>
        <v>2.4414822120525148E-2</v>
      </c>
      <c r="J1712" s="21">
        <f t="shared" si="140"/>
        <v>-4.922243981180352E-3</v>
      </c>
      <c r="K1712" s="21">
        <f t="shared" si="141"/>
        <v>2.8363920108120944E-4</v>
      </c>
    </row>
    <row r="1713" spans="1:11" x14ac:dyDescent="0.2">
      <c r="A1713" s="41">
        <v>42905</v>
      </c>
      <c r="B1713">
        <v>22.147312159999998</v>
      </c>
      <c r="C1713">
        <v>49.758499149999999</v>
      </c>
      <c r="D1713">
        <v>3.8849675659999998</v>
      </c>
      <c r="E1713">
        <v>2453.459961</v>
      </c>
      <c r="G1713" s="41">
        <f t="shared" si="137"/>
        <v>42905</v>
      </c>
      <c r="H1713" s="21">
        <f t="shared" si="138"/>
        <v>3.4557069428610659E-3</v>
      </c>
      <c r="I1713" s="21">
        <f t="shared" si="139"/>
        <v>7.5527690506698164E-3</v>
      </c>
      <c r="J1713" s="21">
        <f t="shared" si="140"/>
        <v>3.7593922493993182E-2</v>
      </c>
      <c r="K1713" s="21">
        <f t="shared" si="141"/>
        <v>8.3472288260191263E-3</v>
      </c>
    </row>
    <row r="1714" spans="1:11" x14ac:dyDescent="0.2">
      <c r="A1714" s="41">
        <v>42906</v>
      </c>
      <c r="B1714">
        <v>22.15904617</v>
      </c>
      <c r="C1714">
        <v>49.629501339999997</v>
      </c>
      <c r="D1714">
        <v>3.8792879579999999</v>
      </c>
      <c r="E1714">
        <v>2437.030029</v>
      </c>
      <c r="G1714" s="41">
        <f t="shared" si="137"/>
        <v>42906</v>
      </c>
      <c r="H1714" s="21">
        <f t="shared" si="138"/>
        <v>5.2981643619915482E-4</v>
      </c>
      <c r="I1714" s="21">
        <f t="shared" si="139"/>
        <v>-2.5924779123890351E-3</v>
      </c>
      <c r="J1714" s="21">
        <f t="shared" si="140"/>
        <v>-1.4619447662075347E-3</v>
      </c>
      <c r="K1714" s="21">
        <f t="shared" si="141"/>
        <v>-6.6966375083225005E-3</v>
      </c>
    </row>
    <row r="1715" spans="1:11" x14ac:dyDescent="0.2">
      <c r="A1715" s="41">
        <v>42907</v>
      </c>
      <c r="B1715">
        <v>22.364383700000001</v>
      </c>
      <c r="C1715">
        <v>50.111499790000003</v>
      </c>
      <c r="D1715">
        <v>3.9380612369999999</v>
      </c>
      <c r="E1715">
        <v>2435.610107</v>
      </c>
      <c r="G1715" s="41">
        <f t="shared" si="137"/>
        <v>42907</v>
      </c>
      <c r="H1715" s="21">
        <f t="shared" si="138"/>
        <v>9.2665328834414043E-3</v>
      </c>
      <c r="I1715" s="21">
        <f t="shared" si="139"/>
        <v>9.7119341719342778E-3</v>
      </c>
      <c r="J1715" s="21">
        <f t="shared" si="140"/>
        <v>1.515053268443145E-2</v>
      </c>
      <c r="K1715" s="21">
        <f t="shared" si="141"/>
        <v>-5.8264444143207861E-4</v>
      </c>
    </row>
    <row r="1716" spans="1:11" x14ac:dyDescent="0.2">
      <c r="A1716" s="41">
        <v>42908</v>
      </c>
      <c r="B1716">
        <v>22.153175350000001</v>
      </c>
      <c r="C1716">
        <v>50.064998629999998</v>
      </c>
      <c r="D1716">
        <v>3.9108970169999999</v>
      </c>
      <c r="E1716">
        <v>2434.5</v>
      </c>
      <c r="G1716" s="41">
        <f t="shared" si="137"/>
        <v>42908</v>
      </c>
      <c r="H1716" s="21">
        <f t="shared" si="138"/>
        <v>-9.4439602196594273E-3</v>
      </c>
      <c r="I1716" s="21">
        <f t="shared" si="139"/>
        <v>-9.2795386677457792E-4</v>
      </c>
      <c r="J1716" s="21">
        <f t="shared" si="140"/>
        <v>-6.8978663269070317E-3</v>
      </c>
      <c r="K1716" s="21">
        <f t="shared" si="141"/>
        <v>-4.5578189908535016E-4</v>
      </c>
    </row>
    <row r="1717" spans="1:11" x14ac:dyDescent="0.2">
      <c r="A1717" s="41">
        <v>42909</v>
      </c>
      <c r="B1717">
        <v>21.953699109999999</v>
      </c>
      <c r="C1717">
        <v>50.187000269999999</v>
      </c>
      <c r="D1717">
        <v>3.7987833019999999</v>
      </c>
      <c r="E1717">
        <v>2438.3000489999999</v>
      </c>
      <c r="G1717" s="41">
        <f t="shared" si="137"/>
        <v>42909</v>
      </c>
      <c r="H1717" s="21">
        <f t="shared" si="138"/>
        <v>-9.0044084808818502E-3</v>
      </c>
      <c r="I1717" s="21">
        <f t="shared" si="139"/>
        <v>2.4368649423449629E-3</v>
      </c>
      <c r="J1717" s="21">
        <f t="shared" si="140"/>
        <v>-2.8667007725506677E-2</v>
      </c>
      <c r="K1717" s="21">
        <f t="shared" si="141"/>
        <v>1.5609155884164228E-3</v>
      </c>
    </row>
    <row r="1718" spans="1:11" x14ac:dyDescent="0.2">
      <c r="A1718" s="41">
        <v>42912</v>
      </c>
      <c r="B1718">
        <v>22.147312159999998</v>
      </c>
      <c r="C1718">
        <v>49.69900131</v>
      </c>
      <c r="D1718">
        <v>3.7572960850000001</v>
      </c>
      <c r="E1718">
        <v>2439.070068</v>
      </c>
      <c r="G1718" s="41">
        <f t="shared" si="137"/>
        <v>42912</v>
      </c>
      <c r="H1718" s="21">
        <f t="shared" si="138"/>
        <v>8.8191538487383293E-3</v>
      </c>
      <c r="I1718" s="21">
        <f t="shared" si="139"/>
        <v>-9.7236128354877271E-3</v>
      </c>
      <c r="J1718" s="21">
        <f t="shared" si="140"/>
        <v>-1.0921185469610073E-2</v>
      </c>
      <c r="K1718" s="21">
        <f t="shared" si="141"/>
        <v>3.1580157672395082E-4</v>
      </c>
    </row>
    <row r="1719" spans="1:11" x14ac:dyDescent="0.2">
      <c r="A1719" s="41">
        <v>42913</v>
      </c>
      <c r="B1719">
        <v>22.296916960000001</v>
      </c>
      <c r="C1719">
        <v>48.8390007</v>
      </c>
      <c r="D1719">
        <v>3.6197464469999998</v>
      </c>
      <c r="E1719">
        <v>2419.3798830000001</v>
      </c>
      <c r="G1719" s="41">
        <f t="shared" si="137"/>
        <v>42913</v>
      </c>
      <c r="H1719" s="21">
        <f t="shared" si="138"/>
        <v>6.7549867414702265E-3</v>
      </c>
      <c r="I1719" s="21">
        <f t="shared" si="139"/>
        <v>-1.7304182927856071E-2</v>
      </c>
      <c r="J1719" s="21">
        <f t="shared" si="140"/>
        <v>-3.6608676795297113E-2</v>
      </c>
      <c r="K1719" s="21">
        <f t="shared" si="141"/>
        <v>-8.0728246631084355E-3</v>
      </c>
    </row>
    <row r="1720" spans="1:11" x14ac:dyDescent="0.2">
      <c r="A1720" s="41">
        <v>42914</v>
      </c>
      <c r="B1720">
        <v>22.443584439999999</v>
      </c>
      <c r="C1720">
        <v>49.516498570000003</v>
      </c>
      <c r="D1720">
        <v>3.747418165</v>
      </c>
      <c r="E1720">
        <v>2440.6899410000001</v>
      </c>
      <c r="G1720" s="41">
        <f t="shared" si="137"/>
        <v>42914</v>
      </c>
      <c r="H1720" s="21">
        <f t="shared" si="138"/>
        <v>6.577926457864776E-3</v>
      </c>
      <c r="I1720" s="21">
        <f t="shared" si="139"/>
        <v>1.3872066592058641E-2</v>
      </c>
      <c r="J1720" s="21">
        <f t="shared" si="140"/>
        <v>3.527090084053075E-2</v>
      </c>
      <c r="K1720" s="21">
        <f t="shared" si="141"/>
        <v>8.8080661287370798E-3</v>
      </c>
    </row>
    <row r="1721" spans="1:11" x14ac:dyDescent="0.2">
      <c r="A1721" s="41">
        <v>42915</v>
      </c>
      <c r="B1721">
        <v>22.273445129999999</v>
      </c>
      <c r="C1721">
        <v>48.796501159999998</v>
      </c>
      <c r="D1721">
        <v>3.6222162249999998</v>
      </c>
      <c r="E1721">
        <v>2419.6999510000001</v>
      </c>
      <c r="G1721" s="41">
        <f t="shared" si="137"/>
        <v>42915</v>
      </c>
      <c r="H1721" s="21">
        <f t="shared" si="138"/>
        <v>-7.5807547789367158E-3</v>
      </c>
      <c r="I1721" s="21">
        <f t="shared" si="139"/>
        <v>-1.4540555790352738E-2</v>
      </c>
      <c r="J1721" s="21">
        <f t="shared" si="140"/>
        <v>-3.3410186557069288E-2</v>
      </c>
      <c r="K1721" s="21">
        <f t="shared" si="141"/>
        <v>-8.6000231522239678E-3</v>
      </c>
    </row>
    <row r="1722" spans="1:11" x14ac:dyDescent="0.2">
      <c r="A1722" s="41">
        <v>42916</v>
      </c>
      <c r="B1722">
        <v>22.200113300000002</v>
      </c>
      <c r="C1722">
        <v>48.400001529999997</v>
      </c>
      <c r="D1722">
        <v>3.5698635580000002</v>
      </c>
      <c r="E1722">
        <v>2423.4099120000001</v>
      </c>
      <c r="G1722" s="41">
        <f t="shared" si="137"/>
        <v>42916</v>
      </c>
      <c r="H1722" s="21">
        <f t="shared" si="138"/>
        <v>-3.2923433969012234E-3</v>
      </c>
      <c r="I1722" s="21">
        <f t="shared" si="139"/>
        <v>-8.1255750017794615E-3</v>
      </c>
      <c r="J1722" s="21">
        <f t="shared" si="140"/>
        <v>-1.4453214205896736E-2</v>
      </c>
      <c r="K1722" s="21">
        <f t="shared" si="141"/>
        <v>1.5332318366443332E-3</v>
      </c>
    </row>
    <row r="1723" spans="1:11" x14ac:dyDescent="0.2">
      <c r="A1723" s="41">
        <v>42919</v>
      </c>
      <c r="B1723">
        <v>22.10623932</v>
      </c>
      <c r="C1723">
        <v>47.682998660000003</v>
      </c>
      <c r="D1723">
        <v>3.4407098290000002</v>
      </c>
      <c r="E1723">
        <v>2429.01001</v>
      </c>
      <c r="G1723" s="41">
        <f t="shared" si="137"/>
        <v>42919</v>
      </c>
      <c r="H1723" s="21">
        <f t="shared" si="138"/>
        <v>-4.2285360768857631E-3</v>
      </c>
      <c r="I1723" s="21">
        <f t="shared" si="139"/>
        <v>-1.4814108416000171E-2</v>
      </c>
      <c r="J1723" s="21">
        <f t="shared" si="140"/>
        <v>-3.6178897849070135E-2</v>
      </c>
      <c r="K1723" s="21">
        <f t="shared" si="141"/>
        <v>2.3108339915050014E-3</v>
      </c>
    </row>
    <row r="1724" spans="1:11" x14ac:dyDescent="0.2">
      <c r="A1724" s="41">
        <v>42921</v>
      </c>
      <c r="B1724">
        <v>22.094509120000001</v>
      </c>
      <c r="C1724">
        <v>48.569999690000003</v>
      </c>
      <c r="D1724">
        <v>3.5325746539999998</v>
      </c>
      <c r="E1724">
        <v>2432.540039</v>
      </c>
      <c r="G1724" s="41">
        <f t="shared" si="137"/>
        <v>42921</v>
      </c>
      <c r="H1724" s="21">
        <f t="shared" si="138"/>
        <v>-5.3062847236011934E-4</v>
      </c>
      <c r="I1724" s="21">
        <f t="shared" si="139"/>
        <v>1.8602039614259436E-2</v>
      </c>
      <c r="J1724" s="21">
        <f t="shared" si="140"/>
        <v>2.6699381687382395E-2</v>
      </c>
      <c r="K1724" s="21">
        <f t="shared" si="141"/>
        <v>1.4532789018848469E-3</v>
      </c>
    </row>
    <row r="1725" spans="1:11" x14ac:dyDescent="0.2">
      <c r="A1725" s="41">
        <v>42922</v>
      </c>
      <c r="B1725">
        <v>22.138509750000001</v>
      </c>
      <c r="C1725">
        <v>48.256999970000003</v>
      </c>
      <c r="D1725">
        <v>3.5431933400000002</v>
      </c>
      <c r="E1725">
        <v>2409.75</v>
      </c>
      <c r="G1725" s="41">
        <f t="shared" si="137"/>
        <v>42922</v>
      </c>
      <c r="H1725" s="21">
        <f t="shared" si="138"/>
        <v>1.9914735267944853E-3</v>
      </c>
      <c r="I1725" s="21">
        <f t="shared" si="139"/>
        <v>-6.4443014617610039E-3</v>
      </c>
      <c r="J1725" s="21">
        <f t="shared" si="140"/>
        <v>3.0059339264003615E-3</v>
      </c>
      <c r="K1725" s="21">
        <f t="shared" si="141"/>
        <v>-9.3688237951342623E-3</v>
      </c>
    </row>
    <row r="1726" spans="1:11" x14ac:dyDescent="0.2">
      <c r="A1726" s="41">
        <v>42923</v>
      </c>
      <c r="B1726">
        <v>22.097446439999999</v>
      </c>
      <c r="C1726">
        <v>48.937999730000001</v>
      </c>
      <c r="D1726">
        <v>3.624191046</v>
      </c>
      <c r="E1726">
        <v>2425.179932</v>
      </c>
      <c r="G1726" s="41">
        <f t="shared" si="137"/>
        <v>42923</v>
      </c>
      <c r="H1726" s="21">
        <f t="shared" si="138"/>
        <v>-1.8548362316935971E-3</v>
      </c>
      <c r="I1726" s="21">
        <f t="shared" si="139"/>
        <v>1.4111937344289061E-2</v>
      </c>
      <c r="J1726" s="21">
        <f t="shared" si="140"/>
        <v>2.2860086432652915E-2</v>
      </c>
      <c r="K1726" s="21">
        <f t="shared" si="141"/>
        <v>6.4031256354393218E-3</v>
      </c>
    </row>
    <row r="1727" spans="1:11" x14ac:dyDescent="0.2">
      <c r="A1727" s="41">
        <v>42926</v>
      </c>
      <c r="B1727">
        <v>21.48142052</v>
      </c>
      <c r="C1727">
        <v>49.823501589999999</v>
      </c>
      <c r="D1727">
        <v>3.795573235</v>
      </c>
      <c r="E1727">
        <v>2427.429932</v>
      </c>
      <c r="G1727" s="41">
        <f t="shared" si="137"/>
        <v>42926</v>
      </c>
      <c r="H1727" s="21">
        <f t="shared" si="138"/>
        <v>-2.7877697166170775E-2</v>
      </c>
      <c r="I1727" s="21">
        <f t="shared" si="139"/>
        <v>1.8094361536750148E-2</v>
      </c>
      <c r="J1727" s="21">
        <f t="shared" si="140"/>
        <v>4.7288398107255825E-2</v>
      </c>
      <c r="K1727" s="21">
        <f t="shared" si="141"/>
        <v>9.277662124411723E-4</v>
      </c>
    </row>
    <row r="1728" spans="1:11" x14ac:dyDescent="0.2">
      <c r="A1728" s="41">
        <v>42927</v>
      </c>
      <c r="B1728">
        <v>21.551830290000002</v>
      </c>
      <c r="C1728">
        <v>49.706501009999997</v>
      </c>
      <c r="D1728">
        <v>3.8494079110000001</v>
      </c>
      <c r="E1728">
        <v>2425.530029</v>
      </c>
      <c r="G1728" s="41">
        <f t="shared" si="137"/>
        <v>42927</v>
      </c>
      <c r="H1728" s="21">
        <f t="shared" si="138"/>
        <v>3.2777054913313182E-3</v>
      </c>
      <c r="I1728" s="21">
        <f t="shared" si="139"/>
        <v>-2.3483010279528038E-3</v>
      </c>
      <c r="J1728" s="21">
        <f t="shared" si="140"/>
        <v>1.4183542950397143E-2</v>
      </c>
      <c r="K1728" s="21">
        <f t="shared" si="141"/>
        <v>-7.8268088192956498E-4</v>
      </c>
    </row>
    <row r="1729" spans="1:11" x14ac:dyDescent="0.2">
      <c r="A1729" s="41">
        <v>42928</v>
      </c>
      <c r="B1729">
        <v>21.689699170000001</v>
      </c>
      <c r="C1729">
        <v>50.325500490000003</v>
      </c>
      <c r="D1729">
        <v>4.0131316180000001</v>
      </c>
      <c r="E1729">
        <v>2443.25</v>
      </c>
      <c r="G1729" s="41">
        <f t="shared" si="137"/>
        <v>42928</v>
      </c>
      <c r="H1729" s="21">
        <f t="shared" si="138"/>
        <v>6.3970845234416138E-3</v>
      </c>
      <c r="I1729" s="21">
        <f t="shared" si="139"/>
        <v>1.2453088980764804E-2</v>
      </c>
      <c r="J1729" s="21">
        <f t="shared" si="140"/>
        <v>4.2532179178035756E-2</v>
      </c>
      <c r="K1729" s="21">
        <f t="shared" si="141"/>
        <v>7.3056077591855395E-3</v>
      </c>
    </row>
    <row r="1730" spans="1:11" x14ac:dyDescent="0.2">
      <c r="A1730" s="41">
        <v>42929</v>
      </c>
      <c r="B1730">
        <v>22.01529884</v>
      </c>
      <c r="C1730">
        <v>50.031501769999998</v>
      </c>
      <c r="D1730">
        <v>3.9667060379999999</v>
      </c>
      <c r="E1730">
        <v>2447.830078</v>
      </c>
      <c r="G1730" s="41">
        <f t="shared" ref="G1730:G1793" si="142">A1730</f>
        <v>42929</v>
      </c>
      <c r="H1730" s="21">
        <f t="shared" si="138"/>
        <v>1.5011719039900312E-2</v>
      </c>
      <c r="I1730" s="21">
        <f t="shared" si="139"/>
        <v>-5.841943291918672E-3</v>
      </c>
      <c r="J1730" s="21">
        <f t="shared" si="140"/>
        <v>-1.1568416991799779E-2</v>
      </c>
      <c r="K1730" s="21">
        <f t="shared" si="141"/>
        <v>1.8745842627647669E-3</v>
      </c>
    </row>
    <row r="1731" spans="1:11" x14ac:dyDescent="0.2">
      <c r="A1731" s="41">
        <v>42930</v>
      </c>
      <c r="B1731">
        <v>22.393714899999999</v>
      </c>
      <c r="C1731">
        <v>50.090499880000003</v>
      </c>
      <c r="D1731">
        <v>4.0733890529999996</v>
      </c>
      <c r="E1731">
        <v>2459.2700199999999</v>
      </c>
      <c r="G1731" s="41">
        <f t="shared" si="142"/>
        <v>42930</v>
      </c>
      <c r="H1731" s="21">
        <f t="shared" si="138"/>
        <v>1.7188776893296048E-2</v>
      </c>
      <c r="I1731" s="21">
        <f t="shared" si="139"/>
        <v>1.179219250128094E-3</v>
      </c>
      <c r="J1731" s="21">
        <f t="shared" si="140"/>
        <v>2.6894610787389972E-2</v>
      </c>
      <c r="K1731" s="21">
        <f t="shared" si="141"/>
        <v>4.673503321499739E-3</v>
      </c>
    </row>
    <row r="1732" spans="1:11" x14ac:dyDescent="0.2">
      <c r="A1732" s="41">
        <v>42933</v>
      </c>
      <c r="B1732">
        <v>22.402517320000001</v>
      </c>
      <c r="C1732">
        <v>50.501998899999997</v>
      </c>
      <c r="D1732">
        <v>4.056101322</v>
      </c>
      <c r="E1732">
        <v>2459.139893</v>
      </c>
      <c r="G1732" s="41">
        <f t="shared" si="142"/>
        <v>42933</v>
      </c>
      <c r="H1732" s="21">
        <f t="shared" si="138"/>
        <v>3.9307546958196234E-4</v>
      </c>
      <c r="I1732" s="21">
        <f t="shared" si="139"/>
        <v>8.2151110686818907E-3</v>
      </c>
      <c r="J1732" s="21">
        <f t="shared" si="140"/>
        <v>-4.2440657582824004E-3</v>
      </c>
      <c r="K1732" s="21">
        <f t="shared" si="141"/>
        <v>-5.2912855823761262E-5</v>
      </c>
    </row>
    <row r="1733" spans="1:11" x14ac:dyDescent="0.2">
      <c r="A1733" s="41">
        <v>42934</v>
      </c>
      <c r="B1733">
        <v>22.352653499999999</v>
      </c>
      <c r="C1733">
        <v>51.222499849999998</v>
      </c>
      <c r="D1733">
        <v>4.0983295440000003</v>
      </c>
      <c r="E1733">
        <v>2460.610107</v>
      </c>
      <c r="G1733" s="41">
        <f t="shared" si="142"/>
        <v>42934</v>
      </c>
      <c r="H1733" s="21">
        <f t="shared" ref="H1733:H1796" si="143">(B1733-B1732)/B1732</f>
        <v>-2.2258132551686979E-3</v>
      </c>
      <c r="I1733" s="21">
        <f t="shared" ref="I1733:I1796" si="144">C1733/C1732-1</f>
        <v>1.4266780834292891E-2</v>
      </c>
      <c r="J1733" s="21">
        <f t="shared" ref="J1733:J1796" si="145">D1733/D1732-1</f>
        <v>1.0411037261558898E-2</v>
      </c>
      <c r="K1733" s="21">
        <f t="shared" ref="K1733:K1796" si="146">E1733/E1732-1</f>
        <v>5.9785700040282386E-4</v>
      </c>
    </row>
    <row r="1734" spans="1:11" x14ac:dyDescent="0.2">
      <c r="A1734" s="41">
        <v>42935</v>
      </c>
      <c r="B1734">
        <v>22.255847930000002</v>
      </c>
      <c r="C1734">
        <v>51.343498230000002</v>
      </c>
      <c r="D1734">
        <v>4.0770931240000001</v>
      </c>
      <c r="E1734">
        <v>2473.830078</v>
      </c>
      <c r="G1734" s="41">
        <f t="shared" si="142"/>
        <v>42935</v>
      </c>
      <c r="H1734" s="21">
        <f t="shared" si="143"/>
        <v>-4.3308312366581994E-3</v>
      </c>
      <c r="I1734" s="21">
        <f t="shared" si="144"/>
        <v>2.3622115350545592E-3</v>
      </c>
      <c r="J1734" s="21">
        <f t="shared" si="145"/>
        <v>-5.1817258158486368E-3</v>
      </c>
      <c r="K1734" s="21">
        <f t="shared" si="146"/>
        <v>5.3726394776609787E-3</v>
      </c>
    </row>
    <row r="1735" spans="1:11" x14ac:dyDescent="0.2">
      <c r="A1735" s="41">
        <v>42936</v>
      </c>
      <c r="B1735">
        <v>22.299846649999999</v>
      </c>
      <c r="C1735">
        <v>51.435001370000002</v>
      </c>
      <c r="D1735">
        <v>4.1363592149999997</v>
      </c>
      <c r="E1735">
        <v>2473.4499510000001</v>
      </c>
      <c r="G1735" s="41">
        <f t="shared" si="142"/>
        <v>42936</v>
      </c>
      <c r="H1735" s="21">
        <f t="shared" si="143"/>
        <v>1.9769509631079514E-3</v>
      </c>
      <c r="I1735" s="21">
        <f t="shared" si="144"/>
        <v>1.7821757993601306E-3</v>
      </c>
      <c r="J1735" s="21">
        <f t="shared" si="145"/>
        <v>1.4536359410366906E-2</v>
      </c>
      <c r="K1735" s="21">
        <f t="shared" si="146"/>
        <v>-1.5365930076616241E-4</v>
      </c>
    </row>
    <row r="1736" spans="1:11" x14ac:dyDescent="0.2">
      <c r="A1736" s="41">
        <v>42937</v>
      </c>
      <c r="B1736">
        <v>22.337982180000001</v>
      </c>
      <c r="C1736">
        <v>51.283500670000002</v>
      </c>
      <c r="D1736">
        <v>4.1511759760000002</v>
      </c>
      <c r="E1736">
        <v>2472.540039</v>
      </c>
      <c r="G1736" s="41">
        <f t="shared" si="142"/>
        <v>42937</v>
      </c>
      <c r="H1736" s="21">
        <f t="shared" si="143"/>
        <v>1.710125212901484E-3</v>
      </c>
      <c r="I1736" s="21">
        <f t="shared" si="144"/>
        <v>-2.9454786811450306E-3</v>
      </c>
      <c r="J1736" s="21">
        <f t="shared" si="145"/>
        <v>3.5820779167992089E-3</v>
      </c>
      <c r="K1736" s="21">
        <f t="shared" si="146"/>
        <v>-3.6787160364093463E-4</v>
      </c>
    </row>
    <row r="1737" spans="1:11" x14ac:dyDescent="0.2">
      <c r="A1737" s="41">
        <v>42940</v>
      </c>
      <c r="B1737">
        <v>22.55505943</v>
      </c>
      <c r="C1737">
        <v>51.947498320000001</v>
      </c>
      <c r="D1737">
        <v>4.1030206680000001</v>
      </c>
      <c r="E1737">
        <v>2469.9099120000001</v>
      </c>
      <c r="G1737" s="41">
        <f t="shared" si="142"/>
        <v>42940</v>
      </c>
      <c r="H1737" s="21">
        <f t="shared" si="143"/>
        <v>9.7178540232857828E-3</v>
      </c>
      <c r="I1737" s="21">
        <f t="shared" si="144"/>
        <v>1.2947588236472019E-2</v>
      </c>
      <c r="J1737" s="21">
        <f t="shared" si="145"/>
        <v>-1.1600401495482138E-2</v>
      </c>
      <c r="K1737" s="21">
        <f t="shared" si="146"/>
        <v>-1.063734846964759E-3</v>
      </c>
    </row>
    <row r="1738" spans="1:11" x14ac:dyDescent="0.2">
      <c r="A1738" s="41">
        <v>42941</v>
      </c>
      <c r="B1738">
        <v>23.033205030000001</v>
      </c>
      <c r="C1738">
        <v>51.993499759999999</v>
      </c>
      <c r="D1738">
        <v>4.0832653050000003</v>
      </c>
      <c r="E1738">
        <v>2477.1298830000001</v>
      </c>
      <c r="G1738" s="41">
        <f t="shared" si="142"/>
        <v>42941</v>
      </c>
      <c r="H1738" s="21">
        <f t="shared" si="143"/>
        <v>2.1199039687034921E-2</v>
      </c>
      <c r="I1738" s="21">
        <f t="shared" si="144"/>
        <v>8.8553715747052841E-4</v>
      </c>
      <c r="J1738" s="21">
        <f t="shared" si="145"/>
        <v>-4.8148338988576178E-3</v>
      </c>
      <c r="K1738" s="21">
        <f t="shared" si="146"/>
        <v>2.9231717986644146E-3</v>
      </c>
    </row>
    <row r="1739" spans="1:11" x14ac:dyDescent="0.2">
      <c r="A1739" s="41">
        <v>42942</v>
      </c>
      <c r="B1739">
        <v>23.144666669999999</v>
      </c>
      <c r="C1739">
        <v>52.63999939</v>
      </c>
      <c r="D1739">
        <v>4.1304321289999999</v>
      </c>
      <c r="E1739">
        <v>2477.830078</v>
      </c>
      <c r="G1739" s="41">
        <f t="shared" si="142"/>
        <v>42942</v>
      </c>
      <c r="H1739" s="21">
        <f t="shared" si="143"/>
        <v>4.8391719630343664E-3</v>
      </c>
      <c r="I1739" s="21">
        <f t="shared" si="144"/>
        <v>1.2434239529637736E-2</v>
      </c>
      <c r="J1739" s="21">
        <f t="shared" si="145"/>
        <v>1.1551251382623473E-2</v>
      </c>
      <c r="K1739" s="21">
        <f t="shared" si="146"/>
        <v>2.8266382187114303E-4</v>
      </c>
    </row>
    <row r="1740" spans="1:11" x14ac:dyDescent="0.2">
      <c r="A1740" s="41">
        <v>42943</v>
      </c>
      <c r="B1740">
        <v>23.402807240000001</v>
      </c>
      <c r="C1740">
        <v>52.299999239999998</v>
      </c>
      <c r="D1740">
        <v>3.9941170220000002</v>
      </c>
      <c r="E1740">
        <v>2475.419922</v>
      </c>
      <c r="G1740" s="41">
        <f t="shared" si="142"/>
        <v>42943</v>
      </c>
      <c r="H1740" s="21">
        <f t="shared" si="143"/>
        <v>1.1153350086246971E-2</v>
      </c>
      <c r="I1740" s="21">
        <f t="shared" si="144"/>
        <v>-6.4589694897411176E-3</v>
      </c>
      <c r="J1740" s="21">
        <f t="shared" si="145"/>
        <v>-3.3002626055255502E-2</v>
      </c>
      <c r="K1740" s="21">
        <f t="shared" si="146"/>
        <v>-9.7268816832885019E-4</v>
      </c>
    </row>
    <row r="1741" spans="1:11" x14ac:dyDescent="0.2">
      <c r="A1741" s="41">
        <v>42944</v>
      </c>
      <c r="B1741">
        <v>23.41161537</v>
      </c>
      <c r="C1741">
        <v>51.001998899999997</v>
      </c>
      <c r="D1741">
        <v>4.0595602990000001</v>
      </c>
      <c r="E1741">
        <v>2472.1000979999999</v>
      </c>
      <c r="G1741" s="41">
        <f t="shared" si="142"/>
        <v>42944</v>
      </c>
      <c r="H1741" s="21">
        <f t="shared" si="143"/>
        <v>3.7637065971058564E-4</v>
      </c>
      <c r="I1741" s="21">
        <f t="shared" si="144"/>
        <v>-2.4818362502140645E-2</v>
      </c>
      <c r="J1741" s="21">
        <f t="shared" si="145"/>
        <v>1.6384917276968114E-2</v>
      </c>
      <c r="K1741" s="21">
        <f t="shared" si="146"/>
        <v>-1.3411154893340216E-3</v>
      </c>
    </row>
    <row r="1742" spans="1:11" x14ac:dyDescent="0.2">
      <c r="A1742" s="41">
        <v>42947</v>
      </c>
      <c r="B1742">
        <v>23.464414600000001</v>
      </c>
      <c r="C1742">
        <v>49.388999939999998</v>
      </c>
      <c r="D1742">
        <v>4.0131316180000001</v>
      </c>
      <c r="E1742">
        <v>2470.3000489999999</v>
      </c>
      <c r="G1742" s="41">
        <f t="shared" si="142"/>
        <v>42947</v>
      </c>
      <c r="H1742" s="21">
        <f t="shared" si="143"/>
        <v>2.2552578780044058E-3</v>
      </c>
      <c r="I1742" s="21">
        <f t="shared" si="144"/>
        <v>-3.1626191027583461E-2</v>
      </c>
      <c r="J1742" s="21">
        <f t="shared" si="145"/>
        <v>-1.1436874336227199E-2</v>
      </c>
      <c r="K1742" s="21">
        <f t="shared" si="146"/>
        <v>-7.2814567721435353E-4</v>
      </c>
    </row>
    <row r="1743" spans="1:11" x14ac:dyDescent="0.2">
      <c r="A1743" s="41">
        <v>42948</v>
      </c>
      <c r="B1743">
        <v>23.614019389999999</v>
      </c>
      <c r="C1743">
        <v>49.809501650000001</v>
      </c>
      <c r="D1743">
        <v>4.0620288850000001</v>
      </c>
      <c r="E1743">
        <v>2476.3500979999999</v>
      </c>
      <c r="G1743" s="41">
        <f t="shared" si="142"/>
        <v>42948</v>
      </c>
      <c r="H1743" s="21">
        <f t="shared" si="143"/>
        <v>6.3758159984096908E-3</v>
      </c>
      <c r="I1743" s="21">
        <f t="shared" si="144"/>
        <v>8.5140762216455723E-3</v>
      </c>
      <c r="J1743" s="21">
        <f t="shared" si="145"/>
        <v>1.2184316801542749E-2</v>
      </c>
      <c r="K1743" s="21">
        <f t="shared" si="146"/>
        <v>2.4491150386565241E-3</v>
      </c>
    </row>
    <row r="1744" spans="1:11" x14ac:dyDescent="0.2">
      <c r="A1744" s="41">
        <v>42949</v>
      </c>
      <c r="B1744">
        <v>23.622816090000001</v>
      </c>
      <c r="C1744">
        <v>49.794498439999998</v>
      </c>
      <c r="D1744">
        <v>4.0595602990000001</v>
      </c>
      <c r="E1744">
        <v>2477.570068</v>
      </c>
      <c r="G1744" s="41">
        <f t="shared" si="142"/>
        <v>42949</v>
      </c>
      <c r="H1744" s="21">
        <f t="shared" si="143"/>
        <v>3.7252023277860633E-4</v>
      </c>
      <c r="I1744" s="21">
        <f t="shared" si="144"/>
        <v>-3.012118070448988E-4</v>
      </c>
      <c r="J1744" s="21">
        <f t="shared" si="145"/>
        <v>-6.0772241406648053E-4</v>
      </c>
      <c r="K1744" s="21">
        <f t="shared" si="146"/>
        <v>4.9264843488217025E-4</v>
      </c>
    </row>
    <row r="1745" spans="1:11" x14ac:dyDescent="0.2">
      <c r="A1745" s="41">
        <v>42950</v>
      </c>
      <c r="B1745">
        <v>23.722558979999999</v>
      </c>
      <c r="C1745">
        <v>49.346000670000002</v>
      </c>
      <c r="D1745">
        <v>4.1111717219999999</v>
      </c>
      <c r="E1745">
        <v>2472.1599120000001</v>
      </c>
      <c r="G1745" s="41">
        <f t="shared" si="142"/>
        <v>42950</v>
      </c>
      <c r="H1745" s="21">
        <f t="shared" si="143"/>
        <v>4.2223115830047567E-3</v>
      </c>
      <c r="I1745" s="21">
        <f t="shared" si="144"/>
        <v>-9.006974345577845E-3</v>
      </c>
      <c r="J1745" s="21">
        <f t="shared" si="145"/>
        <v>1.2713550039572752E-2</v>
      </c>
      <c r="K1745" s="21">
        <f t="shared" si="146"/>
        <v>-2.1836540850557196E-3</v>
      </c>
    </row>
    <row r="1746" spans="1:11" x14ac:dyDescent="0.2">
      <c r="A1746" s="41">
        <v>42951</v>
      </c>
      <c r="B1746">
        <v>23.6081562</v>
      </c>
      <c r="C1746">
        <v>49.379001619999997</v>
      </c>
      <c r="D1746">
        <v>4.129198551</v>
      </c>
      <c r="E1746">
        <v>2476.830078</v>
      </c>
      <c r="G1746" s="41">
        <f t="shared" si="142"/>
        <v>42951</v>
      </c>
      <c r="H1746" s="21">
        <f t="shared" si="143"/>
        <v>-4.8225311652275605E-3</v>
      </c>
      <c r="I1746" s="21">
        <f t="shared" si="144"/>
        <v>6.687664562865514E-4</v>
      </c>
      <c r="J1746" s="21">
        <f t="shared" si="145"/>
        <v>4.3848397048300569E-3</v>
      </c>
      <c r="K1746" s="21">
        <f t="shared" si="146"/>
        <v>1.8891035233321585E-3</v>
      </c>
    </row>
    <row r="1747" spans="1:11" x14ac:dyDescent="0.2">
      <c r="A1747" s="41">
        <v>42954</v>
      </c>
      <c r="B1747">
        <v>23.842826840000001</v>
      </c>
      <c r="C1747">
        <v>49.61349869</v>
      </c>
      <c r="D1747">
        <v>4.2561287879999998</v>
      </c>
      <c r="E1747">
        <v>2480.9099120000001</v>
      </c>
      <c r="G1747" s="41">
        <f t="shared" si="142"/>
        <v>42954</v>
      </c>
      <c r="H1747" s="21">
        <f t="shared" si="143"/>
        <v>9.9402358240920537E-3</v>
      </c>
      <c r="I1747" s="21">
        <f t="shared" si="144"/>
        <v>4.7489228681574236E-3</v>
      </c>
      <c r="J1747" s="21">
        <f t="shared" si="145"/>
        <v>3.0739678761453559E-2</v>
      </c>
      <c r="K1747" s="21">
        <f t="shared" si="146"/>
        <v>1.647199796319665E-3</v>
      </c>
    </row>
    <row r="1748" spans="1:11" x14ac:dyDescent="0.2">
      <c r="A1748" s="41">
        <v>42955</v>
      </c>
      <c r="B1748">
        <v>23.9337616</v>
      </c>
      <c r="C1748">
        <v>49.492000580000003</v>
      </c>
      <c r="D1748">
        <v>4.2055034640000004</v>
      </c>
      <c r="E1748">
        <v>2474.919922</v>
      </c>
      <c r="G1748" s="41">
        <f t="shared" si="142"/>
        <v>42955</v>
      </c>
      <c r="H1748" s="21">
        <f t="shared" si="143"/>
        <v>3.8139252786688303E-3</v>
      </c>
      <c r="I1748" s="21">
        <f t="shared" si="144"/>
        <v>-2.4488922008736314E-3</v>
      </c>
      <c r="J1748" s="21">
        <f t="shared" si="145"/>
        <v>-1.1894687995047448E-2</v>
      </c>
      <c r="K1748" s="21">
        <f t="shared" si="146"/>
        <v>-2.414432693031987E-3</v>
      </c>
    </row>
    <row r="1749" spans="1:11" x14ac:dyDescent="0.2">
      <c r="A1749" s="41">
        <v>42956</v>
      </c>
      <c r="B1749">
        <v>24.090209959999999</v>
      </c>
      <c r="C1749">
        <v>49.100498199999997</v>
      </c>
      <c r="D1749">
        <v>4.2502026559999999</v>
      </c>
      <c r="E1749">
        <v>2474.0200199999999</v>
      </c>
      <c r="G1749" s="41">
        <f t="shared" si="142"/>
        <v>42956</v>
      </c>
      <c r="H1749" s="21">
        <f t="shared" si="143"/>
        <v>6.536722585220321E-3</v>
      </c>
      <c r="I1749" s="21">
        <f t="shared" si="144"/>
        <v>-7.9104173485000651E-3</v>
      </c>
      <c r="J1749" s="21">
        <f t="shared" si="145"/>
        <v>1.0628737411022104E-2</v>
      </c>
      <c r="K1749" s="21">
        <f t="shared" si="146"/>
        <v>-3.6360853213901478E-4</v>
      </c>
    </row>
    <row r="1750" spans="1:11" x14ac:dyDescent="0.2">
      <c r="A1750" s="41">
        <v>42957</v>
      </c>
      <c r="B1750">
        <v>23.809783939999999</v>
      </c>
      <c r="C1750">
        <v>47.846000670000002</v>
      </c>
      <c r="D1750">
        <v>4.0682024959999996</v>
      </c>
      <c r="E1750">
        <v>2438.209961</v>
      </c>
      <c r="G1750" s="41">
        <f t="shared" si="142"/>
        <v>42957</v>
      </c>
      <c r="H1750" s="21">
        <f t="shared" si="143"/>
        <v>-1.1640663176685745E-2</v>
      </c>
      <c r="I1750" s="21">
        <f t="shared" si="144"/>
        <v>-2.5549588619041663E-2</v>
      </c>
      <c r="J1750" s="21">
        <f t="shared" si="145"/>
        <v>-4.2821525167293206E-2</v>
      </c>
      <c r="K1750" s="21">
        <f t="shared" si="146"/>
        <v>-1.4474441884265721E-2</v>
      </c>
    </row>
    <row r="1751" spans="1:11" x14ac:dyDescent="0.2">
      <c r="A1751" s="41">
        <v>42958</v>
      </c>
      <c r="B1751">
        <v>23.733036040000002</v>
      </c>
      <c r="C1751">
        <v>48.399501800000003</v>
      </c>
      <c r="D1751">
        <v>3.8513832090000002</v>
      </c>
      <c r="E1751">
        <v>2441.320068</v>
      </c>
      <c r="G1751" s="41">
        <f t="shared" si="142"/>
        <v>42958</v>
      </c>
      <c r="H1751" s="21">
        <f t="shared" si="143"/>
        <v>-3.2233765830634968E-3</v>
      </c>
      <c r="I1751" s="21">
        <f t="shared" si="144"/>
        <v>1.1568388627036352E-2</v>
      </c>
      <c r="J1751" s="21">
        <f t="shared" si="145"/>
        <v>-5.3296090156078502E-2</v>
      </c>
      <c r="K1751" s="21">
        <f t="shared" si="146"/>
        <v>1.2755698031536866E-3</v>
      </c>
    </row>
    <row r="1752" spans="1:11" x14ac:dyDescent="0.2">
      <c r="A1752" s="41">
        <v>42961</v>
      </c>
      <c r="B1752">
        <v>23.821586610000001</v>
      </c>
      <c r="C1752">
        <v>49.165000919999997</v>
      </c>
      <c r="D1752">
        <v>4.1585845949999998</v>
      </c>
      <c r="E1752">
        <v>2465.8400879999999</v>
      </c>
      <c r="G1752" s="41">
        <f t="shared" si="142"/>
        <v>42961</v>
      </c>
      <c r="H1752" s="21">
        <f t="shared" si="143"/>
        <v>3.7311100800906582E-3</v>
      </c>
      <c r="I1752" s="21">
        <f t="shared" si="144"/>
        <v>1.5816260323572084E-2</v>
      </c>
      <c r="J1752" s="21">
        <f t="shared" si="145"/>
        <v>7.9763910608044553E-2</v>
      </c>
      <c r="K1752" s="21">
        <f t="shared" si="146"/>
        <v>1.0043754738020771E-2</v>
      </c>
    </row>
    <row r="1753" spans="1:11" x14ac:dyDescent="0.2">
      <c r="A1753" s="41">
        <v>42962</v>
      </c>
      <c r="B1753">
        <v>23.84225464</v>
      </c>
      <c r="C1753">
        <v>49.137001040000001</v>
      </c>
      <c r="D1753">
        <v>4.1235175130000004</v>
      </c>
      <c r="E1753">
        <v>2464.610107</v>
      </c>
      <c r="G1753" s="41">
        <f t="shared" si="142"/>
        <v>42962</v>
      </c>
      <c r="H1753" s="21">
        <f t="shared" si="143"/>
        <v>8.6761769223731413E-4</v>
      </c>
      <c r="I1753" s="21">
        <f t="shared" si="144"/>
        <v>-5.6950837945790589E-4</v>
      </c>
      <c r="J1753" s="21">
        <f t="shared" si="145"/>
        <v>-8.4324560914695867E-3</v>
      </c>
      <c r="K1753" s="21">
        <f t="shared" si="146"/>
        <v>-4.9880809626934308E-4</v>
      </c>
    </row>
    <row r="1754" spans="1:11" x14ac:dyDescent="0.2">
      <c r="A1754" s="41">
        <v>42963</v>
      </c>
      <c r="B1754">
        <v>23.904241559999999</v>
      </c>
      <c r="C1754">
        <v>48.909000399999996</v>
      </c>
      <c r="D1754">
        <v>4.078326702</v>
      </c>
      <c r="E1754">
        <v>2468.110107</v>
      </c>
      <c r="G1754" s="41">
        <f t="shared" si="142"/>
        <v>42963</v>
      </c>
      <c r="H1754" s="21">
        <f t="shared" si="143"/>
        <v>2.599876602945255E-3</v>
      </c>
      <c r="I1754" s="21">
        <f t="shared" si="144"/>
        <v>-4.6401008440544178E-3</v>
      </c>
      <c r="J1754" s="21">
        <f t="shared" si="145"/>
        <v>-1.095928678792546E-2</v>
      </c>
      <c r="K1754" s="21">
        <f t="shared" si="146"/>
        <v>1.4201029160998413E-3</v>
      </c>
    </row>
    <row r="1755" spans="1:11" x14ac:dyDescent="0.2">
      <c r="A1755" s="41">
        <v>42964</v>
      </c>
      <c r="B1755">
        <v>23.526409149999999</v>
      </c>
      <c r="C1755">
        <v>48.028499600000004</v>
      </c>
      <c r="D1755">
        <v>3.98745203</v>
      </c>
      <c r="E1755">
        <v>2430.01001</v>
      </c>
      <c r="G1755" s="41">
        <f t="shared" si="142"/>
        <v>42964</v>
      </c>
      <c r="H1755" s="21">
        <f t="shared" si="143"/>
        <v>-1.5806082324412385E-2</v>
      </c>
      <c r="I1755" s="21">
        <f t="shared" si="144"/>
        <v>-1.8002837776254998E-2</v>
      </c>
      <c r="J1755" s="21">
        <f t="shared" si="145"/>
        <v>-2.2282342401709787E-2</v>
      </c>
      <c r="K1755" s="21">
        <f t="shared" si="146"/>
        <v>-1.5436951897705553E-2</v>
      </c>
    </row>
    <row r="1756" spans="1:11" x14ac:dyDescent="0.2">
      <c r="A1756" s="41">
        <v>42965</v>
      </c>
      <c r="B1756">
        <v>23.411283489999999</v>
      </c>
      <c r="C1756">
        <v>47.923500060000002</v>
      </c>
      <c r="D1756">
        <v>3.9881904129999999</v>
      </c>
      <c r="E1756">
        <v>2425.5500489999999</v>
      </c>
      <c r="G1756" s="41">
        <f t="shared" si="142"/>
        <v>42965</v>
      </c>
      <c r="H1756" s="21">
        <f t="shared" si="143"/>
        <v>-4.8934650105751628E-3</v>
      </c>
      <c r="I1756" s="21">
        <f t="shared" si="144"/>
        <v>-2.1861923831574259E-3</v>
      </c>
      <c r="J1756" s="21">
        <f t="shared" si="145"/>
        <v>1.8517664775519194E-4</v>
      </c>
      <c r="K1756" s="21">
        <f t="shared" si="146"/>
        <v>-1.8353673366143797E-3</v>
      </c>
    </row>
    <row r="1757" spans="1:11" x14ac:dyDescent="0.2">
      <c r="A1757" s="41">
        <v>42968</v>
      </c>
      <c r="B1757">
        <v>23.52935982</v>
      </c>
      <c r="C1757">
        <v>47.664501190000003</v>
      </c>
      <c r="D1757">
        <v>3.9301588540000001</v>
      </c>
      <c r="E1757">
        <v>2428.3701169999999</v>
      </c>
      <c r="G1757" s="41">
        <f t="shared" si="142"/>
        <v>42968</v>
      </c>
      <c r="H1757" s="21">
        <f t="shared" si="143"/>
        <v>5.0435649993489937E-3</v>
      </c>
      <c r="I1757" s="21">
        <f t="shared" si="144"/>
        <v>-5.4044230842015262E-3</v>
      </c>
      <c r="J1757" s="21">
        <f t="shared" si="145"/>
        <v>-1.4550849631160712E-2</v>
      </c>
      <c r="K1757" s="21">
        <f t="shared" si="146"/>
        <v>1.1626509216591252E-3</v>
      </c>
    </row>
    <row r="1758" spans="1:11" x14ac:dyDescent="0.2">
      <c r="A1758" s="41">
        <v>42969</v>
      </c>
      <c r="B1758">
        <v>23.620861049999998</v>
      </c>
      <c r="C1758">
        <v>48.34500122</v>
      </c>
      <c r="D1758">
        <v>4.0176558489999996</v>
      </c>
      <c r="E1758">
        <v>2452.51001</v>
      </c>
      <c r="G1758" s="41">
        <f t="shared" si="142"/>
        <v>42969</v>
      </c>
      <c r="H1758" s="21">
        <f t="shared" si="143"/>
        <v>3.8888108601332384E-3</v>
      </c>
      <c r="I1758" s="21">
        <f t="shared" si="144"/>
        <v>1.4276872997944334E-2</v>
      </c>
      <c r="J1758" s="21">
        <f t="shared" si="145"/>
        <v>2.2262966523846073E-2</v>
      </c>
      <c r="K1758" s="21">
        <f t="shared" si="146"/>
        <v>9.9407799622499571E-3</v>
      </c>
    </row>
    <row r="1759" spans="1:11" x14ac:dyDescent="0.2">
      <c r="A1759" s="41">
        <v>42970</v>
      </c>
      <c r="B1759">
        <v>23.603157039999999</v>
      </c>
      <c r="C1759">
        <v>47.900001529999997</v>
      </c>
      <c r="D1759">
        <v>4.0979833599999997</v>
      </c>
      <c r="E1759">
        <v>2444.040039</v>
      </c>
      <c r="G1759" s="41">
        <f t="shared" si="142"/>
        <v>42970</v>
      </c>
      <c r="H1759" s="21">
        <f t="shared" si="143"/>
        <v>-7.4950739359263185E-4</v>
      </c>
      <c r="I1759" s="21">
        <f t="shared" si="144"/>
        <v>-9.2046680891573196E-3</v>
      </c>
      <c r="J1759" s="21">
        <f t="shared" si="145"/>
        <v>1.9993626636784612E-2</v>
      </c>
      <c r="K1759" s="21">
        <f t="shared" si="146"/>
        <v>-3.453592835692465E-3</v>
      </c>
    </row>
    <row r="1760" spans="1:11" x14ac:dyDescent="0.2">
      <c r="A1760" s="41">
        <v>42971</v>
      </c>
      <c r="B1760">
        <v>23.12494469</v>
      </c>
      <c r="C1760">
        <v>47.622501370000002</v>
      </c>
      <c r="D1760">
        <v>4.0829052929999996</v>
      </c>
      <c r="E1760">
        <v>2438.969971</v>
      </c>
      <c r="G1760" s="41">
        <f t="shared" si="142"/>
        <v>42971</v>
      </c>
      <c r="H1760" s="21">
        <f t="shared" si="143"/>
        <v>-2.0260524860703115E-2</v>
      </c>
      <c r="I1760" s="21">
        <f t="shared" si="144"/>
        <v>-5.7933225706933156E-3</v>
      </c>
      <c r="J1760" s="21">
        <f t="shared" si="145"/>
        <v>-3.6793870729626699E-3</v>
      </c>
      <c r="K1760" s="21">
        <f t="shared" si="146"/>
        <v>-2.074461923330162E-3</v>
      </c>
    </row>
    <row r="1761" spans="1:11" x14ac:dyDescent="0.2">
      <c r="A1761" s="41">
        <v>42972</v>
      </c>
      <c r="B1761">
        <v>23.210556029999999</v>
      </c>
      <c r="C1761">
        <v>47.263000490000003</v>
      </c>
      <c r="D1761">
        <v>4.0487971309999997</v>
      </c>
      <c r="E1761">
        <v>2443.0500489999999</v>
      </c>
      <c r="G1761" s="41">
        <f t="shared" si="142"/>
        <v>42972</v>
      </c>
      <c r="H1761" s="21">
        <f t="shared" si="143"/>
        <v>3.702120854672618E-3</v>
      </c>
      <c r="I1761" s="21">
        <f t="shared" si="144"/>
        <v>-7.548970962421353E-3</v>
      </c>
      <c r="J1761" s="21">
        <f t="shared" si="145"/>
        <v>-8.3538949724053513E-3</v>
      </c>
      <c r="K1761" s="21">
        <f t="shared" si="146"/>
        <v>1.6728693048759791E-3</v>
      </c>
    </row>
    <row r="1762" spans="1:11" x14ac:dyDescent="0.2">
      <c r="A1762" s="41">
        <v>42975</v>
      </c>
      <c r="B1762">
        <v>23.033439640000001</v>
      </c>
      <c r="C1762">
        <v>47.30099869</v>
      </c>
      <c r="D1762">
        <v>4.0774688719999999</v>
      </c>
      <c r="E1762">
        <v>2444.23999</v>
      </c>
      <c r="G1762" s="41">
        <f t="shared" si="142"/>
        <v>42975</v>
      </c>
      <c r="H1762" s="21">
        <f t="shared" si="143"/>
        <v>-7.6308551062315225E-3</v>
      </c>
      <c r="I1762" s="21">
        <f t="shared" si="144"/>
        <v>8.0397350159855385E-4</v>
      </c>
      <c r="J1762" s="21">
        <f t="shared" si="145"/>
        <v>7.0815454744501682E-3</v>
      </c>
      <c r="K1762" s="21">
        <f t="shared" si="146"/>
        <v>4.8707188806340618E-4</v>
      </c>
    </row>
    <row r="1763" spans="1:11" x14ac:dyDescent="0.2">
      <c r="A1763" s="41">
        <v>42976</v>
      </c>
      <c r="B1763">
        <v>23.251878739999999</v>
      </c>
      <c r="C1763">
        <v>47.70299911</v>
      </c>
      <c r="D1763">
        <v>4.0707941060000001</v>
      </c>
      <c r="E1763">
        <v>2446.3000489999999</v>
      </c>
      <c r="G1763" s="41">
        <f t="shared" si="142"/>
        <v>42976</v>
      </c>
      <c r="H1763" s="21">
        <f t="shared" si="143"/>
        <v>9.4835640448878121E-3</v>
      </c>
      <c r="I1763" s="21">
        <f t="shared" si="144"/>
        <v>8.4987723543559213E-3</v>
      </c>
      <c r="J1763" s="21">
        <f t="shared" si="145"/>
        <v>-1.6369876042059417E-3</v>
      </c>
      <c r="K1763" s="21">
        <f t="shared" si="146"/>
        <v>8.428219030980344E-4</v>
      </c>
    </row>
    <row r="1764" spans="1:11" x14ac:dyDescent="0.2">
      <c r="A1764" s="41">
        <v>42977</v>
      </c>
      <c r="B1764">
        <v>23.183986659999999</v>
      </c>
      <c r="C1764">
        <v>48.379501339999997</v>
      </c>
      <c r="D1764">
        <v>4.0950179100000001</v>
      </c>
      <c r="E1764">
        <v>2457.5900879999999</v>
      </c>
      <c r="G1764" s="41">
        <f t="shared" si="142"/>
        <v>42977</v>
      </c>
      <c r="H1764" s="21">
        <f t="shared" si="143"/>
        <v>-2.9198535206192127E-3</v>
      </c>
      <c r="I1764" s="21">
        <f t="shared" si="144"/>
        <v>1.418154503116309E-2</v>
      </c>
      <c r="J1764" s="21">
        <f t="shared" si="145"/>
        <v>5.9506335543466626E-3</v>
      </c>
      <c r="K1764" s="21">
        <f t="shared" si="146"/>
        <v>4.6151489080887842E-3</v>
      </c>
    </row>
    <row r="1765" spans="1:11" x14ac:dyDescent="0.2">
      <c r="A1765" s="41">
        <v>42978</v>
      </c>
      <c r="B1765">
        <v>23.045246120000002</v>
      </c>
      <c r="C1765">
        <v>49.02999878</v>
      </c>
      <c r="D1765">
        <v>4.1879515649999997</v>
      </c>
      <c r="E1765">
        <v>2471.6499020000001</v>
      </c>
      <c r="G1765" s="41">
        <f t="shared" si="142"/>
        <v>42978</v>
      </c>
      <c r="H1765" s="21">
        <f t="shared" si="143"/>
        <v>-5.9843262521958778E-3</v>
      </c>
      <c r="I1765" s="21">
        <f t="shared" si="144"/>
        <v>1.3445724366368594E-2</v>
      </c>
      <c r="J1765" s="21">
        <f t="shared" si="145"/>
        <v>2.269432198893595E-2</v>
      </c>
      <c r="K1765" s="21">
        <f t="shared" si="146"/>
        <v>5.7209760360981132E-3</v>
      </c>
    </row>
    <row r="1766" spans="1:11" x14ac:dyDescent="0.2">
      <c r="A1766" s="41">
        <v>42979</v>
      </c>
      <c r="B1766">
        <v>23.13380051</v>
      </c>
      <c r="C1766">
        <v>48.912498470000003</v>
      </c>
      <c r="D1766">
        <v>4.2131614690000001</v>
      </c>
      <c r="E1766">
        <v>2476.5500489999999</v>
      </c>
      <c r="G1766" s="41">
        <f t="shared" si="142"/>
        <v>42979</v>
      </c>
      <c r="H1766" s="21">
        <f t="shared" si="143"/>
        <v>3.8426315578875994E-3</v>
      </c>
      <c r="I1766" s="21">
        <f t="shared" si="144"/>
        <v>-2.3964983259988637E-3</v>
      </c>
      <c r="J1766" s="21">
        <f t="shared" si="145"/>
        <v>6.0196264471363836E-3</v>
      </c>
      <c r="K1766" s="21">
        <f t="shared" si="146"/>
        <v>1.9825408914242448E-3</v>
      </c>
    </row>
    <row r="1767" spans="1:11" x14ac:dyDescent="0.2">
      <c r="A1767" s="41">
        <v>42983</v>
      </c>
      <c r="B1767">
        <v>23.55591965</v>
      </c>
      <c r="C1767">
        <v>48.263500209999997</v>
      </c>
      <c r="D1767">
        <v>4.1007022859999998</v>
      </c>
      <c r="E1767">
        <v>2457.8500979999999</v>
      </c>
      <c r="G1767" s="41">
        <f t="shared" si="142"/>
        <v>42983</v>
      </c>
      <c r="H1767" s="21">
        <f t="shared" si="143"/>
        <v>1.8246856577566271E-2</v>
      </c>
      <c r="I1767" s="21">
        <f t="shared" si="144"/>
        <v>-1.3268556714559621E-2</v>
      </c>
      <c r="J1767" s="21">
        <f t="shared" si="145"/>
        <v>-2.669235058458197E-2</v>
      </c>
      <c r="K1767" s="21">
        <f t="shared" si="146"/>
        <v>-7.5508068199755529E-3</v>
      </c>
    </row>
    <row r="1768" spans="1:11" x14ac:dyDescent="0.2">
      <c r="A1768" s="41">
        <v>42984</v>
      </c>
      <c r="B1768">
        <v>23.63857269</v>
      </c>
      <c r="C1768">
        <v>48.38999939</v>
      </c>
      <c r="D1768">
        <v>4.0982298850000003</v>
      </c>
      <c r="E1768">
        <v>2465.540039</v>
      </c>
      <c r="G1768" s="41">
        <f t="shared" si="142"/>
        <v>42984</v>
      </c>
      <c r="H1768" s="21">
        <f t="shared" si="143"/>
        <v>3.5088012367201419E-3</v>
      </c>
      <c r="I1768" s="21">
        <f t="shared" si="144"/>
        <v>2.6210113118525502E-3</v>
      </c>
      <c r="J1768" s="21">
        <f t="shared" si="145"/>
        <v>-6.0292136018758047E-4</v>
      </c>
      <c r="K1768" s="21">
        <f t="shared" si="146"/>
        <v>3.1287266079642606E-3</v>
      </c>
    </row>
    <row r="1769" spans="1:11" x14ac:dyDescent="0.2">
      <c r="A1769" s="41">
        <v>42985</v>
      </c>
      <c r="B1769">
        <v>23.650379180000002</v>
      </c>
      <c r="C1769">
        <v>48.9734993</v>
      </c>
      <c r="D1769">
        <v>4.1172628400000004</v>
      </c>
      <c r="E1769">
        <v>2465.1000979999999</v>
      </c>
      <c r="G1769" s="41">
        <f t="shared" si="142"/>
        <v>42985</v>
      </c>
      <c r="H1769" s="21">
        <f t="shared" si="143"/>
        <v>4.9945866676612131E-4</v>
      </c>
      <c r="I1769" s="21">
        <f t="shared" si="144"/>
        <v>1.2058274795526902E-2</v>
      </c>
      <c r="J1769" s="21">
        <f t="shared" si="145"/>
        <v>4.6441892070678836E-3</v>
      </c>
      <c r="K1769" s="21">
        <f t="shared" si="146"/>
        <v>-1.7843595846800397E-4</v>
      </c>
    </row>
    <row r="1770" spans="1:11" x14ac:dyDescent="0.2">
      <c r="A1770" s="41">
        <v>42986</v>
      </c>
      <c r="B1770">
        <v>23.28434944</v>
      </c>
      <c r="C1770">
        <v>48.29499817</v>
      </c>
      <c r="D1770">
        <v>4.0458307270000002</v>
      </c>
      <c r="E1770">
        <v>2461.429932</v>
      </c>
      <c r="G1770" s="41">
        <f t="shared" si="142"/>
        <v>42986</v>
      </c>
      <c r="H1770" s="21">
        <f t="shared" si="143"/>
        <v>-1.5476696471299529E-2</v>
      </c>
      <c r="I1770" s="21">
        <f t="shared" si="144"/>
        <v>-1.3854454749979483E-2</v>
      </c>
      <c r="J1770" s="21">
        <f t="shared" si="145"/>
        <v>-1.7349417750555873E-2</v>
      </c>
      <c r="K1770" s="21">
        <f t="shared" si="146"/>
        <v>-1.4888506973723681E-3</v>
      </c>
    </row>
    <row r="1771" spans="1:11" x14ac:dyDescent="0.2">
      <c r="A1771" s="41">
        <v>42989</v>
      </c>
      <c r="B1771">
        <v>23.343389510000002</v>
      </c>
      <c r="C1771">
        <v>48.897998809999997</v>
      </c>
      <c r="D1771">
        <v>4.1770768169999997</v>
      </c>
      <c r="E1771">
        <v>2488.110107</v>
      </c>
      <c r="G1771" s="41">
        <f t="shared" si="142"/>
        <v>42989</v>
      </c>
      <c r="H1771" s="21">
        <f t="shared" si="143"/>
        <v>2.5356117486614125E-3</v>
      </c>
      <c r="I1771" s="21">
        <f t="shared" si="144"/>
        <v>1.2485778296903893E-2</v>
      </c>
      <c r="J1771" s="21">
        <f t="shared" si="145"/>
        <v>3.243983716968768E-2</v>
      </c>
      <c r="K1771" s="21">
        <f t="shared" si="146"/>
        <v>1.0839298999797853E-2</v>
      </c>
    </row>
    <row r="1772" spans="1:11" x14ac:dyDescent="0.2">
      <c r="A1772" s="41">
        <v>42990</v>
      </c>
      <c r="B1772">
        <v>23.499839779999999</v>
      </c>
      <c r="C1772">
        <v>49.129001619999997</v>
      </c>
      <c r="D1772">
        <v>4.1921524999999997</v>
      </c>
      <c r="E1772">
        <v>2496.4799800000001</v>
      </c>
      <c r="G1772" s="41">
        <f t="shared" si="142"/>
        <v>42990</v>
      </c>
      <c r="H1772" s="21">
        <f t="shared" si="143"/>
        <v>6.7021230971181693E-3</v>
      </c>
      <c r="I1772" s="21">
        <f t="shared" si="144"/>
        <v>4.7241771774257924E-3</v>
      </c>
      <c r="J1772" s="21">
        <f t="shared" si="145"/>
        <v>3.6091466976724274E-3</v>
      </c>
      <c r="K1772" s="21">
        <f t="shared" si="146"/>
        <v>3.3639479926761418E-3</v>
      </c>
    </row>
    <row r="1773" spans="1:11" x14ac:dyDescent="0.2">
      <c r="A1773" s="41">
        <v>42991</v>
      </c>
      <c r="B1773">
        <v>23.57362938</v>
      </c>
      <c r="C1773">
        <v>49.979999540000001</v>
      </c>
      <c r="D1773">
        <v>4.2109360689999997</v>
      </c>
      <c r="E1773">
        <v>2498.3701169999999</v>
      </c>
      <c r="G1773" s="41">
        <f t="shared" si="142"/>
        <v>42991</v>
      </c>
      <c r="H1773" s="21">
        <f t="shared" si="143"/>
        <v>3.1400043868725198E-3</v>
      </c>
      <c r="I1773" s="21">
        <f t="shared" si="144"/>
        <v>1.732170188562443E-2</v>
      </c>
      <c r="J1773" s="21">
        <f t="shared" si="145"/>
        <v>4.4806502148955207E-3</v>
      </c>
      <c r="K1773" s="21">
        <f t="shared" si="146"/>
        <v>7.5712083218859583E-4</v>
      </c>
    </row>
    <row r="1774" spans="1:11" x14ac:dyDescent="0.2">
      <c r="A1774" s="41">
        <v>42992</v>
      </c>
      <c r="B1774">
        <v>23.520500179999999</v>
      </c>
      <c r="C1774">
        <v>49.610500340000002</v>
      </c>
      <c r="D1774">
        <v>4.1869611740000003</v>
      </c>
      <c r="E1774">
        <v>2495.6201169999999</v>
      </c>
      <c r="G1774" s="41">
        <f t="shared" si="142"/>
        <v>42992</v>
      </c>
      <c r="H1774" s="21">
        <f t="shared" si="143"/>
        <v>-2.2537556327697199E-3</v>
      </c>
      <c r="I1774" s="21">
        <f t="shared" si="144"/>
        <v>-7.3929412445128406E-3</v>
      </c>
      <c r="J1774" s="21">
        <f t="shared" si="145"/>
        <v>-5.6934834932540479E-3</v>
      </c>
      <c r="K1774" s="21">
        <f t="shared" si="146"/>
        <v>-1.1007176163723154E-3</v>
      </c>
    </row>
    <row r="1775" spans="1:11" x14ac:dyDescent="0.2">
      <c r="A1775" s="41">
        <v>42993</v>
      </c>
      <c r="B1775">
        <v>23.727125170000001</v>
      </c>
      <c r="C1775">
        <v>49.339500430000001</v>
      </c>
      <c r="D1775">
        <v>4.451674938</v>
      </c>
      <c r="E1775">
        <v>2500.2299800000001</v>
      </c>
      <c r="G1775" s="41">
        <f t="shared" si="142"/>
        <v>42993</v>
      </c>
      <c r="H1775" s="21">
        <f t="shared" si="143"/>
        <v>8.7848892846122146E-3</v>
      </c>
      <c r="I1775" s="21">
        <f t="shared" si="144"/>
        <v>-5.462551438561003E-3</v>
      </c>
      <c r="J1775" s="21">
        <f t="shared" si="145"/>
        <v>6.3223362481555245E-2</v>
      </c>
      <c r="K1775" s="21">
        <f t="shared" si="146"/>
        <v>1.8471813753215827E-3</v>
      </c>
    </row>
    <row r="1776" spans="1:11" x14ac:dyDescent="0.2">
      <c r="A1776" s="41">
        <v>42996</v>
      </c>
      <c r="B1776">
        <v>23.614961619999999</v>
      </c>
      <c r="C1776">
        <v>48.709499360000002</v>
      </c>
      <c r="D1776">
        <v>4.6355657580000003</v>
      </c>
      <c r="E1776">
        <v>2503.8701169999999</v>
      </c>
      <c r="G1776" s="41">
        <f t="shared" si="142"/>
        <v>42996</v>
      </c>
      <c r="H1776" s="21">
        <f t="shared" si="143"/>
        <v>-4.7272288233982359E-3</v>
      </c>
      <c r="I1776" s="21">
        <f t="shared" si="144"/>
        <v>-1.2768695761194548E-2</v>
      </c>
      <c r="J1776" s="21">
        <f t="shared" si="145"/>
        <v>4.130823174672682E-2</v>
      </c>
      <c r="K1776" s="21">
        <f t="shared" si="146"/>
        <v>1.4559208669275847E-3</v>
      </c>
    </row>
    <row r="1777" spans="1:11" x14ac:dyDescent="0.2">
      <c r="A1777" s="41">
        <v>42997</v>
      </c>
      <c r="B1777">
        <v>23.629718780000001</v>
      </c>
      <c r="C1777">
        <v>48.493000029999997</v>
      </c>
      <c r="D1777">
        <v>4.630621433</v>
      </c>
      <c r="E1777">
        <v>2506.6499020000001</v>
      </c>
      <c r="G1777" s="41">
        <f t="shared" si="142"/>
        <v>42997</v>
      </c>
      <c r="H1777" s="21">
        <f t="shared" si="143"/>
        <v>6.2490721930726751E-4</v>
      </c>
      <c r="I1777" s="21">
        <f t="shared" si="144"/>
        <v>-4.444704479508399E-3</v>
      </c>
      <c r="J1777" s="21">
        <f t="shared" si="145"/>
        <v>-1.0666065930501345E-3</v>
      </c>
      <c r="K1777" s="21">
        <f t="shared" si="146"/>
        <v>1.1101953656169616E-3</v>
      </c>
    </row>
    <row r="1778" spans="1:11" x14ac:dyDescent="0.2">
      <c r="A1778" s="41">
        <v>42998</v>
      </c>
      <c r="B1778">
        <v>23.76255608</v>
      </c>
      <c r="C1778">
        <v>48.660499569999999</v>
      </c>
      <c r="D1778">
        <v>4.5932998659999997</v>
      </c>
      <c r="E1778">
        <v>2508.23999</v>
      </c>
      <c r="G1778" s="41">
        <f t="shared" si="142"/>
        <v>42998</v>
      </c>
      <c r="H1778" s="21">
        <f t="shared" si="143"/>
        <v>5.621620013202649E-3</v>
      </c>
      <c r="I1778" s="21">
        <f t="shared" si="144"/>
        <v>3.4540972902559197E-3</v>
      </c>
      <c r="J1778" s="21">
        <f t="shared" si="145"/>
        <v>-8.0597318394522999E-3</v>
      </c>
      <c r="K1778" s="21">
        <f t="shared" si="146"/>
        <v>6.3434785956006934E-4</v>
      </c>
    </row>
    <row r="1779" spans="1:11" x14ac:dyDescent="0.2">
      <c r="A1779" s="41">
        <v>42999</v>
      </c>
      <c r="B1779">
        <v>23.617906569999999</v>
      </c>
      <c r="C1779">
        <v>48.23249817</v>
      </c>
      <c r="D1779">
        <v>4.4677414889999998</v>
      </c>
      <c r="E1779">
        <v>2500.6000979999999</v>
      </c>
      <c r="G1779" s="41">
        <f t="shared" si="142"/>
        <v>42999</v>
      </c>
      <c r="H1779" s="21">
        <f t="shared" si="143"/>
        <v>-6.0872874750097471E-3</v>
      </c>
      <c r="I1779" s="21">
        <f t="shared" si="144"/>
        <v>-8.7956639118409452E-3</v>
      </c>
      <c r="J1779" s="21">
        <f t="shared" si="145"/>
        <v>-2.7335114332376564E-2</v>
      </c>
      <c r="K1779" s="21">
        <f t="shared" si="146"/>
        <v>-3.0459174682084811E-3</v>
      </c>
    </row>
    <row r="1780" spans="1:11" x14ac:dyDescent="0.2">
      <c r="A1780" s="41">
        <v>43000</v>
      </c>
      <c r="B1780">
        <v>23.476219180000001</v>
      </c>
      <c r="C1780">
        <v>47.755001069999999</v>
      </c>
      <c r="D1780">
        <v>4.4242386820000004</v>
      </c>
      <c r="E1780">
        <v>2502.219971</v>
      </c>
      <c r="G1780" s="41">
        <f t="shared" si="142"/>
        <v>43000</v>
      </c>
      <c r="H1780" s="21">
        <f t="shared" si="143"/>
        <v>-5.9991510924161367E-3</v>
      </c>
      <c r="I1780" s="21">
        <f t="shared" si="144"/>
        <v>-9.899903967590884E-3</v>
      </c>
      <c r="J1780" s="21">
        <f t="shared" si="145"/>
        <v>-9.7370913485275157E-3</v>
      </c>
      <c r="K1780" s="21">
        <f t="shared" si="146"/>
        <v>6.4779370411760517E-4</v>
      </c>
    </row>
    <row r="1781" spans="1:11" x14ac:dyDescent="0.2">
      <c r="A1781" s="41">
        <v>43003</v>
      </c>
      <c r="B1781">
        <v>23.364048</v>
      </c>
      <c r="C1781">
        <v>46.989498140000002</v>
      </c>
      <c r="D1781">
        <v>4.2265095710000002</v>
      </c>
      <c r="E1781">
        <v>2496.6599120000001</v>
      </c>
      <c r="G1781" s="41">
        <f t="shared" si="142"/>
        <v>43003</v>
      </c>
      <c r="H1781" s="21">
        <f t="shared" si="143"/>
        <v>-4.7780768760057515E-3</v>
      </c>
      <c r="I1781" s="21">
        <f t="shared" si="144"/>
        <v>-1.6029796101939331E-2</v>
      </c>
      <c r="J1781" s="21">
        <f t="shared" si="145"/>
        <v>-4.469223412481349E-2</v>
      </c>
      <c r="K1781" s="21">
        <f t="shared" si="146"/>
        <v>-2.2220504449805834E-3</v>
      </c>
    </row>
    <row r="1782" spans="1:11" x14ac:dyDescent="0.2">
      <c r="A1782" s="41">
        <v>43004</v>
      </c>
      <c r="B1782">
        <v>23.43489838</v>
      </c>
      <c r="C1782">
        <v>46.930000309999997</v>
      </c>
      <c r="D1782">
        <v>4.2502360340000003</v>
      </c>
      <c r="E1782">
        <v>2496.8400879999999</v>
      </c>
      <c r="G1782" s="41">
        <f t="shared" si="142"/>
        <v>43004</v>
      </c>
      <c r="H1782" s="21">
        <f t="shared" si="143"/>
        <v>3.0324531091529836E-3</v>
      </c>
      <c r="I1782" s="21">
        <f t="shared" si="144"/>
        <v>-1.2661941998771686E-3</v>
      </c>
      <c r="J1782" s="21">
        <f t="shared" si="145"/>
        <v>5.6137251321510817E-3</v>
      </c>
      <c r="K1782" s="21">
        <f t="shared" si="146"/>
        <v>7.2166817408181316E-5</v>
      </c>
    </row>
    <row r="1783" spans="1:11" x14ac:dyDescent="0.2">
      <c r="A1783" s="41">
        <v>43005</v>
      </c>
      <c r="B1783">
        <v>23.40537071</v>
      </c>
      <c r="C1783">
        <v>47.543498990000003</v>
      </c>
      <c r="D1783">
        <v>4.3434162140000003</v>
      </c>
      <c r="E1783">
        <v>2507.040039</v>
      </c>
      <c r="G1783" s="41">
        <f t="shared" si="142"/>
        <v>43005</v>
      </c>
      <c r="H1783" s="21">
        <f t="shared" si="143"/>
        <v>-1.2599871149942758E-3</v>
      </c>
      <c r="I1783" s="21">
        <f t="shared" si="144"/>
        <v>1.3072633197261707E-2</v>
      </c>
      <c r="J1783" s="21">
        <f t="shared" si="145"/>
        <v>2.1923530659144541E-2</v>
      </c>
      <c r="K1783" s="21">
        <f t="shared" si="146"/>
        <v>4.0851438780649119E-3</v>
      </c>
    </row>
    <row r="1784" spans="1:11" x14ac:dyDescent="0.2">
      <c r="A1784" s="41">
        <v>43006</v>
      </c>
      <c r="B1784">
        <v>23.30501366</v>
      </c>
      <c r="C1784">
        <v>47.819999690000003</v>
      </c>
      <c r="D1784">
        <v>4.342182159</v>
      </c>
      <c r="E1784">
        <v>2510.0600589999999</v>
      </c>
      <c r="G1784" s="41">
        <f t="shared" si="142"/>
        <v>43006</v>
      </c>
      <c r="H1784" s="21">
        <f t="shared" si="143"/>
        <v>-4.2877787001733628E-3</v>
      </c>
      <c r="I1784" s="21">
        <f t="shared" si="144"/>
        <v>5.8157414972372923E-3</v>
      </c>
      <c r="J1784" s="21">
        <f t="shared" si="145"/>
        <v>-2.8412082545126172E-4</v>
      </c>
      <c r="K1784" s="21">
        <f t="shared" si="146"/>
        <v>1.2046157831626658E-3</v>
      </c>
    </row>
    <row r="1785" spans="1:11" x14ac:dyDescent="0.2">
      <c r="A1785" s="41">
        <v>43007</v>
      </c>
      <c r="B1785">
        <v>23.06590843</v>
      </c>
      <c r="C1785">
        <v>48.067501069999999</v>
      </c>
      <c r="D1785">
        <v>4.4185552599999998</v>
      </c>
      <c r="E1785">
        <v>2519.360107</v>
      </c>
      <c r="G1785" s="41">
        <f t="shared" si="142"/>
        <v>43007</v>
      </c>
      <c r="H1785" s="21">
        <f t="shared" si="143"/>
        <v>-1.025981934567121E-2</v>
      </c>
      <c r="I1785" s="21">
        <f t="shared" si="144"/>
        <v>5.1756876119710693E-3</v>
      </c>
      <c r="J1785" s="21">
        <f t="shared" si="145"/>
        <v>1.7588645110546919E-2</v>
      </c>
      <c r="K1785" s="21">
        <f t="shared" si="146"/>
        <v>3.7051097509217534E-3</v>
      </c>
    </row>
    <row r="1786" spans="1:11" x14ac:dyDescent="0.2">
      <c r="A1786" s="41">
        <v>43010</v>
      </c>
      <c r="B1786">
        <v>23.157417299999999</v>
      </c>
      <c r="C1786">
        <v>47.959499360000002</v>
      </c>
      <c r="D1786">
        <v>4.4242386820000004</v>
      </c>
      <c r="E1786">
        <v>2529.1201169999999</v>
      </c>
      <c r="G1786" s="41">
        <f t="shared" si="142"/>
        <v>43010</v>
      </c>
      <c r="H1786" s="21">
        <f t="shared" si="143"/>
        <v>3.9672779538559196E-3</v>
      </c>
      <c r="I1786" s="21">
        <f t="shared" si="144"/>
        <v>-2.2468759056709642E-3</v>
      </c>
      <c r="J1786" s="21">
        <f t="shared" si="145"/>
        <v>1.2862625146845552E-3</v>
      </c>
      <c r="K1786" s="21">
        <f t="shared" si="146"/>
        <v>3.8740035506961146E-3</v>
      </c>
    </row>
    <row r="1787" spans="1:11" x14ac:dyDescent="0.2">
      <c r="A1787" s="41">
        <v>43011</v>
      </c>
      <c r="B1787">
        <v>23.38471603</v>
      </c>
      <c r="C1787">
        <v>47.854999540000001</v>
      </c>
      <c r="D1787">
        <v>4.4333858490000004</v>
      </c>
      <c r="E1787">
        <v>2534.580078</v>
      </c>
      <c r="G1787" s="41">
        <f t="shared" si="142"/>
        <v>43011</v>
      </c>
      <c r="H1787" s="21">
        <f t="shared" si="143"/>
        <v>9.8153747913849246E-3</v>
      </c>
      <c r="I1787" s="21">
        <f t="shared" si="144"/>
        <v>-2.1789180745109826E-3</v>
      </c>
      <c r="J1787" s="21">
        <f t="shared" si="145"/>
        <v>2.06751209811884E-3</v>
      </c>
      <c r="K1787" s="21">
        <f t="shared" si="146"/>
        <v>2.1588381521699951E-3</v>
      </c>
    </row>
    <row r="1788" spans="1:11" x14ac:dyDescent="0.2">
      <c r="A1788" s="41">
        <v>43012</v>
      </c>
      <c r="B1788">
        <v>23.34633827</v>
      </c>
      <c r="C1788">
        <v>48.272499080000003</v>
      </c>
      <c r="D1788">
        <v>4.4704599380000003</v>
      </c>
      <c r="E1788">
        <v>2537.73999</v>
      </c>
      <c r="G1788" s="41">
        <f t="shared" si="142"/>
        <v>43012</v>
      </c>
      <c r="H1788" s="21">
        <f t="shared" si="143"/>
        <v>-1.6411471471693335E-3</v>
      </c>
      <c r="I1788" s="21">
        <f t="shared" si="144"/>
        <v>8.7242617075156126E-3</v>
      </c>
      <c r="J1788" s="21">
        <f t="shared" si="145"/>
        <v>8.3624774072761365E-3</v>
      </c>
      <c r="K1788" s="21">
        <f t="shared" si="146"/>
        <v>1.2467201282879703E-3</v>
      </c>
    </row>
    <row r="1789" spans="1:11" x14ac:dyDescent="0.2">
      <c r="A1789" s="41">
        <v>43013</v>
      </c>
      <c r="B1789">
        <v>23.440797809999999</v>
      </c>
      <c r="C1789">
        <v>49.042499540000001</v>
      </c>
      <c r="D1789">
        <v>4.4679903980000004</v>
      </c>
      <c r="E1789">
        <v>2552.070068</v>
      </c>
      <c r="G1789" s="41">
        <f t="shared" si="142"/>
        <v>43013</v>
      </c>
      <c r="H1789" s="21">
        <f t="shared" si="143"/>
        <v>4.046010937885678E-3</v>
      </c>
      <c r="I1789" s="21">
        <f t="shared" si="144"/>
        <v>1.5951120714175371E-2</v>
      </c>
      <c r="J1789" s="21">
        <f t="shared" si="145"/>
        <v>-5.5241295845387395E-4</v>
      </c>
      <c r="K1789" s="21">
        <f t="shared" si="146"/>
        <v>5.6467873211865083E-3</v>
      </c>
    </row>
    <row r="1790" spans="1:11" x14ac:dyDescent="0.2">
      <c r="A1790" s="41">
        <v>43014</v>
      </c>
      <c r="B1790">
        <v>23.319768910000001</v>
      </c>
      <c r="C1790">
        <v>49.47900009</v>
      </c>
      <c r="D1790">
        <v>4.4810876850000003</v>
      </c>
      <c r="E1790">
        <v>2549.330078</v>
      </c>
      <c r="G1790" s="41">
        <f t="shared" si="142"/>
        <v>43014</v>
      </c>
      <c r="H1790" s="21">
        <f t="shared" si="143"/>
        <v>-5.1631732409878625E-3</v>
      </c>
      <c r="I1790" s="21">
        <f t="shared" si="144"/>
        <v>8.9004547911344378E-3</v>
      </c>
      <c r="J1790" s="21">
        <f t="shared" si="145"/>
        <v>2.9313597016373816E-3</v>
      </c>
      <c r="K1790" s="21">
        <f t="shared" si="146"/>
        <v>-1.0736343152785155E-3</v>
      </c>
    </row>
    <row r="1791" spans="1:11" x14ac:dyDescent="0.2">
      <c r="A1791" s="41">
        <v>43017</v>
      </c>
      <c r="B1791">
        <v>23.771409989999999</v>
      </c>
      <c r="C1791">
        <v>49.549499509999997</v>
      </c>
      <c r="D1791">
        <v>4.5821771619999998</v>
      </c>
      <c r="E1791">
        <v>2544.7299800000001</v>
      </c>
      <c r="G1791" s="41">
        <f t="shared" si="142"/>
        <v>43017</v>
      </c>
      <c r="H1791" s="21">
        <f t="shared" si="143"/>
        <v>1.9367305128239289E-2</v>
      </c>
      <c r="I1791" s="21">
        <f t="shared" si="144"/>
        <v>1.4248351800110193E-3</v>
      </c>
      <c r="J1791" s="21">
        <f t="shared" si="145"/>
        <v>2.2559138340092488E-2</v>
      </c>
      <c r="K1791" s="21">
        <f t="shared" si="146"/>
        <v>-1.8044340510071644E-3</v>
      </c>
    </row>
    <row r="1792" spans="1:11" x14ac:dyDescent="0.2">
      <c r="A1792" s="41">
        <v>43018</v>
      </c>
      <c r="B1792">
        <v>24.834081650000002</v>
      </c>
      <c r="C1792">
        <v>49.36000061</v>
      </c>
      <c r="D1792">
        <v>4.6696739200000001</v>
      </c>
      <c r="E1792">
        <v>2550.639893</v>
      </c>
      <c r="G1792" s="41">
        <f t="shared" si="142"/>
        <v>43018</v>
      </c>
      <c r="H1792" s="21">
        <f t="shared" si="143"/>
        <v>4.4703770640741998E-2</v>
      </c>
      <c r="I1792" s="21">
        <f t="shared" si="144"/>
        <v>-3.8244362077108907E-3</v>
      </c>
      <c r="J1792" s="21">
        <f t="shared" si="145"/>
        <v>1.9095018570126632E-2</v>
      </c>
      <c r="K1792" s="21">
        <f t="shared" si="146"/>
        <v>2.3224126121230704E-3</v>
      </c>
    </row>
    <row r="1793" spans="1:11" x14ac:dyDescent="0.2">
      <c r="A1793" s="41">
        <v>43019</v>
      </c>
      <c r="B1793">
        <v>25.306385039999999</v>
      </c>
      <c r="C1793">
        <v>49.75</v>
      </c>
      <c r="D1793">
        <v>4.7193541530000003</v>
      </c>
      <c r="E1793">
        <v>2555.23999</v>
      </c>
      <c r="G1793" s="41">
        <f t="shared" si="142"/>
        <v>43019</v>
      </c>
      <c r="H1793" s="21">
        <f t="shared" si="143"/>
        <v>1.9018355365679359E-2</v>
      </c>
      <c r="I1793" s="21">
        <f t="shared" si="144"/>
        <v>7.9011220660518688E-3</v>
      </c>
      <c r="J1793" s="21">
        <f t="shared" si="145"/>
        <v>1.0638908380138146E-2</v>
      </c>
      <c r="K1793" s="21">
        <f t="shared" si="146"/>
        <v>1.8035070386159813E-3</v>
      </c>
    </row>
    <row r="1794" spans="1:11" x14ac:dyDescent="0.2">
      <c r="A1794" s="41">
        <v>43020</v>
      </c>
      <c r="B1794">
        <v>25.415599820000001</v>
      </c>
      <c r="C1794">
        <v>50.046501159999998</v>
      </c>
      <c r="D1794">
        <v>4.7215785979999998</v>
      </c>
      <c r="E1794">
        <v>2550.929932</v>
      </c>
      <c r="G1794" s="41">
        <f t="shared" ref="G1794:G1857" si="147">A1794</f>
        <v>43020</v>
      </c>
      <c r="H1794" s="21">
        <f t="shared" si="143"/>
        <v>4.315700556494894E-3</v>
      </c>
      <c r="I1794" s="21">
        <f t="shared" si="144"/>
        <v>5.9598223115577831E-3</v>
      </c>
      <c r="J1794" s="21">
        <f t="shared" si="145"/>
        <v>4.7134521544345276E-4</v>
      </c>
      <c r="K1794" s="21">
        <f t="shared" si="146"/>
        <v>-1.686752718675133E-3</v>
      </c>
    </row>
    <row r="1795" spans="1:11" x14ac:dyDescent="0.2">
      <c r="A1795" s="41">
        <v>43021</v>
      </c>
      <c r="B1795">
        <v>25.56909752</v>
      </c>
      <c r="C1795">
        <v>50.146999360000002</v>
      </c>
      <c r="D1795">
        <v>4.8095684050000003</v>
      </c>
      <c r="E1795">
        <v>2553.169922</v>
      </c>
      <c r="G1795" s="41">
        <f t="shared" si="147"/>
        <v>43021</v>
      </c>
      <c r="H1795" s="21">
        <f t="shared" si="143"/>
        <v>6.039507274552258E-3</v>
      </c>
      <c r="I1795" s="21">
        <f t="shared" si="144"/>
        <v>2.0080964237381149E-3</v>
      </c>
      <c r="J1795" s="21">
        <f t="shared" si="145"/>
        <v>1.8635675584702138E-2</v>
      </c>
      <c r="K1795" s="21">
        <f t="shared" si="146"/>
        <v>8.7810722352688053E-4</v>
      </c>
    </row>
    <row r="1796" spans="1:11" x14ac:dyDescent="0.2">
      <c r="A1796" s="41">
        <v>43024</v>
      </c>
      <c r="B1796">
        <v>25.309335709999999</v>
      </c>
      <c r="C1796">
        <v>50.317001339999997</v>
      </c>
      <c r="D1796">
        <v>4.8921217920000002</v>
      </c>
      <c r="E1796">
        <v>2557.639893</v>
      </c>
      <c r="G1796" s="41">
        <f t="shared" si="147"/>
        <v>43024</v>
      </c>
      <c r="H1796" s="21">
        <f t="shared" si="143"/>
        <v>-1.0159209170242179E-2</v>
      </c>
      <c r="I1796" s="21">
        <f t="shared" si="144"/>
        <v>3.3900728292748372E-3</v>
      </c>
      <c r="J1796" s="21">
        <f t="shared" si="145"/>
        <v>1.7164406459876602E-2</v>
      </c>
      <c r="K1796" s="21">
        <f t="shared" si="146"/>
        <v>1.7507534306602235E-3</v>
      </c>
    </row>
    <row r="1797" spans="1:11" x14ac:dyDescent="0.2">
      <c r="A1797" s="41">
        <v>43025</v>
      </c>
      <c r="B1797">
        <v>25.38017464</v>
      </c>
      <c r="C1797">
        <v>50.456501009999997</v>
      </c>
      <c r="D1797">
        <v>4.8876719470000003</v>
      </c>
      <c r="E1797">
        <v>2559.360107</v>
      </c>
      <c r="G1797" s="41">
        <f t="shared" si="147"/>
        <v>43025</v>
      </c>
      <c r="H1797" s="21">
        <f t="shared" ref="H1797:H1860" si="148">(B1797-B1796)/B1796</f>
        <v>2.7989249031143671E-3</v>
      </c>
      <c r="I1797" s="21">
        <f t="shared" ref="I1797:I1860" si="149">C1797/C1796-1</f>
        <v>2.7724162069471259E-3</v>
      </c>
      <c r="J1797" s="21">
        <f t="shared" ref="J1797:J1860" si="150">D1797/D1796-1</f>
        <v>-9.0959407578050655E-4</v>
      </c>
      <c r="K1797" s="21">
        <f t="shared" ref="K1797:K1860" si="151">E1797/E1796-1</f>
        <v>6.725786553094526E-4</v>
      </c>
    </row>
    <row r="1798" spans="1:11" x14ac:dyDescent="0.2">
      <c r="A1798" s="41">
        <v>43026</v>
      </c>
      <c r="B1798">
        <v>25.4510231</v>
      </c>
      <c r="C1798">
        <v>49.849998470000003</v>
      </c>
      <c r="D1798">
        <v>4.8834710120000002</v>
      </c>
      <c r="E1798">
        <v>2561.26001</v>
      </c>
      <c r="G1798" s="41">
        <f t="shared" si="147"/>
        <v>43026</v>
      </c>
      <c r="H1798" s="21">
        <f t="shared" si="148"/>
        <v>2.7914882779545981E-3</v>
      </c>
      <c r="I1798" s="21">
        <f t="shared" si="149"/>
        <v>-1.2020305170978629E-2</v>
      </c>
      <c r="J1798" s="21">
        <f t="shared" si="150"/>
        <v>-8.5949610480273719E-4</v>
      </c>
      <c r="K1798" s="21">
        <f t="shared" si="151"/>
        <v>7.4233516213828565E-4</v>
      </c>
    </row>
    <row r="1799" spans="1:11" x14ac:dyDescent="0.2">
      <c r="A1799" s="41">
        <v>43027</v>
      </c>
      <c r="B1799">
        <v>25.504152300000001</v>
      </c>
      <c r="C1799">
        <v>49.330501560000002</v>
      </c>
      <c r="D1799">
        <v>4.888909817</v>
      </c>
      <c r="E1799">
        <v>2562.1000979999999</v>
      </c>
      <c r="G1799" s="41">
        <f t="shared" si="147"/>
        <v>43027</v>
      </c>
      <c r="H1799" s="21">
        <f t="shared" si="148"/>
        <v>2.0875074369800387E-3</v>
      </c>
      <c r="I1799" s="21">
        <f t="shared" si="149"/>
        <v>-1.042120212526465E-2</v>
      </c>
      <c r="J1799" s="21">
        <f t="shared" si="150"/>
        <v>1.1137170644885952E-3</v>
      </c>
      <c r="K1799" s="21">
        <f t="shared" si="151"/>
        <v>3.279979372339259E-4</v>
      </c>
    </row>
    <row r="1800" spans="1:11" x14ac:dyDescent="0.2">
      <c r="A1800" s="41">
        <v>43028</v>
      </c>
      <c r="B1800">
        <v>25.8111496</v>
      </c>
      <c r="C1800">
        <v>49.145500179999999</v>
      </c>
      <c r="D1800">
        <v>4.8666653630000001</v>
      </c>
      <c r="E1800">
        <v>2575.209961</v>
      </c>
      <c r="G1800" s="41">
        <f t="shared" si="147"/>
        <v>43028</v>
      </c>
      <c r="H1800" s="21">
        <f t="shared" si="148"/>
        <v>1.2037149731104728E-2</v>
      </c>
      <c r="I1800" s="21">
        <f t="shared" si="149"/>
        <v>-3.7502432399757479E-3</v>
      </c>
      <c r="J1800" s="21">
        <f t="shared" si="150"/>
        <v>-4.5499824772079478E-3</v>
      </c>
      <c r="K1800" s="21">
        <f t="shared" si="151"/>
        <v>5.1168426285272961E-3</v>
      </c>
    </row>
    <row r="1801" spans="1:11" x14ac:dyDescent="0.2">
      <c r="A1801" s="41">
        <v>43031</v>
      </c>
      <c r="B1801">
        <v>26.16832733</v>
      </c>
      <c r="C1801">
        <v>48.314998629999998</v>
      </c>
      <c r="D1801">
        <v>4.8597440719999998</v>
      </c>
      <c r="E1801">
        <v>2564.9799800000001</v>
      </c>
      <c r="G1801" s="41">
        <f t="shared" si="147"/>
        <v>43031</v>
      </c>
      <c r="H1801" s="21">
        <f t="shared" si="148"/>
        <v>1.3838117849659826E-2</v>
      </c>
      <c r="I1801" s="21">
        <f t="shared" si="149"/>
        <v>-1.689883197766251E-2</v>
      </c>
      <c r="J1801" s="21">
        <f t="shared" si="150"/>
        <v>-1.422183463161697E-3</v>
      </c>
      <c r="K1801" s="21">
        <f t="shared" si="151"/>
        <v>-3.9724842459165632E-3</v>
      </c>
    </row>
    <row r="1802" spans="1:11" x14ac:dyDescent="0.2">
      <c r="A1802" s="41">
        <v>43032</v>
      </c>
      <c r="B1802">
        <v>25.970544820000001</v>
      </c>
      <c r="C1802">
        <v>48.79499817</v>
      </c>
      <c r="D1802">
        <v>4.9106588359999996</v>
      </c>
      <c r="E1802">
        <v>2569.1298830000001</v>
      </c>
      <c r="G1802" s="41">
        <f t="shared" si="147"/>
        <v>43032</v>
      </c>
      <c r="H1802" s="21">
        <f t="shared" si="148"/>
        <v>-7.5580875883212092E-3</v>
      </c>
      <c r="I1802" s="21">
        <f t="shared" si="149"/>
        <v>9.934793617109916E-3</v>
      </c>
      <c r="J1802" s="21">
        <f t="shared" si="150"/>
        <v>1.0476840600177173E-2</v>
      </c>
      <c r="K1802" s="21">
        <f t="shared" si="151"/>
        <v>1.6179085343193123E-3</v>
      </c>
    </row>
    <row r="1803" spans="1:11" x14ac:dyDescent="0.2">
      <c r="A1803" s="41">
        <v>43033</v>
      </c>
      <c r="B1803">
        <v>26.11813927</v>
      </c>
      <c r="C1803">
        <v>48.645500179999999</v>
      </c>
      <c r="D1803">
        <v>4.7865824699999999</v>
      </c>
      <c r="E1803">
        <v>2557.1499020000001</v>
      </c>
      <c r="G1803" s="41">
        <f t="shared" si="147"/>
        <v>43033</v>
      </c>
      <c r="H1803" s="21">
        <f t="shared" si="148"/>
        <v>5.6831480056720547E-3</v>
      </c>
      <c r="I1803" s="21">
        <f t="shared" si="149"/>
        <v>-3.0637974302029081E-3</v>
      </c>
      <c r="J1803" s="21">
        <f t="shared" si="150"/>
        <v>-2.5266745286884329E-2</v>
      </c>
      <c r="K1803" s="21">
        <f t="shared" si="151"/>
        <v>-4.6630499607169806E-3</v>
      </c>
    </row>
    <row r="1804" spans="1:11" x14ac:dyDescent="0.2">
      <c r="A1804" s="41">
        <v>43034</v>
      </c>
      <c r="B1804">
        <v>26.159475329999999</v>
      </c>
      <c r="C1804">
        <v>48.621498109999997</v>
      </c>
      <c r="D1804">
        <v>4.8367571829999996</v>
      </c>
      <c r="E1804">
        <v>2560.3999020000001</v>
      </c>
      <c r="G1804" s="41">
        <f t="shared" si="147"/>
        <v>43034</v>
      </c>
      <c r="H1804" s="21">
        <f t="shared" si="148"/>
        <v>1.5826571553463889E-3</v>
      </c>
      <c r="I1804" s="21">
        <f t="shared" si="149"/>
        <v>-4.9340781595808014E-4</v>
      </c>
      <c r="J1804" s="21">
        <f t="shared" si="150"/>
        <v>1.0482366764694939E-2</v>
      </c>
      <c r="K1804" s="21">
        <f t="shared" si="151"/>
        <v>1.2709462192490584E-3</v>
      </c>
    </row>
    <row r="1805" spans="1:11" x14ac:dyDescent="0.2">
      <c r="A1805" s="41">
        <v>43035</v>
      </c>
      <c r="B1805">
        <v>26.026636119999999</v>
      </c>
      <c r="C1805">
        <v>55.04750061</v>
      </c>
      <c r="D1805">
        <v>4.9892587659999998</v>
      </c>
      <c r="E1805">
        <v>2581.070068</v>
      </c>
      <c r="G1805" s="41">
        <f t="shared" si="147"/>
        <v>43035</v>
      </c>
      <c r="H1805" s="21">
        <f t="shared" si="148"/>
        <v>-5.0780532990147018E-3</v>
      </c>
      <c r="I1805" s="21">
        <f t="shared" si="149"/>
        <v>0.13216381127257715</v>
      </c>
      <c r="J1805" s="21">
        <f t="shared" si="150"/>
        <v>3.1529716549758779E-2</v>
      </c>
      <c r="K1805" s="21">
        <f t="shared" si="151"/>
        <v>8.0730224930307681E-3</v>
      </c>
    </row>
    <row r="1806" spans="1:11" x14ac:dyDescent="0.2">
      <c r="A1806" s="41">
        <v>43038</v>
      </c>
      <c r="B1806">
        <v>25.666511539999998</v>
      </c>
      <c r="C1806">
        <v>55.542499540000001</v>
      </c>
      <c r="D1806">
        <v>5.0381960870000002</v>
      </c>
      <c r="E1806">
        <v>2572.830078</v>
      </c>
      <c r="G1806" s="41">
        <f t="shared" si="147"/>
        <v>43038</v>
      </c>
      <c r="H1806" s="21">
        <f t="shared" si="148"/>
        <v>-1.3836770081987868E-2</v>
      </c>
      <c r="I1806" s="21">
        <f t="shared" si="149"/>
        <v>8.9922144423406625E-3</v>
      </c>
      <c r="J1806" s="21">
        <f t="shared" si="150"/>
        <v>9.8085353546883969E-3</v>
      </c>
      <c r="K1806" s="21">
        <f t="shared" si="151"/>
        <v>-3.192470480425591E-3</v>
      </c>
    </row>
    <row r="1807" spans="1:11" x14ac:dyDescent="0.2">
      <c r="A1807" s="41">
        <v>43039</v>
      </c>
      <c r="B1807">
        <v>25.77277565</v>
      </c>
      <c r="C1807">
        <v>55.263999939999998</v>
      </c>
      <c r="D1807">
        <v>5.1116042139999998</v>
      </c>
      <c r="E1807">
        <v>2575.26001</v>
      </c>
      <c r="G1807" s="41">
        <f t="shared" si="147"/>
        <v>43039</v>
      </c>
      <c r="H1807" s="21">
        <f t="shared" si="148"/>
        <v>4.1401851527191015E-3</v>
      </c>
      <c r="I1807" s="21">
        <f t="shared" si="149"/>
        <v>-5.0141711717427428E-3</v>
      </c>
      <c r="J1807" s="21">
        <f t="shared" si="150"/>
        <v>1.4570319561283851E-2</v>
      </c>
      <c r="K1807" s="21">
        <f t="shared" si="151"/>
        <v>9.4445879686277934E-4</v>
      </c>
    </row>
    <row r="1808" spans="1:11" x14ac:dyDescent="0.2">
      <c r="A1808" s="41">
        <v>43040</v>
      </c>
      <c r="B1808">
        <v>25.958747859999999</v>
      </c>
      <c r="C1808">
        <v>55.183998109999997</v>
      </c>
      <c r="D1808">
        <v>5.1212434770000002</v>
      </c>
      <c r="E1808">
        <v>2579.360107</v>
      </c>
      <c r="G1808" s="41">
        <f t="shared" si="147"/>
        <v>43040</v>
      </c>
      <c r="H1808" s="21">
        <f t="shared" si="148"/>
        <v>7.2158394006739124E-3</v>
      </c>
      <c r="I1808" s="21">
        <f t="shared" si="149"/>
        <v>-1.4476301043511164E-3</v>
      </c>
      <c r="J1808" s="21">
        <f t="shared" si="150"/>
        <v>1.8857608289779559E-3</v>
      </c>
      <c r="K1808" s="21">
        <f t="shared" si="151"/>
        <v>1.5921099166993358E-3</v>
      </c>
    </row>
    <row r="1809" spans="1:11" x14ac:dyDescent="0.2">
      <c r="A1809" s="41">
        <v>43041</v>
      </c>
      <c r="B1809">
        <v>26.212604519999999</v>
      </c>
      <c r="C1809">
        <v>54.710998539999999</v>
      </c>
      <c r="D1809">
        <v>5.0901012420000002</v>
      </c>
      <c r="E1809">
        <v>2579.8500979999999</v>
      </c>
      <c r="G1809" s="41">
        <f t="shared" si="147"/>
        <v>43041</v>
      </c>
      <c r="H1809" s="21">
        <f t="shared" si="148"/>
        <v>9.7792336274882367E-3</v>
      </c>
      <c r="I1809" s="21">
        <f t="shared" si="149"/>
        <v>-8.5713175231912908E-3</v>
      </c>
      <c r="J1809" s="21">
        <f t="shared" si="150"/>
        <v>-6.0809909038425092E-3</v>
      </c>
      <c r="K1809" s="21">
        <f t="shared" si="151"/>
        <v>1.8996610774513201E-4</v>
      </c>
    </row>
    <row r="1810" spans="1:11" x14ac:dyDescent="0.2">
      <c r="A1810" s="41">
        <v>43042</v>
      </c>
      <c r="B1810">
        <v>26.47236633</v>
      </c>
      <c r="C1810">
        <v>55.58000183</v>
      </c>
      <c r="D1810">
        <v>5.1580700869999996</v>
      </c>
      <c r="E1810">
        <v>2587.8400879999999</v>
      </c>
      <c r="G1810" s="41">
        <f t="shared" si="147"/>
        <v>43042</v>
      </c>
      <c r="H1810" s="21">
        <f t="shared" si="148"/>
        <v>9.9098054068531959E-3</v>
      </c>
      <c r="I1810" s="21">
        <f t="shared" si="149"/>
        <v>1.5883520922482575E-2</v>
      </c>
      <c r="J1810" s="21">
        <f t="shared" si="150"/>
        <v>1.3353142063102341E-2</v>
      </c>
      <c r="K1810" s="21">
        <f t="shared" si="151"/>
        <v>3.0970752937133916E-3</v>
      </c>
    </row>
    <row r="1811" spans="1:11" x14ac:dyDescent="0.2">
      <c r="A1811" s="41">
        <v>43045</v>
      </c>
      <c r="B1811">
        <v>26.183086400000001</v>
      </c>
      <c r="C1811">
        <v>56.033000950000002</v>
      </c>
      <c r="D1811">
        <v>5.1813044550000003</v>
      </c>
      <c r="E1811">
        <v>2591.1298830000001</v>
      </c>
      <c r="G1811" s="41">
        <f t="shared" si="147"/>
        <v>43045</v>
      </c>
      <c r="H1811" s="21">
        <f t="shared" si="148"/>
        <v>-1.092761887599639E-2</v>
      </c>
      <c r="I1811" s="21">
        <f t="shared" si="149"/>
        <v>8.1503977165306996E-3</v>
      </c>
      <c r="J1811" s="21">
        <f t="shared" si="150"/>
        <v>4.5044692313427337E-3</v>
      </c>
      <c r="K1811" s="21">
        <f t="shared" si="151"/>
        <v>1.2712512706078982E-3</v>
      </c>
    </row>
    <row r="1812" spans="1:11" x14ac:dyDescent="0.2">
      <c r="A1812" s="41">
        <v>43046</v>
      </c>
      <c r="B1812">
        <v>26.256885530000002</v>
      </c>
      <c r="C1812">
        <v>56.158500670000002</v>
      </c>
      <c r="D1812">
        <v>5.2406234740000004</v>
      </c>
      <c r="E1812">
        <v>2590.639893</v>
      </c>
      <c r="G1812" s="41">
        <f t="shared" si="147"/>
        <v>43046</v>
      </c>
      <c r="H1812" s="21">
        <f t="shared" si="148"/>
        <v>2.8185802419382136E-3</v>
      </c>
      <c r="I1812" s="21">
        <f t="shared" si="149"/>
        <v>2.2397465399361938E-3</v>
      </c>
      <c r="J1812" s="21">
        <f t="shared" si="150"/>
        <v>1.1448665006117631E-2</v>
      </c>
      <c r="K1812" s="21">
        <f t="shared" si="151"/>
        <v>-1.8910283240325398E-4</v>
      </c>
    </row>
    <row r="1813" spans="1:11" x14ac:dyDescent="0.2">
      <c r="A1813" s="41">
        <v>43047</v>
      </c>
      <c r="B1813">
        <v>26.643581390000001</v>
      </c>
      <c r="C1813">
        <v>56.644001009999997</v>
      </c>
      <c r="D1813">
        <v>5.1696882249999998</v>
      </c>
      <c r="E1813">
        <v>2594.3798830000001</v>
      </c>
      <c r="G1813" s="41">
        <f t="shared" si="147"/>
        <v>43047</v>
      </c>
      <c r="H1813" s="21">
        <f t="shared" si="148"/>
        <v>1.4727407771122641E-2</v>
      </c>
      <c r="I1813" s="21">
        <f t="shared" si="149"/>
        <v>8.6451798785174283E-3</v>
      </c>
      <c r="J1813" s="21">
        <f t="shared" si="150"/>
        <v>-1.3535650739254113E-2</v>
      </c>
      <c r="K1813" s="21">
        <f t="shared" si="151"/>
        <v>1.4436549093934659E-3</v>
      </c>
    </row>
    <row r="1814" spans="1:11" x14ac:dyDescent="0.2">
      <c r="A1814" s="41">
        <v>43048</v>
      </c>
      <c r="B1814">
        <v>26.655384059999999</v>
      </c>
      <c r="C1814">
        <v>56.456501009999997</v>
      </c>
      <c r="D1814">
        <v>5.0747766490000004</v>
      </c>
      <c r="E1814">
        <v>2584.6201169999999</v>
      </c>
      <c r="G1814" s="41">
        <f t="shared" si="147"/>
        <v>43048</v>
      </c>
      <c r="H1814" s="21">
        <f t="shared" si="148"/>
        <v>4.4298361497406845E-4</v>
      </c>
      <c r="I1814" s="21">
        <f t="shared" si="149"/>
        <v>-3.3101475294250449E-3</v>
      </c>
      <c r="J1814" s="21">
        <f t="shared" si="150"/>
        <v>-1.8359245639034572E-2</v>
      </c>
      <c r="K1814" s="21">
        <f t="shared" si="151"/>
        <v>-3.7618877882734658E-3</v>
      </c>
    </row>
    <row r="1815" spans="1:11" x14ac:dyDescent="0.2">
      <c r="A1815" s="41">
        <v>43049</v>
      </c>
      <c r="B1815">
        <v>26.838401789999999</v>
      </c>
      <c r="C1815">
        <v>56.26750183</v>
      </c>
      <c r="D1815">
        <v>5.3422083850000002</v>
      </c>
      <c r="E1815">
        <v>2582.3000489999999</v>
      </c>
      <c r="G1815" s="41">
        <f t="shared" si="147"/>
        <v>43049</v>
      </c>
      <c r="H1815" s="21">
        <f t="shared" si="148"/>
        <v>6.8660698937233599E-3</v>
      </c>
      <c r="I1815" s="21">
        <f t="shared" si="149"/>
        <v>-3.3476955996001312E-3</v>
      </c>
      <c r="J1815" s="21">
        <f t="shared" si="150"/>
        <v>5.2698227823031019E-2</v>
      </c>
      <c r="K1815" s="21">
        <f t="shared" si="151"/>
        <v>-8.9764371357325956E-4</v>
      </c>
    </row>
    <row r="1816" spans="1:11" x14ac:dyDescent="0.2">
      <c r="A1816" s="41">
        <v>43052</v>
      </c>
      <c r="B1816">
        <v>26.85906219</v>
      </c>
      <c r="C1816">
        <v>56.45849991</v>
      </c>
      <c r="D1816">
        <v>5.2554540630000002</v>
      </c>
      <c r="E1816">
        <v>2584.8400879999999</v>
      </c>
      <c r="G1816" s="41">
        <f t="shared" si="147"/>
        <v>43052</v>
      </c>
      <c r="H1816" s="21">
        <f t="shared" si="148"/>
        <v>7.698073887431946E-4</v>
      </c>
      <c r="I1816" s="21">
        <f t="shared" si="149"/>
        <v>3.3944652559314559E-3</v>
      </c>
      <c r="J1816" s="21">
        <f t="shared" si="150"/>
        <v>-1.6239411821446614E-2</v>
      </c>
      <c r="K1816" s="21">
        <f t="shared" si="151"/>
        <v>9.8363433830384039E-4</v>
      </c>
    </row>
    <row r="1817" spans="1:11" x14ac:dyDescent="0.2">
      <c r="A1817" s="41">
        <v>43053</v>
      </c>
      <c r="B1817">
        <v>26.888584139999999</v>
      </c>
      <c r="C1817">
        <v>56.841999049999998</v>
      </c>
      <c r="D1817">
        <v>5.293764114</v>
      </c>
      <c r="E1817">
        <v>2578.8701169999999</v>
      </c>
      <c r="G1817" s="41">
        <f t="shared" si="147"/>
        <v>43053</v>
      </c>
      <c r="H1817" s="21">
        <f t="shared" si="148"/>
        <v>1.0991429928253749E-3</v>
      </c>
      <c r="I1817" s="21">
        <f t="shared" si="149"/>
        <v>6.7925846526444289E-3</v>
      </c>
      <c r="J1817" s="21">
        <f t="shared" si="150"/>
        <v>7.2895796520635603E-3</v>
      </c>
      <c r="K1817" s="21">
        <f t="shared" si="151"/>
        <v>-2.3096094136404455E-3</v>
      </c>
    </row>
    <row r="1818" spans="1:11" x14ac:dyDescent="0.2">
      <c r="A1818" s="41">
        <v>43054</v>
      </c>
      <c r="B1818">
        <v>26.516643519999999</v>
      </c>
      <c r="C1818">
        <v>56.334499360000002</v>
      </c>
      <c r="D1818">
        <v>5.1899547579999998</v>
      </c>
      <c r="E1818">
        <v>2564.6201169999999</v>
      </c>
      <c r="G1818" s="41">
        <f t="shared" si="147"/>
        <v>43054</v>
      </c>
      <c r="H1818" s="21">
        <f t="shared" si="148"/>
        <v>-1.3832659171023208E-2</v>
      </c>
      <c r="I1818" s="21">
        <f t="shared" si="149"/>
        <v>-8.9282519700544238E-3</v>
      </c>
      <c r="J1818" s="21">
        <f t="shared" si="150"/>
        <v>-1.9609743419708447E-2</v>
      </c>
      <c r="K1818" s="21">
        <f t="shared" si="151"/>
        <v>-5.5256757236681331E-3</v>
      </c>
    </row>
    <row r="1819" spans="1:11" x14ac:dyDescent="0.2">
      <c r="A1819" s="41">
        <v>43055</v>
      </c>
      <c r="B1819">
        <v>29.406532290000001</v>
      </c>
      <c r="C1819">
        <v>56.864498140000002</v>
      </c>
      <c r="D1819">
        <v>5.2302417759999997</v>
      </c>
      <c r="E1819">
        <v>2585.639893</v>
      </c>
      <c r="G1819" s="41">
        <f t="shared" si="147"/>
        <v>43055</v>
      </c>
      <c r="H1819" s="21">
        <f t="shared" si="148"/>
        <v>0.10898395823816553</v>
      </c>
      <c r="I1819" s="21">
        <f t="shared" si="149"/>
        <v>9.4080676321111056E-3</v>
      </c>
      <c r="J1819" s="21">
        <f t="shared" si="150"/>
        <v>7.7624988807272199E-3</v>
      </c>
      <c r="K1819" s="21">
        <f t="shared" si="151"/>
        <v>8.1960583014486499E-3</v>
      </c>
    </row>
    <row r="1820" spans="1:11" x14ac:dyDescent="0.2">
      <c r="A1820" s="41">
        <v>43056</v>
      </c>
      <c r="B1820">
        <v>28.771875380000001</v>
      </c>
      <c r="C1820">
        <v>56.493999479999999</v>
      </c>
      <c r="D1820">
        <v>5.224063396</v>
      </c>
      <c r="E1820">
        <v>2578.8500979999999</v>
      </c>
      <c r="G1820" s="41">
        <f t="shared" si="147"/>
        <v>43056</v>
      </c>
      <c r="H1820" s="21">
        <f t="shared" si="148"/>
        <v>-2.1582174455021412E-2</v>
      </c>
      <c r="I1820" s="21">
        <f t="shared" si="149"/>
        <v>-6.5154652220412723E-3</v>
      </c>
      <c r="J1820" s="21">
        <f t="shared" si="150"/>
        <v>-1.1812799990146283E-3</v>
      </c>
      <c r="K1820" s="21">
        <f t="shared" si="151"/>
        <v>-2.6259631197607103E-3</v>
      </c>
    </row>
    <row r="1821" spans="1:11" x14ac:dyDescent="0.2">
      <c r="A1821" s="41">
        <v>43059</v>
      </c>
      <c r="B1821">
        <v>28.774826050000001</v>
      </c>
      <c r="C1821">
        <v>56.315498349999999</v>
      </c>
      <c r="D1821">
        <v>5.2912917139999998</v>
      </c>
      <c r="E1821">
        <v>2582.139893</v>
      </c>
      <c r="G1821" s="41">
        <f t="shared" si="147"/>
        <v>43059</v>
      </c>
      <c r="H1821" s="21">
        <f t="shared" si="148"/>
        <v>1.0255396845113818E-4</v>
      </c>
      <c r="I1821" s="21">
        <f t="shared" si="149"/>
        <v>-3.1596476022766051E-3</v>
      </c>
      <c r="J1821" s="21">
        <f t="shared" si="150"/>
        <v>1.2868970551060954E-2</v>
      </c>
      <c r="K1821" s="21">
        <f t="shared" si="151"/>
        <v>1.2756829109810131E-3</v>
      </c>
    </row>
    <row r="1822" spans="1:11" x14ac:dyDescent="0.2">
      <c r="A1822" s="41">
        <v>43060</v>
      </c>
      <c r="B1822">
        <v>28.491449360000001</v>
      </c>
      <c r="C1822">
        <v>56.974498750000002</v>
      </c>
      <c r="D1822">
        <v>5.3399839399999998</v>
      </c>
      <c r="E1822">
        <v>2599.030029</v>
      </c>
      <c r="G1822" s="41">
        <f t="shared" si="147"/>
        <v>43060</v>
      </c>
      <c r="H1822" s="21">
        <f t="shared" si="148"/>
        <v>-9.8480765620475655E-3</v>
      </c>
      <c r="I1822" s="21">
        <f t="shared" si="149"/>
        <v>1.1701936754680231E-2</v>
      </c>
      <c r="J1822" s="21">
        <f t="shared" si="150"/>
        <v>9.2023325554264623E-3</v>
      </c>
      <c r="K1822" s="21">
        <f t="shared" si="151"/>
        <v>6.5411390164367145E-3</v>
      </c>
    </row>
    <row r="1823" spans="1:11" x14ac:dyDescent="0.2">
      <c r="A1823" s="41">
        <v>43061</v>
      </c>
      <c r="B1823">
        <v>28.458978649999999</v>
      </c>
      <c r="C1823">
        <v>57.807998660000003</v>
      </c>
      <c r="D1823">
        <v>5.3159914019999999</v>
      </c>
      <c r="E1823">
        <v>2597.080078</v>
      </c>
      <c r="G1823" s="41">
        <f t="shared" si="147"/>
        <v>43061</v>
      </c>
      <c r="H1823" s="21">
        <f t="shared" si="148"/>
        <v>-1.1396650830121863E-3</v>
      </c>
      <c r="I1823" s="21">
        <f t="shared" si="149"/>
        <v>1.4629350468835955E-2</v>
      </c>
      <c r="J1823" s="21">
        <f t="shared" si="150"/>
        <v>-4.4929981568446742E-3</v>
      </c>
      <c r="K1823" s="21">
        <f t="shared" si="151"/>
        <v>-7.5026105056208436E-4</v>
      </c>
    </row>
    <row r="1824" spans="1:11" x14ac:dyDescent="0.2">
      <c r="A1824" s="41">
        <v>43063</v>
      </c>
      <c r="B1824">
        <v>28.520967479999999</v>
      </c>
      <c r="C1824">
        <v>59.299999239999998</v>
      </c>
      <c r="D1824">
        <v>5.3662004469999998</v>
      </c>
      <c r="E1824">
        <v>2602.419922</v>
      </c>
      <c r="G1824" s="41">
        <f t="shared" si="147"/>
        <v>43063</v>
      </c>
      <c r="H1824" s="21">
        <f t="shared" si="148"/>
        <v>2.1781818231203691E-3</v>
      </c>
      <c r="I1824" s="21">
        <f t="shared" si="149"/>
        <v>2.5809587160684266E-2</v>
      </c>
      <c r="J1824" s="21">
        <f t="shared" si="150"/>
        <v>9.4449071119848682E-3</v>
      </c>
      <c r="K1824" s="21">
        <f t="shared" si="151"/>
        <v>2.0560952452850501E-3</v>
      </c>
    </row>
    <row r="1825" spans="1:11" x14ac:dyDescent="0.2">
      <c r="A1825" s="41">
        <v>43066</v>
      </c>
      <c r="B1825">
        <v>28.520967479999999</v>
      </c>
      <c r="C1825">
        <v>59.79150009</v>
      </c>
      <c r="D1825">
        <v>5.2964515690000002</v>
      </c>
      <c r="E1825">
        <v>2601.419922</v>
      </c>
      <c r="G1825" s="41">
        <f t="shared" si="147"/>
        <v>43066</v>
      </c>
      <c r="H1825" s="21">
        <f t="shared" si="148"/>
        <v>0</v>
      </c>
      <c r="I1825" s="21">
        <f t="shared" si="149"/>
        <v>8.2883786896992273E-3</v>
      </c>
      <c r="J1825" s="21">
        <f t="shared" si="150"/>
        <v>-1.2997814503741267E-2</v>
      </c>
      <c r="K1825" s="21">
        <f t="shared" si="151"/>
        <v>-3.8425774086126019E-4</v>
      </c>
    </row>
    <row r="1826" spans="1:11" x14ac:dyDescent="0.2">
      <c r="A1826" s="41">
        <v>43067</v>
      </c>
      <c r="B1826">
        <v>28.56524658</v>
      </c>
      <c r="C1826">
        <v>59.680000309999997</v>
      </c>
      <c r="D1826">
        <v>5.2116150860000001</v>
      </c>
      <c r="E1826">
        <v>2627.040039</v>
      </c>
      <c r="G1826" s="41">
        <f t="shared" si="147"/>
        <v>43067</v>
      </c>
      <c r="H1826" s="21">
        <f t="shared" si="148"/>
        <v>1.5525104480081501E-3</v>
      </c>
      <c r="I1826" s="21">
        <f t="shared" si="149"/>
        <v>-1.8648098781962608E-3</v>
      </c>
      <c r="J1826" s="21">
        <f t="shared" si="150"/>
        <v>-1.6017607618003304E-2</v>
      </c>
      <c r="K1826" s="21">
        <f t="shared" si="151"/>
        <v>9.8485126462408701E-3</v>
      </c>
    </row>
    <row r="1827" spans="1:11" x14ac:dyDescent="0.2">
      <c r="A1827" s="41">
        <v>43068</v>
      </c>
      <c r="B1827">
        <v>28.798440930000002</v>
      </c>
      <c r="C1827">
        <v>58.063499450000002</v>
      </c>
      <c r="D1827">
        <v>4.858172894</v>
      </c>
      <c r="E1827">
        <v>2626.070068</v>
      </c>
      <c r="G1827" s="41">
        <f t="shared" si="147"/>
        <v>43068</v>
      </c>
      <c r="H1827" s="21">
        <f t="shared" si="148"/>
        <v>8.1635685988887246E-3</v>
      </c>
      <c r="I1827" s="21">
        <f t="shared" si="149"/>
        <v>-2.708614027485412E-2</v>
      </c>
      <c r="J1827" s="21">
        <f t="shared" si="150"/>
        <v>-6.7818168872343376E-2</v>
      </c>
      <c r="K1827" s="21">
        <f t="shared" si="151"/>
        <v>-3.6922581521414699E-4</v>
      </c>
    </row>
    <row r="1828" spans="1:11" x14ac:dyDescent="0.2">
      <c r="A1828" s="41">
        <v>43069</v>
      </c>
      <c r="B1828">
        <v>28.70102692</v>
      </c>
      <c r="C1828">
        <v>58.837501529999997</v>
      </c>
      <c r="D1828">
        <v>4.9642806049999999</v>
      </c>
      <c r="E1828">
        <v>2647.580078</v>
      </c>
      <c r="G1828" s="41">
        <f t="shared" si="147"/>
        <v>43069</v>
      </c>
      <c r="H1828" s="21">
        <f t="shared" si="148"/>
        <v>-3.382614018473582E-3</v>
      </c>
      <c r="I1828" s="21">
        <f t="shared" si="149"/>
        <v>1.3330269228200908E-2</v>
      </c>
      <c r="J1828" s="21">
        <f t="shared" si="150"/>
        <v>2.1841073447807169E-2</v>
      </c>
      <c r="K1828" s="21">
        <f t="shared" si="151"/>
        <v>8.1909505241730685E-3</v>
      </c>
    </row>
    <row r="1829" spans="1:11" x14ac:dyDescent="0.2">
      <c r="A1829" s="41">
        <v>43070</v>
      </c>
      <c r="B1829">
        <v>28.736455920000001</v>
      </c>
      <c r="C1829">
        <v>58.117500309999997</v>
      </c>
      <c r="D1829">
        <v>4.8893370630000001</v>
      </c>
      <c r="E1829">
        <v>2642.219971</v>
      </c>
      <c r="G1829" s="41">
        <f t="shared" si="147"/>
        <v>43070</v>
      </c>
      <c r="H1829" s="21">
        <f t="shared" si="148"/>
        <v>1.2344157614552907E-3</v>
      </c>
      <c r="I1829" s="21">
        <f t="shared" si="149"/>
        <v>-1.2237114107112257E-2</v>
      </c>
      <c r="J1829" s="21">
        <f t="shared" si="150"/>
        <v>-1.5096556372038439E-2</v>
      </c>
      <c r="K1829" s="21">
        <f t="shared" si="151"/>
        <v>-2.0245306438659849E-3</v>
      </c>
    </row>
    <row r="1830" spans="1:11" x14ac:dyDescent="0.2">
      <c r="A1830" s="41">
        <v>43073</v>
      </c>
      <c r="B1830">
        <v>28.636083599999999</v>
      </c>
      <c r="C1830">
        <v>56.697498320000001</v>
      </c>
      <c r="D1830">
        <v>4.6167726519999999</v>
      </c>
      <c r="E1830">
        <v>2639.4399410000001</v>
      </c>
      <c r="G1830" s="41">
        <f t="shared" si="147"/>
        <v>43073</v>
      </c>
      <c r="H1830" s="21">
        <f t="shared" si="148"/>
        <v>-3.4928566097166005E-3</v>
      </c>
      <c r="I1830" s="21">
        <f t="shared" si="149"/>
        <v>-2.4433294316267506E-2</v>
      </c>
      <c r="J1830" s="21">
        <f t="shared" si="150"/>
        <v>-5.5746700930608406E-2</v>
      </c>
      <c r="K1830" s="21">
        <f t="shared" si="151"/>
        <v>-1.0521569099137817E-3</v>
      </c>
    </row>
    <row r="1831" spans="1:11" x14ac:dyDescent="0.2">
      <c r="A1831" s="41">
        <v>43074</v>
      </c>
      <c r="B1831">
        <v>28.87814522</v>
      </c>
      <c r="C1831">
        <v>57.078498840000002</v>
      </c>
      <c r="D1831">
        <v>4.643485546</v>
      </c>
      <c r="E1831">
        <v>2629.570068</v>
      </c>
      <c r="G1831" s="41">
        <f t="shared" si="147"/>
        <v>43074</v>
      </c>
      <c r="H1831" s="21">
        <f t="shared" si="148"/>
        <v>8.4530281228820409E-3</v>
      </c>
      <c r="I1831" s="21">
        <f t="shared" si="149"/>
        <v>6.7198823808705122E-3</v>
      </c>
      <c r="J1831" s="21">
        <f t="shared" si="150"/>
        <v>5.7860535949127989E-3</v>
      </c>
      <c r="K1831" s="21">
        <f t="shared" si="151"/>
        <v>-3.7393815432908983E-3</v>
      </c>
    </row>
    <row r="1832" spans="1:11" x14ac:dyDescent="0.2">
      <c r="A1832" s="41">
        <v>43075</v>
      </c>
      <c r="B1832">
        <v>28.715787890000001</v>
      </c>
      <c r="C1832">
        <v>57.617500309999997</v>
      </c>
      <c r="D1832">
        <v>4.6810812950000003</v>
      </c>
      <c r="E1832">
        <v>2629.2700199999999</v>
      </c>
      <c r="G1832" s="41">
        <f t="shared" si="147"/>
        <v>43075</v>
      </c>
      <c r="H1832" s="21">
        <f t="shared" si="148"/>
        <v>-5.6221522803187483E-3</v>
      </c>
      <c r="I1832" s="21">
        <f t="shared" si="149"/>
        <v>9.4431612770844442E-3</v>
      </c>
      <c r="J1832" s="21">
        <f t="shared" si="150"/>
        <v>8.0964500971443254E-3</v>
      </c>
      <c r="K1832" s="21">
        <f t="shared" si="151"/>
        <v>-1.1410534507194647E-4</v>
      </c>
    </row>
    <row r="1833" spans="1:11" x14ac:dyDescent="0.2">
      <c r="A1833" s="41">
        <v>43076</v>
      </c>
      <c r="B1833">
        <v>28.718751910000002</v>
      </c>
      <c r="C1833">
        <v>57.989498140000002</v>
      </c>
      <c r="D1833">
        <v>4.7486038209999997</v>
      </c>
      <c r="E1833">
        <v>2636.9799800000001</v>
      </c>
      <c r="G1833" s="41">
        <f t="shared" si="147"/>
        <v>43076</v>
      </c>
      <c r="H1833" s="21">
        <f t="shared" si="148"/>
        <v>1.0321917724683016E-4</v>
      </c>
      <c r="I1833" s="21">
        <f t="shared" si="149"/>
        <v>6.4563340651457857E-3</v>
      </c>
      <c r="J1833" s="21">
        <f t="shared" si="150"/>
        <v>1.4424557435505747E-2</v>
      </c>
      <c r="K1833" s="21">
        <f t="shared" si="151"/>
        <v>2.9323576282971331E-3</v>
      </c>
    </row>
    <row r="1834" spans="1:11" x14ac:dyDescent="0.2">
      <c r="A1834" s="41">
        <v>43077</v>
      </c>
      <c r="B1834">
        <v>28.65050888</v>
      </c>
      <c r="C1834">
        <v>58.099998470000003</v>
      </c>
      <c r="D1834">
        <v>4.7362370489999996</v>
      </c>
      <c r="E1834">
        <v>2651.5</v>
      </c>
      <c r="G1834" s="41">
        <f t="shared" si="147"/>
        <v>43077</v>
      </c>
      <c r="H1834" s="21">
        <f t="shared" si="148"/>
        <v>-2.3762533348894903E-3</v>
      </c>
      <c r="I1834" s="21">
        <f t="shared" si="149"/>
        <v>1.9055231299507369E-3</v>
      </c>
      <c r="J1834" s="21">
        <f t="shared" si="150"/>
        <v>-2.6042964345245334E-3</v>
      </c>
      <c r="K1834" s="21">
        <f t="shared" si="151"/>
        <v>5.5063064983906784E-3</v>
      </c>
    </row>
    <row r="1835" spans="1:11" x14ac:dyDescent="0.2">
      <c r="A1835" s="41">
        <v>43080</v>
      </c>
      <c r="B1835">
        <v>28.763271329999998</v>
      </c>
      <c r="C1835">
        <v>58.445999149999999</v>
      </c>
      <c r="D1835">
        <v>4.8146414760000003</v>
      </c>
      <c r="E1835">
        <v>2659.98999</v>
      </c>
      <c r="G1835" s="41">
        <f t="shared" si="147"/>
        <v>43080</v>
      </c>
      <c r="H1835" s="21">
        <f t="shared" si="148"/>
        <v>3.9357922217819327E-3</v>
      </c>
      <c r="I1835" s="21">
        <f t="shared" si="149"/>
        <v>5.9552614304914098E-3</v>
      </c>
      <c r="J1835" s="21">
        <f t="shared" si="150"/>
        <v>1.6554160230758397E-2</v>
      </c>
      <c r="K1835" s="21">
        <f t="shared" si="151"/>
        <v>3.2019573826136405E-3</v>
      </c>
    </row>
    <row r="1836" spans="1:11" x14ac:dyDescent="0.2">
      <c r="A1836" s="41">
        <v>43081</v>
      </c>
      <c r="B1836">
        <v>28.695014950000001</v>
      </c>
      <c r="C1836">
        <v>58.254001619999997</v>
      </c>
      <c r="D1836">
        <v>4.7201595310000002</v>
      </c>
      <c r="E1836">
        <v>2664.110107</v>
      </c>
      <c r="G1836" s="41">
        <f t="shared" si="147"/>
        <v>43081</v>
      </c>
      <c r="H1836" s="21">
        <f t="shared" si="148"/>
        <v>-2.3730395342342852E-3</v>
      </c>
      <c r="I1836" s="21">
        <f t="shared" si="149"/>
        <v>-3.2850414535176009E-3</v>
      </c>
      <c r="J1836" s="21">
        <f t="shared" si="150"/>
        <v>-1.9623879674317002E-2</v>
      </c>
      <c r="K1836" s="21">
        <f t="shared" si="151"/>
        <v>1.5489219942514953E-3</v>
      </c>
    </row>
    <row r="1837" spans="1:11" x14ac:dyDescent="0.2">
      <c r="A1837" s="41">
        <v>43082</v>
      </c>
      <c r="B1837">
        <v>29.009565349999999</v>
      </c>
      <c r="C1837">
        <v>58.206501009999997</v>
      </c>
      <c r="D1837">
        <v>4.6049013140000001</v>
      </c>
      <c r="E1837">
        <v>2662.8500979999999</v>
      </c>
      <c r="G1837" s="41">
        <f t="shared" si="147"/>
        <v>43082</v>
      </c>
      <c r="H1837" s="21">
        <f t="shared" si="148"/>
        <v>1.0961848270443159E-2</v>
      </c>
      <c r="I1837" s="21">
        <f t="shared" si="149"/>
        <v>-8.1540509971922415E-4</v>
      </c>
      <c r="J1837" s="21">
        <f t="shared" si="150"/>
        <v>-2.441828845890337E-2</v>
      </c>
      <c r="K1837" s="21">
        <f t="shared" si="151"/>
        <v>-4.7295680335790458E-4</v>
      </c>
    </row>
    <row r="1838" spans="1:11" x14ac:dyDescent="0.2">
      <c r="A1838" s="41">
        <v>43083</v>
      </c>
      <c r="B1838">
        <v>28.82261467</v>
      </c>
      <c r="C1838">
        <v>58.713001249999998</v>
      </c>
      <c r="D1838">
        <v>4.6120743749999997</v>
      </c>
      <c r="E1838">
        <v>2652.01001</v>
      </c>
      <c r="G1838" s="41">
        <f t="shared" si="147"/>
        <v>43083</v>
      </c>
      <c r="H1838" s="21">
        <f t="shared" si="148"/>
        <v>-6.4444495374005638E-3</v>
      </c>
      <c r="I1838" s="21">
        <f t="shared" si="149"/>
        <v>8.7017812651715154E-3</v>
      </c>
      <c r="J1838" s="21">
        <f t="shared" si="150"/>
        <v>1.5577013514256333E-3</v>
      </c>
      <c r="K1838" s="21">
        <f t="shared" si="151"/>
        <v>-4.0708592677227706E-3</v>
      </c>
    </row>
    <row r="1839" spans="1:11" x14ac:dyDescent="0.2">
      <c r="A1839" s="41">
        <v>43084</v>
      </c>
      <c r="B1839">
        <v>28.816684720000001</v>
      </c>
      <c r="C1839">
        <v>58.957000729999997</v>
      </c>
      <c r="D1839">
        <v>4.7379679680000004</v>
      </c>
      <c r="E1839">
        <v>2675.8100589999999</v>
      </c>
      <c r="G1839" s="41">
        <f t="shared" si="147"/>
        <v>43084</v>
      </c>
      <c r="H1839" s="21">
        <f t="shared" si="148"/>
        <v>-2.0573948851944113E-4</v>
      </c>
      <c r="I1839" s="21">
        <f t="shared" si="149"/>
        <v>4.1557998195502766E-3</v>
      </c>
      <c r="J1839" s="21">
        <f t="shared" si="150"/>
        <v>2.7296522727910499E-2</v>
      </c>
      <c r="K1839" s="21">
        <f t="shared" si="151"/>
        <v>8.9743435772324798E-3</v>
      </c>
    </row>
    <row r="1840" spans="1:11" x14ac:dyDescent="0.2">
      <c r="A1840" s="41">
        <v>43087</v>
      </c>
      <c r="B1840">
        <v>29.051115039999999</v>
      </c>
      <c r="C1840">
        <v>59.528999329999998</v>
      </c>
      <c r="D1840">
        <v>4.8947801589999997</v>
      </c>
      <c r="E1840">
        <v>2690.1599120000001</v>
      </c>
      <c r="G1840" s="41">
        <f t="shared" si="147"/>
        <v>43087</v>
      </c>
      <c r="H1840" s="21">
        <f t="shared" si="148"/>
        <v>8.1352286801157653E-3</v>
      </c>
      <c r="I1840" s="21">
        <f t="shared" si="149"/>
        <v>9.7019623270784283E-3</v>
      </c>
      <c r="J1840" s="21">
        <f t="shared" si="150"/>
        <v>3.3096929329007985E-2</v>
      </c>
      <c r="K1840" s="21">
        <f t="shared" si="151"/>
        <v>5.3628070317379706E-3</v>
      </c>
    </row>
    <row r="1841" spans="1:11" x14ac:dyDescent="0.2">
      <c r="A1841" s="41">
        <v>43088</v>
      </c>
      <c r="B1841">
        <v>29.318180080000001</v>
      </c>
      <c r="C1841">
        <v>59.368999479999999</v>
      </c>
      <c r="D1841">
        <v>4.8505053519999999</v>
      </c>
      <c r="E1841">
        <v>2681.469971</v>
      </c>
      <c r="G1841" s="41">
        <f t="shared" si="147"/>
        <v>43088</v>
      </c>
      <c r="H1841" s="21">
        <f t="shared" si="148"/>
        <v>9.1929359555488546E-3</v>
      </c>
      <c r="I1841" s="21">
        <f t="shared" si="149"/>
        <v>-2.687763137307897E-3</v>
      </c>
      <c r="J1841" s="21">
        <f t="shared" si="150"/>
        <v>-9.0453106292408547E-3</v>
      </c>
      <c r="K1841" s="21">
        <f t="shared" si="151"/>
        <v>-3.2302693089867329E-3</v>
      </c>
    </row>
    <row r="1842" spans="1:11" x14ac:dyDescent="0.2">
      <c r="A1842" s="41">
        <v>43089</v>
      </c>
      <c r="B1842">
        <v>29.303340909999999</v>
      </c>
      <c r="C1842">
        <v>58.881000520000001</v>
      </c>
      <c r="D1842">
        <v>4.8675713539999999</v>
      </c>
      <c r="E1842">
        <v>2679.25</v>
      </c>
      <c r="G1842" s="41">
        <f t="shared" si="147"/>
        <v>43089</v>
      </c>
      <c r="H1842" s="21">
        <f t="shared" si="148"/>
        <v>-5.0614226256577035E-4</v>
      </c>
      <c r="I1842" s="21">
        <f t="shared" si="149"/>
        <v>-8.2197605530541784E-3</v>
      </c>
      <c r="J1842" s="21">
        <f t="shared" si="150"/>
        <v>3.5183966950913526E-3</v>
      </c>
      <c r="K1842" s="21">
        <f t="shared" si="151"/>
        <v>-8.2789329136956358E-4</v>
      </c>
    </row>
    <row r="1843" spans="1:11" x14ac:dyDescent="0.2">
      <c r="A1843" s="41">
        <v>43090</v>
      </c>
      <c r="B1843">
        <v>29.098588939999999</v>
      </c>
      <c r="C1843">
        <v>58.737998959999999</v>
      </c>
      <c r="D1843">
        <v>4.8450636859999996</v>
      </c>
      <c r="E1843">
        <v>2684.570068</v>
      </c>
      <c r="G1843" s="41">
        <f t="shared" si="147"/>
        <v>43090</v>
      </c>
      <c r="H1843" s="21">
        <f t="shared" si="148"/>
        <v>-6.9873251186224634E-3</v>
      </c>
      <c r="I1843" s="21">
        <f t="shared" si="149"/>
        <v>-2.4286537038620271E-3</v>
      </c>
      <c r="J1843" s="21">
        <f t="shared" si="150"/>
        <v>-4.6240037100852005E-3</v>
      </c>
      <c r="K1843" s="21">
        <f t="shared" si="151"/>
        <v>1.9856556872259734E-3</v>
      </c>
    </row>
    <row r="1844" spans="1:11" x14ac:dyDescent="0.2">
      <c r="A1844" s="41">
        <v>43091</v>
      </c>
      <c r="B1844">
        <v>29.14310455</v>
      </c>
      <c r="C1844">
        <v>58.417999270000003</v>
      </c>
      <c r="D1844">
        <v>4.8297300339999998</v>
      </c>
      <c r="E1844">
        <v>2683.3400879999999</v>
      </c>
      <c r="G1844" s="41">
        <f t="shared" si="147"/>
        <v>43091</v>
      </c>
      <c r="H1844" s="21">
        <f t="shared" si="148"/>
        <v>1.5298202291454913E-3</v>
      </c>
      <c r="I1844" s="21">
        <f t="shared" si="149"/>
        <v>-5.4479160963231132E-3</v>
      </c>
      <c r="J1844" s="21">
        <f t="shared" si="150"/>
        <v>-3.1647988537915062E-3</v>
      </c>
      <c r="K1844" s="21">
        <f t="shared" si="151"/>
        <v>-4.5816647315766179E-4</v>
      </c>
    </row>
    <row r="1845" spans="1:11" x14ac:dyDescent="0.2">
      <c r="A1845" s="41">
        <v>43095</v>
      </c>
      <c r="B1845">
        <v>29.42499733</v>
      </c>
      <c r="C1845">
        <v>58.838001249999998</v>
      </c>
      <c r="D1845">
        <v>4.883402824</v>
      </c>
      <c r="E1845">
        <v>2680.5</v>
      </c>
      <c r="G1845" s="41">
        <f t="shared" si="147"/>
        <v>43095</v>
      </c>
      <c r="H1845" s="21">
        <f t="shared" si="148"/>
        <v>9.6727093545014835E-3</v>
      </c>
      <c r="I1845" s="21">
        <f t="shared" si="149"/>
        <v>7.1895988436510017E-3</v>
      </c>
      <c r="J1845" s="21">
        <f t="shared" si="150"/>
        <v>1.1113000027363595E-2</v>
      </c>
      <c r="K1845" s="21">
        <f t="shared" si="151"/>
        <v>-1.0584152238849454E-3</v>
      </c>
    </row>
    <row r="1846" spans="1:11" x14ac:dyDescent="0.2">
      <c r="A1846" s="41">
        <v>43096</v>
      </c>
      <c r="B1846">
        <v>29.454677579999998</v>
      </c>
      <c r="C1846">
        <v>59.112998959999999</v>
      </c>
      <c r="D1846">
        <v>4.8767223360000003</v>
      </c>
      <c r="E1846">
        <v>2682.6201169999999</v>
      </c>
      <c r="G1846" s="41">
        <f t="shared" si="147"/>
        <v>43096</v>
      </c>
      <c r="H1846" s="21">
        <f t="shared" si="148"/>
        <v>1.008674687957853E-3</v>
      </c>
      <c r="I1846" s="21">
        <f t="shared" si="149"/>
        <v>4.6738112131230469E-3</v>
      </c>
      <c r="J1846" s="21">
        <f t="shared" si="150"/>
        <v>-1.3679985536249051E-3</v>
      </c>
      <c r="K1846" s="21">
        <f t="shared" si="151"/>
        <v>7.909408692408082E-4</v>
      </c>
    </row>
    <row r="1847" spans="1:11" x14ac:dyDescent="0.2">
      <c r="A1847" s="41">
        <v>43097</v>
      </c>
      <c r="B1847">
        <v>29.496223449999999</v>
      </c>
      <c r="C1847">
        <v>59.305000309999997</v>
      </c>
      <c r="D1847">
        <v>4.88241148</v>
      </c>
      <c r="E1847">
        <v>2687.540039</v>
      </c>
      <c r="G1847" s="41">
        <f t="shared" si="147"/>
        <v>43097</v>
      </c>
      <c r="H1847" s="21">
        <f t="shared" si="148"/>
        <v>1.4105016049542583E-3</v>
      </c>
      <c r="I1847" s="21">
        <f t="shared" si="149"/>
        <v>3.248039405510772E-3</v>
      </c>
      <c r="J1847" s="21">
        <f t="shared" si="150"/>
        <v>1.1665917409326987E-3</v>
      </c>
      <c r="K1847" s="21">
        <f t="shared" si="151"/>
        <v>1.8339987718805073E-3</v>
      </c>
    </row>
    <row r="1848" spans="1:11" x14ac:dyDescent="0.2">
      <c r="A1848" s="41">
        <v>43098</v>
      </c>
      <c r="B1848">
        <v>29.303340909999999</v>
      </c>
      <c r="C1848">
        <v>58.4734993</v>
      </c>
      <c r="D1848">
        <v>4.7859506610000002</v>
      </c>
      <c r="E1848">
        <v>2673.610107</v>
      </c>
      <c r="G1848" s="41">
        <f t="shared" si="147"/>
        <v>43098</v>
      </c>
      <c r="H1848" s="21">
        <f t="shared" si="148"/>
        <v>-6.5392283295846601E-3</v>
      </c>
      <c r="I1848" s="21">
        <f t="shared" si="149"/>
        <v>-1.4020757198441314E-2</v>
      </c>
      <c r="J1848" s="21">
        <f t="shared" si="150"/>
        <v>-1.9756798335235692E-2</v>
      </c>
      <c r="K1848" s="21">
        <f t="shared" si="151"/>
        <v>-5.1831532918047429E-3</v>
      </c>
    </row>
    <row r="1849" spans="1:11" x14ac:dyDescent="0.2">
      <c r="A1849" s="41">
        <v>43102</v>
      </c>
      <c r="B1849">
        <v>29.255857469999999</v>
      </c>
      <c r="C1849">
        <v>59.450500490000003</v>
      </c>
      <c r="D1849">
        <v>4.9306426050000001</v>
      </c>
      <c r="E1849">
        <v>2695.8100589999999</v>
      </c>
      <c r="G1849" s="41">
        <f t="shared" si="147"/>
        <v>43102</v>
      </c>
      <c r="H1849" s="21">
        <f t="shared" si="148"/>
        <v>-1.6204104557851454E-3</v>
      </c>
      <c r="I1849" s="21">
        <f t="shared" si="149"/>
        <v>1.6708444025001379E-2</v>
      </c>
      <c r="J1849" s="21">
        <f t="shared" si="150"/>
        <v>3.0232644305983492E-2</v>
      </c>
      <c r="K1849" s="21">
        <f t="shared" si="151"/>
        <v>8.3033617885706068E-3</v>
      </c>
    </row>
    <row r="1850" spans="1:11" x14ac:dyDescent="0.2">
      <c r="A1850" s="41">
        <v>43103</v>
      </c>
      <c r="B1850">
        <v>29.511062620000001</v>
      </c>
      <c r="C1850">
        <v>60.209999080000003</v>
      </c>
      <c r="D1850">
        <v>5.2551474569999996</v>
      </c>
      <c r="E1850">
        <v>2713.0600589999999</v>
      </c>
      <c r="G1850" s="41">
        <f t="shared" si="147"/>
        <v>43103</v>
      </c>
      <c r="H1850" s="21">
        <f t="shared" si="148"/>
        <v>8.7232155222829594E-3</v>
      </c>
      <c r="I1850" s="21">
        <f t="shared" si="149"/>
        <v>1.2775310278973162E-2</v>
      </c>
      <c r="J1850" s="21">
        <f t="shared" si="150"/>
        <v>6.5813906623637619E-2</v>
      </c>
      <c r="K1850" s="21">
        <f t="shared" si="151"/>
        <v>6.3988187678174491E-3</v>
      </c>
    </row>
    <row r="1851" spans="1:11" x14ac:dyDescent="0.2">
      <c r="A1851" s="41">
        <v>43104</v>
      </c>
      <c r="B1851">
        <v>29.537767410000001</v>
      </c>
      <c r="C1851">
        <v>60.479499820000001</v>
      </c>
      <c r="D1851">
        <v>5.2828493119999997</v>
      </c>
      <c r="E1851">
        <v>2723.98999</v>
      </c>
      <c r="G1851" s="41">
        <f t="shared" si="147"/>
        <v>43104</v>
      </c>
      <c r="H1851" s="21">
        <f t="shared" si="148"/>
        <v>9.0490777454763657E-4</v>
      </c>
      <c r="I1851" s="21">
        <f t="shared" si="149"/>
        <v>4.4760130230514505E-3</v>
      </c>
      <c r="J1851" s="21">
        <f t="shared" si="150"/>
        <v>5.2713753946334041E-3</v>
      </c>
      <c r="K1851" s="21">
        <f t="shared" si="151"/>
        <v>4.0286358437744418E-3</v>
      </c>
    </row>
    <row r="1852" spans="1:11" x14ac:dyDescent="0.2">
      <c r="A1852" s="41">
        <v>43105</v>
      </c>
      <c r="B1852">
        <v>29.712839129999999</v>
      </c>
      <c r="C1852">
        <v>61.457000729999997</v>
      </c>
      <c r="D1852">
        <v>5.3276162149999999</v>
      </c>
      <c r="E1852">
        <v>2743.1499020000001</v>
      </c>
      <c r="G1852" s="41">
        <f t="shared" si="147"/>
        <v>43105</v>
      </c>
      <c r="H1852" s="21">
        <f t="shared" si="148"/>
        <v>5.9270464679983832E-3</v>
      </c>
      <c r="I1852" s="21">
        <f t="shared" si="149"/>
        <v>1.6162516437954189E-2</v>
      </c>
      <c r="J1852" s="21">
        <f t="shared" si="150"/>
        <v>8.4740071798588001E-3</v>
      </c>
      <c r="K1852" s="21">
        <f t="shared" si="151"/>
        <v>7.033767403822333E-3</v>
      </c>
    </row>
    <row r="1853" spans="1:11" x14ac:dyDescent="0.2">
      <c r="A1853" s="41">
        <v>43108</v>
      </c>
      <c r="B1853">
        <v>30.15201759</v>
      </c>
      <c r="C1853">
        <v>62.343498230000002</v>
      </c>
      <c r="D1853">
        <v>5.4908595089999999</v>
      </c>
      <c r="E1853">
        <v>2747.709961</v>
      </c>
      <c r="G1853" s="41">
        <f t="shared" si="147"/>
        <v>43108</v>
      </c>
      <c r="H1853" s="21">
        <f t="shared" si="148"/>
        <v>1.4780763900699679E-2</v>
      </c>
      <c r="I1853" s="21">
        <f t="shared" si="149"/>
        <v>1.4424678872544838E-2</v>
      </c>
      <c r="J1853" s="21">
        <f t="shared" si="150"/>
        <v>3.0640963502660989E-2</v>
      </c>
      <c r="K1853" s="21">
        <f t="shared" si="151"/>
        <v>1.6623440799481415E-3</v>
      </c>
    </row>
    <row r="1854" spans="1:11" x14ac:dyDescent="0.2">
      <c r="A1854" s="41">
        <v>43109</v>
      </c>
      <c r="B1854">
        <v>29.789995189999999</v>
      </c>
      <c r="C1854">
        <v>62.634998320000001</v>
      </c>
      <c r="D1854">
        <v>5.4893751139999996</v>
      </c>
      <c r="E1854">
        <v>2751.290039</v>
      </c>
      <c r="G1854" s="41">
        <f t="shared" si="147"/>
        <v>43109</v>
      </c>
      <c r="H1854" s="21">
        <f t="shared" si="148"/>
        <v>-1.2006572990328397E-2</v>
      </c>
      <c r="I1854" s="21">
        <f t="shared" si="149"/>
        <v>4.675709549126994E-3</v>
      </c>
      <c r="J1854" s="21">
        <f t="shared" si="150"/>
        <v>-2.7033927886288556E-4</v>
      </c>
      <c r="K1854" s="21">
        <f t="shared" si="151"/>
        <v>1.302931550569042E-3</v>
      </c>
    </row>
    <row r="1855" spans="1:11" x14ac:dyDescent="0.2">
      <c r="A1855" s="41">
        <v>43110</v>
      </c>
      <c r="B1855">
        <v>29.57634354</v>
      </c>
      <c r="C1855">
        <v>62.716499329999998</v>
      </c>
      <c r="D1855">
        <v>5.5324110979999999</v>
      </c>
      <c r="E1855">
        <v>2748.2299800000001</v>
      </c>
      <c r="G1855" s="41">
        <f t="shared" si="147"/>
        <v>43110</v>
      </c>
      <c r="H1855" s="21">
        <f t="shared" si="148"/>
        <v>-7.1719263006701818E-3</v>
      </c>
      <c r="I1855" s="21">
        <f t="shared" si="149"/>
        <v>1.3012055909000786E-3</v>
      </c>
      <c r="J1855" s="21">
        <f t="shared" si="150"/>
        <v>7.8398694033938732E-3</v>
      </c>
      <c r="K1855" s="21">
        <f t="shared" si="151"/>
        <v>-1.1122269759360481E-3</v>
      </c>
    </row>
    <row r="1856" spans="1:11" x14ac:dyDescent="0.2">
      <c r="A1856" s="41">
        <v>43111</v>
      </c>
      <c r="B1856">
        <v>29.68020821</v>
      </c>
      <c r="C1856">
        <v>63.833999630000001</v>
      </c>
      <c r="D1856">
        <v>5.5423040390000002</v>
      </c>
      <c r="E1856">
        <v>2767.5600589999999</v>
      </c>
      <c r="G1856" s="41">
        <f t="shared" si="147"/>
        <v>43111</v>
      </c>
      <c r="H1856" s="21">
        <f t="shared" si="148"/>
        <v>3.5117481597929838E-3</v>
      </c>
      <c r="I1856" s="21">
        <f t="shared" si="149"/>
        <v>1.7818282460568602E-2</v>
      </c>
      <c r="J1856" s="21">
        <f t="shared" si="150"/>
        <v>1.7881789376745783E-3</v>
      </c>
      <c r="K1856" s="21">
        <f t="shared" si="151"/>
        <v>7.0336467983658224E-3</v>
      </c>
    </row>
    <row r="1857" spans="1:11" x14ac:dyDescent="0.2">
      <c r="A1857" s="41">
        <v>43112</v>
      </c>
      <c r="B1857">
        <v>29.932430270000001</v>
      </c>
      <c r="C1857">
        <v>65.260002139999997</v>
      </c>
      <c r="D1857">
        <v>5.5150980949999999</v>
      </c>
      <c r="E1857">
        <v>2786.23999</v>
      </c>
      <c r="G1857" s="41">
        <f t="shared" si="147"/>
        <v>43112</v>
      </c>
      <c r="H1857" s="21">
        <f t="shared" si="148"/>
        <v>8.497988228904043E-3</v>
      </c>
      <c r="I1857" s="21">
        <f t="shared" si="149"/>
        <v>2.2339231730198916E-2</v>
      </c>
      <c r="J1857" s="21">
        <f t="shared" si="150"/>
        <v>-4.9087786971913072E-3</v>
      </c>
      <c r="K1857" s="21">
        <f t="shared" si="151"/>
        <v>6.7496027554139193E-3</v>
      </c>
    </row>
    <row r="1858" spans="1:11" x14ac:dyDescent="0.2">
      <c r="A1858" s="41">
        <v>43116</v>
      </c>
      <c r="B1858">
        <v>29.879024510000001</v>
      </c>
      <c r="C1858">
        <v>65.242996219999995</v>
      </c>
      <c r="D1858">
        <v>5.4441118240000002</v>
      </c>
      <c r="E1858">
        <v>2776.419922</v>
      </c>
      <c r="G1858" s="41">
        <f t="shared" ref="G1858:G1921" si="152">A1858</f>
        <v>43116</v>
      </c>
      <c r="H1858" s="21">
        <f t="shared" si="148"/>
        <v>-1.7842106209974781E-3</v>
      </c>
      <c r="I1858" s="21">
        <f t="shared" si="149"/>
        <v>-2.6058718115762325E-4</v>
      </c>
      <c r="J1858" s="21">
        <f t="shared" si="150"/>
        <v>-1.2871261721410954E-2</v>
      </c>
      <c r="K1858" s="21">
        <f t="shared" si="151"/>
        <v>-3.5244874939864834E-3</v>
      </c>
    </row>
    <row r="1859" spans="1:11" x14ac:dyDescent="0.2">
      <c r="A1859" s="41">
        <v>43117</v>
      </c>
      <c r="B1859">
        <v>30.475473399999998</v>
      </c>
      <c r="C1859">
        <v>64.75</v>
      </c>
      <c r="D1859">
        <v>5.5581336019999998</v>
      </c>
      <c r="E1859">
        <v>2802.5600589999999</v>
      </c>
      <c r="G1859" s="41">
        <f t="shared" si="152"/>
        <v>43117</v>
      </c>
      <c r="H1859" s="21">
        <f t="shared" si="148"/>
        <v>1.9962127270934715E-2</v>
      </c>
      <c r="I1859" s="21">
        <f t="shared" si="149"/>
        <v>-7.5563087007470831E-3</v>
      </c>
      <c r="J1859" s="21">
        <f t="shared" si="150"/>
        <v>2.0944055097719128E-2</v>
      </c>
      <c r="K1859" s="21">
        <f t="shared" si="151"/>
        <v>9.4150516616267055E-3</v>
      </c>
    </row>
    <row r="1860" spans="1:11" x14ac:dyDescent="0.2">
      <c r="A1860" s="41">
        <v>43118</v>
      </c>
      <c r="B1860">
        <v>30.9502697</v>
      </c>
      <c r="C1860">
        <v>64.666000370000006</v>
      </c>
      <c r="D1860">
        <v>5.5512084960000001</v>
      </c>
      <c r="E1860">
        <v>2798.030029</v>
      </c>
      <c r="G1860" s="41">
        <f t="shared" si="152"/>
        <v>43118</v>
      </c>
      <c r="H1860" s="21">
        <f t="shared" si="148"/>
        <v>1.5579620167606693E-2</v>
      </c>
      <c r="I1860" s="21">
        <f t="shared" si="149"/>
        <v>-1.2972915830115062E-3</v>
      </c>
      <c r="J1860" s="21">
        <f t="shared" si="150"/>
        <v>-1.2459409031672086E-3</v>
      </c>
      <c r="K1860" s="21">
        <f t="shared" si="151"/>
        <v>-1.6163899808150362E-3</v>
      </c>
    </row>
    <row r="1861" spans="1:11" x14ac:dyDescent="0.2">
      <c r="A1861" s="41">
        <v>43119</v>
      </c>
      <c r="B1861">
        <v>31.036319729999999</v>
      </c>
      <c r="C1861">
        <v>64.728996280000004</v>
      </c>
      <c r="D1861">
        <v>5.6914477349999997</v>
      </c>
      <c r="E1861">
        <v>2810.3000489999999</v>
      </c>
      <c r="G1861" s="41">
        <f t="shared" si="152"/>
        <v>43119</v>
      </c>
      <c r="H1861" s="21">
        <f t="shared" ref="H1861:H1924" si="153">(B1861-B1860)/B1860</f>
        <v>2.7802675335006567E-3</v>
      </c>
      <c r="I1861" s="21">
        <f t="shared" ref="I1861:I1924" si="154">C1861/C1860-1</f>
        <v>9.7417359415397087E-4</v>
      </c>
      <c r="J1861" s="21">
        <f t="shared" ref="J1861:J1924" si="155">D1861/D1860-1</f>
        <v>2.5262830445127449E-2</v>
      </c>
      <c r="K1861" s="21">
        <f t="shared" ref="K1861:K1924" si="156">E1861/E1860-1</f>
        <v>4.3852352808326778E-3</v>
      </c>
    </row>
    <row r="1862" spans="1:11" x14ac:dyDescent="0.2">
      <c r="A1862" s="41">
        <v>43122</v>
      </c>
      <c r="B1862">
        <v>31.29150963</v>
      </c>
      <c r="C1862">
        <v>66.365501399999999</v>
      </c>
      <c r="D1862">
        <v>5.7799944879999998</v>
      </c>
      <c r="E1862">
        <v>2832.969971</v>
      </c>
      <c r="G1862" s="41">
        <f t="shared" si="152"/>
        <v>43122</v>
      </c>
      <c r="H1862" s="21">
        <f t="shared" si="153"/>
        <v>8.2222989781012071E-3</v>
      </c>
      <c r="I1862" s="21">
        <f t="shared" si="154"/>
        <v>2.5282411501036162E-2</v>
      </c>
      <c r="J1862" s="21">
        <f t="shared" si="155"/>
        <v>1.5557861043943966E-2</v>
      </c>
      <c r="K1862" s="21">
        <f t="shared" si="156"/>
        <v>8.0667265433336244E-3</v>
      </c>
    </row>
    <row r="1863" spans="1:11" x14ac:dyDescent="0.2">
      <c r="A1863" s="41">
        <v>43123</v>
      </c>
      <c r="B1863">
        <v>31.42505074</v>
      </c>
      <c r="C1863">
        <v>68.126998900000004</v>
      </c>
      <c r="D1863">
        <v>5.9091043470000004</v>
      </c>
      <c r="E1863">
        <v>2839.1298830000001</v>
      </c>
      <c r="G1863" s="41">
        <f t="shared" si="152"/>
        <v>43123</v>
      </c>
      <c r="H1863" s="21">
        <f t="shared" si="153"/>
        <v>4.267646769971432E-3</v>
      </c>
      <c r="I1863" s="21">
        <f t="shared" si="154"/>
        <v>2.6542367085921059E-2</v>
      </c>
      <c r="J1863" s="21">
        <f t="shared" si="155"/>
        <v>2.2337367149406262E-2</v>
      </c>
      <c r="K1863" s="21">
        <f t="shared" si="156"/>
        <v>2.1743654408823421E-3</v>
      </c>
    </row>
    <row r="1864" spans="1:11" x14ac:dyDescent="0.2">
      <c r="A1864" s="41">
        <v>43124</v>
      </c>
      <c r="B1864">
        <v>31.392414089999999</v>
      </c>
      <c r="C1864">
        <v>67.875503539999997</v>
      </c>
      <c r="D1864">
        <v>5.832181931</v>
      </c>
      <c r="E1864">
        <v>2837.540039</v>
      </c>
      <c r="G1864" s="41">
        <f t="shared" si="152"/>
        <v>43124</v>
      </c>
      <c r="H1864" s="21">
        <f t="shared" si="153"/>
        <v>-1.0385552045730953E-3</v>
      </c>
      <c r="I1864" s="21">
        <f t="shared" si="154"/>
        <v>-3.6915666925114721E-3</v>
      </c>
      <c r="J1864" s="21">
        <f t="shared" si="155"/>
        <v>-1.3017610027322157E-2</v>
      </c>
      <c r="K1864" s="21">
        <f t="shared" si="156"/>
        <v>-5.5997579030098166E-4</v>
      </c>
    </row>
    <row r="1865" spans="1:11" x14ac:dyDescent="0.2">
      <c r="A1865" s="41">
        <v>43125</v>
      </c>
      <c r="B1865">
        <v>31.632770539999999</v>
      </c>
      <c r="C1865">
        <v>68.897499080000003</v>
      </c>
      <c r="D1865">
        <v>5.8457856179999999</v>
      </c>
      <c r="E1865">
        <v>2839.25</v>
      </c>
      <c r="G1865" s="41">
        <f t="shared" si="152"/>
        <v>43125</v>
      </c>
      <c r="H1865" s="21">
        <f t="shared" si="153"/>
        <v>7.6565137459933454E-3</v>
      </c>
      <c r="I1865" s="21">
        <f t="shared" si="154"/>
        <v>1.50569128286131E-2</v>
      </c>
      <c r="J1865" s="21">
        <f t="shared" si="155"/>
        <v>2.3325210291695875E-3</v>
      </c>
      <c r="K1865" s="21">
        <f t="shared" si="156"/>
        <v>6.0262092393337241E-4</v>
      </c>
    </row>
    <row r="1866" spans="1:11" x14ac:dyDescent="0.2">
      <c r="A1866" s="41">
        <v>43126</v>
      </c>
      <c r="B1866">
        <v>32.163932799999998</v>
      </c>
      <c r="C1866">
        <v>70.102500919999997</v>
      </c>
      <c r="D1866">
        <v>6.0184259410000003</v>
      </c>
      <c r="E1866">
        <v>2872.8701169999999</v>
      </c>
      <c r="G1866" s="41">
        <f t="shared" si="152"/>
        <v>43126</v>
      </c>
      <c r="H1866" s="21">
        <f t="shared" si="153"/>
        <v>1.6791518761479898E-2</v>
      </c>
      <c r="I1866" s="21">
        <f t="shared" si="154"/>
        <v>1.7489776205095842E-2</v>
      </c>
      <c r="J1866" s="21">
        <f t="shared" si="155"/>
        <v>2.9532441707820434E-2</v>
      </c>
      <c r="K1866" s="21">
        <f t="shared" si="156"/>
        <v>1.1841196442722524E-2</v>
      </c>
    </row>
    <row r="1867" spans="1:11" x14ac:dyDescent="0.2">
      <c r="A1867" s="41">
        <v>43129</v>
      </c>
      <c r="B1867">
        <v>32.508155819999999</v>
      </c>
      <c r="C1867">
        <v>70.884002690000003</v>
      </c>
      <c r="D1867">
        <v>6.105490208</v>
      </c>
      <c r="E1867">
        <v>2853.530029</v>
      </c>
      <c r="G1867" s="41">
        <f t="shared" si="152"/>
        <v>43129</v>
      </c>
      <c r="H1867" s="21">
        <f t="shared" si="153"/>
        <v>1.0702143364756724E-2</v>
      </c>
      <c r="I1867" s="21">
        <f t="shared" si="154"/>
        <v>1.1147987015354133E-2</v>
      </c>
      <c r="J1867" s="21">
        <f t="shared" si="155"/>
        <v>1.4466285346618868E-2</v>
      </c>
      <c r="K1867" s="21">
        <f t="shared" si="156"/>
        <v>-6.7319743713982749E-3</v>
      </c>
    </row>
    <row r="1868" spans="1:11" x14ac:dyDescent="0.2">
      <c r="A1868" s="41">
        <v>43130</v>
      </c>
      <c r="B1868">
        <v>31.968090060000002</v>
      </c>
      <c r="C1868">
        <v>71.890998839999995</v>
      </c>
      <c r="D1868">
        <v>6.0033383369999997</v>
      </c>
      <c r="E1868">
        <v>2822.429932</v>
      </c>
      <c r="G1868" s="41">
        <f t="shared" si="152"/>
        <v>43130</v>
      </c>
      <c r="H1868" s="21">
        <f t="shared" si="153"/>
        <v>-1.6613238935803694E-2</v>
      </c>
      <c r="I1868" s="21">
        <f t="shared" si="154"/>
        <v>1.4206254045837863E-2</v>
      </c>
      <c r="J1868" s="21">
        <f t="shared" si="155"/>
        <v>-1.6731149755371155E-2</v>
      </c>
      <c r="K1868" s="21">
        <f t="shared" si="156"/>
        <v>-1.0898815391439554E-2</v>
      </c>
    </row>
    <row r="1869" spans="1:11" x14ac:dyDescent="0.2">
      <c r="A1869" s="41">
        <v>43131</v>
      </c>
      <c r="B1869">
        <v>31.632770539999999</v>
      </c>
      <c r="C1869">
        <v>72.544502260000002</v>
      </c>
      <c r="D1869">
        <v>6.0795178410000004</v>
      </c>
      <c r="E1869">
        <v>2823.8100589999999</v>
      </c>
      <c r="G1869" s="41">
        <f t="shared" si="152"/>
        <v>43131</v>
      </c>
      <c r="H1869" s="21">
        <f t="shared" si="153"/>
        <v>-1.0489194674146957E-2</v>
      </c>
      <c r="I1869" s="21">
        <f t="shared" si="154"/>
        <v>9.0901980852211572E-3</v>
      </c>
      <c r="J1869" s="21">
        <f t="shared" si="155"/>
        <v>1.2689523682263282E-2</v>
      </c>
      <c r="K1869" s="21">
        <f t="shared" si="156"/>
        <v>4.8898538962904858E-4</v>
      </c>
    </row>
    <row r="1870" spans="1:11" x14ac:dyDescent="0.2">
      <c r="A1870" s="41">
        <v>43132</v>
      </c>
      <c r="B1870">
        <v>31.31228256</v>
      </c>
      <c r="C1870">
        <v>69.5</v>
      </c>
      <c r="D1870">
        <v>5.948429108</v>
      </c>
      <c r="E1870">
        <v>2821.9799800000001</v>
      </c>
      <c r="G1870" s="41">
        <f t="shared" si="152"/>
        <v>43132</v>
      </c>
      <c r="H1870" s="21">
        <f t="shared" si="153"/>
        <v>-1.0131517869885556E-2</v>
      </c>
      <c r="I1870" s="21">
        <f t="shared" si="154"/>
        <v>-4.196737402771733E-2</v>
      </c>
      <c r="J1870" s="21">
        <f t="shared" si="155"/>
        <v>-2.156235682309271E-2</v>
      </c>
      <c r="K1870" s="21">
        <f t="shared" si="156"/>
        <v>-6.4808856182341223E-4</v>
      </c>
    </row>
    <row r="1871" spans="1:11" x14ac:dyDescent="0.2">
      <c r="A1871" s="41">
        <v>43133</v>
      </c>
      <c r="B1871">
        <v>31.00367928</v>
      </c>
      <c r="C1871">
        <v>71.497497559999999</v>
      </c>
      <c r="D1871">
        <v>5.7757892609999999</v>
      </c>
      <c r="E1871">
        <v>2762.1298830000001</v>
      </c>
      <c r="G1871" s="41">
        <f t="shared" si="152"/>
        <v>43133</v>
      </c>
      <c r="H1871" s="21">
        <f t="shared" si="153"/>
        <v>-9.8556622120619941E-3</v>
      </c>
      <c r="I1871" s="21">
        <f t="shared" si="154"/>
        <v>2.8740972086330974E-2</v>
      </c>
      <c r="J1871" s="21">
        <f t="shared" si="155"/>
        <v>-2.902276279426752E-2</v>
      </c>
      <c r="K1871" s="21">
        <f t="shared" si="156"/>
        <v>-2.1208547694941515E-2</v>
      </c>
    </row>
    <row r="1872" spans="1:11" x14ac:dyDescent="0.2">
      <c r="A1872" s="41">
        <v>43136</v>
      </c>
      <c r="B1872">
        <v>29.700977330000001</v>
      </c>
      <c r="C1872">
        <v>69.5</v>
      </c>
      <c r="D1872">
        <v>5.2855696679999999</v>
      </c>
      <c r="E1872">
        <v>2648.9399410000001</v>
      </c>
      <c r="G1872" s="41">
        <f t="shared" si="152"/>
        <v>43136</v>
      </c>
      <c r="H1872" s="21">
        <f t="shared" si="153"/>
        <v>-4.2017656621817542E-2</v>
      </c>
      <c r="I1872" s="21">
        <f t="shared" si="154"/>
        <v>-2.7938006617975963E-2</v>
      </c>
      <c r="J1872" s="21">
        <f t="shared" si="155"/>
        <v>-8.4874909877706517E-2</v>
      </c>
      <c r="K1872" s="21">
        <f t="shared" si="156"/>
        <v>-4.0979225016407383E-2</v>
      </c>
    </row>
    <row r="1873" spans="1:11" x14ac:dyDescent="0.2">
      <c r="A1873" s="41">
        <v>43137</v>
      </c>
      <c r="B1873">
        <v>29.941341399999999</v>
      </c>
      <c r="C1873">
        <v>72.141998290000004</v>
      </c>
      <c r="D1873">
        <v>5.5794053080000001</v>
      </c>
      <c r="E1873">
        <v>2695.139893</v>
      </c>
      <c r="G1873" s="41">
        <f t="shared" si="152"/>
        <v>43137</v>
      </c>
      <c r="H1873" s="21">
        <f t="shared" si="153"/>
        <v>8.0928000223485664E-3</v>
      </c>
      <c r="I1873" s="21">
        <f t="shared" si="154"/>
        <v>3.8014363884892211E-2</v>
      </c>
      <c r="J1873" s="21">
        <f t="shared" si="155"/>
        <v>5.559204749091573E-2</v>
      </c>
      <c r="K1873" s="21">
        <f t="shared" si="156"/>
        <v>1.7440920907613622E-2</v>
      </c>
    </row>
    <row r="1874" spans="1:11" x14ac:dyDescent="0.2">
      <c r="A1874" s="41">
        <v>43138</v>
      </c>
      <c r="B1874">
        <v>30.51998901</v>
      </c>
      <c r="C1874">
        <v>70.838996890000004</v>
      </c>
      <c r="D1874">
        <v>5.6590466499999996</v>
      </c>
      <c r="E1874">
        <v>2681.6599120000001</v>
      </c>
      <c r="G1874" s="41">
        <f t="shared" si="152"/>
        <v>43138</v>
      </c>
      <c r="H1874" s="21">
        <f t="shared" si="153"/>
        <v>1.9326041618162135E-2</v>
      </c>
      <c r="I1874" s="21">
        <f t="shared" si="154"/>
        <v>-1.8061620566180214E-2</v>
      </c>
      <c r="J1874" s="21">
        <f t="shared" si="155"/>
        <v>1.4274163213381597E-2</v>
      </c>
      <c r="K1874" s="21">
        <f t="shared" si="156"/>
        <v>-5.0015886132704912E-3</v>
      </c>
    </row>
    <row r="1875" spans="1:11" x14ac:dyDescent="0.2">
      <c r="A1875" s="41">
        <v>43139</v>
      </c>
      <c r="B1875">
        <v>29.68020821</v>
      </c>
      <c r="C1875">
        <v>67.525001529999997</v>
      </c>
      <c r="D1875">
        <v>5.380051613</v>
      </c>
      <c r="E1875">
        <v>2581</v>
      </c>
      <c r="G1875" s="41">
        <f t="shared" si="152"/>
        <v>43139</v>
      </c>
      <c r="H1875" s="21">
        <f t="shared" si="153"/>
        <v>-2.751576351239321E-2</v>
      </c>
      <c r="I1875" s="21">
        <f t="shared" si="154"/>
        <v>-4.6782076334960454E-2</v>
      </c>
      <c r="J1875" s="21">
        <f t="shared" si="155"/>
        <v>-4.9300713398430784E-2</v>
      </c>
      <c r="K1875" s="21">
        <f t="shared" si="156"/>
        <v>-3.7536419718832703E-2</v>
      </c>
    </row>
    <row r="1876" spans="1:11" x14ac:dyDescent="0.2">
      <c r="A1876" s="41">
        <v>43140</v>
      </c>
      <c r="B1876">
        <v>29.48731995</v>
      </c>
      <c r="C1876">
        <v>66.980003359999998</v>
      </c>
      <c r="D1876">
        <v>5.7401747700000003</v>
      </c>
      <c r="E1876">
        <v>2619.5500489999999</v>
      </c>
      <c r="G1876" s="41">
        <f t="shared" si="152"/>
        <v>43140</v>
      </c>
      <c r="H1876" s="21">
        <f t="shared" si="153"/>
        <v>-6.4988850022625949E-3</v>
      </c>
      <c r="I1876" s="21">
        <f t="shared" si="154"/>
        <v>-8.0710574994635742E-3</v>
      </c>
      <c r="J1876" s="21">
        <f t="shared" si="155"/>
        <v>6.6936747619636749E-2</v>
      </c>
      <c r="K1876" s="21">
        <f t="shared" si="156"/>
        <v>1.4936090275087244E-2</v>
      </c>
    </row>
    <row r="1877" spans="1:11" x14ac:dyDescent="0.2">
      <c r="A1877" s="41">
        <v>43143</v>
      </c>
      <c r="B1877">
        <v>29.540729519999999</v>
      </c>
      <c r="C1877">
        <v>69.311500550000005</v>
      </c>
      <c r="D1877">
        <v>5.6400017739999999</v>
      </c>
      <c r="E1877">
        <v>2656</v>
      </c>
      <c r="G1877" s="41">
        <f t="shared" si="152"/>
        <v>43143</v>
      </c>
      <c r="H1877" s="21">
        <f t="shared" si="153"/>
        <v>1.8112724415295484E-3</v>
      </c>
      <c r="I1877" s="21">
        <f t="shared" si="154"/>
        <v>3.4808854479579932E-2</v>
      </c>
      <c r="J1877" s="21">
        <f t="shared" si="155"/>
        <v>-1.745121011359041E-2</v>
      </c>
      <c r="K1877" s="21">
        <f t="shared" si="156"/>
        <v>1.3914584687517051E-2</v>
      </c>
    </row>
    <row r="1878" spans="1:11" x14ac:dyDescent="0.2">
      <c r="A1878" s="41">
        <v>43144</v>
      </c>
      <c r="B1878">
        <v>29.965076450000002</v>
      </c>
      <c r="C1878">
        <v>70.72550201</v>
      </c>
      <c r="D1878">
        <v>5.7537775040000003</v>
      </c>
      <c r="E1878">
        <v>2662.9399410000001</v>
      </c>
      <c r="G1878" s="41">
        <f t="shared" si="152"/>
        <v>43144</v>
      </c>
      <c r="H1878" s="21">
        <f t="shared" si="153"/>
        <v>1.4364808753714294E-2</v>
      </c>
      <c r="I1878" s="21">
        <f t="shared" si="154"/>
        <v>2.0400675916400823E-2</v>
      </c>
      <c r="J1878" s="21">
        <f t="shared" si="155"/>
        <v>2.0172995427855778E-2</v>
      </c>
      <c r="K1878" s="21">
        <f t="shared" si="156"/>
        <v>2.6129295933734475E-3</v>
      </c>
    </row>
    <row r="1879" spans="1:11" x14ac:dyDescent="0.2">
      <c r="A1879" s="41">
        <v>43145</v>
      </c>
      <c r="B1879">
        <v>30.17873573</v>
      </c>
      <c r="C1879">
        <v>72.552497860000003</v>
      </c>
      <c r="D1879">
        <v>5.9711847310000001</v>
      </c>
      <c r="E1879">
        <v>2698.6298830000001</v>
      </c>
      <c r="G1879" s="41">
        <f t="shared" si="152"/>
        <v>43145</v>
      </c>
      <c r="H1879" s="21">
        <f t="shared" si="153"/>
        <v>7.1302764855785345E-3</v>
      </c>
      <c r="I1879" s="21">
        <f t="shared" si="154"/>
        <v>2.5832207592413781E-2</v>
      </c>
      <c r="J1879" s="21">
        <f t="shared" si="155"/>
        <v>3.7785129308330001E-2</v>
      </c>
      <c r="K1879" s="21">
        <f t="shared" si="156"/>
        <v>1.3402458482258295E-2</v>
      </c>
    </row>
    <row r="1880" spans="1:11" x14ac:dyDescent="0.2">
      <c r="A1880" s="41">
        <v>43146</v>
      </c>
      <c r="B1880">
        <v>30.63275337</v>
      </c>
      <c r="C1880">
        <v>73.087997439999995</v>
      </c>
      <c r="D1880">
        <v>6.0968313219999999</v>
      </c>
      <c r="E1880">
        <v>2731.1999510000001</v>
      </c>
      <c r="G1880" s="41">
        <f t="shared" si="152"/>
        <v>43146</v>
      </c>
      <c r="H1880" s="21">
        <f t="shared" si="153"/>
        <v>1.5044289597217E-2</v>
      </c>
      <c r="I1880" s="21">
        <f t="shared" si="154"/>
        <v>7.3808565631097167E-3</v>
      </c>
      <c r="J1880" s="21">
        <f t="shared" si="155"/>
        <v>2.1042154389847134E-2</v>
      </c>
      <c r="K1880" s="21">
        <f t="shared" si="156"/>
        <v>1.2069112628291467E-2</v>
      </c>
    </row>
    <row r="1881" spans="1:11" x14ac:dyDescent="0.2">
      <c r="A1881" s="41">
        <v>43147</v>
      </c>
      <c r="B1881">
        <v>31.09269905</v>
      </c>
      <c r="C1881">
        <v>72.434501650000001</v>
      </c>
      <c r="D1881">
        <v>6.0310406680000002</v>
      </c>
      <c r="E1881">
        <v>2732.219971</v>
      </c>
      <c r="G1881" s="41">
        <f t="shared" si="152"/>
        <v>43147</v>
      </c>
      <c r="H1881" s="21">
        <f t="shared" si="153"/>
        <v>1.5014833124679076E-2</v>
      </c>
      <c r="I1881" s="21">
        <f t="shared" si="154"/>
        <v>-8.9412189810846865E-3</v>
      </c>
      <c r="J1881" s="21">
        <f t="shared" si="155"/>
        <v>-1.0790958536543216E-2</v>
      </c>
      <c r="K1881" s="21">
        <f t="shared" si="156"/>
        <v>3.7346954390016229E-4</v>
      </c>
    </row>
    <row r="1882" spans="1:11" x14ac:dyDescent="0.2">
      <c r="A1882" s="41">
        <v>43151</v>
      </c>
      <c r="B1882">
        <v>27.926458360000002</v>
      </c>
      <c r="C1882">
        <v>73.417503359999998</v>
      </c>
      <c r="D1882">
        <v>6.1606440539999996</v>
      </c>
      <c r="E1882">
        <v>2716.26001</v>
      </c>
      <c r="G1882" s="41">
        <f t="shared" si="152"/>
        <v>43151</v>
      </c>
      <c r="H1882" s="21">
        <f t="shared" si="153"/>
        <v>-0.10183228818149187</v>
      </c>
      <c r="I1882" s="21">
        <f t="shared" si="154"/>
        <v>1.357090457734933E-2</v>
      </c>
      <c r="J1882" s="21">
        <f t="shared" si="155"/>
        <v>2.1489390162407584E-2</v>
      </c>
      <c r="K1882" s="21">
        <f t="shared" si="156"/>
        <v>-5.8413894815938505E-3</v>
      </c>
    </row>
    <row r="1883" spans="1:11" x14ac:dyDescent="0.2">
      <c r="A1883" s="41">
        <v>43152</v>
      </c>
      <c r="B1883">
        <v>27.157894129999999</v>
      </c>
      <c r="C1883">
        <v>74.146003719999996</v>
      </c>
      <c r="D1883">
        <v>5.9734120370000001</v>
      </c>
      <c r="E1883">
        <v>2701.330078</v>
      </c>
      <c r="G1883" s="41">
        <f t="shared" si="152"/>
        <v>43152</v>
      </c>
      <c r="H1883" s="21">
        <f t="shared" si="153"/>
        <v>-2.7521006068597757E-2</v>
      </c>
      <c r="I1883" s="21">
        <f t="shared" si="154"/>
        <v>9.9227068023250986E-3</v>
      </c>
      <c r="J1883" s="21">
        <f t="shared" si="155"/>
        <v>-3.0391630381312651E-2</v>
      </c>
      <c r="K1883" s="21">
        <f t="shared" si="156"/>
        <v>-5.496503260010055E-3</v>
      </c>
    </row>
    <row r="1884" spans="1:11" x14ac:dyDescent="0.2">
      <c r="A1884" s="41">
        <v>43153</v>
      </c>
      <c r="B1884">
        <v>27.528818130000001</v>
      </c>
      <c r="C1884">
        <v>74.266998290000004</v>
      </c>
      <c r="D1884">
        <v>5.9929614070000001</v>
      </c>
      <c r="E1884">
        <v>2703.959961</v>
      </c>
      <c r="G1884" s="41">
        <f t="shared" si="152"/>
        <v>43153</v>
      </c>
      <c r="H1884" s="21">
        <f t="shared" si="153"/>
        <v>1.3658054568754675E-2</v>
      </c>
      <c r="I1884" s="21">
        <f t="shared" si="154"/>
        <v>1.6318420943752798E-3</v>
      </c>
      <c r="J1884" s="21">
        <f t="shared" si="155"/>
        <v>3.2727308745670314E-3</v>
      </c>
      <c r="K1884" s="21">
        <f t="shared" si="156"/>
        <v>9.7355114853159286E-4</v>
      </c>
    </row>
    <row r="1885" spans="1:11" x14ac:dyDescent="0.2">
      <c r="A1885" s="41">
        <v>43154</v>
      </c>
      <c r="B1885">
        <v>27.56443024</v>
      </c>
      <c r="C1885">
        <v>75</v>
      </c>
      <c r="D1885">
        <v>6.0865149499999998</v>
      </c>
      <c r="E1885">
        <v>2747.3000489999999</v>
      </c>
      <c r="G1885" s="41">
        <f t="shared" si="152"/>
        <v>43154</v>
      </c>
      <c r="H1885" s="21">
        <f t="shared" si="153"/>
        <v>1.2936301817181885E-3</v>
      </c>
      <c r="I1885" s="21">
        <f t="shared" si="154"/>
        <v>9.8698173734954597E-3</v>
      </c>
      <c r="J1885" s="21">
        <f t="shared" si="155"/>
        <v>1.561056990801335E-2</v>
      </c>
      <c r="K1885" s="21">
        <f t="shared" si="156"/>
        <v>1.6028376390592625E-2</v>
      </c>
    </row>
    <row r="1886" spans="1:11" x14ac:dyDescent="0.2">
      <c r="A1886" s="41">
        <v>43157</v>
      </c>
      <c r="B1886">
        <v>27.632678989999999</v>
      </c>
      <c r="C1886">
        <v>76.097503660000001</v>
      </c>
      <c r="D1886">
        <v>6.1026005740000002</v>
      </c>
      <c r="E1886">
        <v>2779.6000979999999</v>
      </c>
      <c r="G1886" s="41">
        <f t="shared" si="152"/>
        <v>43157</v>
      </c>
      <c r="H1886" s="21">
        <f t="shared" si="153"/>
        <v>2.4759717289915091E-3</v>
      </c>
      <c r="I1886" s="21">
        <f t="shared" si="154"/>
        <v>1.4633382133333317E-2</v>
      </c>
      <c r="J1886" s="21">
        <f t="shared" si="155"/>
        <v>2.6428299498386654E-3</v>
      </c>
      <c r="K1886" s="21">
        <f t="shared" si="156"/>
        <v>1.1757015405636784E-2</v>
      </c>
    </row>
    <row r="1887" spans="1:11" x14ac:dyDescent="0.2">
      <c r="A1887" s="41">
        <v>43158</v>
      </c>
      <c r="B1887">
        <v>27.157894129999999</v>
      </c>
      <c r="C1887">
        <v>75.598999019999994</v>
      </c>
      <c r="D1887">
        <v>6.0897321699999996</v>
      </c>
      <c r="E1887">
        <v>2744.280029</v>
      </c>
      <c r="G1887" s="41">
        <f t="shared" si="152"/>
        <v>43158</v>
      </c>
      <c r="H1887" s="21">
        <f t="shared" si="153"/>
        <v>-1.718200613743676E-2</v>
      </c>
      <c r="I1887" s="21">
        <f t="shared" si="154"/>
        <v>-6.5508671904311866E-3</v>
      </c>
      <c r="J1887" s="21">
        <f t="shared" si="155"/>
        <v>-2.1086754481075554E-3</v>
      </c>
      <c r="K1887" s="21">
        <f t="shared" si="156"/>
        <v>-1.270688867273162E-2</v>
      </c>
    </row>
    <row r="1888" spans="1:11" x14ac:dyDescent="0.2">
      <c r="A1888" s="41">
        <v>43159</v>
      </c>
      <c r="B1888">
        <v>26.709808349999999</v>
      </c>
      <c r="C1888">
        <v>75.622497559999999</v>
      </c>
      <c r="D1888">
        <v>5.9892492290000003</v>
      </c>
      <c r="E1888">
        <v>2713.830078</v>
      </c>
      <c r="G1888" s="41">
        <f t="shared" si="152"/>
        <v>43159</v>
      </c>
      <c r="H1888" s="21">
        <f t="shared" si="153"/>
        <v>-1.6499282965575048E-2</v>
      </c>
      <c r="I1888" s="21">
        <f t="shared" si="154"/>
        <v>3.1083136423259994E-4</v>
      </c>
      <c r="J1888" s="21">
        <f t="shared" si="155"/>
        <v>-1.6500387569589825E-2</v>
      </c>
      <c r="K1888" s="21">
        <f t="shared" si="156"/>
        <v>-1.1095788577777155E-2</v>
      </c>
    </row>
    <row r="1889" spans="1:11" x14ac:dyDescent="0.2">
      <c r="A1889" s="41">
        <v>43160</v>
      </c>
      <c r="B1889">
        <v>26.433841709999999</v>
      </c>
      <c r="C1889">
        <v>74.67250061</v>
      </c>
      <c r="D1889">
        <v>5.7469577789999997</v>
      </c>
      <c r="E1889">
        <v>2677.669922</v>
      </c>
      <c r="G1889" s="41">
        <f t="shared" si="152"/>
        <v>43160</v>
      </c>
      <c r="H1889" s="21">
        <f t="shared" si="153"/>
        <v>-1.033203370027176E-2</v>
      </c>
      <c r="I1889" s="21">
        <f t="shared" si="154"/>
        <v>-1.256235883040302E-2</v>
      </c>
      <c r="J1889" s="21">
        <f t="shared" si="155"/>
        <v>-4.0454394321549181E-2</v>
      </c>
      <c r="K1889" s="21">
        <f t="shared" si="156"/>
        <v>-1.3324399450480251E-2</v>
      </c>
    </row>
    <row r="1890" spans="1:11" x14ac:dyDescent="0.2">
      <c r="A1890" s="41">
        <v>43161</v>
      </c>
      <c r="B1890">
        <v>26.34184647</v>
      </c>
      <c r="C1890">
        <v>75.012496949999999</v>
      </c>
      <c r="D1890">
        <v>5.8541197780000003</v>
      </c>
      <c r="E1890">
        <v>2691.25</v>
      </c>
      <c r="G1890" s="41">
        <f t="shared" si="152"/>
        <v>43161</v>
      </c>
      <c r="H1890" s="21">
        <f t="shared" si="153"/>
        <v>-3.4802069638329258E-3</v>
      </c>
      <c r="I1890" s="21">
        <f t="shared" si="154"/>
        <v>4.553166657371488E-3</v>
      </c>
      <c r="J1890" s="21">
        <f t="shared" si="155"/>
        <v>1.8646735041552231E-2</v>
      </c>
      <c r="K1890" s="21">
        <f t="shared" si="156"/>
        <v>5.0716026977128958E-3</v>
      </c>
    </row>
    <row r="1891" spans="1:11" x14ac:dyDescent="0.2">
      <c r="A1891" s="41">
        <v>43164</v>
      </c>
      <c r="B1891">
        <v>26.700902939999999</v>
      </c>
      <c r="C1891">
        <v>76.180496219999995</v>
      </c>
      <c r="D1891">
        <v>5.8320941929999996</v>
      </c>
      <c r="E1891">
        <v>2720.9399410000001</v>
      </c>
      <c r="G1891" s="41">
        <f t="shared" si="152"/>
        <v>43164</v>
      </c>
      <c r="H1891" s="21">
        <f t="shared" si="153"/>
        <v>1.3630649256456575E-2</v>
      </c>
      <c r="I1891" s="21">
        <f t="shared" si="154"/>
        <v>1.5570729111690884E-2</v>
      </c>
      <c r="J1891" s="21">
        <f t="shared" si="155"/>
        <v>-3.7624076437201559E-3</v>
      </c>
      <c r="K1891" s="21">
        <f t="shared" si="156"/>
        <v>1.1032026381792903E-2</v>
      </c>
    </row>
    <row r="1892" spans="1:11" x14ac:dyDescent="0.2">
      <c r="A1892" s="41">
        <v>43165</v>
      </c>
      <c r="B1892">
        <v>26.427900309999998</v>
      </c>
      <c r="C1892">
        <v>76.882003780000005</v>
      </c>
      <c r="D1892">
        <v>5.9932107930000003</v>
      </c>
      <c r="E1892">
        <v>2728.1201169999999</v>
      </c>
      <c r="G1892" s="41">
        <f t="shared" si="152"/>
        <v>43165</v>
      </c>
      <c r="H1892" s="21">
        <f t="shared" si="153"/>
        <v>-1.0224471832037625E-2</v>
      </c>
      <c r="I1892" s="21">
        <f t="shared" si="154"/>
        <v>9.2084929188980258E-3</v>
      </c>
      <c r="J1892" s="21">
        <f t="shared" si="155"/>
        <v>2.7625856968047868E-2</v>
      </c>
      <c r="K1892" s="21">
        <f t="shared" si="156"/>
        <v>2.6388586869583452E-3</v>
      </c>
    </row>
    <row r="1893" spans="1:11" x14ac:dyDescent="0.2">
      <c r="A1893" s="41">
        <v>43166</v>
      </c>
      <c r="B1893">
        <v>26.036201479999999</v>
      </c>
      <c r="C1893">
        <v>77.25</v>
      </c>
      <c r="D1893">
        <v>5.9852905270000001</v>
      </c>
      <c r="E1893">
        <v>2726.8000489999999</v>
      </c>
      <c r="G1893" s="41">
        <f t="shared" si="152"/>
        <v>43166</v>
      </c>
      <c r="H1893" s="21">
        <f t="shared" si="153"/>
        <v>-1.4821413180970158E-2</v>
      </c>
      <c r="I1893" s="21">
        <f t="shared" si="154"/>
        <v>4.786506619325781E-3</v>
      </c>
      <c r="J1893" s="21">
        <f t="shared" si="155"/>
        <v>-1.3215397010982732E-3</v>
      </c>
      <c r="K1893" s="21">
        <f t="shared" si="156"/>
        <v>-4.8387458886944845E-4</v>
      </c>
    </row>
    <row r="1894" spans="1:11" x14ac:dyDescent="0.2">
      <c r="A1894" s="41">
        <v>43167</v>
      </c>
      <c r="B1894">
        <v>26.245159149999999</v>
      </c>
      <c r="C1894">
        <v>77.593002319999997</v>
      </c>
      <c r="D1894">
        <v>5.9689545629999996</v>
      </c>
      <c r="E1894">
        <v>2738.969971</v>
      </c>
      <c r="G1894" s="41">
        <f t="shared" si="152"/>
        <v>43167</v>
      </c>
      <c r="H1894" s="21">
        <f t="shared" si="153"/>
        <v>8.025658818184879E-3</v>
      </c>
      <c r="I1894" s="21">
        <f t="shared" si="154"/>
        <v>4.4401594822005563E-3</v>
      </c>
      <c r="J1894" s="21">
        <f t="shared" si="155"/>
        <v>-2.7293518879840661E-3</v>
      </c>
      <c r="K1894" s="21">
        <f t="shared" si="156"/>
        <v>4.4630782533772173E-3</v>
      </c>
    </row>
    <row r="1895" spans="1:11" x14ac:dyDescent="0.2">
      <c r="A1895" s="41">
        <v>43168</v>
      </c>
      <c r="B1895">
        <v>26.483970639999999</v>
      </c>
      <c r="C1895">
        <v>78.944503780000005</v>
      </c>
      <c r="D1895">
        <v>6.0716638569999999</v>
      </c>
      <c r="E1895">
        <v>2786.570068</v>
      </c>
      <c r="G1895" s="41">
        <f t="shared" si="152"/>
        <v>43168</v>
      </c>
      <c r="H1895" s="21">
        <f t="shared" si="153"/>
        <v>9.0992585960371214E-3</v>
      </c>
      <c r="I1895" s="21">
        <f t="shared" si="154"/>
        <v>1.7417826602794673E-2</v>
      </c>
      <c r="J1895" s="21">
        <f t="shared" si="155"/>
        <v>1.7207250099819493E-2</v>
      </c>
      <c r="K1895" s="21">
        <f t="shared" si="156"/>
        <v>1.7378831277445883E-2</v>
      </c>
    </row>
    <row r="1896" spans="1:11" x14ac:dyDescent="0.2">
      <c r="A1896" s="41">
        <v>43171</v>
      </c>
      <c r="B1896">
        <v>26.289939879999999</v>
      </c>
      <c r="C1896">
        <v>79.919502260000002</v>
      </c>
      <c r="D1896">
        <v>6.1813015939999998</v>
      </c>
      <c r="E1896">
        <v>2783.0200199999999</v>
      </c>
      <c r="G1896" s="41">
        <f t="shared" si="152"/>
        <v>43171</v>
      </c>
      <c r="H1896" s="21">
        <f t="shared" si="153"/>
        <v>-7.3263470435564722E-3</v>
      </c>
      <c r="I1896" s="21">
        <f t="shared" si="154"/>
        <v>1.2350428887577758E-2</v>
      </c>
      <c r="J1896" s="21">
        <f t="shared" si="155"/>
        <v>1.8057280439462975E-2</v>
      </c>
      <c r="K1896" s="21">
        <f t="shared" si="156"/>
        <v>-1.2739848320225677E-3</v>
      </c>
    </row>
    <row r="1897" spans="1:11" x14ac:dyDescent="0.2">
      <c r="A1897" s="41">
        <v>43172</v>
      </c>
      <c r="B1897">
        <v>26.358594889999999</v>
      </c>
      <c r="C1897">
        <v>79.408996579999993</v>
      </c>
      <c r="D1897">
        <v>6.1305665969999996</v>
      </c>
      <c r="E1897">
        <v>2765.3100589999999</v>
      </c>
      <c r="G1897" s="41">
        <f t="shared" si="152"/>
        <v>43172</v>
      </c>
      <c r="H1897" s="21">
        <f t="shared" si="153"/>
        <v>2.6114555724880005E-3</v>
      </c>
      <c r="I1897" s="21">
        <f t="shared" si="154"/>
        <v>-6.3877484914657279E-3</v>
      </c>
      <c r="J1897" s="21">
        <f t="shared" si="155"/>
        <v>-8.2078177594905322E-3</v>
      </c>
      <c r="K1897" s="21">
        <f t="shared" si="156"/>
        <v>-6.3635765724746607E-3</v>
      </c>
    </row>
    <row r="1898" spans="1:11" x14ac:dyDescent="0.2">
      <c r="A1898" s="41">
        <v>43173</v>
      </c>
      <c r="B1898">
        <v>26.170532229999999</v>
      </c>
      <c r="C1898">
        <v>79.550003050000001</v>
      </c>
      <c r="D1898">
        <v>6.1560583109999998</v>
      </c>
      <c r="E1898">
        <v>2749.4799800000001</v>
      </c>
      <c r="G1898" s="41">
        <f t="shared" si="152"/>
        <v>43173</v>
      </c>
      <c r="H1898" s="21">
        <f t="shared" si="153"/>
        <v>-7.1347756124643695E-3</v>
      </c>
      <c r="I1898" s="21">
        <f t="shared" si="154"/>
        <v>1.7756989267325718E-3</v>
      </c>
      <c r="J1898" s="21">
        <f t="shared" si="155"/>
        <v>4.1581334443825391E-3</v>
      </c>
      <c r="K1898" s="21">
        <f t="shared" si="156"/>
        <v>-5.7245222641414406E-3</v>
      </c>
    </row>
    <row r="1899" spans="1:11" x14ac:dyDescent="0.2">
      <c r="A1899" s="41">
        <v>43174</v>
      </c>
      <c r="B1899">
        <v>26.12277031</v>
      </c>
      <c r="C1899">
        <v>79.115997309999997</v>
      </c>
      <c r="D1899">
        <v>6.170907497</v>
      </c>
      <c r="E1899">
        <v>2747.330078</v>
      </c>
      <c r="G1899" s="41">
        <f t="shared" si="152"/>
        <v>43174</v>
      </c>
      <c r="H1899" s="21">
        <f t="shared" si="153"/>
        <v>-1.8250266972120819E-3</v>
      </c>
      <c r="I1899" s="21">
        <f t="shared" si="154"/>
        <v>-5.4557601930852462E-3</v>
      </c>
      <c r="J1899" s="21">
        <f t="shared" si="155"/>
        <v>2.4121256248446077E-3</v>
      </c>
      <c r="K1899" s="21">
        <f t="shared" si="156"/>
        <v>-7.8193040707286166E-4</v>
      </c>
    </row>
    <row r="1900" spans="1:11" x14ac:dyDescent="0.2">
      <c r="A1900" s="41">
        <v>43175</v>
      </c>
      <c r="B1900">
        <v>26.618299480000001</v>
      </c>
      <c r="C1900">
        <v>78.583999629999994</v>
      </c>
      <c r="D1900">
        <v>6.1991219519999996</v>
      </c>
      <c r="E1900">
        <v>2752.01001</v>
      </c>
      <c r="G1900" s="41">
        <f t="shared" si="152"/>
        <v>43175</v>
      </c>
      <c r="H1900" s="21">
        <f t="shared" si="153"/>
        <v>1.8969242699741866E-2</v>
      </c>
      <c r="I1900" s="21">
        <f t="shared" si="154"/>
        <v>-6.7242744588743575E-3</v>
      </c>
      <c r="J1900" s="21">
        <f t="shared" si="155"/>
        <v>4.5721727337051377E-3</v>
      </c>
      <c r="K1900" s="21">
        <f t="shared" si="156"/>
        <v>1.7034472986976468E-3</v>
      </c>
    </row>
    <row r="1901" spans="1:11" x14ac:dyDescent="0.2">
      <c r="A1901" s="41">
        <v>43178</v>
      </c>
      <c r="B1901">
        <v>26.104860309999999</v>
      </c>
      <c r="C1901">
        <v>77.246498110000005</v>
      </c>
      <c r="D1901">
        <v>5.9645023349999997</v>
      </c>
      <c r="E1901">
        <v>2712.919922</v>
      </c>
      <c r="G1901" s="41">
        <f t="shared" si="152"/>
        <v>43178</v>
      </c>
      <c r="H1901" s="21">
        <f t="shared" si="153"/>
        <v>-1.9288954592526868E-2</v>
      </c>
      <c r="I1901" s="21">
        <f t="shared" si="154"/>
        <v>-1.7020023494571435E-2</v>
      </c>
      <c r="J1901" s="21">
        <f t="shared" si="155"/>
        <v>-3.7847233659325852E-2</v>
      </c>
      <c r="K1901" s="21">
        <f t="shared" si="156"/>
        <v>-1.4204195427326871E-2</v>
      </c>
    </row>
    <row r="1902" spans="1:11" x14ac:dyDescent="0.2">
      <c r="A1902" s="41">
        <v>43179</v>
      </c>
      <c r="B1902">
        <v>26.25412369</v>
      </c>
      <c r="C1902">
        <v>79.325500489999996</v>
      </c>
      <c r="D1902">
        <v>6.1768479349999996</v>
      </c>
      <c r="E1902">
        <v>2716.9399410000001</v>
      </c>
      <c r="G1902" s="41">
        <f t="shared" si="152"/>
        <v>43179</v>
      </c>
      <c r="H1902" s="21">
        <f t="shared" si="153"/>
        <v>5.7178386793673951E-3</v>
      </c>
      <c r="I1902" s="21">
        <f t="shared" si="154"/>
        <v>2.6913872225501567E-2</v>
      </c>
      <c r="J1902" s="21">
        <f t="shared" si="155"/>
        <v>3.5601562053877434E-2</v>
      </c>
      <c r="K1902" s="21">
        <f t="shared" si="156"/>
        <v>1.4818052561744732E-3</v>
      </c>
    </row>
    <row r="1903" spans="1:11" x14ac:dyDescent="0.2">
      <c r="A1903" s="41">
        <v>43180</v>
      </c>
      <c r="B1903">
        <v>26.322769170000001</v>
      </c>
      <c r="C1903">
        <v>79.093002319999997</v>
      </c>
      <c r="D1903">
        <v>6.1516032220000003</v>
      </c>
      <c r="E1903">
        <v>2711.929932</v>
      </c>
      <c r="G1903" s="41">
        <f t="shared" si="152"/>
        <v>43180</v>
      </c>
      <c r="H1903" s="21">
        <f t="shared" si="153"/>
        <v>2.6146551608632533E-3</v>
      </c>
      <c r="I1903" s="21">
        <f t="shared" si="154"/>
        <v>-2.9309385829756618E-3</v>
      </c>
      <c r="J1903" s="21">
        <f t="shared" si="155"/>
        <v>-4.0869895561058689E-3</v>
      </c>
      <c r="K1903" s="21">
        <f t="shared" si="156"/>
        <v>-1.8439896018298541E-3</v>
      </c>
    </row>
    <row r="1904" spans="1:11" x14ac:dyDescent="0.2">
      <c r="A1904" s="41">
        <v>43181</v>
      </c>
      <c r="B1904">
        <v>26.012319560000002</v>
      </c>
      <c r="C1904">
        <v>77.246002200000007</v>
      </c>
      <c r="D1904">
        <v>5.9855380059999996</v>
      </c>
      <c r="E1904">
        <v>2643.6899410000001</v>
      </c>
      <c r="G1904" s="41">
        <f t="shared" si="152"/>
        <v>43181</v>
      </c>
      <c r="H1904" s="21">
        <f t="shared" si="153"/>
        <v>-1.1793957086924496E-2</v>
      </c>
      <c r="I1904" s="21">
        <f t="shared" si="154"/>
        <v>-2.3352257036940771E-2</v>
      </c>
      <c r="J1904" s="21">
        <f t="shared" si="155"/>
        <v>-2.6995436800296368E-2</v>
      </c>
      <c r="K1904" s="21">
        <f t="shared" si="156"/>
        <v>-2.5162888684839291E-2</v>
      </c>
    </row>
    <row r="1905" spans="1:11" x14ac:dyDescent="0.2">
      <c r="A1905" s="41">
        <v>43182</v>
      </c>
      <c r="B1905">
        <v>25.498884199999999</v>
      </c>
      <c r="C1905">
        <v>74.777999879999996</v>
      </c>
      <c r="D1905">
        <v>5.7657661439999996</v>
      </c>
      <c r="E1905">
        <v>2588.26001</v>
      </c>
      <c r="G1905" s="41">
        <f t="shared" si="152"/>
        <v>43182</v>
      </c>
      <c r="H1905" s="21">
        <f t="shared" si="153"/>
        <v>-1.9738161328354931E-2</v>
      </c>
      <c r="I1905" s="21">
        <f t="shared" si="154"/>
        <v>-3.1949903551125258E-2</v>
      </c>
      <c r="J1905" s="21">
        <f t="shared" si="155"/>
        <v>-3.6717144186486972E-2</v>
      </c>
      <c r="K1905" s="21">
        <f t="shared" si="156"/>
        <v>-2.0966880472765737E-2</v>
      </c>
    </row>
    <row r="1906" spans="1:11" x14ac:dyDescent="0.2">
      <c r="A1906" s="41">
        <v>43185</v>
      </c>
      <c r="B1906">
        <v>26.119787219999999</v>
      </c>
      <c r="C1906">
        <v>77.792999269999996</v>
      </c>
      <c r="D1906">
        <v>6.0506281849999999</v>
      </c>
      <c r="E1906">
        <v>2658.5500489999999</v>
      </c>
      <c r="G1906" s="41">
        <f t="shared" si="152"/>
        <v>43185</v>
      </c>
      <c r="H1906" s="21">
        <f t="shared" si="153"/>
        <v>2.4350203527729267E-2</v>
      </c>
      <c r="I1906" s="21">
        <f t="shared" si="154"/>
        <v>4.0319337169198333E-2</v>
      </c>
      <c r="J1906" s="21">
        <f t="shared" si="155"/>
        <v>4.9405756994919781E-2</v>
      </c>
      <c r="K1906" s="21">
        <f t="shared" si="156"/>
        <v>2.7157255734905794E-2</v>
      </c>
    </row>
    <row r="1907" spans="1:11" x14ac:dyDescent="0.2">
      <c r="A1907" s="41">
        <v>43186</v>
      </c>
      <c r="B1907">
        <v>25.68694687</v>
      </c>
      <c r="C1907">
        <v>74.852500919999997</v>
      </c>
      <c r="D1907">
        <v>5.5813875199999998</v>
      </c>
      <c r="E1907">
        <v>2612.6201169999999</v>
      </c>
      <c r="G1907" s="41">
        <f t="shared" si="152"/>
        <v>43186</v>
      </c>
      <c r="H1907" s="21">
        <f t="shared" si="153"/>
        <v>-1.6571358195007508E-2</v>
      </c>
      <c r="I1907" s="21">
        <f t="shared" si="154"/>
        <v>-3.7799009905689185E-2</v>
      </c>
      <c r="J1907" s="21">
        <f t="shared" si="155"/>
        <v>-7.7552388058364952E-2</v>
      </c>
      <c r="K1907" s="21">
        <f t="shared" si="156"/>
        <v>-1.7276308947907992E-2</v>
      </c>
    </row>
    <row r="1908" spans="1:11" x14ac:dyDescent="0.2">
      <c r="A1908" s="41">
        <v>43187</v>
      </c>
      <c r="B1908">
        <v>26.200382229999999</v>
      </c>
      <c r="C1908">
        <v>71.570999150000006</v>
      </c>
      <c r="D1908">
        <v>5.4781846999999999</v>
      </c>
      <c r="E1908">
        <v>2605</v>
      </c>
      <c r="G1908" s="41">
        <f t="shared" si="152"/>
        <v>43187</v>
      </c>
      <c r="H1908" s="21">
        <f t="shared" si="153"/>
        <v>1.9988181647218044E-2</v>
      </c>
      <c r="I1908" s="21">
        <f t="shared" si="154"/>
        <v>-4.3839574224876721E-2</v>
      </c>
      <c r="J1908" s="21">
        <f t="shared" si="155"/>
        <v>-1.8490531186051706E-2</v>
      </c>
      <c r="K1908" s="21">
        <f t="shared" si="156"/>
        <v>-2.9166570946984605E-3</v>
      </c>
    </row>
    <row r="1909" spans="1:11" x14ac:dyDescent="0.2">
      <c r="A1909" s="41">
        <v>43188</v>
      </c>
      <c r="B1909">
        <v>26.558603290000001</v>
      </c>
      <c r="C1909">
        <v>72.36699677</v>
      </c>
      <c r="D1909">
        <v>5.7316136359999996</v>
      </c>
      <c r="E1909">
        <v>2640.8701169999999</v>
      </c>
      <c r="G1909" s="41">
        <f t="shared" si="152"/>
        <v>43188</v>
      </c>
      <c r="H1909" s="21">
        <f t="shared" si="153"/>
        <v>1.3672360076862962E-2</v>
      </c>
      <c r="I1909" s="21">
        <f t="shared" si="154"/>
        <v>1.1121789963162598E-2</v>
      </c>
      <c r="J1909" s="21">
        <f t="shared" si="155"/>
        <v>4.6261480741969008E-2</v>
      </c>
      <c r="K1909" s="21">
        <f t="shared" si="156"/>
        <v>1.3769718618042104E-2</v>
      </c>
    </row>
    <row r="1910" spans="1:11" x14ac:dyDescent="0.2">
      <c r="A1910" s="41">
        <v>43192</v>
      </c>
      <c r="B1910">
        <v>25.537683489999999</v>
      </c>
      <c r="C1910">
        <v>68.599502560000005</v>
      </c>
      <c r="D1910">
        <v>5.4707584379999998</v>
      </c>
      <c r="E1910">
        <v>2581.8798830000001</v>
      </c>
      <c r="G1910" s="41">
        <f t="shared" si="152"/>
        <v>43192</v>
      </c>
      <c r="H1910" s="21">
        <f t="shared" si="153"/>
        <v>-3.8440266939203244E-2</v>
      </c>
      <c r="I1910" s="21">
        <f t="shared" si="154"/>
        <v>-5.206094460398869E-2</v>
      </c>
      <c r="J1910" s="21">
        <f t="shared" si="155"/>
        <v>-4.5511650743794152E-2</v>
      </c>
      <c r="K1910" s="21">
        <f t="shared" si="156"/>
        <v>-2.2337423419752311E-2</v>
      </c>
    </row>
    <row r="1911" spans="1:11" x14ac:dyDescent="0.2">
      <c r="A1911" s="41">
        <v>43193</v>
      </c>
      <c r="B1911">
        <v>25.910825729999999</v>
      </c>
      <c r="C1911">
        <v>69.602500919999997</v>
      </c>
      <c r="D1911">
        <v>5.5771794320000003</v>
      </c>
      <c r="E1911">
        <v>2614.4499510000001</v>
      </c>
      <c r="G1911" s="41">
        <f t="shared" si="152"/>
        <v>43193</v>
      </c>
      <c r="H1911" s="21">
        <f t="shared" si="153"/>
        <v>1.4611436473715963E-2</v>
      </c>
      <c r="I1911" s="21">
        <f t="shared" si="154"/>
        <v>1.4621073368902726E-2</v>
      </c>
      <c r="J1911" s="21">
        <f t="shared" si="155"/>
        <v>1.9452694759980238E-2</v>
      </c>
      <c r="K1911" s="21">
        <f t="shared" si="156"/>
        <v>1.2614865708684864E-2</v>
      </c>
    </row>
    <row r="1912" spans="1:11" x14ac:dyDescent="0.2">
      <c r="A1912" s="41">
        <v>43194</v>
      </c>
      <c r="B1912">
        <v>26.036199570000001</v>
      </c>
      <c r="C1912">
        <v>70.528503420000007</v>
      </c>
      <c r="D1912">
        <v>5.5992069239999998</v>
      </c>
      <c r="E1912">
        <v>2644.6899410000001</v>
      </c>
      <c r="G1912" s="41">
        <f t="shared" si="152"/>
        <v>43194</v>
      </c>
      <c r="H1912" s="21">
        <f t="shared" si="153"/>
        <v>4.8386663283695262E-3</v>
      </c>
      <c r="I1912" s="21">
        <f t="shared" si="154"/>
        <v>1.330415556567921E-2</v>
      </c>
      <c r="J1912" s="21">
        <f t="shared" si="155"/>
        <v>3.9495756356004996E-3</v>
      </c>
      <c r="K1912" s="21">
        <f t="shared" si="156"/>
        <v>1.1566482650942955E-2</v>
      </c>
    </row>
    <row r="1913" spans="1:11" x14ac:dyDescent="0.2">
      <c r="A1913" s="41">
        <v>43195</v>
      </c>
      <c r="B1913">
        <v>26.21232414</v>
      </c>
      <c r="C1913">
        <v>72.587501529999997</v>
      </c>
      <c r="D1913">
        <v>5.4789266589999999</v>
      </c>
      <c r="E1913">
        <v>2662.8400879999999</v>
      </c>
      <c r="G1913" s="41">
        <f t="shared" si="152"/>
        <v>43195</v>
      </c>
      <c r="H1913" s="21">
        <f t="shared" si="153"/>
        <v>6.7646036252901141E-3</v>
      </c>
      <c r="I1913" s="21">
        <f t="shared" si="154"/>
        <v>2.9193843767512995E-2</v>
      </c>
      <c r="J1913" s="21">
        <f t="shared" si="155"/>
        <v>-2.1481660998174612E-2</v>
      </c>
      <c r="K1913" s="21">
        <f t="shared" si="156"/>
        <v>6.8628638535741526E-3</v>
      </c>
    </row>
    <row r="1914" spans="1:11" x14ac:dyDescent="0.2">
      <c r="A1914" s="41">
        <v>43196</v>
      </c>
      <c r="B1914">
        <v>25.87799454</v>
      </c>
      <c r="C1914">
        <v>70.261497500000004</v>
      </c>
      <c r="D1914">
        <v>5.3024663929999996</v>
      </c>
      <c r="E1914">
        <v>2604.469971</v>
      </c>
      <c r="G1914" s="41">
        <f t="shared" si="152"/>
        <v>43196</v>
      </c>
      <c r="H1914" s="21">
        <f t="shared" si="153"/>
        <v>-1.2754672123476961E-2</v>
      </c>
      <c r="I1914" s="21">
        <f t="shared" si="154"/>
        <v>-3.2044139569105679E-2</v>
      </c>
      <c r="J1914" s="21">
        <f t="shared" si="155"/>
        <v>-3.2207086712894073E-2</v>
      </c>
      <c r="K1914" s="21">
        <f t="shared" si="156"/>
        <v>-2.1920248708528489E-2</v>
      </c>
    </row>
    <row r="1915" spans="1:11" x14ac:dyDescent="0.2">
      <c r="A1915" s="41">
        <v>43199</v>
      </c>
      <c r="B1915">
        <v>25.755598070000001</v>
      </c>
      <c r="C1915">
        <v>70.304000849999994</v>
      </c>
      <c r="D1915">
        <v>5.3311758039999999</v>
      </c>
      <c r="E1915">
        <v>2613.1599120000001</v>
      </c>
      <c r="G1915" s="41">
        <f t="shared" si="152"/>
        <v>43199</v>
      </c>
      <c r="H1915" s="21">
        <f t="shared" si="153"/>
        <v>-4.7297509786088012E-3</v>
      </c>
      <c r="I1915" s="21">
        <f t="shared" si="154"/>
        <v>6.0493088693402974E-4</v>
      </c>
      <c r="J1915" s="21">
        <f t="shared" si="155"/>
        <v>5.4143503932246873E-3</v>
      </c>
      <c r="K1915" s="21">
        <f t="shared" si="156"/>
        <v>3.3365487399585891E-3</v>
      </c>
    </row>
    <row r="1916" spans="1:11" x14ac:dyDescent="0.2">
      <c r="A1916" s="41">
        <v>43200</v>
      </c>
      <c r="B1916">
        <v>25.80635071</v>
      </c>
      <c r="C1916">
        <v>71.810997009999994</v>
      </c>
      <c r="D1916">
        <v>5.6405372619999996</v>
      </c>
      <c r="E1916">
        <v>2656.8701169999999</v>
      </c>
      <c r="G1916" s="41">
        <f t="shared" si="152"/>
        <v>43200</v>
      </c>
      <c r="H1916" s="21">
        <f t="shared" si="153"/>
        <v>1.9705479120329704E-3</v>
      </c>
      <c r="I1916" s="21">
        <f t="shared" si="154"/>
        <v>2.1435425321175039E-2</v>
      </c>
      <c r="J1916" s="21">
        <f t="shared" si="155"/>
        <v>5.8028748136177422E-2</v>
      </c>
      <c r="K1916" s="21">
        <f t="shared" si="156"/>
        <v>1.6726953754064633E-2</v>
      </c>
    </row>
    <row r="1917" spans="1:11" x14ac:dyDescent="0.2">
      <c r="A1917" s="41">
        <v>43201</v>
      </c>
      <c r="B1917">
        <v>25.645158769999998</v>
      </c>
      <c r="C1917">
        <v>71.352500919999997</v>
      </c>
      <c r="D1917">
        <v>5.5992069239999998</v>
      </c>
      <c r="E1917">
        <v>2642.1899410000001</v>
      </c>
      <c r="G1917" s="41">
        <f t="shared" si="152"/>
        <v>43201</v>
      </c>
      <c r="H1917" s="21">
        <f t="shared" si="153"/>
        <v>-6.2462120976112985E-3</v>
      </c>
      <c r="I1917" s="21">
        <f t="shared" si="154"/>
        <v>-6.3847615141194858E-3</v>
      </c>
      <c r="J1917" s="21">
        <f t="shared" si="155"/>
        <v>-7.3273761133429982E-3</v>
      </c>
      <c r="K1917" s="21">
        <f t="shared" si="156"/>
        <v>-5.5253645656476724E-3</v>
      </c>
    </row>
    <row r="1918" spans="1:11" x14ac:dyDescent="0.2">
      <c r="A1918" s="41">
        <v>43202</v>
      </c>
      <c r="B1918">
        <v>25.50186729</v>
      </c>
      <c r="C1918">
        <v>72.425003050000001</v>
      </c>
      <c r="D1918">
        <v>5.8061079979999999</v>
      </c>
      <c r="E1918">
        <v>2663.98999</v>
      </c>
      <c r="G1918" s="41">
        <f t="shared" si="152"/>
        <v>43202</v>
      </c>
      <c r="H1918" s="21">
        <f t="shared" si="153"/>
        <v>-5.5874670648412006E-3</v>
      </c>
      <c r="I1918" s="21">
        <f t="shared" si="154"/>
        <v>1.5031037681531023E-2</v>
      </c>
      <c r="J1918" s="21">
        <f t="shared" si="155"/>
        <v>3.6951853505030385E-2</v>
      </c>
      <c r="K1918" s="21">
        <f t="shared" si="156"/>
        <v>8.2507501303064057E-3</v>
      </c>
    </row>
    <row r="1919" spans="1:11" x14ac:dyDescent="0.2">
      <c r="A1919" s="41">
        <v>43203</v>
      </c>
      <c r="B1919">
        <v>25.67798805</v>
      </c>
      <c r="C1919">
        <v>71.53949738</v>
      </c>
      <c r="D1919">
        <v>5.7293858530000001</v>
      </c>
      <c r="E1919">
        <v>2656.3000489999999</v>
      </c>
      <c r="G1919" s="41">
        <f t="shared" si="152"/>
        <v>43203</v>
      </c>
      <c r="H1919" s="21">
        <f t="shared" si="153"/>
        <v>6.9061907505518936E-3</v>
      </c>
      <c r="I1919" s="21">
        <f t="shared" si="154"/>
        <v>-1.2226518919007501E-2</v>
      </c>
      <c r="J1919" s="21">
        <f t="shared" si="155"/>
        <v>-1.3214040287646722E-2</v>
      </c>
      <c r="K1919" s="21">
        <f t="shared" si="156"/>
        <v>-2.8866253360059213E-3</v>
      </c>
    </row>
    <row r="1920" spans="1:11" x14ac:dyDescent="0.2">
      <c r="A1920" s="41">
        <v>43206</v>
      </c>
      <c r="B1920">
        <v>25.922765729999998</v>
      </c>
      <c r="C1920">
        <v>72.074996949999999</v>
      </c>
      <c r="D1920">
        <v>5.7291383739999997</v>
      </c>
      <c r="E1920">
        <v>2677.8400879999999</v>
      </c>
      <c r="G1920" s="41">
        <f t="shared" si="152"/>
        <v>43206</v>
      </c>
      <c r="H1920" s="21">
        <f t="shared" si="153"/>
        <v>9.5325879708086612E-3</v>
      </c>
      <c r="I1920" s="21">
        <f t="shared" si="154"/>
        <v>7.4853694757675004E-3</v>
      </c>
      <c r="J1920" s="21">
        <f t="shared" si="155"/>
        <v>-4.3194682004310536E-5</v>
      </c>
      <c r="K1920" s="21">
        <f t="shared" si="156"/>
        <v>8.1090383626312157E-3</v>
      </c>
    </row>
    <row r="1921" spans="1:11" x14ac:dyDescent="0.2">
      <c r="A1921" s="41">
        <v>43207</v>
      </c>
      <c r="B1921">
        <v>26.23919106</v>
      </c>
      <c r="C1921">
        <v>75.191497799999993</v>
      </c>
      <c r="D1921">
        <v>5.8788695339999997</v>
      </c>
      <c r="E1921">
        <v>2706.389893</v>
      </c>
      <c r="G1921" s="41">
        <f t="shared" si="152"/>
        <v>43207</v>
      </c>
      <c r="H1921" s="21">
        <f t="shared" si="153"/>
        <v>1.220646490022503E-2</v>
      </c>
      <c r="I1921" s="21">
        <f t="shared" si="154"/>
        <v>4.3239694511010285E-2</v>
      </c>
      <c r="J1921" s="21">
        <f t="shared" si="155"/>
        <v>2.6135022445872513E-2</v>
      </c>
      <c r="K1921" s="21">
        <f t="shared" si="156"/>
        <v>1.0661504817983003E-2</v>
      </c>
    </row>
    <row r="1922" spans="1:11" x14ac:dyDescent="0.2">
      <c r="A1922" s="41">
        <v>43208</v>
      </c>
      <c r="B1922">
        <v>26.140682219999999</v>
      </c>
      <c r="C1922">
        <v>76.391998290000004</v>
      </c>
      <c r="D1922">
        <v>5.8499131200000001</v>
      </c>
      <c r="E1922">
        <v>2708.639893</v>
      </c>
      <c r="G1922" s="41">
        <f t="shared" ref="G1922:G1985" si="157">A1922</f>
        <v>43208</v>
      </c>
      <c r="H1922" s="21">
        <f t="shared" si="153"/>
        <v>-3.7542636041921077E-3</v>
      </c>
      <c r="I1922" s="21">
        <f t="shared" si="154"/>
        <v>1.5965907384810851E-2</v>
      </c>
      <c r="J1922" s="21">
        <f t="shared" si="155"/>
        <v>-4.925507162989784E-3</v>
      </c>
      <c r="K1922" s="21">
        <f t="shared" si="156"/>
        <v>8.3136580055209741E-4</v>
      </c>
    </row>
    <row r="1923" spans="1:11" x14ac:dyDescent="0.2">
      <c r="A1923" s="41">
        <v>43209</v>
      </c>
      <c r="B1923">
        <v>26.23620605</v>
      </c>
      <c r="C1923">
        <v>77.845497129999998</v>
      </c>
      <c r="D1923">
        <v>5.6685028080000004</v>
      </c>
      <c r="E1923">
        <v>2693.1298830000001</v>
      </c>
      <c r="G1923" s="41">
        <f t="shared" si="157"/>
        <v>43209</v>
      </c>
      <c r="H1923" s="21">
        <f t="shared" si="153"/>
        <v>3.6542210029590115E-3</v>
      </c>
      <c r="I1923" s="21">
        <f t="shared" si="154"/>
        <v>1.9026846692532073E-2</v>
      </c>
      <c r="J1923" s="21">
        <f t="shared" si="155"/>
        <v>-3.1010770293285916E-2</v>
      </c>
      <c r="K1923" s="21">
        <f t="shared" si="156"/>
        <v>-5.7261247757898204E-3</v>
      </c>
    </row>
    <row r="1924" spans="1:11" x14ac:dyDescent="0.2">
      <c r="A1924" s="41">
        <v>43210</v>
      </c>
      <c r="B1924">
        <v>25.964561459999999</v>
      </c>
      <c r="C1924">
        <v>76.374496460000003</v>
      </c>
      <c r="D1924">
        <v>5.6603360179999997</v>
      </c>
      <c r="E1924">
        <v>2670.139893</v>
      </c>
      <c r="G1924" s="41">
        <f t="shared" si="157"/>
        <v>43210</v>
      </c>
      <c r="H1924" s="21">
        <f t="shared" si="153"/>
        <v>-1.0353806090801039E-2</v>
      </c>
      <c r="I1924" s="21">
        <f t="shared" si="154"/>
        <v>-1.8896413077605034E-2</v>
      </c>
      <c r="J1924" s="21">
        <f t="shared" si="155"/>
        <v>-1.4407314023863194E-3</v>
      </c>
      <c r="K1924" s="21">
        <f t="shared" si="156"/>
        <v>-8.5365322129916654E-3</v>
      </c>
    </row>
    <row r="1925" spans="1:11" x14ac:dyDescent="0.2">
      <c r="A1925" s="41">
        <v>43213</v>
      </c>
      <c r="B1925">
        <v>25.701866150000001</v>
      </c>
      <c r="C1925">
        <v>75.892997739999998</v>
      </c>
      <c r="D1925">
        <v>5.5407991409999999</v>
      </c>
      <c r="E1925">
        <v>2670.290039</v>
      </c>
      <c r="G1925" s="41">
        <f t="shared" si="157"/>
        <v>43213</v>
      </c>
      <c r="H1925" s="21">
        <f t="shared" ref="H1925:H1988" si="158">(B1925-B1924)/B1924</f>
        <v>-1.0117456071988594E-2</v>
      </c>
      <c r="I1925" s="21">
        <f t="shared" ref="I1925:I1988" si="159">C1925/C1924-1</f>
        <v>-6.3044437910262374E-3</v>
      </c>
      <c r="J1925" s="21">
        <f t="shared" ref="J1925:J1988" si="160">D1925/D1924-1</f>
        <v>-2.111833584081757E-2</v>
      </c>
      <c r="K1925" s="21">
        <f t="shared" ref="K1925:K1988" si="161">E1925/E1924-1</f>
        <v>5.6231510713544708E-5</v>
      </c>
    </row>
    <row r="1926" spans="1:11" x14ac:dyDescent="0.2">
      <c r="A1926" s="41">
        <v>43214</v>
      </c>
      <c r="B1926">
        <v>25.830230709999999</v>
      </c>
      <c r="C1926">
        <v>73.004501340000004</v>
      </c>
      <c r="D1926">
        <v>5.4744729999999997</v>
      </c>
      <c r="E1926">
        <v>2634.5600589999999</v>
      </c>
      <c r="G1926" s="41">
        <f t="shared" si="157"/>
        <v>43214</v>
      </c>
      <c r="H1926" s="21">
        <f t="shared" si="158"/>
        <v>4.9943673058929945E-3</v>
      </c>
      <c r="I1926" s="21">
        <f t="shared" si="159"/>
        <v>-3.8060117349635103E-2</v>
      </c>
      <c r="J1926" s="21">
        <f t="shared" si="160"/>
        <v>-1.1970500881219426E-2</v>
      </c>
      <c r="K1926" s="21">
        <f t="shared" si="161"/>
        <v>-1.3380561466416863E-2</v>
      </c>
    </row>
    <row r="1927" spans="1:11" x14ac:dyDescent="0.2">
      <c r="A1927" s="41">
        <v>43215</v>
      </c>
      <c r="B1927">
        <v>26.02128029</v>
      </c>
      <c r="C1927">
        <v>73.008499150000006</v>
      </c>
      <c r="D1927">
        <v>5.3621110920000001</v>
      </c>
      <c r="E1927">
        <v>2639.3999020000001</v>
      </c>
      <c r="G1927" s="41">
        <f t="shared" si="157"/>
        <v>43215</v>
      </c>
      <c r="H1927" s="21">
        <f t="shared" si="158"/>
        <v>7.3963559267024989E-3</v>
      </c>
      <c r="I1927" s="21">
        <f t="shared" si="159"/>
        <v>5.4761143855719396E-5</v>
      </c>
      <c r="J1927" s="21">
        <f t="shared" si="160"/>
        <v>-2.052469854175909E-2</v>
      </c>
      <c r="K1927" s="21">
        <f t="shared" si="161"/>
        <v>1.8370592780629913E-3</v>
      </c>
    </row>
    <row r="1928" spans="1:11" x14ac:dyDescent="0.2">
      <c r="A1928" s="41">
        <v>43216</v>
      </c>
      <c r="B1928">
        <v>26.251134870000001</v>
      </c>
      <c r="C1928">
        <v>75.89800262</v>
      </c>
      <c r="D1928">
        <v>5.5739622119999996</v>
      </c>
      <c r="E1928">
        <v>2666.9399410000001</v>
      </c>
      <c r="G1928" s="41">
        <f t="shared" si="157"/>
        <v>43216</v>
      </c>
      <c r="H1928" s="21">
        <f t="shared" si="158"/>
        <v>8.8333309290832499E-3</v>
      </c>
      <c r="I1928" s="21">
        <f t="shared" si="159"/>
        <v>3.9577631421560344E-2</v>
      </c>
      <c r="J1928" s="21">
        <f t="shared" si="160"/>
        <v>3.9508901692855813E-2</v>
      </c>
      <c r="K1928" s="21">
        <f t="shared" si="161"/>
        <v>1.0434204752046705E-2</v>
      </c>
    </row>
    <row r="1929" spans="1:11" x14ac:dyDescent="0.2">
      <c r="A1929" s="41">
        <v>43217</v>
      </c>
      <c r="B1929">
        <v>26.057100299999998</v>
      </c>
      <c r="C1929">
        <v>78.630996699999997</v>
      </c>
      <c r="D1929">
        <v>5.6014328000000004</v>
      </c>
      <c r="E1929">
        <v>2669.9099120000001</v>
      </c>
      <c r="G1929" s="41">
        <f t="shared" si="157"/>
        <v>43217</v>
      </c>
      <c r="H1929" s="21">
        <f t="shared" si="158"/>
        <v>-7.3914735862237796E-3</v>
      </c>
      <c r="I1929" s="21">
        <f t="shared" si="159"/>
        <v>3.6008774745803773E-2</v>
      </c>
      <c r="J1929" s="21">
        <f t="shared" si="160"/>
        <v>4.9283771498953577E-3</v>
      </c>
      <c r="K1929" s="21">
        <f t="shared" si="161"/>
        <v>1.1136250030761019E-3</v>
      </c>
    </row>
    <row r="1930" spans="1:11" x14ac:dyDescent="0.2">
      <c r="A1930" s="41">
        <v>43220</v>
      </c>
      <c r="B1930">
        <v>26.406362529999999</v>
      </c>
      <c r="C1930">
        <v>78.306503300000003</v>
      </c>
      <c r="D1930">
        <v>5.5660433769999997</v>
      </c>
      <c r="E1930">
        <v>2648.0500489999999</v>
      </c>
      <c r="G1930" s="41">
        <f t="shared" si="157"/>
        <v>43220</v>
      </c>
      <c r="H1930" s="21">
        <f t="shared" si="158"/>
        <v>1.3403725893475599E-2</v>
      </c>
      <c r="I1930" s="21">
        <f t="shared" si="159"/>
        <v>-4.1267873182128101E-3</v>
      </c>
      <c r="J1930" s="21">
        <f t="shared" si="160"/>
        <v>-6.3179233356152054E-3</v>
      </c>
      <c r="K1930" s="21">
        <f t="shared" si="161"/>
        <v>-8.1874908594294915E-3</v>
      </c>
    </row>
    <row r="1931" spans="1:11" x14ac:dyDescent="0.2">
      <c r="A1931" s="41">
        <v>43221</v>
      </c>
      <c r="B1931">
        <v>26.092920299999999</v>
      </c>
      <c r="C1931">
        <v>79.112998959999999</v>
      </c>
      <c r="D1931">
        <v>5.6214809419999998</v>
      </c>
      <c r="E1931">
        <v>2654.8000489999999</v>
      </c>
      <c r="G1931" s="41">
        <f t="shared" si="157"/>
        <v>43221</v>
      </c>
      <c r="H1931" s="21">
        <f t="shared" si="158"/>
        <v>-1.1869951025776503E-2</v>
      </c>
      <c r="I1931" s="21">
        <f t="shared" si="159"/>
        <v>1.0299216872323269E-2</v>
      </c>
      <c r="J1931" s="21">
        <f t="shared" si="160"/>
        <v>9.9599592107166846E-3</v>
      </c>
      <c r="K1931" s="21">
        <f t="shared" si="161"/>
        <v>2.5490454768968274E-3</v>
      </c>
    </row>
    <row r="1932" spans="1:11" x14ac:dyDescent="0.2">
      <c r="A1932" s="41">
        <v>43222</v>
      </c>
      <c r="B1932">
        <v>25.773517609999999</v>
      </c>
      <c r="C1932">
        <v>78.484001160000005</v>
      </c>
      <c r="D1932">
        <v>5.60093832</v>
      </c>
      <c r="E1932">
        <v>2635.669922</v>
      </c>
      <c r="G1932" s="41">
        <f t="shared" si="157"/>
        <v>43222</v>
      </c>
      <c r="H1932" s="21">
        <f t="shared" si="158"/>
        <v>-1.2240971356510082E-2</v>
      </c>
      <c r="I1932" s="21">
        <f t="shared" si="159"/>
        <v>-7.9506251598174815E-3</v>
      </c>
      <c r="J1932" s="21">
        <f t="shared" si="160"/>
        <v>-3.6543078615670632E-3</v>
      </c>
      <c r="K1932" s="21">
        <f t="shared" si="161"/>
        <v>-7.205863585547867E-3</v>
      </c>
    </row>
    <row r="1933" spans="1:11" x14ac:dyDescent="0.2">
      <c r="A1933" s="41">
        <v>43223</v>
      </c>
      <c r="B1933">
        <v>25.74067879</v>
      </c>
      <c r="C1933">
        <v>78.603996280000004</v>
      </c>
      <c r="D1933">
        <v>5.7662620540000002</v>
      </c>
      <c r="E1933">
        <v>2629.7299800000001</v>
      </c>
      <c r="G1933" s="41">
        <f t="shared" si="157"/>
        <v>43223</v>
      </c>
      <c r="H1933" s="21">
        <f t="shared" si="158"/>
        <v>-1.2741303106898062E-3</v>
      </c>
      <c r="I1933" s="21">
        <f t="shared" si="159"/>
        <v>1.5289118575310123E-3</v>
      </c>
      <c r="J1933" s="21">
        <f t="shared" si="160"/>
        <v>2.9517149547899413E-2</v>
      </c>
      <c r="K1933" s="21">
        <f t="shared" si="161"/>
        <v>-2.2536744644764406E-3</v>
      </c>
    </row>
    <row r="1934" spans="1:11" x14ac:dyDescent="0.2">
      <c r="A1934" s="41">
        <v>43224</v>
      </c>
      <c r="B1934">
        <v>26.128744130000001</v>
      </c>
      <c r="C1934">
        <v>79.04750061</v>
      </c>
      <c r="D1934">
        <v>5.9164886470000004</v>
      </c>
      <c r="E1934">
        <v>2663.419922</v>
      </c>
      <c r="G1934" s="41">
        <f t="shared" si="157"/>
        <v>43224</v>
      </c>
      <c r="H1934" s="21">
        <f t="shared" si="158"/>
        <v>1.5075955967049333E-2</v>
      </c>
      <c r="I1934" s="21">
        <f t="shared" si="159"/>
        <v>5.6422618567657512E-3</v>
      </c>
      <c r="J1934" s="21">
        <f t="shared" si="160"/>
        <v>2.60526822390581E-2</v>
      </c>
      <c r="K1934" s="21">
        <f t="shared" si="161"/>
        <v>1.2811179191865252E-2</v>
      </c>
    </row>
    <row r="1935" spans="1:11" x14ac:dyDescent="0.2">
      <c r="A1935" s="41">
        <v>43227</v>
      </c>
      <c r="B1935">
        <v>25.5138073</v>
      </c>
      <c r="C1935">
        <v>80.007003780000005</v>
      </c>
      <c r="D1935">
        <v>6.1545734410000001</v>
      </c>
      <c r="E1935">
        <v>2672.6298830000001</v>
      </c>
      <c r="G1935" s="41">
        <f t="shared" si="157"/>
        <v>43227</v>
      </c>
      <c r="H1935" s="21">
        <f t="shared" si="158"/>
        <v>-2.3534878941768766E-2</v>
      </c>
      <c r="I1935" s="21">
        <f t="shared" si="159"/>
        <v>1.2138311301377547E-2</v>
      </c>
      <c r="J1935" s="21">
        <f t="shared" si="160"/>
        <v>4.0240894254182757E-2</v>
      </c>
      <c r="K1935" s="21">
        <f t="shared" si="161"/>
        <v>3.4579455248213709E-3</v>
      </c>
    </row>
    <row r="1936" spans="1:11" x14ac:dyDescent="0.2">
      <c r="A1936" s="41">
        <v>43228</v>
      </c>
      <c r="B1936">
        <v>25.59440231</v>
      </c>
      <c r="C1936">
        <v>79.619499210000001</v>
      </c>
      <c r="D1936">
        <v>6.1971416469999996</v>
      </c>
      <c r="E1936">
        <v>2671.919922</v>
      </c>
      <c r="G1936" s="41">
        <f t="shared" si="157"/>
        <v>43228</v>
      </c>
      <c r="H1936" s="21">
        <f t="shared" si="158"/>
        <v>3.1588782125825531E-3</v>
      </c>
      <c r="I1936" s="21">
        <f t="shared" si="159"/>
        <v>-4.8433831001289951E-3</v>
      </c>
      <c r="J1936" s="21">
        <f t="shared" si="160"/>
        <v>6.9165160523427804E-3</v>
      </c>
      <c r="K1936" s="21">
        <f t="shared" si="161"/>
        <v>-2.6564134619455615E-4</v>
      </c>
    </row>
    <row r="1937" spans="1:11" x14ac:dyDescent="0.2">
      <c r="A1937" s="41">
        <v>43229</v>
      </c>
      <c r="B1937">
        <v>24.794389720000002</v>
      </c>
      <c r="C1937">
        <v>80.400001529999997</v>
      </c>
      <c r="D1937">
        <v>6.330292225</v>
      </c>
      <c r="E1937">
        <v>2697.790039</v>
      </c>
      <c r="G1937" s="41">
        <f t="shared" si="157"/>
        <v>43229</v>
      </c>
      <c r="H1937" s="21">
        <f t="shared" si="158"/>
        <v>-3.1257326516565098E-2</v>
      </c>
      <c r="I1937" s="21">
        <f t="shared" si="159"/>
        <v>9.8029041597131883E-3</v>
      </c>
      <c r="J1937" s="21">
        <f t="shared" si="160"/>
        <v>2.1485805163814264E-2</v>
      </c>
      <c r="K1937" s="21">
        <f t="shared" si="161"/>
        <v>9.6822201844415368E-3</v>
      </c>
    </row>
    <row r="1938" spans="1:11" x14ac:dyDescent="0.2">
      <c r="A1938" s="41">
        <v>43230</v>
      </c>
      <c r="B1938">
        <v>24.839450840000001</v>
      </c>
      <c r="C1938">
        <v>80.454002380000006</v>
      </c>
      <c r="D1938">
        <v>6.4379501340000003</v>
      </c>
      <c r="E1938">
        <v>2723.070068</v>
      </c>
      <c r="G1938" s="41">
        <f t="shared" si="157"/>
        <v>43230</v>
      </c>
      <c r="H1938" s="21">
        <f t="shared" si="158"/>
        <v>1.8173917772879038E-3</v>
      </c>
      <c r="I1938" s="21">
        <f t="shared" si="159"/>
        <v>6.716523504026739E-4</v>
      </c>
      <c r="J1938" s="21">
        <f t="shared" si="160"/>
        <v>1.7006783442766071E-2</v>
      </c>
      <c r="K1938" s="21">
        <f t="shared" si="161"/>
        <v>9.3706436136782312E-3</v>
      </c>
    </row>
    <row r="1939" spans="1:11" x14ac:dyDescent="0.2">
      <c r="A1939" s="41">
        <v>43231</v>
      </c>
      <c r="B1939">
        <v>25.046720499999999</v>
      </c>
      <c r="C1939">
        <v>80.145500179999999</v>
      </c>
      <c r="D1939">
        <v>6.2993545529999997</v>
      </c>
      <c r="E1939">
        <v>2727.719971</v>
      </c>
      <c r="G1939" s="41">
        <f t="shared" si="157"/>
        <v>43231</v>
      </c>
      <c r="H1939" s="21">
        <f t="shared" si="158"/>
        <v>8.3443736874497625E-3</v>
      </c>
      <c r="I1939" s="21">
        <f t="shared" si="159"/>
        <v>-3.8345165047587448E-3</v>
      </c>
      <c r="J1939" s="21">
        <f t="shared" si="160"/>
        <v>-2.1527905329376762E-2</v>
      </c>
      <c r="K1939" s="21">
        <f t="shared" si="161"/>
        <v>1.707595795878758E-3</v>
      </c>
    </row>
    <row r="1940" spans="1:11" x14ac:dyDescent="0.2">
      <c r="A1940" s="41">
        <v>43234</v>
      </c>
      <c r="B1940">
        <v>25.350122450000001</v>
      </c>
      <c r="C1940">
        <v>80.077003480000002</v>
      </c>
      <c r="D1940">
        <v>6.3198962209999996</v>
      </c>
      <c r="E1940">
        <v>2730.1298830000001</v>
      </c>
      <c r="G1940" s="41">
        <f t="shared" si="157"/>
        <v>43234</v>
      </c>
      <c r="H1940" s="21">
        <f t="shared" si="158"/>
        <v>1.2113440160758826E-2</v>
      </c>
      <c r="I1940" s="21">
        <f t="shared" si="159"/>
        <v>-8.5465434548614994E-4</v>
      </c>
      <c r="J1940" s="21">
        <f t="shared" si="160"/>
        <v>3.2609163093093585E-3</v>
      </c>
      <c r="K1940" s="21">
        <f t="shared" si="161"/>
        <v>8.8348951711370027E-4</v>
      </c>
    </row>
    <row r="1941" spans="1:11" x14ac:dyDescent="0.2">
      <c r="A1941" s="41">
        <v>43235</v>
      </c>
      <c r="B1941">
        <v>25.389169689999999</v>
      </c>
      <c r="C1941">
        <v>78.805999760000006</v>
      </c>
      <c r="D1941">
        <v>6.0773572920000003</v>
      </c>
      <c r="E1941">
        <v>2711.4499510000001</v>
      </c>
      <c r="G1941" s="41">
        <f t="shared" si="157"/>
        <v>43235</v>
      </c>
      <c r="H1941" s="21">
        <f t="shared" si="158"/>
        <v>1.5403176089983184E-3</v>
      </c>
      <c r="I1941" s="21">
        <f t="shared" si="159"/>
        <v>-1.5872268750883545E-2</v>
      </c>
      <c r="J1941" s="21">
        <f t="shared" si="160"/>
        <v>-3.8377042995434207E-2</v>
      </c>
      <c r="K1941" s="21">
        <f t="shared" si="161"/>
        <v>-6.842140411090436E-3</v>
      </c>
    </row>
    <row r="1942" spans="1:11" x14ac:dyDescent="0.2">
      <c r="A1942" s="41">
        <v>43236</v>
      </c>
      <c r="B1942">
        <v>25.872800829999999</v>
      </c>
      <c r="C1942">
        <v>79.363998409999994</v>
      </c>
      <c r="D1942">
        <v>6.0884928699999996</v>
      </c>
      <c r="E1942">
        <v>2722.459961</v>
      </c>
      <c r="G1942" s="41">
        <f t="shared" si="157"/>
        <v>43236</v>
      </c>
      <c r="H1942" s="21">
        <f t="shared" si="158"/>
        <v>1.90487182489661E-2</v>
      </c>
      <c r="I1942" s="21">
        <f t="shared" si="159"/>
        <v>7.0806620269947551E-3</v>
      </c>
      <c r="J1942" s="21">
        <f t="shared" si="160"/>
        <v>1.8323059621092597E-3</v>
      </c>
      <c r="K1942" s="21">
        <f t="shared" si="161"/>
        <v>4.0605617654640991E-3</v>
      </c>
    </row>
    <row r="1943" spans="1:11" x14ac:dyDescent="0.2">
      <c r="A1943" s="41">
        <v>43237</v>
      </c>
      <c r="B1943">
        <v>25.380163190000001</v>
      </c>
      <c r="C1943">
        <v>79.087997439999995</v>
      </c>
      <c r="D1943">
        <v>6.1305665969999996</v>
      </c>
      <c r="E1943">
        <v>2720.1298830000001</v>
      </c>
      <c r="G1943" s="41">
        <f t="shared" si="157"/>
        <v>43237</v>
      </c>
      <c r="H1943" s="21">
        <f t="shared" si="158"/>
        <v>-1.9040754158659755E-2</v>
      </c>
      <c r="I1943" s="21">
        <f t="shared" si="159"/>
        <v>-3.4776595878418526E-3</v>
      </c>
      <c r="J1943" s="21">
        <f t="shared" si="160"/>
        <v>6.9103681154512042E-3</v>
      </c>
      <c r="K1943" s="21">
        <f t="shared" si="161"/>
        <v>-8.558722748466252E-4</v>
      </c>
    </row>
    <row r="1944" spans="1:11" x14ac:dyDescent="0.2">
      <c r="A1944" s="41">
        <v>43238</v>
      </c>
      <c r="B1944">
        <v>25.124824520000001</v>
      </c>
      <c r="C1944">
        <v>78.718498229999994</v>
      </c>
      <c r="D1944">
        <v>6.0867614750000003</v>
      </c>
      <c r="E1944">
        <v>2712.969971</v>
      </c>
      <c r="G1944" s="41">
        <f t="shared" si="157"/>
        <v>43238</v>
      </c>
      <c r="H1944" s="21">
        <f t="shared" si="158"/>
        <v>-1.0060560607451335E-2</v>
      </c>
      <c r="I1944" s="21">
        <f t="shared" si="159"/>
        <v>-4.6720010868946948E-3</v>
      </c>
      <c r="J1944" s="21">
        <f t="shared" si="160"/>
        <v>-7.1453627176051304E-3</v>
      </c>
      <c r="K1944" s="21">
        <f t="shared" si="161"/>
        <v>-2.632194898025797E-3</v>
      </c>
    </row>
    <row r="1945" spans="1:11" x14ac:dyDescent="0.2">
      <c r="A1945" s="41">
        <v>43241</v>
      </c>
      <c r="B1945">
        <v>25.386167530000002</v>
      </c>
      <c r="C1945">
        <v>79.27300262</v>
      </c>
      <c r="D1945">
        <v>6.0446882249999998</v>
      </c>
      <c r="E1945">
        <v>2733.01001</v>
      </c>
      <c r="G1945" s="41">
        <f t="shared" si="157"/>
        <v>43241</v>
      </c>
      <c r="H1945" s="21">
        <f t="shared" si="158"/>
        <v>1.0401784489756942E-2</v>
      </c>
      <c r="I1945" s="21">
        <f t="shared" si="159"/>
        <v>7.0441434029884231E-3</v>
      </c>
      <c r="J1945" s="21">
        <f t="shared" si="160"/>
        <v>-6.9122554206875186E-3</v>
      </c>
      <c r="K1945" s="21">
        <f t="shared" si="161"/>
        <v>7.38675297338931E-3</v>
      </c>
    </row>
    <row r="1946" spans="1:11" x14ac:dyDescent="0.2">
      <c r="A1946" s="41">
        <v>43242</v>
      </c>
      <c r="B1946">
        <v>25.04372025</v>
      </c>
      <c r="C1946">
        <v>79.069999690000003</v>
      </c>
      <c r="D1946">
        <v>6.0065741539999999</v>
      </c>
      <c r="E1946">
        <v>2724.4399410000001</v>
      </c>
      <c r="G1946" s="41">
        <f t="shared" si="157"/>
        <v>43242</v>
      </c>
      <c r="H1946" s="21">
        <f t="shared" si="158"/>
        <v>-1.3489522575446495E-2</v>
      </c>
      <c r="I1946" s="21">
        <f t="shared" si="159"/>
        <v>-2.5608078827681346E-3</v>
      </c>
      <c r="J1946" s="21">
        <f t="shared" si="160"/>
        <v>-6.3053824417883542E-3</v>
      </c>
      <c r="K1946" s="21">
        <f t="shared" si="161"/>
        <v>-3.1357620237913997E-3</v>
      </c>
    </row>
    <row r="1947" spans="1:11" x14ac:dyDescent="0.2">
      <c r="A1947" s="41">
        <v>43243</v>
      </c>
      <c r="B1947">
        <v>24.935581209999999</v>
      </c>
      <c r="C1947">
        <v>80.093002319999997</v>
      </c>
      <c r="D1947">
        <v>6.1301474569999996</v>
      </c>
      <c r="E1947">
        <v>2733.290039</v>
      </c>
      <c r="G1947" s="41">
        <f t="shared" si="157"/>
        <v>43243</v>
      </c>
      <c r="H1947" s="21">
        <f t="shared" si="158"/>
        <v>-4.3180102205462494E-3</v>
      </c>
      <c r="I1947" s="21">
        <f t="shared" si="159"/>
        <v>1.2937936436205222E-2</v>
      </c>
      <c r="J1947" s="21">
        <f t="shared" si="160"/>
        <v>2.0573008811971105E-2</v>
      </c>
      <c r="K1947" s="21">
        <f t="shared" si="161"/>
        <v>3.2484100188134857E-3</v>
      </c>
    </row>
    <row r="1948" spans="1:11" x14ac:dyDescent="0.2">
      <c r="A1948" s="41">
        <v>43244</v>
      </c>
      <c r="B1948">
        <v>24.88751602</v>
      </c>
      <c r="C1948">
        <v>80.153503420000007</v>
      </c>
      <c r="D1948">
        <v>6.1338624949999998</v>
      </c>
      <c r="E1948">
        <v>2727.76001</v>
      </c>
      <c r="G1948" s="41">
        <f t="shared" si="157"/>
        <v>43244</v>
      </c>
      <c r="H1948" s="21">
        <f t="shared" si="158"/>
        <v>-1.9275744806270386E-3</v>
      </c>
      <c r="I1948" s="21">
        <f t="shared" si="159"/>
        <v>7.5538559234278324E-4</v>
      </c>
      <c r="J1948" s="21">
        <f t="shared" si="160"/>
        <v>6.0602751011451517E-4</v>
      </c>
      <c r="K1948" s="21">
        <f t="shared" si="161"/>
        <v>-2.0232133879297676E-3</v>
      </c>
    </row>
    <row r="1949" spans="1:11" x14ac:dyDescent="0.2">
      <c r="A1949" s="41">
        <v>43245</v>
      </c>
      <c r="B1949">
        <v>24.770360950000001</v>
      </c>
      <c r="C1949">
        <v>80.507499690000003</v>
      </c>
      <c r="D1949">
        <v>6.173237801</v>
      </c>
      <c r="E1949">
        <v>2721.330078</v>
      </c>
      <c r="G1949" s="41">
        <f t="shared" si="157"/>
        <v>43245</v>
      </c>
      <c r="H1949" s="21">
        <f t="shared" si="158"/>
        <v>-4.7073830070406128E-3</v>
      </c>
      <c r="I1949" s="21">
        <f t="shared" si="159"/>
        <v>4.4164790669856124E-3</v>
      </c>
      <c r="J1949" s="21">
        <f t="shared" si="160"/>
        <v>6.4193330111486091E-3</v>
      </c>
      <c r="K1949" s="21">
        <f t="shared" si="161"/>
        <v>-2.3572205679487368E-3</v>
      </c>
    </row>
    <row r="1950" spans="1:11" x14ac:dyDescent="0.2">
      <c r="A1950" s="41">
        <v>43249</v>
      </c>
      <c r="B1950">
        <v>24.752342219999999</v>
      </c>
      <c r="C1950">
        <v>80.643501279999995</v>
      </c>
      <c r="D1950">
        <v>6.1561508180000004</v>
      </c>
      <c r="E1950">
        <v>2689.860107</v>
      </c>
      <c r="G1950" s="41">
        <f t="shared" si="157"/>
        <v>43249</v>
      </c>
      <c r="H1950" s="21">
        <f t="shared" si="158"/>
        <v>-7.274310631311744E-4</v>
      </c>
      <c r="I1950" s="21">
        <f t="shared" si="159"/>
        <v>1.6893033633347265E-3</v>
      </c>
      <c r="J1950" s="21">
        <f t="shared" si="160"/>
        <v>-2.7679126498628692E-3</v>
      </c>
      <c r="K1950" s="21">
        <f t="shared" si="161"/>
        <v>-1.1564187400276094E-2</v>
      </c>
    </row>
    <row r="1951" spans="1:11" x14ac:dyDescent="0.2">
      <c r="A1951" s="41">
        <v>43250</v>
      </c>
      <c r="B1951">
        <v>25.269016270000002</v>
      </c>
      <c r="C1951">
        <v>81.244499210000001</v>
      </c>
      <c r="D1951">
        <v>6.2651143070000002</v>
      </c>
      <c r="E1951">
        <v>2724.01001</v>
      </c>
      <c r="G1951" s="41">
        <f t="shared" si="157"/>
        <v>43250</v>
      </c>
      <c r="H1951" s="21">
        <f t="shared" si="158"/>
        <v>2.0873743802011898E-2</v>
      </c>
      <c r="I1951" s="21">
        <f t="shared" si="159"/>
        <v>7.452527735784864E-3</v>
      </c>
      <c r="J1951" s="21">
        <f t="shared" si="160"/>
        <v>1.7699938195373743E-2</v>
      </c>
      <c r="K1951" s="21">
        <f t="shared" si="161"/>
        <v>1.2695791469277351E-2</v>
      </c>
    </row>
    <row r="1952" spans="1:11" x14ac:dyDescent="0.2">
      <c r="A1952" s="41">
        <v>43251</v>
      </c>
      <c r="B1952">
        <v>24.794389720000002</v>
      </c>
      <c r="C1952">
        <v>81.481002810000007</v>
      </c>
      <c r="D1952">
        <v>6.2453022000000002</v>
      </c>
      <c r="E1952">
        <v>2705.2700199999999</v>
      </c>
      <c r="G1952" s="41">
        <f t="shared" si="157"/>
        <v>43251</v>
      </c>
      <c r="H1952" s="21">
        <f t="shared" si="158"/>
        <v>-1.8782945284794815E-2</v>
      </c>
      <c r="I1952" s="21">
        <f t="shared" si="159"/>
        <v>2.9110106197922647E-3</v>
      </c>
      <c r="J1952" s="21">
        <f t="shared" si="160"/>
        <v>-3.1622897890088986E-3</v>
      </c>
      <c r="K1952" s="21">
        <f t="shared" si="161"/>
        <v>-6.8795598882546161E-3</v>
      </c>
    </row>
    <row r="1953" spans="1:11" x14ac:dyDescent="0.2">
      <c r="A1953" s="41">
        <v>43252</v>
      </c>
      <c r="B1953">
        <v>24.929573059999999</v>
      </c>
      <c r="C1953">
        <v>82.077003480000002</v>
      </c>
      <c r="D1953">
        <v>6.3797726629999998</v>
      </c>
      <c r="E1953">
        <v>2734.6201169999999</v>
      </c>
      <c r="G1953" s="41">
        <f t="shared" si="157"/>
        <v>43252</v>
      </c>
      <c r="H1953" s="21">
        <f t="shared" si="158"/>
        <v>5.452174525229554E-3</v>
      </c>
      <c r="I1953" s="21">
        <f t="shared" si="159"/>
        <v>7.3145966476353408E-3</v>
      </c>
      <c r="J1953" s="21">
        <f t="shared" si="160"/>
        <v>2.1531458157461048E-2</v>
      </c>
      <c r="K1953" s="21">
        <f t="shared" si="161"/>
        <v>1.0849230126019016E-2</v>
      </c>
    </row>
    <row r="1954" spans="1:11" x14ac:dyDescent="0.2">
      <c r="A1954" s="41">
        <v>43255</v>
      </c>
      <c r="B1954">
        <v>25.659524919999999</v>
      </c>
      <c r="C1954">
        <v>83.263496399999994</v>
      </c>
      <c r="D1954">
        <v>6.5588188169999997</v>
      </c>
      <c r="E1954">
        <v>2746.8701169999999</v>
      </c>
      <c r="G1954" s="41">
        <f t="shared" si="157"/>
        <v>43255</v>
      </c>
      <c r="H1954" s="21">
        <f t="shared" si="158"/>
        <v>2.9280560009718831E-2</v>
      </c>
      <c r="I1954" s="21">
        <f t="shared" si="159"/>
        <v>1.4455850843642315E-2</v>
      </c>
      <c r="J1954" s="21">
        <f t="shared" si="160"/>
        <v>2.8064660522841622E-2</v>
      </c>
      <c r="K1954" s="21">
        <f t="shared" si="161"/>
        <v>4.4795984363044106E-3</v>
      </c>
    </row>
    <row r="1955" spans="1:11" x14ac:dyDescent="0.2">
      <c r="A1955" s="41">
        <v>43256</v>
      </c>
      <c r="B1955">
        <v>25.41921043</v>
      </c>
      <c r="C1955">
        <v>84.817497250000002</v>
      </c>
      <c r="D1955">
        <v>6.5642657279999996</v>
      </c>
      <c r="E1955">
        <v>2748.8000489999999</v>
      </c>
      <c r="G1955" s="41">
        <f t="shared" si="157"/>
        <v>43256</v>
      </c>
      <c r="H1955" s="21">
        <f t="shared" si="158"/>
        <v>-9.3655081592211881E-3</v>
      </c>
      <c r="I1955" s="21">
        <f t="shared" si="159"/>
        <v>1.866365114593016E-2</v>
      </c>
      <c r="J1955" s="21">
        <f t="shared" si="160"/>
        <v>8.3047133210656376E-4</v>
      </c>
      <c r="K1955" s="21">
        <f t="shared" si="161"/>
        <v>7.0259310334908065E-4</v>
      </c>
    </row>
    <row r="1956" spans="1:11" x14ac:dyDescent="0.2">
      <c r="A1956" s="41">
        <v>43257</v>
      </c>
      <c r="B1956">
        <v>25.401185989999998</v>
      </c>
      <c r="C1956">
        <v>84.787498470000003</v>
      </c>
      <c r="D1956">
        <v>6.5662474629999998</v>
      </c>
      <c r="E1956">
        <v>2772.3500979999999</v>
      </c>
      <c r="G1956" s="41">
        <f t="shared" si="157"/>
        <v>43257</v>
      </c>
      <c r="H1956" s="21">
        <f t="shared" si="158"/>
        <v>-7.0908732785534298E-4</v>
      </c>
      <c r="I1956" s="21">
        <f t="shared" si="159"/>
        <v>-3.5368622009179784E-4</v>
      </c>
      <c r="J1956" s="21">
        <f t="shared" si="160"/>
        <v>3.0189743714159611E-4</v>
      </c>
      <c r="K1956" s="21">
        <f t="shared" si="161"/>
        <v>8.5673925277203189E-3</v>
      </c>
    </row>
    <row r="1957" spans="1:11" x14ac:dyDescent="0.2">
      <c r="A1957" s="41">
        <v>43258</v>
      </c>
      <c r="B1957">
        <v>25.518337249999998</v>
      </c>
      <c r="C1957">
        <v>84.464996339999999</v>
      </c>
      <c r="D1957">
        <v>6.510528088</v>
      </c>
      <c r="E1957">
        <v>2770.3701169999999</v>
      </c>
      <c r="G1957" s="41">
        <f t="shared" si="157"/>
        <v>43258</v>
      </c>
      <c r="H1957" s="21">
        <f t="shared" si="158"/>
        <v>4.6120389829876597E-3</v>
      </c>
      <c r="I1957" s="21">
        <f t="shared" si="159"/>
        <v>-3.8036519041083627E-3</v>
      </c>
      <c r="J1957" s="21">
        <f t="shared" si="160"/>
        <v>-8.4857257229447036E-3</v>
      </c>
      <c r="K1957" s="21">
        <f t="shared" si="161"/>
        <v>-7.1418865944394838E-4</v>
      </c>
    </row>
    <row r="1958" spans="1:11" x14ac:dyDescent="0.2">
      <c r="A1958" s="41">
        <v>43259</v>
      </c>
      <c r="B1958">
        <v>25.341104510000001</v>
      </c>
      <c r="C1958">
        <v>84.199501040000001</v>
      </c>
      <c r="D1958">
        <v>6.495174885</v>
      </c>
      <c r="E1958">
        <v>2779.030029</v>
      </c>
      <c r="G1958" s="41">
        <f t="shared" si="157"/>
        <v>43259</v>
      </c>
      <c r="H1958" s="21">
        <f t="shared" si="158"/>
        <v>-6.9453091031625638E-3</v>
      </c>
      <c r="I1958" s="21">
        <f t="shared" si="159"/>
        <v>-3.1432582904673545E-3</v>
      </c>
      <c r="J1958" s="21">
        <f t="shared" si="160"/>
        <v>-2.3582116216191995E-3</v>
      </c>
      <c r="K1958" s="21">
        <f t="shared" si="161"/>
        <v>3.1259043500577732E-3</v>
      </c>
    </row>
    <row r="1959" spans="1:11" x14ac:dyDescent="0.2">
      <c r="A1959" s="41">
        <v>43262</v>
      </c>
      <c r="B1959">
        <v>25.323087690000001</v>
      </c>
      <c r="C1959">
        <v>84.456001279999995</v>
      </c>
      <c r="D1959">
        <v>6.4540643690000001</v>
      </c>
      <c r="E1959">
        <v>2782</v>
      </c>
      <c r="G1959" s="41">
        <f t="shared" si="157"/>
        <v>43262</v>
      </c>
      <c r="H1959" s="21">
        <f t="shared" si="158"/>
        <v>-7.1097216748741113E-4</v>
      </c>
      <c r="I1959" s="21">
        <f t="shared" si="159"/>
        <v>3.0463391924155925E-3</v>
      </c>
      <c r="J1959" s="21">
        <f t="shared" si="160"/>
        <v>-6.3293932385009022E-3</v>
      </c>
      <c r="K1959" s="21">
        <f t="shared" si="161"/>
        <v>1.0687077753774865E-3</v>
      </c>
    </row>
    <row r="1960" spans="1:11" x14ac:dyDescent="0.2">
      <c r="A1960" s="41">
        <v>43263</v>
      </c>
      <c r="B1960">
        <v>25.26300621</v>
      </c>
      <c r="C1960">
        <v>84.9375</v>
      </c>
      <c r="D1960">
        <v>6.5026025770000002</v>
      </c>
      <c r="E1960">
        <v>2786.8500979999999</v>
      </c>
      <c r="G1960" s="41">
        <f t="shared" si="157"/>
        <v>43263</v>
      </c>
      <c r="H1960" s="21">
        <f t="shared" si="158"/>
        <v>-2.3725969256003041E-3</v>
      </c>
      <c r="I1960" s="21">
        <f t="shared" si="159"/>
        <v>5.7011782786597909E-3</v>
      </c>
      <c r="J1960" s="21">
        <f t="shared" si="160"/>
        <v>7.5205645969596002E-3</v>
      </c>
      <c r="K1960" s="21">
        <f t="shared" si="161"/>
        <v>1.7433853342918582E-3</v>
      </c>
    </row>
    <row r="1961" spans="1:11" x14ac:dyDescent="0.2">
      <c r="A1961" s="41">
        <v>43264</v>
      </c>
      <c r="B1961">
        <v>25.260004039999998</v>
      </c>
      <c r="C1961">
        <v>85.242996219999995</v>
      </c>
      <c r="D1961">
        <v>6.4981451029999997</v>
      </c>
      <c r="E1961">
        <v>2775.6298830000001</v>
      </c>
      <c r="G1961" s="41">
        <f t="shared" si="157"/>
        <v>43264</v>
      </c>
      <c r="H1961" s="21">
        <f t="shared" si="158"/>
        <v>-1.1883660935069788E-4</v>
      </c>
      <c r="I1961" s="21">
        <f t="shared" si="159"/>
        <v>3.5967178219278306E-3</v>
      </c>
      <c r="J1961" s="21">
        <f t="shared" si="160"/>
        <v>-6.8549076269353026E-4</v>
      </c>
      <c r="K1961" s="21">
        <f t="shared" si="161"/>
        <v>-4.0261279241577963E-3</v>
      </c>
    </row>
    <row r="1962" spans="1:11" x14ac:dyDescent="0.2">
      <c r="A1962" s="41">
        <v>43265</v>
      </c>
      <c r="B1962">
        <v>25.169883729999999</v>
      </c>
      <c r="C1962">
        <v>86.193000789999999</v>
      </c>
      <c r="D1962">
        <v>6.6098318100000002</v>
      </c>
      <c r="E1962">
        <v>2782.48999</v>
      </c>
      <c r="G1962" s="41">
        <f t="shared" si="157"/>
        <v>43265</v>
      </c>
      <c r="H1962" s="21">
        <f t="shared" si="158"/>
        <v>-3.5677076637553717E-3</v>
      </c>
      <c r="I1962" s="21">
        <f t="shared" si="159"/>
        <v>1.1144664220250844E-2</v>
      </c>
      <c r="J1962" s="21">
        <f t="shared" si="160"/>
        <v>1.7187475076301029E-2</v>
      </c>
      <c r="K1962" s="21">
        <f t="shared" si="161"/>
        <v>2.4715496262726067E-3</v>
      </c>
    </row>
    <row r="1963" spans="1:11" x14ac:dyDescent="0.2">
      <c r="A1963" s="41">
        <v>43266</v>
      </c>
      <c r="B1963">
        <v>25.142848969999999</v>
      </c>
      <c r="C1963">
        <v>85.798500059999995</v>
      </c>
      <c r="D1963">
        <v>6.5689706799999996</v>
      </c>
      <c r="E1963">
        <v>2779.6599120000001</v>
      </c>
      <c r="G1963" s="41">
        <f t="shared" si="157"/>
        <v>43266</v>
      </c>
      <c r="H1963" s="21">
        <f t="shared" si="158"/>
        <v>-1.0740915726907643E-3</v>
      </c>
      <c r="I1963" s="21">
        <f t="shared" si="159"/>
        <v>-4.5769462297891028E-3</v>
      </c>
      <c r="J1963" s="21">
        <f t="shared" si="160"/>
        <v>-6.181871365952385E-3</v>
      </c>
      <c r="K1963" s="21">
        <f t="shared" si="161"/>
        <v>-1.0171026706909947E-3</v>
      </c>
    </row>
    <row r="1964" spans="1:11" x14ac:dyDescent="0.2">
      <c r="A1964" s="41">
        <v>43269</v>
      </c>
      <c r="B1964">
        <v>24.932577129999999</v>
      </c>
      <c r="C1964">
        <v>86.189498900000004</v>
      </c>
      <c r="D1964">
        <v>6.5647611619999999</v>
      </c>
      <c r="E1964">
        <v>2773.75</v>
      </c>
      <c r="G1964" s="41">
        <f t="shared" si="157"/>
        <v>43269</v>
      </c>
      <c r="H1964" s="21">
        <f t="shared" si="158"/>
        <v>-8.3630872639331132E-3</v>
      </c>
      <c r="I1964" s="21">
        <f t="shared" si="159"/>
        <v>4.5571757050131279E-3</v>
      </c>
      <c r="J1964" s="21">
        <f t="shared" si="160"/>
        <v>-6.4081850948372043E-4</v>
      </c>
      <c r="K1964" s="21">
        <f t="shared" si="161"/>
        <v>-2.1261277232105247E-3</v>
      </c>
    </row>
    <row r="1965" spans="1:11" x14ac:dyDescent="0.2">
      <c r="A1965" s="41">
        <v>43270</v>
      </c>
      <c r="B1965">
        <v>25.11581421</v>
      </c>
      <c r="C1965">
        <v>86.738998409999994</v>
      </c>
      <c r="D1965">
        <v>6.4429216379999996</v>
      </c>
      <c r="E1965">
        <v>2762.5900879999999</v>
      </c>
      <c r="G1965" s="41">
        <f t="shared" si="157"/>
        <v>43270</v>
      </c>
      <c r="H1965" s="21">
        <f t="shared" si="158"/>
        <v>7.3493036457720319E-3</v>
      </c>
      <c r="I1965" s="21">
        <f t="shared" si="159"/>
        <v>6.3754809694105408E-3</v>
      </c>
      <c r="J1965" s="21">
        <f t="shared" si="160"/>
        <v>-1.8559627836160497E-2</v>
      </c>
      <c r="K1965" s="21">
        <f t="shared" si="161"/>
        <v>-4.0234022532672498E-3</v>
      </c>
    </row>
    <row r="1966" spans="1:11" x14ac:dyDescent="0.2">
      <c r="A1966" s="41">
        <v>43271</v>
      </c>
      <c r="B1966">
        <v>25.11581421</v>
      </c>
      <c r="C1966">
        <v>87.503997799999993</v>
      </c>
      <c r="D1966">
        <v>6.49591589</v>
      </c>
      <c r="E1966">
        <v>2767.320068</v>
      </c>
      <c r="G1966" s="41">
        <f t="shared" si="157"/>
        <v>43271</v>
      </c>
      <c r="H1966" s="21">
        <f t="shared" si="158"/>
        <v>0</v>
      </c>
      <c r="I1966" s="21">
        <f t="shared" si="159"/>
        <v>8.8195552637577723E-3</v>
      </c>
      <c r="J1966" s="21">
        <f t="shared" si="160"/>
        <v>8.225189592163229E-3</v>
      </c>
      <c r="K1966" s="21">
        <f t="shared" si="161"/>
        <v>1.7121541196234435E-3</v>
      </c>
    </row>
    <row r="1967" spans="1:11" x14ac:dyDescent="0.2">
      <c r="A1967" s="41">
        <v>43272</v>
      </c>
      <c r="B1967">
        <v>25.296047210000001</v>
      </c>
      <c r="C1967">
        <v>86.511001590000006</v>
      </c>
      <c r="D1967">
        <v>6.3671426770000004</v>
      </c>
      <c r="E1967">
        <v>2749.76001</v>
      </c>
      <c r="G1967" s="41">
        <f t="shared" si="157"/>
        <v>43272</v>
      </c>
      <c r="H1967" s="21">
        <f t="shared" si="158"/>
        <v>7.1760763355320743E-3</v>
      </c>
      <c r="I1967" s="21">
        <f t="shared" si="159"/>
        <v>-1.1348009633452283E-2</v>
      </c>
      <c r="J1967" s="21">
        <f t="shared" si="160"/>
        <v>-1.9823719269246864E-2</v>
      </c>
      <c r="K1967" s="21">
        <f t="shared" si="161"/>
        <v>-6.3455103018462689E-3</v>
      </c>
    </row>
    <row r="1968" spans="1:11" x14ac:dyDescent="0.2">
      <c r="A1968" s="41">
        <v>43273</v>
      </c>
      <c r="B1968">
        <v>25.47929001</v>
      </c>
      <c r="C1968">
        <v>85.783500669999995</v>
      </c>
      <c r="D1968">
        <v>6.2145953179999998</v>
      </c>
      <c r="E1968">
        <v>2754.8798830000001</v>
      </c>
      <c r="G1968" s="41">
        <f t="shared" si="157"/>
        <v>43273</v>
      </c>
      <c r="H1968" s="21">
        <f t="shared" si="158"/>
        <v>7.2439301871463652E-3</v>
      </c>
      <c r="I1968" s="21">
        <f t="shared" si="159"/>
        <v>-8.4093457089752244E-3</v>
      </c>
      <c r="J1968" s="21">
        <f t="shared" si="160"/>
        <v>-2.3958526883816611E-2</v>
      </c>
      <c r="K1968" s="21">
        <f t="shared" si="161"/>
        <v>1.8619344893302525E-3</v>
      </c>
    </row>
    <row r="1969" spans="1:11" x14ac:dyDescent="0.2">
      <c r="A1969" s="41">
        <v>43276</v>
      </c>
      <c r="B1969">
        <v>25.974937440000001</v>
      </c>
      <c r="C1969">
        <v>83.15750122</v>
      </c>
      <c r="D1969">
        <v>5.92163372</v>
      </c>
      <c r="E1969">
        <v>2717.070068</v>
      </c>
      <c r="G1969" s="41">
        <f t="shared" si="157"/>
        <v>43276</v>
      </c>
      <c r="H1969" s="21">
        <f t="shared" si="158"/>
        <v>1.9452952959265045E-2</v>
      </c>
      <c r="I1969" s="21">
        <f t="shared" si="159"/>
        <v>-3.0611940868465304E-2</v>
      </c>
      <c r="J1969" s="21">
        <f t="shared" si="160"/>
        <v>-4.7140897034994911E-2</v>
      </c>
      <c r="K1969" s="21">
        <f t="shared" si="161"/>
        <v>-1.3724669170993464E-2</v>
      </c>
    </row>
    <row r="1970" spans="1:11" x14ac:dyDescent="0.2">
      <c r="A1970" s="41">
        <v>43277</v>
      </c>
      <c r="B1970">
        <v>25.827745440000001</v>
      </c>
      <c r="C1970">
        <v>84.55449677</v>
      </c>
      <c r="D1970">
        <v>5.992706299</v>
      </c>
      <c r="E1970">
        <v>2723.0600589999999</v>
      </c>
      <c r="G1970" s="41">
        <f t="shared" si="157"/>
        <v>43277</v>
      </c>
      <c r="H1970" s="21">
        <f t="shared" si="158"/>
        <v>-5.6666931475774299E-3</v>
      </c>
      <c r="I1970" s="21">
        <f t="shared" si="159"/>
        <v>1.6799393073441804E-2</v>
      </c>
      <c r="J1970" s="21">
        <f t="shared" si="160"/>
        <v>1.2002191010220153E-2</v>
      </c>
      <c r="K1970" s="21">
        <f t="shared" si="161"/>
        <v>2.2045773020529236E-3</v>
      </c>
    </row>
    <row r="1971" spans="1:11" x14ac:dyDescent="0.2">
      <c r="A1971" s="41">
        <v>43278</v>
      </c>
      <c r="B1971">
        <v>26.101099009999999</v>
      </c>
      <c r="C1971">
        <v>83.025497439999995</v>
      </c>
      <c r="D1971">
        <v>5.8374333380000003</v>
      </c>
      <c r="E1971">
        <v>2699.6298830000001</v>
      </c>
      <c r="G1971" s="41">
        <f t="shared" si="157"/>
        <v>43278</v>
      </c>
      <c r="H1971" s="21">
        <f t="shared" si="158"/>
        <v>1.0583717833018785E-2</v>
      </c>
      <c r="I1971" s="21">
        <f t="shared" si="159"/>
        <v>-1.8083004315655682E-2</v>
      </c>
      <c r="J1971" s="21">
        <f t="shared" si="160"/>
        <v>-2.5910323859173578E-2</v>
      </c>
      <c r="K1971" s="21">
        <f t="shared" si="161"/>
        <v>-8.6043552078701735E-3</v>
      </c>
    </row>
    <row r="1972" spans="1:11" x14ac:dyDescent="0.2">
      <c r="A1972" s="41">
        <v>43279</v>
      </c>
      <c r="B1972">
        <v>25.791696550000001</v>
      </c>
      <c r="C1972">
        <v>85.072502139999997</v>
      </c>
      <c r="D1972">
        <v>5.9647231100000004</v>
      </c>
      <c r="E1972">
        <v>2716.3100589999999</v>
      </c>
      <c r="G1972" s="41">
        <f t="shared" si="157"/>
        <v>43279</v>
      </c>
      <c r="H1972" s="21">
        <f t="shared" si="158"/>
        <v>-1.1854001238854257E-2</v>
      </c>
      <c r="I1972" s="21">
        <f t="shared" si="159"/>
        <v>2.4655133219518621E-2</v>
      </c>
      <c r="J1972" s="21">
        <f t="shared" si="160"/>
        <v>2.1805777407577498E-2</v>
      </c>
      <c r="K1972" s="21">
        <f t="shared" si="161"/>
        <v>6.1786899400682049E-3</v>
      </c>
    </row>
    <row r="1973" spans="1:11" x14ac:dyDescent="0.2">
      <c r="A1973" s="41">
        <v>43280</v>
      </c>
      <c r="B1973">
        <v>25.728618619999999</v>
      </c>
      <c r="C1973">
        <v>84.989997860000003</v>
      </c>
      <c r="D1973">
        <v>5.8666558269999998</v>
      </c>
      <c r="E1973">
        <v>2718.3701169999999</v>
      </c>
      <c r="G1973" s="41">
        <f t="shared" si="157"/>
        <v>43280</v>
      </c>
      <c r="H1973" s="21">
        <f t="shared" si="158"/>
        <v>-2.4456681194941466E-3</v>
      </c>
      <c r="I1973" s="21">
        <f t="shared" si="159"/>
        <v>-9.6981137176643806E-4</v>
      </c>
      <c r="J1973" s="21">
        <f t="shared" si="160"/>
        <v>-1.6441212976942454E-2</v>
      </c>
      <c r="K1973" s="21">
        <f t="shared" si="161"/>
        <v>7.5840311129971028E-4</v>
      </c>
    </row>
    <row r="1974" spans="1:11" x14ac:dyDescent="0.2">
      <c r="A1974" s="41">
        <v>43283</v>
      </c>
      <c r="B1974">
        <v>25.232967380000002</v>
      </c>
      <c r="C1974">
        <v>85.689002990000006</v>
      </c>
      <c r="D1974">
        <v>5.9988970760000004</v>
      </c>
      <c r="E1974">
        <v>2726.709961</v>
      </c>
      <c r="G1974" s="41">
        <f t="shared" si="157"/>
        <v>43283</v>
      </c>
      <c r="H1974" s="21">
        <f t="shared" si="158"/>
        <v>-1.9264588096257352E-2</v>
      </c>
      <c r="I1974" s="21">
        <f t="shared" si="159"/>
        <v>8.2245575667792004E-3</v>
      </c>
      <c r="J1974" s="21">
        <f t="shared" si="160"/>
        <v>2.2541163637278538E-2</v>
      </c>
      <c r="K1974" s="21">
        <f t="shared" si="161"/>
        <v>3.067957504331309E-3</v>
      </c>
    </row>
    <row r="1975" spans="1:11" x14ac:dyDescent="0.2">
      <c r="A1975" s="41">
        <v>43284</v>
      </c>
      <c r="B1975">
        <v>25.365140910000001</v>
      </c>
      <c r="C1975">
        <v>84.697998049999995</v>
      </c>
      <c r="D1975">
        <v>5.8651704789999997</v>
      </c>
      <c r="E1975">
        <v>2713.219971</v>
      </c>
      <c r="G1975" s="41">
        <f t="shared" si="157"/>
        <v>43284</v>
      </c>
      <c r="H1975" s="21">
        <f t="shared" si="158"/>
        <v>5.2381286754550269E-3</v>
      </c>
      <c r="I1975" s="21">
        <f t="shared" si="159"/>
        <v>-1.1565135611575017E-2</v>
      </c>
      <c r="J1975" s="21">
        <f t="shared" si="160"/>
        <v>-2.2291863871944928E-2</v>
      </c>
      <c r="K1975" s="21">
        <f t="shared" si="161"/>
        <v>-4.9473505407420237E-3</v>
      </c>
    </row>
    <row r="1976" spans="1:11" x14ac:dyDescent="0.2">
      <c r="A1976" s="41">
        <v>43286</v>
      </c>
      <c r="B1976">
        <v>25.404186249999999</v>
      </c>
      <c r="C1976">
        <v>84.986503600000006</v>
      </c>
      <c r="D1976">
        <v>6.0110316279999996</v>
      </c>
      <c r="E1976">
        <v>2736.610107</v>
      </c>
      <c r="G1976" s="41">
        <f t="shared" si="157"/>
        <v>43286</v>
      </c>
      <c r="H1976" s="21">
        <f t="shared" si="158"/>
        <v>1.5393306955611824E-3</v>
      </c>
      <c r="I1976" s="21">
        <f t="shared" si="159"/>
        <v>3.4062853508025626E-3</v>
      </c>
      <c r="J1976" s="21">
        <f t="shared" si="160"/>
        <v>2.4869038252553821E-2</v>
      </c>
      <c r="K1976" s="21">
        <f t="shared" si="161"/>
        <v>8.6208034180801363E-3</v>
      </c>
    </row>
    <row r="1977" spans="1:11" x14ac:dyDescent="0.2">
      <c r="A1977" s="41">
        <v>43287</v>
      </c>
      <c r="B1977">
        <v>25.386167530000002</v>
      </c>
      <c r="C1977">
        <v>85.531501770000006</v>
      </c>
      <c r="D1977">
        <v>6.1249475479999997</v>
      </c>
      <c r="E1977">
        <v>2759.820068</v>
      </c>
      <c r="G1977" s="41">
        <f t="shared" si="157"/>
        <v>43287</v>
      </c>
      <c r="H1977" s="21">
        <f t="shared" si="158"/>
        <v>-7.0928152638611078E-4</v>
      </c>
      <c r="I1977" s="21">
        <f t="shared" si="159"/>
        <v>6.4127614022704282E-3</v>
      </c>
      <c r="J1977" s="21">
        <f t="shared" si="160"/>
        <v>1.8951143006695981E-2</v>
      </c>
      <c r="K1977" s="21">
        <f t="shared" si="161"/>
        <v>8.4812816194133056E-3</v>
      </c>
    </row>
    <row r="1978" spans="1:11" x14ac:dyDescent="0.2">
      <c r="A1978" s="41">
        <v>43290</v>
      </c>
      <c r="B1978">
        <v>25.812725069999999</v>
      </c>
      <c r="C1978">
        <v>86.950996399999994</v>
      </c>
      <c r="D1978">
        <v>6.1724944109999997</v>
      </c>
      <c r="E1978">
        <v>2784.169922</v>
      </c>
      <c r="G1978" s="41">
        <f t="shared" si="157"/>
        <v>43290</v>
      </c>
      <c r="H1978" s="21">
        <f t="shared" si="158"/>
        <v>1.680275447232887E-2</v>
      </c>
      <c r="I1978" s="21">
        <f t="shared" si="159"/>
        <v>1.6596161655352493E-2</v>
      </c>
      <c r="J1978" s="21">
        <f t="shared" si="160"/>
        <v>7.7628196204759803E-3</v>
      </c>
      <c r="K1978" s="21">
        <f t="shared" si="161"/>
        <v>8.8229860643218583E-3</v>
      </c>
    </row>
    <row r="1979" spans="1:11" x14ac:dyDescent="0.2">
      <c r="A1979" s="41">
        <v>43291</v>
      </c>
      <c r="B1979">
        <v>26.19722939</v>
      </c>
      <c r="C1979">
        <v>87.153503420000007</v>
      </c>
      <c r="D1979">
        <v>6.2715506550000004</v>
      </c>
      <c r="E1979">
        <v>2793.8400879999999</v>
      </c>
      <c r="G1979" s="41">
        <f t="shared" si="157"/>
        <v>43291</v>
      </c>
      <c r="H1979" s="21">
        <f t="shared" si="158"/>
        <v>1.4895921254237469E-2</v>
      </c>
      <c r="I1979" s="21">
        <f t="shared" si="159"/>
        <v>2.3289787165683418E-3</v>
      </c>
      <c r="J1979" s="21">
        <f t="shared" si="160"/>
        <v>1.6048008698634542E-2</v>
      </c>
      <c r="K1979" s="21">
        <f t="shared" si="161"/>
        <v>3.4732671751058763E-3</v>
      </c>
    </row>
    <row r="1980" spans="1:11" x14ac:dyDescent="0.2">
      <c r="A1980" s="41">
        <v>43292</v>
      </c>
      <c r="B1980">
        <v>25.992959979999998</v>
      </c>
      <c r="C1980">
        <v>87.75</v>
      </c>
      <c r="D1980">
        <v>6.1299004549999996</v>
      </c>
      <c r="E1980">
        <v>2774.0200199999999</v>
      </c>
      <c r="G1980" s="41">
        <f t="shared" si="157"/>
        <v>43292</v>
      </c>
      <c r="H1980" s="21">
        <f t="shared" si="158"/>
        <v>-7.797366926060343E-3</v>
      </c>
      <c r="I1980" s="21">
        <f t="shared" si="159"/>
        <v>6.8442065619029879E-3</v>
      </c>
      <c r="J1980" s="21">
        <f t="shared" si="160"/>
        <v>-2.2586152578879415E-2</v>
      </c>
      <c r="K1980" s="21">
        <f t="shared" si="161"/>
        <v>-7.0942027373471772E-3</v>
      </c>
    </row>
    <row r="1981" spans="1:11" x14ac:dyDescent="0.2">
      <c r="A1981" s="41">
        <v>43293</v>
      </c>
      <c r="B1981">
        <v>25.989955899999998</v>
      </c>
      <c r="C1981">
        <v>89.831001279999995</v>
      </c>
      <c r="D1981">
        <v>6.2215266229999999</v>
      </c>
      <c r="E1981">
        <v>2798.290039</v>
      </c>
      <c r="G1981" s="41">
        <f t="shared" si="157"/>
        <v>43293</v>
      </c>
      <c r="H1981" s="21">
        <f t="shared" si="158"/>
        <v>-1.1557283211729805E-4</v>
      </c>
      <c r="I1981" s="21">
        <f t="shared" si="159"/>
        <v>2.3715114301994245E-2</v>
      </c>
      <c r="J1981" s="21">
        <f t="shared" si="160"/>
        <v>1.494741532470778E-2</v>
      </c>
      <c r="K1981" s="21">
        <f t="shared" si="161"/>
        <v>8.7490424816760726E-3</v>
      </c>
    </row>
    <row r="1982" spans="1:11" x14ac:dyDescent="0.2">
      <c r="A1982" s="41">
        <v>43294</v>
      </c>
      <c r="B1982">
        <v>26.344421390000001</v>
      </c>
      <c r="C1982">
        <v>90.651496890000004</v>
      </c>
      <c r="D1982">
        <v>6.174229145</v>
      </c>
      <c r="E1982">
        <v>2801.3100589999999</v>
      </c>
      <c r="G1982" s="41">
        <f t="shared" si="157"/>
        <v>43294</v>
      </c>
      <c r="H1982" s="21">
        <f t="shared" si="158"/>
        <v>1.3638556808786376E-2</v>
      </c>
      <c r="I1982" s="21">
        <f t="shared" si="159"/>
        <v>9.1337689473431904E-3</v>
      </c>
      <c r="J1982" s="21">
        <f t="shared" si="160"/>
        <v>-7.6022302669490616E-3</v>
      </c>
      <c r="K1982" s="21">
        <f t="shared" si="161"/>
        <v>1.0792376622543731E-3</v>
      </c>
    </row>
    <row r="1983" spans="1:11" x14ac:dyDescent="0.2">
      <c r="A1983" s="41">
        <v>43297</v>
      </c>
      <c r="B1983">
        <v>26.32639503</v>
      </c>
      <c r="C1983">
        <v>91.124496460000003</v>
      </c>
      <c r="D1983">
        <v>6.1464939120000004</v>
      </c>
      <c r="E1983">
        <v>2798.429932</v>
      </c>
      <c r="G1983" s="41">
        <f t="shared" si="157"/>
        <v>43297</v>
      </c>
      <c r="H1983" s="21">
        <f t="shared" si="158"/>
        <v>-6.8425719939489444E-4</v>
      </c>
      <c r="I1983" s="21">
        <f t="shared" si="159"/>
        <v>5.2177800282102726E-3</v>
      </c>
      <c r="J1983" s="21">
        <f t="shared" si="160"/>
        <v>-4.4920964785474249E-3</v>
      </c>
      <c r="K1983" s="21">
        <f t="shared" si="161"/>
        <v>-1.0281357433985505E-3</v>
      </c>
    </row>
    <row r="1984" spans="1:11" x14ac:dyDescent="0.2">
      <c r="A1984" s="41">
        <v>43298</v>
      </c>
      <c r="B1984">
        <v>26.49160767</v>
      </c>
      <c r="C1984">
        <v>92.196502690000003</v>
      </c>
      <c r="D1984">
        <v>6.2824482919999998</v>
      </c>
      <c r="E1984">
        <v>2809.5500489999999</v>
      </c>
      <c r="G1984" s="41">
        <f t="shared" si="157"/>
        <v>43298</v>
      </c>
      <c r="H1984" s="21">
        <f t="shared" si="158"/>
        <v>6.2755512029555689E-3</v>
      </c>
      <c r="I1984" s="21">
        <f t="shared" si="159"/>
        <v>1.1764193731051975E-2</v>
      </c>
      <c r="J1984" s="21">
        <f t="shared" si="160"/>
        <v>2.2119013204352278E-2</v>
      </c>
      <c r="K1984" s="21">
        <f t="shared" si="161"/>
        <v>3.9736985631984023E-3</v>
      </c>
    </row>
    <row r="1985" spans="1:11" x14ac:dyDescent="0.2">
      <c r="A1985" s="41">
        <v>43299</v>
      </c>
      <c r="B1985">
        <v>26.455566409999999</v>
      </c>
      <c r="C1985">
        <v>92.146003719999996</v>
      </c>
      <c r="D1985">
        <v>6.2331676480000002</v>
      </c>
      <c r="E1985">
        <v>2815.6201169999999</v>
      </c>
      <c r="G1985" s="41">
        <f t="shared" si="157"/>
        <v>43299</v>
      </c>
      <c r="H1985" s="21">
        <f t="shared" si="158"/>
        <v>-1.3604783993843993E-3</v>
      </c>
      <c r="I1985" s="21">
        <f t="shared" si="159"/>
        <v>-5.4773194781376766E-4</v>
      </c>
      <c r="J1985" s="21">
        <f t="shared" si="160"/>
        <v>-7.8441782103886304E-3</v>
      </c>
      <c r="K1985" s="21">
        <f t="shared" si="161"/>
        <v>2.1605124999144465E-3</v>
      </c>
    </row>
    <row r="1986" spans="1:11" x14ac:dyDescent="0.2">
      <c r="A1986" s="41">
        <v>43300</v>
      </c>
      <c r="B1986">
        <v>26.35042953</v>
      </c>
      <c r="C1986">
        <v>90.648498540000006</v>
      </c>
      <c r="D1986">
        <v>6.2413387299999998</v>
      </c>
      <c r="E1986">
        <v>2804.48999</v>
      </c>
      <c r="G1986" s="41">
        <f t="shared" ref="G1986:G2049" si="162">A1986</f>
        <v>43300</v>
      </c>
      <c r="H1986" s="21">
        <f t="shared" si="158"/>
        <v>-3.974092951578574E-3</v>
      </c>
      <c r="I1986" s="21">
        <f t="shared" si="159"/>
        <v>-1.6251439232789711E-2</v>
      </c>
      <c r="J1986" s="21">
        <f t="shared" si="160"/>
        <v>1.3109036145724229E-3</v>
      </c>
      <c r="K1986" s="21">
        <f t="shared" si="161"/>
        <v>-3.9529931373906146E-3</v>
      </c>
    </row>
    <row r="1987" spans="1:11" x14ac:dyDescent="0.2">
      <c r="A1987" s="41">
        <v>43301</v>
      </c>
      <c r="B1987">
        <v>26.452560420000001</v>
      </c>
      <c r="C1987">
        <v>90.684997559999999</v>
      </c>
      <c r="D1987">
        <v>6.2131090159999998</v>
      </c>
      <c r="E1987">
        <v>2801.830078</v>
      </c>
      <c r="G1987" s="41">
        <f t="shared" si="162"/>
        <v>43301</v>
      </c>
      <c r="H1987" s="21">
        <f t="shared" si="158"/>
        <v>3.8758719239747256E-3</v>
      </c>
      <c r="I1987" s="21">
        <f t="shared" si="159"/>
        <v>4.0264340378337593E-4</v>
      </c>
      <c r="J1987" s="21">
        <f t="shared" si="160"/>
        <v>-4.523022258719811E-3</v>
      </c>
      <c r="K1987" s="21">
        <f t="shared" si="161"/>
        <v>-9.4844767122881368E-4</v>
      </c>
    </row>
    <row r="1988" spans="1:11" x14ac:dyDescent="0.2">
      <c r="A1988" s="41">
        <v>43304</v>
      </c>
      <c r="B1988">
        <v>26.323394780000001</v>
      </c>
      <c r="C1988">
        <v>90.099998470000003</v>
      </c>
      <c r="D1988">
        <v>6.1764578820000002</v>
      </c>
      <c r="E1988">
        <v>2806.9799800000001</v>
      </c>
      <c r="G1988" s="41">
        <f t="shared" si="162"/>
        <v>43304</v>
      </c>
      <c r="H1988" s="21">
        <f t="shared" si="158"/>
        <v>-4.8829163585367621E-3</v>
      </c>
      <c r="I1988" s="21">
        <f t="shared" si="159"/>
        <v>-6.4508916109629055E-3</v>
      </c>
      <c r="J1988" s="21">
        <f t="shared" si="160"/>
        <v>-5.8990006300574382E-3</v>
      </c>
      <c r="K1988" s="21">
        <f t="shared" si="161"/>
        <v>1.8380493665326458E-3</v>
      </c>
    </row>
    <row r="1989" spans="1:11" x14ac:dyDescent="0.2">
      <c r="A1989" s="41">
        <v>43305</v>
      </c>
      <c r="B1989">
        <v>26.422515870000002</v>
      </c>
      <c r="C1989">
        <v>91.46199799</v>
      </c>
      <c r="D1989">
        <v>6.1591215129999997</v>
      </c>
      <c r="E1989">
        <v>2820.3999020000001</v>
      </c>
      <c r="G1989" s="41">
        <f t="shared" si="162"/>
        <v>43305</v>
      </c>
      <c r="H1989" s="21">
        <f t="shared" ref="H1989:H2052" si="163">(B1989-B1988)/B1988</f>
        <v>3.7655131805154111E-3</v>
      </c>
      <c r="I1989" s="21">
        <f t="shared" ref="I1989:I2052" si="164">C1989/C1988-1</f>
        <v>1.5116532110191816E-2</v>
      </c>
      <c r="J1989" s="21">
        <f t="shared" ref="J1989:J2052" si="165">D1989/D1988-1</f>
        <v>-2.8068464694827044E-3</v>
      </c>
      <c r="K1989" s="21">
        <f t="shared" ref="K1989:K2052" si="166">E1989/E1988-1</f>
        <v>4.7809111912511248E-3</v>
      </c>
    </row>
    <row r="1990" spans="1:11" x14ac:dyDescent="0.2">
      <c r="A1990" s="41">
        <v>43306</v>
      </c>
      <c r="B1990">
        <v>26.404497150000001</v>
      </c>
      <c r="C1990">
        <v>93.180496219999995</v>
      </c>
      <c r="D1990">
        <v>6.237377167</v>
      </c>
      <c r="E1990">
        <v>2846.070068</v>
      </c>
      <c r="G1990" s="41">
        <f t="shared" si="162"/>
        <v>43306</v>
      </c>
      <c r="H1990" s="21">
        <f t="shared" si="163"/>
        <v>-6.8194565909823019E-4</v>
      </c>
      <c r="I1990" s="21">
        <f t="shared" si="164"/>
        <v>1.8789205000615539E-2</v>
      </c>
      <c r="J1990" s="21">
        <f t="shared" si="165"/>
        <v>1.2705651907471971E-2</v>
      </c>
      <c r="K1990" s="21">
        <f t="shared" si="166"/>
        <v>9.1016050531687043E-3</v>
      </c>
    </row>
    <row r="1991" spans="1:11" x14ac:dyDescent="0.2">
      <c r="A1991" s="41">
        <v>43307</v>
      </c>
      <c r="B1991">
        <v>26.503623959999999</v>
      </c>
      <c r="C1991">
        <v>90.400001529999997</v>
      </c>
      <c r="D1991">
        <v>6.3109273909999999</v>
      </c>
      <c r="E1991">
        <v>2837.4399410000001</v>
      </c>
      <c r="G1991" s="41">
        <f t="shared" si="162"/>
        <v>43307</v>
      </c>
      <c r="H1991" s="21">
        <f t="shared" si="163"/>
        <v>3.7541639000687344E-3</v>
      </c>
      <c r="I1991" s="21">
        <f t="shared" si="164"/>
        <v>-2.9839878545347309E-2</v>
      </c>
      <c r="J1991" s="21">
        <f t="shared" si="165"/>
        <v>1.1791851291137467E-2</v>
      </c>
      <c r="K1991" s="21">
        <f t="shared" si="166"/>
        <v>-3.032296041138749E-3</v>
      </c>
    </row>
    <row r="1992" spans="1:11" x14ac:dyDescent="0.2">
      <c r="A1992" s="41">
        <v>43308</v>
      </c>
      <c r="B1992">
        <v>26.473587040000002</v>
      </c>
      <c r="C1992">
        <v>90.863502499999996</v>
      </c>
      <c r="D1992">
        <v>6.2410931590000001</v>
      </c>
      <c r="E1992">
        <v>2818.820068</v>
      </c>
      <c r="G1992" s="41">
        <f t="shared" si="162"/>
        <v>43308</v>
      </c>
      <c r="H1992" s="21">
        <f t="shared" si="163"/>
        <v>-1.1333136949622277E-3</v>
      </c>
      <c r="I1992" s="21">
        <f t="shared" si="164"/>
        <v>5.1272230326919743E-3</v>
      </c>
      <c r="J1992" s="21">
        <f t="shared" si="165"/>
        <v>-1.1065605365637721E-2</v>
      </c>
      <c r="K1992" s="21">
        <f t="shared" si="166"/>
        <v>-6.5622086765431131E-3</v>
      </c>
    </row>
    <row r="1993" spans="1:11" x14ac:dyDescent="0.2">
      <c r="A1993" s="41">
        <v>43311</v>
      </c>
      <c r="B1993">
        <v>26.698877329999998</v>
      </c>
      <c r="C1993">
        <v>88.960998540000006</v>
      </c>
      <c r="D1993">
        <v>6.0457019809999997</v>
      </c>
      <c r="E1993">
        <v>2802.6000979999999</v>
      </c>
      <c r="G1993" s="41">
        <f t="shared" si="162"/>
        <v>43311</v>
      </c>
      <c r="H1993" s="21">
        <f t="shared" si="163"/>
        <v>8.5100024284429816E-3</v>
      </c>
      <c r="I1993" s="21">
        <f t="shared" si="164"/>
        <v>-2.0938043412975338E-2</v>
      </c>
      <c r="J1993" s="21">
        <f t="shared" si="165"/>
        <v>-3.1307204206403427E-2</v>
      </c>
      <c r="K1993" s="21">
        <f t="shared" si="166"/>
        <v>-5.7541700458760836E-3</v>
      </c>
    </row>
    <row r="1994" spans="1:11" x14ac:dyDescent="0.2">
      <c r="A1994" s="41">
        <v>43312</v>
      </c>
      <c r="B1994">
        <v>26.804021840000001</v>
      </c>
      <c r="C1994">
        <v>88.872001650000001</v>
      </c>
      <c r="D1994">
        <v>6.0637807849999996</v>
      </c>
      <c r="E1994">
        <v>2816.290039</v>
      </c>
      <c r="G1994" s="41">
        <f t="shared" si="162"/>
        <v>43312</v>
      </c>
      <c r="H1994" s="21">
        <f t="shared" si="163"/>
        <v>3.9381622193476089E-3</v>
      </c>
      <c r="I1994" s="21">
        <f t="shared" si="164"/>
        <v>-1.0004034516315485E-3</v>
      </c>
      <c r="J1994" s="21">
        <f t="shared" si="165"/>
        <v>2.9903564642810299E-3</v>
      </c>
      <c r="K1994" s="21">
        <f t="shared" si="166"/>
        <v>4.884728652428727E-3</v>
      </c>
    </row>
    <row r="1995" spans="1:11" x14ac:dyDescent="0.2">
      <c r="A1995" s="41">
        <v>43313</v>
      </c>
      <c r="B1995">
        <v>26.506637569999999</v>
      </c>
      <c r="C1995">
        <v>89.858497619999994</v>
      </c>
      <c r="D1995">
        <v>6.1036500929999997</v>
      </c>
      <c r="E1995">
        <v>2813.360107</v>
      </c>
      <c r="G1995" s="41">
        <f t="shared" si="162"/>
        <v>43313</v>
      </c>
      <c r="H1995" s="21">
        <f t="shared" si="163"/>
        <v>-1.1094763008893369E-2</v>
      </c>
      <c r="I1995" s="21">
        <f t="shared" si="164"/>
        <v>1.1100188492266128E-2</v>
      </c>
      <c r="J1995" s="21">
        <f t="shared" si="165"/>
        <v>6.5749916452495505E-3</v>
      </c>
      <c r="K1995" s="21">
        <f t="shared" si="166"/>
        <v>-1.0403516539227997E-3</v>
      </c>
    </row>
    <row r="1996" spans="1:11" x14ac:dyDescent="0.2">
      <c r="A1996" s="41">
        <v>43314</v>
      </c>
      <c r="B1996">
        <v>26.66283035</v>
      </c>
      <c r="C1996">
        <v>91.716499330000005</v>
      </c>
      <c r="D1996">
        <v>6.2064232830000003</v>
      </c>
      <c r="E1996">
        <v>2827.219971</v>
      </c>
      <c r="G1996" s="41">
        <f t="shared" si="162"/>
        <v>43314</v>
      </c>
      <c r="H1996" s="21">
        <f t="shared" si="163"/>
        <v>5.8925912269151446E-3</v>
      </c>
      <c r="I1996" s="21">
        <f t="shared" si="164"/>
        <v>2.0676972787340153E-2</v>
      </c>
      <c r="J1996" s="21">
        <f t="shared" si="165"/>
        <v>1.6837988487883093E-2</v>
      </c>
      <c r="K1996" s="21">
        <f t="shared" si="166"/>
        <v>4.9264450595978282E-3</v>
      </c>
    </row>
    <row r="1997" spans="1:11" x14ac:dyDescent="0.2">
      <c r="A1997" s="41">
        <v>43315</v>
      </c>
      <c r="B1997">
        <v>26.915166849999999</v>
      </c>
      <c r="C1997">
        <v>91.16449738</v>
      </c>
      <c r="D1997">
        <v>6.243073463</v>
      </c>
      <c r="E1997">
        <v>2840.3500979999999</v>
      </c>
      <c r="G1997" s="41">
        <f t="shared" si="162"/>
        <v>43315</v>
      </c>
      <c r="H1997" s="21">
        <f t="shared" si="163"/>
        <v>9.4639802559445228E-3</v>
      </c>
      <c r="I1997" s="21">
        <f t="shared" si="164"/>
        <v>-6.0185675863387855E-3</v>
      </c>
      <c r="J1997" s="21">
        <f t="shared" si="165"/>
        <v>5.9052014870446534E-3</v>
      </c>
      <c r="K1997" s="21">
        <f t="shared" si="166"/>
        <v>4.6441830259693617E-3</v>
      </c>
    </row>
    <row r="1998" spans="1:11" x14ac:dyDescent="0.2">
      <c r="A1998" s="41">
        <v>43318</v>
      </c>
      <c r="B1998">
        <v>26.936191560000001</v>
      </c>
      <c r="C1998">
        <v>92.387496949999999</v>
      </c>
      <c r="D1998">
        <v>6.2908682819999999</v>
      </c>
      <c r="E1998">
        <v>2850.3999020000001</v>
      </c>
      <c r="G1998" s="41">
        <f t="shared" si="162"/>
        <v>43318</v>
      </c>
      <c r="H1998" s="21">
        <f t="shared" si="163"/>
        <v>7.8114730319802945E-4</v>
      </c>
      <c r="I1998" s="21">
        <f t="shared" si="164"/>
        <v>1.34153053562307E-2</v>
      </c>
      <c r="J1998" s="21">
        <f t="shared" si="165"/>
        <v>7.6556553888496026E-3</v>
      </c>
      <c r="K1998" s="21">
        <f t="shared" si="166"/>
        <v>3.5382272090600519E-3</v>
      </c>
    </row>
    <row r="1999" spans="1:11" x14ac:dyDescent="0.2">
      <c r="A1999" s="41">
        <v>43319</v>
      </c>
      <c r="B1999">
        <v>26.96623039</v>
      </c>
      <c r="C1999">
        <v>93.124000550000005</v>
      </c>
      <c r="D1999">
        <v>6.3631806370000001</v>
      </c>
      <c r="E1999">
        <v>2858.4499510000001</v>
      </c>
      <c r="G1999" s="41">
        <f t="shared" si="162"/>
        <v>43319</v>
      </c>
      <c r="H1999" s="21">
        <f t="shared" si="163"/>
        <v>1.1151847481143595E-3</v>
      </c>
      <c r="I1999" s="21">
        <f t="shared" si="164"/>
        <v>7.9718968942150692E-3</v>
      </c>
      <c r="J1999" s="21">
        <f t="shared" si="165"/>
        <v>1.1494813078014587E-2</v>
      </c>
      <c r="K1999" s="21">
        <f t="shared" si="166"/>
        <v>2.8241823171377689E-3</v>
      </c>
    </row>
    <row r="2000" spans="1:11" x14ac:dyDescent="0.2">
      <c r="A2000" s="41">
        <v>43320</v>
      </c>
      <c r="B2000">
        <v>27.050338750000002</v>
      </c>
      <c r="C2000">
        <v>94.325996399999994</v>
      </c>
      <c r="D2000">
        <v>6.3995833400000004</v>
      </c>
      <c r="E2000">
        <v>2857.6999510000001</v>
      </c>
      <c r="G2000" s="41">
        <f t="shared" si="162"/>
        <v>43320</v>
      </c>
      <c r="H2000" s="21">
        <f t="shared" si="163"/>
        <v>3.1190254916457338E-3</v>
      </c>
      <c r="I2000" s="21">
        <f t="shared" si="164"/>
        <v>1.290747651411972E-2</v>
      </c>
      <c r="J2000" s="21">
        <f t="shared" si="165"/>
        <v>5.720834450043677E-3</v>
      </c>
      <c r="K2000" s="21">
        <f t="shared" si="166"/>
        <v>-2.6237996566547128E-4</v>
      </c>
    </row>
    <row r="2001" spans="1:11" x14ac:dyDescent="0.2">
      <c r="A2001" s="41">
        <v>43321</v>
      </c>
      <c r="B2001">
        <v>26.89323044</v>
      </c>
      <c r="C2001">
        <v>94.926002499999996</v>
      </c>
      <c r="D2001">
        <v>6.3510456089999998</v>
      </c>
      <c r="E2001">
        <v>2853.580078</v>
      </c>
      <c r="G2001" s="41">
        <f t="shared" si="162"/>
        <v>43321</v>
      </c>
      <c r="H2001" s="21">
        <f t="shared" si="163"/>
        <v>-5.8079978758122461E-3</v>
      </c>
      <c r="I2001" s="21">
        <f t="shared" si="164"/>
        <v>6.3609834287423617E-3</v>
      </c>
      <c r="J2001" s="21">
        <f t="shared" si="165"/>
        <v>-7.5845142443290436E-3</v>
      </c>
      <c r="K2001" s="21">
        <f t="shared" si="166"/>
        <v>-1.4416744482073085E-3</v>
      </c>
    </row>
    <row r="2002" spans="1:11" x14ac:dyDescent="0.2">
      <c r="A2002" s="41">
        <v>43322</v>
      </c>
      <c r="B2002">
        <v>27.246728900000001</v>
      </c>
      <c r="C2002">
        <v>94.315002440000001</v>
      </c>
      <c r="D2002">
        <v>6.3096895220000002</v>
      </c>
      <c r="E2002">
        <v>2833.280029</v>
      </c>
      <c r="G2002" s="41">
        <f t="shared" si="162"/>
        <v>43322</v>
      </c>
      <c r="H2002" s="21">
        <f t="shared" si="163"/>
        <v>1.3144514594060082E-2</v>
      </c>
      <c r="I2002" s="21">
        <f t="shared" si="164"/>
        <v>-6.4365931768800566E-3</v>
      </c>
      <c r="J2002" s="21">
        <f t="shared" si="165"/>
        <v>-6.5116973717516125E-3</v>
      </c>
      <c r="K2002" s="21">
        <f t="shared" si="166"/>
        <v>-7.1138879740945127E-3</v>
      </c>
    </row>
    <row r="2003" spans="1:11" x14ac:dyDescent="0.2">
      <c r="A2003" s="41">
        <v>43325</v>
      </c>
      <c r="B2003">
        <v>27.0835762</v>
      </c>
      <c r="C2003">
        <v>94.809997559999999</v>
      </c>
      <c r="D2003">
        <v>6.3426251410000001</v>
      </c>
      <c r="E2003">
        <v>2821.929932</v>
      </c>
      <c r="G2003" s="41">
        <f t="shared" si="162"/>
        <v>43325</v>
      </c>
      <c r="H2003" s="21">
        <f t="shared" si="163"/>
        <v>-5.9879738444493149E-3</v>
      </c>
      <c r="I2003" s="21">
        <f t="shared" si="164"/>
        <v>5.2483179472417874E-3</v>
      </c>
      <c r="J2003" s="21">
        <f t="shared" si="165"/>
        <v>5.219847804739608E-3</v>
      </c>
      <c r="K2003" s="21">
        <f t="shared" si="166"/>
        <v>-4.0059919541401978E-3</v>
      </c>
    </row>
    <row r="2004" spans="1:11" x14ac:dyDescent="0.2">
      <c r="A2004" s="41">
        <v>43326</v>
      </c>
      <c r="B2004">
        <v>27.449161530000001</v>
      </c>
      <c r="C2004">
        <v>95.98249817</v>
      </c>
      <c r="D2004">
        <v>6.4741239549999996</v>
      </c>
      <c r="E2004">
        <v>2839.959961</v>
      </c>
      <c r="G2004" s="41">
        <f t="shared" si="162"/>
        <v>43326</v>
      </c>
      <c r="H2004" s="21">
        <f t="shared" si="163"/>
        <v>1.3498414216066556E-2</v>
      </c>
      <c r="I2004" s="21">
        <f t="shared" si="164"/>
        <v>1.2366845693229767E-2</v>
      </c>
      <c r="J2004" s="21">
        <f t="shared" si="165"/>
        <v>2.0732553331894943E-2</v>
      </c>
      <c r="K2004" s="21">
        <f t="shared" si="166"/>
        <v>6.3892546712602805E-3</v>
      </c>
    </row>
    <row r="2005" spans="1:11" x14ac:dyDescent="0.2">
      <c r="A2005" s="41">
        <v>43327</v>
      </c>
      <c r="B2005">
        <v>27.258811949999998</v>
      </c>
      <c r="C2005">
        <v>94.130996699999997</v>
      </c>
      <c r="D2005">
        <v>6.4159274100000001</v>
      </c>
      <c r="E2005">
        <v>2818.3701169999999</v>
      </c>
      <c r="G2005" s="41">
        <f t="shared" si="162"/>
        <v>43327</v>
      </c>
      <c r="H2005" s="21">
        <f t="shared" si="163"/>
        <v>-6.9346227494768587E-3</v>
      </c>
      <c r="I2005" s="21">
        <f t="shared" si="164"/>
        <v>-1.9289990418052128E-2</v>
      </c>
      <c r="J2005" s="21">
        <f t="shared" si="165"/>
        <v>-8.989099591621863E-3</v>
      </c>
      <c r="K2005" s="21">
        <f t="shared" si="166"/>
        <v>-7.6021649236202027E-3</v>
      </c>
    </row>
    <row r="2006" spans="1:11" x14ac:dyDescent="0.2">
      <c r="A2006" s="41">
        <v>43328</v>
      </c>
      <c r="B2006">
        <v>29.802803040000001</v>
      </c>
      <c r="C2006">
        <v>94.325996399999994</v>
      </c>
      <c r="D2006">
        <v>6.3753147129999999</v>
      </c>
      <c r="E2006">
        <v>2840.6899410000001</v>
      </c>
      <c r="G2006" s="41">
        <f t="shared" si="162"/>
        <v>43328</v>
      </c>
      <c r="H2006" s="21">
        <f t="shared" si="163"/>
        <v>9.3327291543973637E-2</v>
      </c>
      <c r="I2006" s="21">
        <f t="shared" si="164"/>
        <v>2.0715779800086764E-3</v>
      </c>
      <c r="J2006" s="21">
        <f t="shared" si="165"/>
        <v>-6.3299807502030792E-3</v>
      </c>
      <c r="K2006" s="21">
        <f t="shared" si="166"/>
        <v>7.9194084074942772E-3</v>
      </c>
    </row>
    <row r="2007" spans="1:11" x14ac:dyDescent="0.2">
      <c r="A2007" s="41">
        <v>43329</v>
      </c>
      <c r="B2007">
        <v>29.564130779999999</v>
      </c>
      <c r="C2007">
        <v>94.111000059999995</v>
      </c>
      <c r="D2007">
        <v>6.0627903940000003</v>
      </c>
      <c r="E2007">
        <v>2850.1298830000001</v>
      </c>
      <c r="G2007" s="41">
        <f t="shared" si="162"/>
        <v>43329</v>
      </c>
      <c r="H2007" s="21">
        <f t="shared" si="163"/>
        <v>-8.0083829591352865E-3</v>
      </c>
      <c r="I2007" s="21">
        <f t="shared" si="164"/>
        <v>-2.279290420514446E-3</v>
      </c>
      <c r="J2007" s="21">
        <f t="shared" si="165"/>
        <v>-4.9021002580896367E-2</v>
      </c>
      <c r="K2007" s="21">
        <f t="shared" si="166"/>
        <v>3.3231159317150816E-3</v>
      </c>
    </row>
    <row r="2008" spans="1:11" x14ac:dyDescent="0.2">
      <c r="A2008" s="41">
        <v>43332</v>
      </c>
      <c r="B2008">
        <v>29.005167010000001</v>
      </c>
      <c r="C2008">
        <v>93.83550262</v>
      </c>
      <c r="D2008">
        <v>6.1375770569999997</v>
      </c>
      <c r="E2008">
        <v>2857.0500489999999</v>
      </c>
      <c r="G2008" s="41">
        <f t="shared" si="162"/>
        <v>43332</v>
      </c>
      <c r="H2008" s="21">
        <f t="shared" si="163"/>
        <v>-1.890682239770549E-2</v>
      </c>
      <c r="I2008" s="21">
        <f t="shared" si="164"/>
        <v>-2.9273670434312171E-3</v>
      </c>
      <c r="J2008" s="21">
        <f t="shared" si="165"/>
        <v>1.2335353548427408E-2</v>
      </c>
      <c r="K2008" s="21">
        <f t="shared" si="166"/>
        <v>2.4280177690414462E-3</v>
      </c>
    </row>
    <row r="2009" spans="1:11" x14ac:dyDescent="0.2">
      <c r="A2009" s="41">
        <v>43333</v>
      </c>
      <c r="B2009">
        <v>29.029340739999999</v>
      </c>
      <c r="C2009">
        <v>94.170997619999994</v>
      </c>
      <c r="D2009">
        <v>6.2732858660000002</v>
      </c>
      <c r="E2009">
        <v>2862.959961</v>
      </c>
      <c r="G2009" s="41">
        <f t="shared" si="162"/>
        <v>43333</v>
      </c>
      <c r="H2009" s="21">
        <f t="shared" si="163"/>
        <v>8.3342840231408687E-4</v>
      </c>
      <c r="I2009" s="21">
        <f t="shared" si="164"/>
        <v>3.5753525119233132E-3</v>
      </c>
      <c r="J2009" s="21">
        <f t="shared" si="165"/>
        <v>2.2111137300544703E-2</v>
      </c>
      <c r="K2009" s="21">
        <f t="shared" si="166"/>
        <v>2.0685363919574762E-3</v>
      </c>
    </row>
    <row r="2010" spans="1:11" x14ac:dyDescent="0.2">
      <c r="A2010" s="41">
        <v>43334</v>
      </c>
      <c r="B2010">
        <v>28.905464169999998</v>
      </c>
      <c r="C2010">
        <v>95.245002749999998</v>
      </c>
      <c r="D2010">
        <v>6.5085468290000001</v>
      </c>
      <c r="E2010">
        <v>2861.820068</v>
      </c>
      <c r="G2010" s="41">
        <f t="shared" si="162"/>
        <v>43334</v>
      </c>
      <c r="H2010" s="21">
        <f t="shared" si="163"/>
        <v>-4.2672884344668793E-3</v>
      </c>
      <c r="I2010" s="21">
        <f t="shared" si="164"/>
        <v>1.1404839676158574E-2</v>
      </c>
      <c r="J2010" s="21">
        <f t="shared" si="165"/>
        <v>3.7502031315848283E-2</v>
      </c>
      <c r="K2010" s="21">
        <f t="shared" si="166"/>
        <v>-3.9815191812941908E-4</v>
      </c>
    </row>
    <row r="2011" spans="1:11" x14ac:dyDescent="0.2">
      <c r="A2011" s="41">
        <v>43335</v>
      </c>
      <c r="B2011">
        <v>28.75741386</v>
      </c>
      <c r="C2011">
        <v>95.144996640000002</v>
      </c>
      <c r="D2011">
        <v>6.6080985070000002</v>
      </c>
      <c r="E2011">
        <v>2856.9799800000001</v>
      </c>
      <c r="G2011" s="41">
        <f t="shared" si="162"/>
        <v>43335</v>
      </c>
      <c r="H2011" s="21">
        <f t="shared" si="163"/>
        <v>-5.1218796947621751E-3</v>
      </c>
      <c r="I2011" s="21">
        <f t="shared" si="164"/>
        <v>-1.0499880005515605E-3</v>
      </c>
      <c r="J2011" s="21">
        <f t="shared" si="165"/>
        <v>1.5295530725296436E-2</v>
      </c>
      <c r="K2011" s="21">
        <f t="shared" si="166"/>
        <v>-1.6912621635861713E-3</v>
      </c>
    </row>
    <row r="2012" spans="1:11" x14ac:dyDescent="0.2">
      <c r="A2012" s="41">
        <v>43336</v>
      </c>
      <c r="B2012">
        <v>28.687919619999999</v>
      </c>
      <c r="C2012">
        <v>95.269500730000004</v>
      </c>
      <c r="D2012">
        <v>6.7413296699999998</v>
      </c>
      <c r="E2012">
        <v>2874.6899410000001</v>
      </c>
      <c r="G2012" s="41">
        <f t="shared" si="162"/>
        <v>43336</v>
      </c>
      <c r="H2012" s="21">
        <f t="shared" si="163"/>
        <v>-2.4165677879909656E-3</v>
      </c>
      <c r="I2012" s="21">
        <f t="shared" si="164"/>
        <v>1.308572120414242E-3</v>
      </c>
      <c r="J2012" s="21">
        <f t="shared" si="165"/>
        <v>2.0161800381587325E-2</v>
      </c>
      <c r="K2012" s="21">
        <f t="shared" si="166"/>
        <v>6.1988397272563223E-3</v>
      </c>
    </row>
    <row r="2013" spans="1:11" x14ac:dyDescent="0.2">
      <c r="A2013" s="41">
        <v>43339</v>
      </c>
      <c r="B2013">
        <v>28.564043049999999</v>
      </c>
      <c r="C2013">
        <v>96.384002690000003</v>
      </c>
      <c r="D2013">
        <v>6.832462788</v>
      </c>
      <c r="E2013">
        <v>2896.73999</v>
      </c>
      <c r="G2013" s="41">
        <f t="shared" si="162"/>
        <v>43339</v>
      </c>
      <c r="H2013" s="21">
        <f t="shared" si="163"/>
        <v>-4.318074354671529E-3</v>
      </c>
      <c r="I2013" s="21">
        <f t="shared" si="164"/>
        <v>1.1698412938665026E-2</v>
      </c>
      <c r="J2013" s="21">
        <f t="shared" si="165"/>
        <v>1.3518567176080687E-2</v>
      </c>
      <c r="K2013" s="21">
        <f t="shared" si="166"/>
        <v>7.6704094885202689E-3</v>
      </c>
    </row>
    <row r="2014" spans="1:11" x14ac:dyDescent="0.2">
      <c r="A2014" s="41">
        <v>43340</v>
      </c>
      <c r="B2014">
        <v>29.0263195</v>
      </c>
      <c r="C2014">
        <v>96.640998839999995</v>
      </c>
      <c r="D2014">
        <v>6.7948212620000001</v>
      </c>
      <c r="E2014">
        <v>2897.5200199999999</v>
      </c>
      <c r="G2014" s="41">
        <f t="shared" si="162"/>
        <v>43340</v>
      </c>
      <c r="H2014" s="21">
        <f t="shared" si="163"/>
        <v>1.6183859168354003E-2</v>
      </c>
      <c r="I2014" s="21">
        <f t="shared" si="164"/>
        <v>2.6663776438768938E-3</v>
      </c>
      <c r="J2014" s="21">
        <f t="shared" si="165"/>
        <v>-5.5092178571554129E-3</v>
      </c>
      <c r="K2014" s="21">
        <f t="shared" si="166"/>
        <v>2.6927856925129667E-4</v>
      </c>
    </row>
    <row r="2015" spans="1:11" x14ac:dyDescent="0.2">
      <c r="A2015" s="41">
        <v>43341</v>
      </c>
      <c r="B2015">
        <v>28.89639854</v>
      </c>
      <c r="C2015">
        <v>99.90499878</v>
      </c>
      <c r="D2015">
        <v>6.9003748890000001</v>
      </c>
      <c r="E2015">
        <v>2914.040039</v>
      </c>
      <c r="G2015" s="41">
        <f t="shared" si="162"/>
        <v>43341</v>
      </c>
      <c r="H2015" s="21">
        <f t="shared" si="163"/>
        <v>-4.475970851213147E-3</v>
      </c>
      <c r="I2015" s="21">
        <f t="shared" si="164"/>
        <v>3.3774484733999133E-2</v>
      </c>
      <c r="J2015" s="21">
        <f t="shared" si="165"/>
        <v>1.5534422897966138E-2</v>
      </c>
      <c r="K2015" s="21">
        <f t="shared" si="166"/>
        <v>5.7014339455712104E-3</v>
      </c>
    </row>
    <row r="2016" spans="1:11" x14ac:dyDescent="0.2">
      <c r="A2016" s="41">
        <v>43342</v>
      </c>
      <c r="B2016">
        <v>29.035381319999999</v>
      </c>
      <c r="C2016">
        <v>100.1190033</v>
      </c>
      <c r="D2016">
        <v>6.8835268020000004</v>
      </c>
      <c r="E2016">
        <v>2901.1298830000001</v>
      </c>
      <c r="G2016" s="41">
        <f t="shared" si="162"/>
        <v>43342</v>
      </c>
      <c r="H2016" s="21">
        <f t="shared" si="163"/>
        <v>4.8096921077417833E-3</v>
      </c>
      <c r="I2016" s="21">
        <f t="shared" si="164"/>
        <v>2.1420802023255359E-3</v>
      </c>
      <c r="J2016" s="21">
        <f t="shared" si="165"/>
        <v>-2.4416190817193595E-3</v>
      </c>
      <c r="K2016" s="21">
        <f t="shared" si="166"/>
        <v>-4.4303289684483049E-3</v>
      </c>
    </row>
    <row r="2017" spans="1:11" x14ac:dyDescent="0.2">
      <c r="A2017" s="41">
        <v>43343</v>
      </c>
      <c r="B2017">
        <v>28.962869640000001</v>
      </c>
      <c r="C2017">
        <v>100.635498</v>
      </c>
      <c r="D2017">
        <v>6.9546380040000004</v>
      </c>
      <c r="E2017">
        <v>2901.5200199999999</v>
      </c>
      <c r="G2017" s="41">
        <f t="shared" si="162"/>
        <v>43343</v>
      </c>
      <c r="H2017" s="21">
        <f t="shared" si="163"/>
        <v>-2.497355870785515E-3</v>
      </c>
      <c r="I2017" s="21">
        <f t="shared" si="164"/>
        <v>5.1588078484197109E-3</v>
      </c>
      <c r="J2017" s="21">
        <f t="shared" si="165"/>
        <v>1.0330634868645827E-2</v>
      </c>
      <c r="K2017" s="21">
        <f t="shared" si="166"/>
        <v>1.3447760553075838E-4</v>
      </c>
    </row>
    <row r="2018" spans="1:11" x14ac:dyDescent="0.2">
      <c r="A2018" s="41">
        <v>43347</v>
      </c>
      <c r="B2018">
        <v>28.811796189999999</v>
      </c>
      <c r="C2018">
        <v>101.97550200000001</v>
      </c>
      <c r="D2018">
        <v>7.0294685360000004</v>
      </c>
      <c r="E2018">
        <v>2896.719971</v>
      </c>
      <c r="G2018" s="41">
        <f t="shared" si="162"/>
        <v>43347</v>
      </c>
      <c r="H2018" s="21">
        <f t="shared" si="163"/>
        <v>-5.2161077917278484E-3</v>
      </c>
      <c r="I2018" s="21">
        <f t="shared" si="164"/>
        <v>1.3315420767332053E-2</v>
      </c>
      <c r="J2018" s="21">
        <f t="shared" si="165"/>
        <v>1.0759802588856671E-2</v>
      </c>
      <c r="K2018" s="21">
        <f t="shared" si="166"/>
        <v>-1.6543222059174356E-3</v>
      </c>
    </row>
    <row r="2019" spans="1:11" x14ac:dyDescent="0.2">
      <c r="A2019" s="41">
        <v>43348</v>
      </c>
      <c r="B2019">
        <v>29.192495350000002</v>
      </c>
      <c r="C2019">
        <v>99.740997309999997</v>
      </c>
      <c r="D2019">
        <v>6.8986387249999996</v>
      </c>
      <c r="E2019">
        <v>2888.6000979999999</v>
      </c>
      <c r="G2019" s="41">
        <f t="shared" si="162"/>
        <v>43348</v>
      </c>
      <c r="H2019" s="21">
        <f t="shared" si="163"/>
        <v>1.3213308795101625E-2</v>
      </c>
      <c r="I2019" s="21">
        <f t="shared" si="164"/>
        <v>-2.1912171513507328E-2</v>
      </c>
      <c r="J2019" s="21">
        <f t="shared" si="165"/>
        <v>-1.8611621964019331E-2</v>
      </c>
      <c r="K2019" s="21">
        <f t="shared" si="166"/>
        <v>-2.8031266678487654E-3</v>
      </c>
    </row>
    <row r="2020" spans="1:11" x14ac:dyDescent="0.2">
      <c r="A2020" s="41">
        <v>43349</v>
      </c>
      <c r="B2020">
        <v>29.141132349999999</v>
      </c>
      <c r="C2020">
        <v>97.915496829999995</v>
      </c>
      <c r="D2020">
        <v>6.7574067119999999</v>
      </c>
      <c r="E2020">
        <v>2878.0500489999999</v>
      </c>
      <c r="G2020" s="41">
        <f t="shared" si="162"/>
        <v>43349</v>
      </c>
      <c r="H2020" s="21">
        <f t="shared" si="163"/>
        <v>-1.7594590453536561E-3</v>
      </c>
      <c r="I2020" s="21">
        <f t="shared" si="164"/>
        <v>-1.8302408530428638E-2</v>
      </c>
      <c r="J2020" s="21">
        <f t="shared" si="165"/>
        <v>-2.0472446613009065E-2</v>
      </c>
      <c r="K2020" s="21">
        <f t="shared" si="166"/>
        <v>-3.6523051450786381E-3</v>
      </c>
    </row>
    <row r="2021" spans="1:11" x14ac:dyDescent="0.2">
      <c r="A2021" s="41">
        <v>43350</v>
      </c>
      <c r="B2021">
        <v>28.953805920000001</v>
      </c>
      <c r="C2021">
        <v>97.603500370000006</v>
      </c>
      <c r="D2021">
        <v>6.7360978129999998</v>
      </c>
      <c r="E2021">
        <v>2871.679932</v>
      </c>
      <c r="G2021" s="41">
        <f t="shared" si="162"/>
        <v>43350</v>
      </c>
      <c r="H2021" s="21">
        <f t="shared" si="163"/>
        <v>-6.4282481459578154E-3</v>
      </c>
      <c r="I2021" s="21">
        <f t="shared" si="164"/>
        <v>-3.1863848941263706E-3</v>
      </c>
      <c r="J2021" s="21">
        <f t="shared" si="165"/>
        <v>-3.1534137144888508E-3</v>
      </c>
      <c r="K2021" s="21">
        <f t="shared" si="166"/>
        <v>-2.2133447617470603E-3</v>
      </c>
    </row>
    <row r="2022" spans="1:11" x14ac:dyDescent="0.2">
      <c r="A2022" s="41">
        <v>43353</v>
      </c>
      <c r="B2022">
        <v>29.277088169999999</v>
      </c>
      <c r="C2022">
        <v>96.950500489999996</v>
      </c>
      <c r="D2022">
        <v>6.8072109220000003</v>
      </c>
      <c r="E2022">
        <v>2877.1298830000001</v>
      </c>
      <c r="G2022" s="41">
        <f t="shared" si="162"/>
        <v>43353</v>
      </c>
      <c r="H2022" s="21">
        <f t="shared" si="163"/>
        <v>1.116544922948072E-2</v>
      </c>
      <c r="I2022" s="21">
        <f t="shared" si="164"/>
        <v>-6.6903325959067894E-3</v>
      </c>
      <c r="J2022" s="21">
        <f t="shared" si="165"/>
        <v>1.0557018465907619E-2</v>
      </c>
      <c r="K2022" s="21">
        <f t="shared" si="166"/>
        <v>1.8978267526508219E-3</v>
      </c>
    </row>
    <row r="2023" spans="1:11" x14ac:dyDescent="0.2">
      <c r="A2023" s="41">
        <v>43354</v>
      </c>
      <c r="B2023">
        <v>29.198532100000001</v>
      </c>
      <c r="C2023">
        <v>99.35749817</v>
      </c>
      <c r="D2023">
        <v>6.7593898770000003</v>
      </c>
      <c r="E2023">
        <v>2887.889893</v>
      </c>
      <c r="G2023" s="41">
        <f t="shared" si="162"/>
        <v>43354</v>
      </c>
      <c r="H2023" s="21">
        <f t="shared" si="163"/>
        <v>-2.6831927254464269E-3</v>
      </c>
      <c r="I2023" s="21">
        <f t="shared" si="164"/>
        <v>2.4827078435229577E-2</v>
      </c>
      <c r="J2023" s="21">
        <f t="shared" si="165"/>
        <v>-7.0250570384779998E-3</v>
      </c>
      <c r="K2023" s="21">
        <f t="shared" si="166"/>
        <v>3.7398415912945904E-3</v>
      </c>
    </row>
    <row r="2024" spans="1:11" x14ac:dyDescent="0.2">
      <c r="A2024" s="41">
        <v>43355</v>
      </c>
      <c r="B2024">
        <v>28.996105190000002</v>
      </c>
      <c r="C2024">
        <v>99.5</v>
      </c>
      <c r="D2024">
        <v>6.6454114909999999</v>
      </c>
      <c r="E2024">
        <v>2888.919922</v>
      </c>
      <c r="G2024" s="41">
        <f t="shared" si="162"/>
        <v>43355</v>
      </c>
      <c r="H2024" s="21">
        <f t="shared" si="163"/>
        <v>-6.9327769391530399E-3</v>
      </c>
      <c r="I2024" s="21">
        <f t="shared" si="164"/>
        <v>1.4342332750385545E-3</v>
      </c>
      <c r="J2024" s="21">
        <f t="shared" si="165"/>
        <v>-1.6862229886728586E-2</v>
      </c>
      <c r="K2024" s="21">
        <f t="shared" si="166"/>
        <v>3.5667183935816915E-4</v>
      </c>
    </row>
    <row r="2025" spans="1:11" x14ac:dyDescent="0.2">
      <c r="A2025" s="41">
        <v>43356</v>
      </c>
      <c r="B2025">
        <v>28.739286419999999</v>
      </c>
      <c r="C2025">
        <v>99.493499760000006</v>
      </c>
      <c r="D2025">
        <v>6.7232122419999998</v>
      </c>
      <c r="E2025">
        <v>2904.179932</v>
      </c>
      <c r="G2025" s="41">
        <f t="shared" si="162"/>
        <v>43356</v>
      </c>
      <c r="H2025" s="21">
        <f t="shared" si="163"/>
        <v>-8.8570091851016084E-3</v>
      </c>
      <c r="I2025" s="21">
        <f t="shared" si="164"/>
        <v>-6.5329045226047988E-5</v>
      </c>
      <c r="J2025" s="21">
        <f t="shared" si="165"/>
        <v>1.1707439201525283E-2</v>
      </c>
      <c r="K2025" s="21">
        <f t="shared" si="166"/>
        <v>5.2822544106503333E-3</v>
      </c>
    </row>
    <row r="2026" spans="1:11" x14ac:dyDescent="0.2">
      <c r="A2026" s="41">
        <v>43357</v>
      </c>
      <c r="B2026">
        <v>28.579156879999999</v>
      </c>
      <c r="C2026">
        <v>98.509498600000001</v>
      </c>
      <c r="D2026">
        <v>6.8493323330000004</v>
      </c>
      <c r="E2026">
        <v>2904.9799800000001</v>
      </c>
      <c r="G2026" s="41">
        <f t="shared" si="162"/>
        <v>43357</v>
      </c>
      <c r="H2026" s="21">
        <f t="shared" si="163"/>
        <v>-5.5717994406626536E-3</v>
      </c>
      <c r="I2026" s="21">
        <f t="shared" si="164"/>
        <v>-9.8901050055896222E-3</v>
      </c>
      <c r="J2026" s="21">
        <f t="shared" si="165"/>
        <v>1.8758903699652274E-2</v>
      </c>
      <c r="K2026" s="21">
        <f t="shared" si="166"/>
        <v>2.7548155373735561E-4</v>
      </c>
    </row>
    <row r="2027" spans="1:11" x14ac:dyDescent="0.2">
      <c r="A2027" s="41">
        <v>43360</v>
      </c>
      <c r="B2027">
        <v>28.64865112</v>
      </c>
      <c r="C2027">
        <v>95.401496890000004</v>
      </c>
      <c r="D2027">
        <v>6.7873883250000002</v>
      </c>
      <c r="E2027">
        <v>2888.8000489999999</v>
      </c>
      <c r="G2027" s="41">
        <f t="shared" si="162"/>
        <v>43360</v>
      </c>
      <c r="H2027" s="21">
        <f t="shared" si="163"/>
        <v>2.4316406635716305E-3</v>
      </c>
      <c r="I2027" s="21">
        <f t="shared" si="164"/>
        <v>-3.1550274381357934E-2</v>
      </c>
      <c r="J2027" s="21">
        <f t="shared" si="165"/>
        <v>-9.0438023720289529E-3</v>
      </c>
      <c r="K2027" s="21">
        <f t="shared" si="166"/>
        <v>-5.5697220329897767E-3</v>
      </c>
    </row>
    <row r="2028" spans="1:11" x14ac:dyDescent="0.2">
      <c r="A2028" s="41">
        <v>43361</v>
      </c>
      <c r="B2028">
        <v>28.832950589999999</v>
      </c>
      <c r="C2028">
        <v>97.052497860000003</v>
      </c>
      <c r="D2028">
        <v>6.7152838709999996</v>
      </c>
      <c r="E2028">
        <v>2904.3100589999999</v>
      </c>
      <c r="G2028" s="41">
        <f t="shared" si="162"/>
        <v>43361</v>
      </c>
      <c r="H2028" s="21">
        <f t="shared" si="163"/>
        <v>6.4330941526017345E-3</v>
      </c>
      <c r="I2028" s="21">
        <f t="shared" si="164"/>
        <v>1.7305818292386421E-2</v>
      </c>
      <c r="J2028" s="21">
        <f t="shared" si="165"/>
        <v>-1.0623298763446032E-2</v>
      </c>
      <c r="K2028" s="21">
        <f t="shared" si="166"/>
        <v>5.3690147247709152E-3</v>
      </c>
    </row>
    <row r="2029" spans="1:11" x14ac:dyDescent="0.2">
      <c r="A2029" s="41">
        <v>43362</v>
      </c>
      <c r="B2029">
        <v>28.775543209999999</v>
      </c>
      <c r="C2029">
        <v>96.320999150000006</v>
      </c>
      <c r="D2029">
        <v>6.7390704149999996</v>
      </c>
      <c r="E2029">
        <v>2907.9499510000001</v>
      </c>
      <c r="G2029" s="41">
        <f t="shared" si="162"/>
        <v>43362</v>
      </c>
      <c r="H2029" s="21">
        <f t="shared" si="163"/>
        <v>-1.9910338284945114E-3</v>
      </c>
      <c r="I2029" s="21">
        <f t="shared" si="164"/>
        <v>-7.5371445983306584E-3</v>
      </c>
      <c r="J2029" s="21">
        <f t="shared" si="165"/>
        <v>3.5421501841079728E-3</v>
      </c>
      <c r="K2029" s="21">
        <f t="shared" si="166"/>
        <v>1.2532725246467979E-3</v>
      </c>
    </row>
    <row r="2030" spans="1:11" x14ac:dyDescent="0.2">
      <c r="A2030" s="41">
        <v>43363</v>
      </c>
      <c r="B2030">
        <v>28.92963409</v>
      </c>
      <c r="C2030">
        <v>97.214996339999999</v>
      </c>
      <c r="D2030">
        <v>6.5978374479999999</v>
      </c>
      <c r="E2030">
        <v>2930.75</v>
      </c>
      <c r="G2030" s="41">
        <f t="shared" si="162"/>
        <v>43363</v>
      </c>
      <c r="H2030" s="21">
        <f t="shared" si="163"/>
        <v>5.354925148605103E-3</v>
      </c>
      <c r="I2030" s="21">
        <f t="shared" si="164"/>
        <v>9.2814360096886706E-3</v>
      </c>
      <c r="J2030" s="21">
        <f t="shared" si="165"/>
        <v>-2.0957336591355347E-2</v>
      </c>
      <c r="K2030" s="21">
        <f t="shared" si="166"/>
        <v>7.8405919579733752E-3</v>
      </c>
    </row>
    <row r="2031" spans="1:11" x14ac:dyDescent="0.2">
      <c r="A2031" s="41">
        <v>43364</v>
      </c>
      <c r="B2031">
        <v>28.974956509999998</v>
      </c>
      <c r="C2031">
        <v>95.750503539999997</v>
      </c>
      <c r="D2031">
        <v>6.5277156830000003</v>
      </c>
      <c r="E2031">
        <v>2929.669922</v>
      </c>
      <c r="G2031" s="41">
        <f t="shared" si="162"/>
        <v>43364</v>
      </c>
      <c r="H2031" s="21">
        <f t="shared" si="163"/>
        <v>1.5666433892319574E-3</v>
      </c>
      <c r="I2031" s="21">
        <f t="shared" si="164"/>
        <v>-1.506447415662171E-2</v>
      </c>
      <c r="J2031" s="21">
        <f t="shared" si="165"/>
        <v>-1.0627992209971127E-2</v>
      </c>
      <c r="K2031" s="21">
        <f t="shared" si="166"/>
        <v>-3.6853296937644497E-4</v>
      </c>
    </row>
    <row r="2032" spans="1:11" x14ac:dyDescent="0.2">
      <c r="A2032" s="41">
        <v>43367</v>
      </c>
      <c r="B2032">
        <v>28.67886734</v>
      </c>
      <c r="C2032">
        <v>96.718002319999997</v>
      </c>
      <c r="D2032">
        <v>6.583465576</v>
      </c>
      <c r="E2032">
        <v>2919.3701169999999</v>
      </c>
      <c r="G2032" s="41">
        <f t="shared" si="162"/>
        <v>43367</v>
      </c>
      <c r="H2032" s="21">
        <f t="shared" si="163"/>
        <v>-1.0218796010886518E-2</v>
      </c>
      <c r="I2032" s="21">
        <f t="shared" si="164"/>
        <v>1.0104372762863134E-2</v>
      </c>
      <c r="J2032" s="21">
        <f t="shared" si="165"/>
        <v>8.5404903809134236E-3</v>
      </c>
      <c r="K2032" s="21">
        <f t="shared" si="166"/>
        <v>-3.5156878673106018E-3</v>
      </c>
    </row>
    <row r="2033" spans="1:11" x14ac:dyDescent="0.2">
      <c r="A2033" s="41">
        <v>43368</v>
      </c>
      <c r="B2033">
        <v>28.733249659999998</v>
      </c>
      <c r="C2033">
        <v>98.727500919999997</v>
      </c>
      <c r="D2033">
        <v>6.6506142620000004</v>
      </c>
      <c r="E2033">
        <v>2915.5600589999999</v>
      </c>
      <c r="G2033" s="41">
        <f t="shared" si="162"/>
        <v>43368</v>
      </c>
      <c r="H2033" s="21">
        <f t="shared" si="163"/>
        <v>1.8962506208935388E-3</v>
      </c>
      <c r="I2033" s="21">
        <f t="shared" si="164"/>
        <v>2.0776882811861519E-2</v>
      </c>
      <c r="J2033" s="21">
        <f t="shared" si="165"/>
        <v>1.019959552075278E-2</v>
      </c>
      <c r="K2033" s="21">
        <f t="shared" si="166"/>
        <v>-1.3050959101805759E-3</v>
      </c>
    </row>
    <row r="2034" spans="1:11" x14ac:dyDescent="0.2">
      <c r="A2034" s="41">
        <v>43369</v>
      </c>
      <c r="B2034">
        <v>28.579156879999999</v>
      </c>
      <c r="C2034">
        <v>98.742500309999997</v>
      </c>
      <c r="D2034">
        <v>6.6136946679999999</v>
      </c>
      <c r="E2034">
        <v>2905.969971</v>
      </c>
      <c r="G2034" s="41">
        <f t="shared" si="162"/>
        <v>43369</v>
      </c>
      <c r="H2034" s="21">
        <f t="shared" si="163"/>
        <v>-5.3628733896574909E-3</v>
      </c>
      <c r="I2034" s="21">
        <f t="shared" si="164"/>
        <v>1.5192717186418569E-4</v>
      </c>
      <c r="J2034" s="21">
        <f t="shared" si="165"/>
        <v>-5.5513058712410857E-3</v>
      </c>
      <c r="K2034" s="21">
        <f t="shared" si="166"/>
        <v>-3.2892781510009961E-3</v>
      </c>
    </row>
    <row r="2035" spans="1:11" x14ac:dyDescent="0.2">
      <c r="A2035" s="41">
        <v>43370</v>
      </c>
      <c r="B2035">
        <v>28.440170290000001</v>
      </c>
      <c r="C2035">
        <v>100.6490021</v>
      </c>
      <c r="D2035">
        <v>6.62558794</v>
      </c>
      <c r="E2035">
        <v>2914</v>
      </c>
      <c r="G2035" s="41">
        <f t="shared" si="162"/>
        <v>43370</v>
      </c>
      <c r="H2035" s="21">
        <f t="shared" si="163"/>
        <v>-4.8632151950312626E-3</v>
      </c>
      <c r="I2035" s="21">
        <f t="shared" si="164"/>
        <v>1.9307813596117107E-2</v>
      </c>
      <c r="J2035" s="21">
        <f t="shared" si="165"/>
        <v>1.7982795694431175E-3</v>
      </c>
      <c r="K2035" s="21">
        <f t="shared" si="166"/>
        <v>2.7632869851152986E-3</v>
      </c>
    </row>
    <row r="2036" spans="1:11" x14ac:dyDescent="0.2">
      <c r="A2036" s="41">
        <v>43371</v>
      </c>
      <c r="B2036">
        <v>28.373702999999999</v>
      </c>
      <c r="C2036">
        <v>100.1500015</v>
      </c>
      <c r="D2036">
        <v>6.9630632400000003</v>
      </c>
      <c r="E2036">
        <v>2913.9799800000001</v>
      </c>
      <c r="G2036" s="41">
        <f t="shared" si="162"/>
        <v>43371</v>
      </c>
      <c r="H2036" s="21">
        <f t="shared" si="163"/>
        <v>-2.3370918430602006E-3</v>
      </c>
      <c r="I2036" s="21">
        <f t="shared" si="164"/>
        <v>-4.9578295818990537E-3</v>
      </c>
      <c r="J2036" s="21">
        <f t="shared" si="165"/>
        <v>5.0935147651213653E-2</v>
      </c>
      <c r="K2036" s="21">
        <f t="shared" si="166"/>
        <v>-6.8702814001175838E-6</v>
      </c>
    </row>
    <row r="2037" spans="1:11" x14ac:dyDescent="0.2">
      <c r="A2037" s="41">
        <v>43374</v>
      </c>
      <c r="B2037">
        <v>28.521755219999999</v>
      </c>
      <c r="C2037">
        <v>100.21800229999999</v>
      </c>
      <c r="D2037">
        <v>7.1697096819999997</v>
      </c>
      <c r="E2037">
        <v>2924.5900879999999</v>
      </c>
      <c r="G2037" s="41">
        <f t="shared" si="162"/>
        <v>43374</v>
      </c>
      <c r="H2037" s="21">
        <f t="shared" si="163"/>
        <v>5.2179378912932265E-3</v>
      </c>
      <c r="I2037" s="21">
        <f t="shared" si="164"/>
        <v>6.7898950555678184E-4</v>
      </c>
      <c r="J2037" s="21">
        <f t="shared" si="165"/>
        <v>2.9677519056971802E-2</v>
      </c>
      <c r="K2037" s="21">
        <f t="shared" si="166"/>
        <v>3.6411053174085772E-3</v>
      </c>
    </row>
    <row r="2038" spans="1:11" x14ac:dyDescent="0.2">
      <c r="A2038" s="41">
        <v>43375</v>
      </c>
      <c r="B2038">
        <v>28.748353959999999</v>
      </c>
      <c r="C2038">
        <v>98.565498349999999</v>
      </c>
      <c r="D2038">
        <v>7.0983510020000002</v>
      </c>
      <c r="E2038">
        <v>2923.429932</v>
      </c>
      <c r="G2038" s="41">
        <f t="shared" si="162"/>
        <v>43375</v>
      </c>
      <c r="H2038" s="21">
        <f t="shared" si="163"/>
        <v>7.9447684145716475E-3</v>
      </c>
      <c r="I2038" s="21">
        <f t="shared" si="164"/>
        <v>-1.6489092898232638E-2</v>
      </c>
      <c r="J2038" s="21">
        <f t="shared" si="165"/>
        <v>-9.9527990901988606E-3</v>
      </c>
      <c r="K2038" s="21">
        <f t="shared" si="166"/>
        <v>-3.9669012240728385E-4</v>
      </c>
    </row>
    <row r="2039" spans="1:11" x14ac:dyDescent="0.2">
      <c r="A2039" s="41">
        <v>43376</v>
      </c>
      <c r="B2039">
        <v>28.422044750000001</v>
      </c>
      <c r="C2039">
        <v>97.638000489999996</v>
      </c>
      <c r="D2039">
        <v>7.1045451159999997</v>
      </c>
      <c r="E2039">
        <v>2925.51001</v>
      </c>
      <c r="G2039" s="41">
        <f t="shared" si="162"/>
        <v>43376</v>
      </c>
      <c r="H2039" s="21">
        <f t="shared" si="163"/>
        <v>-1.1350535423837464E-2</v>
      </c>
      <c r="I2039" s="21">
        <f t="shared" si="164"/>
        <v>-9.4099646988696772E-3</v>
      </c>
      <c r="J2039" s="21">
        <f t="shared" si="165"/>
        <v>8.726130897520612E-4</v>
      </c>
      <c r="K2039" s="21">
        <f t="shared" si="166"/>
        <v>7.1151970404059739E-4</v>
      </c>
    </row>
    <row r="2040" spans="1:11" x14ac:dyDescent="0.2">
      <c r="A2040" s="41">
        <v>43377</v>
      </c>
      <c r="B2040">
        <v>28.46434021</v>
      </c>
      <c r="C2040">
        <v>95.471000669999995</v>
      </c>
      <c r="D2040">
        <v>6.9201974870000003</v>
      </c>
      <c r="E2040">
        <v>2901.610107</v>
      </c>
      <c r="G2040" s="41">
        <f t="shared" si="162"/>
        <v>43377</v>
      </c>
      <c r="H2040" s="21">
        <f t="shared" si="163"/>
        <v>1.4881216454350381E-3</v>
      </c>
      <c r="I2040" s="21">
        <f t="shared" si="164"/>
        <v>-2.2194225702337533E-2</v>
      </c>
      <c r="J2040" s="21">
        <f t="shared" si="165"/>
        <v>-2.594784408995221E-2</v>
      </c>
      <c r="K2040" s="21">
        <f t="shared" si="166"/>
        <v>-8.1694825580173047E-3</v>
      </c>
    </row>
    <row r="2041" spans="1:11" x14ac:dyDescent="0.2">
      <c r="A2041" s="41">
        <v>43378</v>
      </c>
      <c r="B2041">
        <v>28.192419050000002</v>
      </c>
      <c r="C2041">
        <v>94.48249817</v>
      </c>
      <c r="D2041">
        <v>6.686541557</v>
      </c>
      <c r="E2041">
        <v>2885.570068</v>
      </c>
      <c r="G2041" s="41">
        <f t="shared" si="162"/>
        <v>43378</v>
      </c>
      <c r="H2041" s="21">
        <f t="shared" si="163"/>
        <v>-9.5530463026319342E-3</v>
      </c>
      <c r="I2041" s="21">
        <f t="shared" si="164"/>
        <v>-1.0353955578791929E-2</v>
      </c>
      <c r="J2041" s="21">
        <f t="shared" si="165"/>
        <v>-3.3764344216900888E-2</v>
      </c>
      <c r="K2041" s="21">
        <f t="shared" si="166"/>
        <v>-5.5279787457674923E-3</v>
      </c>
    </row>
    <row r="2042" spans="1:11" x14ac:dyDescent="0.2">
      <c r="A2042" s="41">
        <v>43381</v>
      </c>
      <c r="B2042">
        <v>28.609365459999999</v>
      </c>
      <c r="C2042">
        <v>93.221000669999995</v>
      </c>
      <c r="D2042">
        <v>6.5852012630000001</v>
      </c>
      <c r="E2042">
        <v>2884.429932</v>
      </c>
      <c r="G2042" s="41">
        <f t="shared" si="162"/>
        <v>43381</v>
      </c>
      <c r="H2042" s="21">
        <f t="shared" si="163"/>
        <v>1.4789309468638795E-2</v>
      </c>
      <c r="I2042" s="21">
        <f t="shared" si="164"/>
        <v>-1.3351652681010018E-2</v>
      </c>
      <c r="J2042" s="21">
        <f t="shared" si="165"/>
        <v>-1.5155860938889876E-2</v>
      </c>
      <c r="K2042" s="21">
        <f t="shared" si="166"/>
        <v>-3.951163801717561E-4</v>
      </c>
    </row>
    <row r="2043" spans="1:11" x14ac:dyDescent="0.2">
      <c r="A2043" s="41">
        <v>43382</v>
      </c>
      <c r="B2043">
        <v>29.331480030000002</v>
      </c>
      <c r="C2043">
        <v>93.515998839999995</v>
      </c>
      <c r="D2043">
        <v>6.5795016290000001</v>
      </c>
      <c r="E2043">
        <v>2880.3400879999999</v>
      </c>
      <c r="G2043" s="41">
        <f t="shared" si="162"/>
        <v>43382</v>
      </c>
      <c r="H2043" s="21">
        <f t="shared" si="163"/>
        <v>2.5240495844258484E-2</v>
      </c>
      <c r="I2043" s="21">
        <f t="shared" si="164"/>
        <v>3.1645033616864993E-3</v>
      </c>
      <c r="J2043" s="21">
        <f t="shared" si="165"/>
        <v>-8.6552161010233775E-4</v>
      </c>
      <c r="K2043" s="21">
        <f t="shared" si="166"/>
        <v>-1.4179037440387177E-3</v>
      </c>
    </row>
    <row r="2044" spans="1:11" x14ac:dyDescent="0.2">
      <c r="A2044" s="41">
        <v>43383</v>
      </c>
      <c r="B2044">
        <v>28.932655329999999</v>
      </c>
      <c r="C2044">
        <v>87.762496949999999</v>
      </c>
      <c r="D2044">
        <v>6.0876622200000003</v>
      </c>
      <c r="E2044">
        <v>2785.679932</v>
      </c>
      <c r="G2044" s="41">
        <f t="shared" si="162"/>
        <v>43383</v>
      </c>
      <c r="H2044" s="21">
        <f t="shared" si="163"/>
        <v>-1.3597155670020318E-2</v>
      </c>
      <c r="I2044" s="21">
        <f t="shared" si="164"/>
        <v>-6.1524252121221257E-2</v>
      </c>
      <c r="J2044" s="21">
        <f t="shared" si="165"/>
        <v>-7.4753292381926628E-2</v>
      </c>
      <c r="K2044" s="21">
        <f t="shared" si="166"/>
        <v>-3.2864228913235149E-2</v>
      </c>
    </row>
    <row r="2045" spans="1:11" x14ac:dyDescent="0.2">
      <c r="A2045" s="41">
        <v>43384</v>
      </c>
      <c r="B2045">
        <v>28.376724240000001</v>
      </c>
      <c r="C2045">
        <v>85.968002319999997</v>
      </c>
      <c r="D2045">
        <v>5.8260083199999997</v>
      </c>
      <c r="E2045">
        <v>2728.3701169999999</v>
      </c>
      <c r="G2045" s="41">
        <f t="shared" si="162"/>
        <v>43384</v>
      </c>
      <c r="H2045" s="21">
        <f t="shared" si="163"/>
        <v>-1.9214658442481707E-2</v>
      </c>
      <c r="I2045" s="21">
        <f t="shared" si="164"/>
        <v>-2.0447169262086562E-2</v>
      </c>
      <c r="J2045" s="21">
        <f t="shared" si="165"/>
        <v>-4.2981014804070461E-2</v>
      </c>
      <c r="K2045" s="21">
        <f t="shared" si="166"/>
        <v>-2.0573007811006461E-2</v>
      </c>
    </row>
    <row r="2046" spans="1:11" x14ac:dyDescent="0.2">
      <c r="A2046" s="41">
        <v>43385</v>
      </c>
      <c r="B2046">
        <v>28.645620350000002</v>
      </c>
      <c r="C2046">
        <v>89.430496219999995</v>
      </c>
      <c r="D2046">
        <v>6.1087231639999997</v>
      </c>
      <c r="E2046">
        <v>2767.1298830000001</v>
      </c>
      <c r="G2046" s="41">
        <f t="shared" si="162"/>
        <v>43385</v>
      </c>
      <c r="H2046" s="21">
        <f t="shared" si="163"/>
        <v>9.4759390733678284E-3</v>
      </c>
      <c r="I2046" s="21">
        <f t="shared" si="164"/>
        <v>4.0276542510683244E-2</v>
      </c>
      <c r="J2046" s="21">
        <f t="shared" si="165"/>
        <v>4.8526337154286781E-2</v>
      </c>
      <c r="K2046" s="21">
        <f t="shared" si="166"/>
        <v>1.4206197963573475E-2</v>
      </c>
    </row>
    <row r="2047" spans="1:11" x14ac:dyDescent="0.2">
      <c r="A2047" s="41">
        <v>43388</v>
      </c>
      <c r="B2047">
        <v>28.34650993</v>
      </c>
      <c r="C2047">
        <v>88.04750061</v>
      </c>
      <c r="D2047">
        <v>5.8322033879999999</v>
      </c>
      <c r="E2047">
        <v>2750.790039</v>
      </c>
      <c r="G2047" s="41">
        <f t="shared" si="162"/>
        <v>43388</v>
      </c>
      <c r="H2047" s="21">
        <f t="shared" si="163"/>
        <v>-1.044175047862078E-2</v>
      </c>
      <c r="I2047" s="21">
        <f t="shared" si="164"/>
        <v>-1.5464474295186825E-2</v>
      </c>
      <c r="J2047" s="21">
        <f t="shared" si="165"/>
        <v>-4.5266378681160346E-2</v>
      </c>
      <c r="K2047" s="21">
        <f t="shared" si="166"/>
        <v>-5.9049790544292158E-3</v>
      </c>
    </row>
    <row r="2048" spans="1:11" x14ac:dyDescent="0.2">
      <c r="A2048" s="41">
        <v>43389</v>
      </c>
      <c r="B2048">
        <v>28.947763439999999</v>
      </c>
      <c r="C2048">
        <v>90.998001099999996</v>
      </c>
      <c r="D2048">
        <v>6.0911312100000004</v>
      </c>
      <c r="E2048">
        <v>2809.919922</v>
      </c>
      <c r="G2048" s="41">
        <f t="shared" si="162"/>
        <v>43389</v>
      </c>
      <c r="H2048" s="21">
        <f t="shared" si="163"/>
        <v>2.1210847878090064E-2</v>
      </c>
      <c r="I2048" s="21">
        <f t="shared" si="164"/>
        <v>3.3510326466494655E-2</v>
      </c>
      <c r="J2048" s="21">
        <f t="shared" si="165"/>
        <v>4.4396226395800209E-2</v>
      </c>
      <c r="K2048" s="21">
        <f t="shared" si="166"/>
        <v>2.1495600231814072E-2</v>
      </c>
    </row>
    <row r="2049" spans="1:11" x14ac:dyDescent="0.2">
      <c r="A2049" s="41">
        <v>43390</v>
      </c>
      <c r="B2049">
        <v>29.1743679</v>
      </c>
      <c r="C2049">
        <v>91.586502080000002</v>
      </c>
      <c r="D2049">
        <v>6.0224962230000001</v>
      </c>
      <c r="E2049">
        <v>2809.209961</v>
      </c>
      <c r="G2049" s="41">
        <f t="shared" si="162"/>
        <v>43390</v>
      </c>
      <c r="H2049" s="21">
        <f t="shared" si="163"/>
        <v>7.8280472503405533E-3</v>
      </c>
      <c r="I2049" s="21">
        <f t="shared" si="164"/>
        <v>6.4671857940405975E-3</v>
      </c>
      <c r="J2049" s="21">
        <f t="shared" si="165"/>
        <v>-1.126801978708325E-2</v>
      </c>
      <c r="K2049" s="21">
        <f t="shared" si="166"/>
        <v>-2.5266236039023227E-4</v>
      </c>
    </row>
    <row r="2050" spans="1:11" x14ac:dyDescent="0.2">
      <c r="A2050" s="41">
        <v>43391</v>
      </c>
      <c r="B2050">
        <v>29.056533810000001</v>
      </c>
      <c r="C2050">
        <v>88.536003109999996</v>
      </c>
      <c r="D2050">
        <v>5.9350309369999996</v>
      </c>
      <c r="E2050">
        <v>2768.780029</v>
      </c>
      <c r="G2050" s="41">
        <f t="shared" ref="G2050:G2113" si="167">A2050</f>
        <v>43391</v>
      </c>
      <c r="H2050" s="21">
        <f t="shared" si="163"/>
        <v>-4.0389594867623092E-3</v>
      </c>
      <c r="I2050" s="21">
        <f t="shared" si="164"/>
        <v>-3.3307298572615274E-2</v>
      </c>
      <c r="J2050" s="21">
        <f t="shared" si="165"/>
        <v>-1.4523095201947833E-2</v>
      </c>
      <c r="K2050" s="21">
        <f t="shared" si="166"/>
        <v>-1.4391922484002562E-2</v>
      </c>
    </row>
    <row r="2051" spans="1:11" x14ac:dyDescent="0.2">
      <c r="A2051" s="41">
        <v>43392</v>
      </c>
      <c r="B2051">
        <v>29.352621079999999</v>
      </c>
      <c r="C2051">
        <v>88.201499940000005</v>
      </c>
      <c r="D2051">
        <v>5.6783332819999996</v>
      </c>
      <c r="E2051">
        <v>2767.780029</v>
      </c>
      <c r="G2051" s="41">
        <f t="shared" si="167"/>
        <v>43392</v>
      </c>
      <c r="H2051" s="21">
        <f t="shared" si="163"/>
        <v>1.0190040971029279E-2</v>
      </c>
      <c r="I2051" s="21">
        <f t="shared" si="164"/>
        <v>-3.7781598248159964E-3</v>
      </c>
      <c r="J2051" s="21">
        <f t="shared" si="165"/>
        <v>-4.3251274968038156E-2</v>
      </c>
      <c r="K2051" s="21">
        <f t="shared" si="166"/>
        <v>-3.6116989776224795E-4</v>
      </c>
    </row>
    <row r="2052" spans="1:11" x14ac:dyDescent="0.2">
      <c r="A2052" s="41">
        <v>43395</v>
      </c>
      <c r="B2052">
        <v>29.349607469999999</v>
      </c>
      <c r="C2052">
        <v>89.464996339999999</v>
      </c>
      <c r="D2052">
        <v>5.7291288380000003</v>
      </c>
      <c r="E2052">
        <v>2755.8798830000001</v>
      </c>
      <c r="G2052" s="41">
        <f t="shared" si="167"/>
        <v>43395</v>
      </c>
      <c r="H2052" s="21">
        <f t="shared" si="163"/>
        <v>-1.0266919576914322E-4</v>
      </c>
      <c r="I2052" s="21">
        <f t="shared" si="164"/>
        <v>1.4325112394454775E-2</v>
      </c>
      <c r="J2052" s="21">
        <f t="shared" si="165"/>
        <v>8.9455045129209765E-3</v>
      </c>
      <c r="K2052" s="21">
        <f t="shared" si="166"/>
        <v>-4.2995273740376039E-3</v>
      </c>
    </row>
    <row r="2053" spans="1:11" x14ac:dyDescent="0.2">
      <c r="A2053" s="41">
        <v>43396</v>
      </c>
      <c r="B2053">
        <v>29.549015050000001</v>
      </c>
      <c r="C2053">
        <v>88.434997559999999</v>
      </c>
      <c r="D2053">
        <v>5.4773855210000004</v>
      </c>
      <c r="E2053">
        <v>2740.6899410000001</v>
      </c>
      <c r="G2053" s="41">
        <f t="shared" si="167"/>
        <v>43396</v>
      </c>
      <c r="H2053" s="21">
        <f t="shared" ref="H2053:H2116" si="168">(B2053-B2052)/B2052</f>
        <v>6.7942162498707721E-3</v>
      </c>
      <c r="I2053" s="21">
        <f t="shared" ref="I2053:I2116" si="169">C2053/C2052-1</f>
        <v>-1.1512868967049728E-2</v>
      </c>
      <c r="J2053" s="21">
        <f t="shared" ref="J2053:J2116" si="170">D2053/D2052-1</f>
        <v>-4.3940941828754854E-2</v>
      </c>
      <c r="K2053" s="21">
        <f t="shared" ref="K2053:K2116" si="171">E2053/E2052-1</f>
        <v>-5.5118302120862328E-3</v>
      </c>
    </row>
    <row r="2054" spans="1:11" x14ac:dyDescent="0.2">
      <c r="A2054" s="41">
        <v>43397</v>
      </c>
      <c r="B2054">
        <v>29.47650719</v>
      </c>
      <c r="C2054">
        <v>83.209999080000003</v>
      </c>
      <c r="D2054">
        <v>4.9409441950000001</v>
      </c>
      <c r="E2054">
        <v>2656.1000979999999</v>
      </c>
      <c r="G2054" s="41">
        <f t="shared" si="167"/>
        <v>43397</v>
      </c>
      <c r="H2054" s="21">
        <f t="shared" si="168"/>
        <v>-2.4538164767018773E-3</v>
      </c>
      <c r="I2054" s="21">
        <f t="shared" si="169"/>
        <v>-5.908292671637172E-2</v>
      </c>
      <c r="J2054" s="21">
        <f t="shared" si="170"/>
        <v>-9.7937478372357223E-2</v>
      </c>
      <c r="K2054" s="21">
        <f t="shared" si="171"/>
        <v>-3.0864433708665207E-2</v>
      </c>
    </row>
    <row r="2055" spans="1:11" x14ac:dyDescent="0.2">
      <c r="A2055" s="41">
        <v>43398</v>
      </c>
      <c r="B2055">
        <v>29.96596718</v>
      </c>
      <c r="C2055">
        <v>89.108497619999994</v>
      </c>
      <c r="D2055">
        <v>5.1498222350000002</v>
      </c>
      <c r="E2055">
        <v>2705.570068</v>
      </c>
      <c r="G2055" s="41">
        <f t="shared" si="167"/>
        <v>43398</v>
      </c>
      <c r="H2055" s="21">
        <f t="shared" si="168"/>
        <v>1.6605087802467017E-2</v>
      </c>
      <c r="I2055" s="21">
        <f t="shared" si="169"/>
        <v>7.0886895868476518E-2</v>
      </c>
      <c r="J2055" s="21">
        <f t="shared" si="170"/>
        <v>4.2274923932833497E-2</v>
      </c>
      <c r="K2055" s="21">
        <f t="shared" si="171"/>
        <v>1.8625039785680642E-2</v>
      </c>
    </row>
    <row r="2056" spans="1:11" x14ac:dyDescent="0.2">
      <c r="A2056" s="41">
        <v>43399</v>
      </c>
      <c r="B2056">
        <v>29.893451689999999</v>
      </c>
      <c r="C2056">
        <v>82.140502929999997</v>
      </c>
      <c r="D2056">
        <v>4.9131932259999997</v>
      </c>
      <c r="E2056">
        <v>2658.6899410000001</v>
      </c>
      <c r="G2056" s="41">
        <f t="shared" si="167"/>
        <v>43399</v>
      </c>
      <c r="H2056" s="21">
        <f t="shared" si="168"/>
        <v>-2.4199282327319388E-3</v>
      </c>
      <c r="I2056" s="21">
        <f t="shared" si="169"/>
        <v>-7.8196747516883991E-2</v>
      </c>
      <c r="J2056" s="21">
        <f t="shared" si="170"/>
        <v>-4.5948966430683136E-2</v>
      </c>
      <c r="K2056" s="21">
        <f t="shared" si="171"/>
        <v>-1.7327264059605163E-2</v>
      </c>
    </row>
    <row r="2057" spans="1:11" x14ac:dyDescent="0.2">
      <c r="A2057" s="41">
        <v>43402</v>
      </c>
      <c r="B2057">
        <v>30.153284070000002</v>
      </c>
      <c r="C2057">
        <v>76.944000239999994</v>
      </c>
      <c r="D2057">
        <v>4.5992593770000001</v>
      </c>
      <c r="E2057">
        <v>2641.25</v>
      </c>
      <c r="G2057" s="41">
        <f t="shared" si="167"/>
        <v>43402</v>
      </c>
      <c r="H2057" s="21">
        <f t="shared" si="168"/>
        <v>8.691949751889038E-3</v>
      </c>
      <c r="I2057" s="21">
        <f t="shared" si="169"/>
        <v>-6.3263585011507084E-2</v>
      </c>
      <c r="J2057" s="21">
        <f t="shared" si="170"/>
        <v>-6.3896092532795379E-2</v>
      </c>
      <c r="K2057" s="21">
        <f t="shared" si="171"/>
        <v>-6.5595994219019849E-3</v>
      </c>
    </row>
    <row r="2058" spans="1:11" x14ac:dyDescent="0.2">
      <c r="A2058" s="41">
        <v>43403</v>
      </c>
      <c r="B2058">
        <v>30.944889069999999</v>
      </c>
      <c r="C2058">
        <v>76.521003719999996</v>
      </c>
      <c r="D2058">
        <v>5.029896259</v>
      </c>
      <c r="E2058">
        <v>2682.6298830000001</v>
      </c>
      <c r="G2058" s="41">
        <f t="shared" si="167"/>
        <v>43403</v>
      </c>
      <c r="H2058" s="21">
        <f t="shared" si="168"/>
        <v>2.6252695996970287E-2</v>
      </c>
      <c r="I2058" s="21">
        <f t="shared" si="169"/>
        <v>-5.4974594338819127E-3</v>
      </c>
      <c r="J2058" s="21">
        <f t="shared" si="170"/>
        <v>9.3631788664394699E-2</v>
      </c>
      <c r="K2058" s="21">
        <f t="shared" si="171"/>
        <v>1.5666780123047896E-2</v>
      </c>
    </row>
    <row r="2059" spans="1:11" x14ac:dyDescent="0.2">
      <c r="A2059" s="41">
        <v>43404</v>
      </c>
      <c r="B2059">
        <v>30.298315049999999</v>
      </c>
      <c r="C2059">
        <v>79.900497439999995</v>
      </c>
      <c r="D2059">
        <v>5.223906994</v>
      </c>
      <c r="E2059">
        <v>2711.73999</v>
      </c>
      <c r="G2059" s="41">
        <f t="shared" si="167"/>
        <v>43404</v>
      </c>
      <c r="H2059" s="21">
        <f t="shared" si="168"/>
        <v>-2.0894371879549907E-2</v>
      </c>
      <c r="I2059" s="21">
        <f t="shared" si="169"/>
        <v>4.4164262826007716E-2</v>
      </c>
      <c r="J2059" s="21">
        <f t="shared" si="170"/>
        <v>3.8571518180490649E-2</v>
      </c>
      <c r="K2059" s="21">
        <f t="shared" si="171"/>
        <v>1.0851331816018606E-2</v>
      </c>
    </row>
    <row r="2060" spans="1:11" x14ac:dyDescent="0.2">
      <c r="A2060" s="41">
        <v>43405</v>
      </c>
      <c r="B2060">
        <v>30.388957980000001</v>
      </c>
      <c r="C2060">
        <v>83.276496890000004</v>
      </c>
      <c r="D2060">
        <v>5.404291153</v>
      </c>
      <c r="E2060">
        <v>2740.3701169999999</v>
      </c>
      <c r="G2060" s="41">
        <f t="shared" si="167"/>
        <v>43405</v>
      </c>
      <c r="H2060" s="21">
        <f t="shared" si="168"/>
        <v>2.9916822057733982E-3</v>
      </c>
      <c r="I2060" s="21">
        <f t="shared" si="169"/>
        <v>4.2252546081270159E-2</v>
      </c>
      <c r="J2060" s="21">
        <f t="shared" si="170"/>
        <v>3.453050737832486E-2</v>
      </c>
      <c r="K2060" s="21">
        <f t="shared" si="171"/>
        <v>1.0557843711262338E-2</v>
      </c>
    </row>
    <row r="2061" spans="1:11" x14ac:dyDescent="0.2">
      <c r="A2061" s="41">
        <v>43406</v>
      </c>
      <c r="B2061">
        <v>30.61857796</v>
      </c>
      <c r="C2061">
        <v>83.276496890000004</v>
      </c>
      <c r="D2061">
        <v>5.3252472879999999</v>
      </c>
      <c r="E2061">
        <v>2723.0600589999999</v>
      </c>
      <c r="G2061" s="41">
        <f t="shared" si="167"/>
        <v>43406</v>
      </c>
      <c r="H2061" s="21">
        <f t="shared" si="168"/>
        <v>7.5560333510322928E-3</v>
      </c>
      <c r="I2061" s="21">
        <f t="shared" si="169"/>
        <v>0</v>
      </c>
      <c r="J2061" s="21">
        <f t="shared" si="170"/>
        <v>-1.4626130007100335E-2</v>
      </c>
      <c r="K2061" s="21">
        <f t="shared" si="171"/>
        <v>-6.3166861631632765E-3</v>
      </c>
    </row>
    <row r="2062" spans="1:11" x14ac:dyDescent="0.2">
      <c r="A2062" s="41">
        <v>43409</v>
      </c>
      <c r="B2062">
        <v>31.092935560000001</v>
      </c>
      <c r="C2062">
        <v>81.38999939</v>
      </c>
      <c r="D2062">
        <v>5.2471990589999997</v>
      </c>
      <c r="E2062">
        <v>2738.3100589999999</v>
      </c>
      <c r="G2062" s="41">
        <f t="shared" si="167"/>
        <v>43409</v>
      </c>
      <c r="H2062" s="21">
        <f t="shared" si="168"/>
        <v>1.5492476516045265E-2</v>
      </c>
      <c r="I2062" s="21">
        <f t="shared" si="169"/>
        <v>-2.2653420478191855E-2</v>
      </c>
      <c r="J2062" s="21">
        <f t="shared" si="170"/>
        <v>-1.4656263790016943E-2</v>
      </c>
      <c r="K2062" s="21">
        <f t="shared" si="171"/>
        <v>5.6003171687664111E-3</v>
      </c>
    </row>
    <row r="2063" spans="1:11" x14ac:dyDescent="0.2">
      <c r="A2063" s="41">
        <v>43410</v>
      </c>
      <c r="B2063">
        <v>31.219829560000001</v>
      </c>
      <c r="C2063">
        <v>82.140502929999997</v>
      </c>
      <c r="D2063">
        <v>5.2296071050000004</v>
      </c>
      <c r="E2063">
        <v>2755.4499510000001</v>
      </c>
      <c r="G2063" s="41">
        <f t="shared" si="167"/>
        <v>43410</v>
      </c>
      <c r="H2063" s="21">
        <f t="shared" si="168"/>
        <v>4.0811199622863802E-3</v>
      </c>
      <c r="I2063" s="21">
        <f t="shared" si="169"/>
        <v>9.2210780885226828E-3</v>
      </c>
      <c r="J2063" s="21">
        <f t="shared" si="170"/>
        <v>-3.3526370549684659E-3</v>
      </c>
      <c r="K2063" s="21">
        <f t="shared" si="171"/>
        <v>6.2592955621174617E-3</v>
      </c>
    </row>
    <row r="2064" spans="1:11" x14ac:dyDescent="0.2">
      <c r="A2064" s="41">
        <v>43411</v>
      </c>
      <c r="B2064">
        <v>31.51894188</v>
      </c>
      <c r="C2064">
        <v>87.77449799</v>
      </c>
      <c r="D2064">
        <v>5.2972507479999997</v>
      </c>
      <c r="E2064">
        <v>2813.889893</v>
      </c>
      <c r="G2064" s="41">
        <f t="shared" si="167"/>
        <v>43411</v>
      </c>
      <c r="H2064" s="21">
        <f t="shared" si="168"/>
        <v>9.5808441050310132E-3</v>
      </c>
      <c r="I2064" s="21">
        <f t="shared" si="169"/>
        <v>6.8589731728344594E-2</v>
      </c>
      <c r="J2064" s="21">
        <f t="shared" si="170"/>
        <v>1.2934746653400664E-2</v>
      </c>
      <c r="K2064" s="21">
        <f t="shared" si="171"/>
        <v>2.1208856280910071E-2</v>
      </c>
    </row>
    <row r="2065" spans="1:11" x14ac:dyDescent="0.2">
      <c r="A2065" s="41">
        <v>43412</v>
      </c>
      <c r="B2065">
        <v>31.68815231</v>
      </c>
      <c r="C2065">
        <v>87.745498659999996</v>
      </c>
      <c r="D2065">
        <v>5.1039834019999999</v>
      </c>
      <c r="E2065">
        <v>2806.830078</v>
      </c>
      <c r="G2065" s="41">
        <f t="shared" si="167"/>
        <v>43412</v>
      </c>
      <c r="H2065" s="21">
        <f t="shared" si="168"/>
        <v>5.3685314260936631E-3</v>
      </c>
      <c r="I2065" s="21">
        <f t="shared" si="169"/>
        <v>-3.3038445863065036E-4</v>
      </c>
      <c r="J2065" s="21">
        <f t="shared" si="170"/>
        <v>-3.6484462449312693E-2</v>
      </c>
      <c r="K2065" s="21">
        <f t="shared" si="171"/>
        <v>-2.5089165775684652E-3</v>
      </c>
    </row>
    <row r="2066" spans="1:11" x14ac:dyDescent="0.2">
      <c r="A2066" s="41">
        <v>43413</v>
      </c>
      <c r="B2066">
        <v>31.89360619</v>
      </c>
      <c r="C2066">
        <v>85.621498110000005</v>
      </c>
      <c r="D2066">
        <v>5.0960540769999998</v>
      </c>
      <c r="E2066">
        <v>2781.01001</v>
      </c>
      <c r="G2066" s="41">
        <f t="shared" si="167"/>
        <v>43413</v>
      </c>
      <c r="H2066" s="21">
        <f t="shared" si="168"/>
        <v>6.4836181671332135E-3</v>
      </c>
      <c r="I2066" s="21">
        <f t="shared" si="169"/>
        <v>-2.4206376195207047E-2</v>
      </c>
      <c r="J2066" s="21">
        <f t="shared" si="170"/>
        <v>-1.5535561884650884E-3</v>
      </c>
      <c r="K2066" s="21">
        <f t="shared" si="171"/>
        <v>-9.1990135784770777E-3</v>
      </c>
    </row>
    <row r="2067" spans="1:11" x14ac:dyDescent="0.2">
      <c r="A2067" s="41">
        <v>43416</v>
      </c>
      <c r="B2067">
        <v>31.38298988</v>
      </c>
      <c r="C2067">
        <v>81.84249878</v>
      </c>
      <c r="D2067">
        <v>4.6963872909999997</v>
      </c>
      <c r="E2067">
        <v>2726.219971</v>
      </c>
      <c r="G2067" s="41">
        <f t="shared" si="167"/>
        <v>43416</v>
      </c>
      <c r="H2067" s="21">
        <f t="shared" si="168"/>
        <v>-1.6009989806674778E-2</v>
      </c>
      <c r="I2067" s="21">
        <f t="shared" si="169"/>
        <v>-4.4136103822255413E-2</v>
      </c>
      <c r="J2067" s="21">
        <f t="shared" si="170"/>
        <v>-7.8426716035807864E-2</v>
      </c>
      <c r="K2067" s="21">
        <f t="shared" si="171"/>
        <v>-1.970148931610638E-2</v>
      </c>
    </row>
    <row r="2068" spans="1:11" x14ac:dyDescent="0.2">
      <c r="A2068" s="41">
        <v>43417</v>
      </c>
      <c r="B2068">
        <v>31.10199738</v>
      </c>
      <c r="C2068">
        <v>81.558502200000007</v>
      </c>
      <c r="D2068">
        <v>4.9384660719999998</v>
      </c>
      <c r="E2068">
        <v>2722.179932</v>
      </c>
      <c r="G2068" s="41">
        <f t="shared" si="167"/>
        <v>43417</v>
      </c>
      <c r="H2068" s="21">
        <f t="shared" si="168"/>
        <v>-8.9536561390243154E-3</v>
      </c>
      <c r="I2068" s="21">
        <f t="shared" si="169"/>
        <v>-3.4700379904504253E-3</v>
      </c>
      <c r="J2068" s="21">
        <f t="shared" si="170"/>
        <v>5.154574484602481E-2</v>
      </c>
      <c r="K2068" s="21">
        <f t="shared" si="171"/>
        <v>-1.481919670083709E-3</v>
      </c>
    </row>
    <row r="2069" spans="1:11" x14ac:dyDescent="0.2">
      <c r="A2069" s="41">
        <v>43418</v>
      </c>
      <c r="B2069">
        <v>30.67599487</v>
      </c>
      <c r="C2069">
        <v>79.950500489999996</v>
      </c>
      <c r="D2069">
        <v>4.885938168</v>
      </c>
      <c r="E2069">
        <v>2701.580078</v>
      </c>
      <c r="G2069" s="41">
        <f t="shared" si="167"/>
        <v>43418</v>
      </c>
      <c r="H2069" s="21">
        <f t="shared" si="168"/>
        <v>-1.3696950224616089E-2</v>
      </c>
      <c r="I2069" s="21">
        <f t="shared" si="169"/>
        <v>-1.9715929873955096E-2</v>
      </c>
      <c r="J2069" s="21">
        <f t="shared" si="170"/>
        <v>-1.0636481699817901E-2</v>
      </c>
      <c r="K2069" s="21">
        <f t="shared" si="171"/>
        <v>-7.5674108672402207E-3</v>
      </c>
    </row>
    <row r="2070" spans="1:11" x14ac:dyDescent="0.2">
      <c r="A2070" s="41">
        <v>43419</v>
      </c>
      <c r="B2070">
        <v>30.074733729999998</v>
      </c>
      <c r="C2070">
        <v>80.972000120000004</v>
      </c>
      <c r="D2070">
        <v>5.0147829059999998</v>
      </c>
      <c r="E2070">
        <v>2730.1999510000001</v>
      </c>
      <c r="G2070" s="41">
        <f t="shared" si="167"/>
        <v>43419</v>
      </c>
      <c r="H2070" s="21">
        <f t="shared" si="168"/>
        <v>-1.9600379467660339E-2</v>
      </c>
      <c r="I2070" s="21">
        <f t="shared" si="169"/>
        <v>1.2776650849456228E-2</v>
      </c>
      <c r="J2070" s="21">
        <f t="shared" si="170"/>
        <v>2.6370521600919128E-2</v>
      </c>
      <c r="K2070" s="21">
        <f t="shared" si="171"/>
        <v>1.0593753349405599E-2</v>
      </c>
    </row>
    <row r="2071" spans="1:11" x14ac:dyDescent="0.2">
      <c r="A2071" s="41">
        <v>43420</v>
      </c>
      <c r="B2071">
        <v>29.51578331</v>
      </c>
      <c r="C2071">
        <v>79.670501709999996</v>
      </c>
      <c r="D2071">
        <v>4.0742173189999997</v>
      </c>
      <c r="E2071">
        <v>2736.2700199999999</v>
      </c>
      <c r="G2071" s="41">
        <f t="shared" si="167"/>
        <v>43420</v>
      </c>
      <c r="H2071" s="21">
        <f t="shared" si="168"/>
        <v>-1.8585382168901373E-2</v>
      </c>
      <c r="I2071" s="21">
        <f t="shared" si="169"/>
        <v>-1.6073437831240378E-2</v>
      </c>
      <c r="J2071" s="21">
        <f t="shared" si="170"/>
        <v>-0.18755858521306046</v>
      </c>
      <c r="K2071" s="21">
        <f t="shared" si="171"/>
        <v>2.2233056585385658E-3</v>
      </c>
    </row>
    <row r="2072" spans="1:11" x14ac:dyDescent="0.2">
      <c r="A2072" s="41">
        <v>43423</v>
      </c>
      <c r="B2072">
        <v>29.240831379999999</v>
      </c>
      <c r="C2072">
        <v>75.614501950000005</v>
      </c>
      <c r="D2072">
        <v>3.5853502750000001</v>
      </c>
      <c r="E2072">
        <v>2690.7299800000001</v>
      </c>
      <c r="G2072" s="41">
        <f t="shared" si="167"/>
        <v>43423</v>
      </c>
      <c r="H2072" s="21">
        <f t="shared" si="168"/>
        <v>-9.315420401085751E-3</v>
      </c>
      <c r="I2072" s="21">
        <f t="shared" si="169"/>
        <v>-5.0909680156951964E-2</v>
      </c>
      <c r="J2072" s="21">
        <f t="shared" si="170"/>
        <v>-0.11999041919540754</v>
      </c>
      <c r="K2072" s="21">
        <f t="shared" si="171"/>
        <v>-1.6643108928262818E-2</v>
      </c>
    </row>
    <row r="2073" spans="1:11" x14ac:dyDescent="0.2">
      <c r="A2073" s="41">
        <v>43424</v>
      </c>
      <c r="B2073">
        <v>28.44923592</v>
      </c>
      <c r="C2073">
        <v>74.77300262</v>
      </c>
      <c r="D2073">
        <v>3.6938772200000001</v>
      </c>
      <c r="E2073">
        <v>2641.889893</v>
      </c>
      <c r="G2073" s="41">
        <f t="shared" si="167"/>
        <v>43424</v>
      </c>
      <c r="H2073" s="21">
        <f t="shared" si="168"/>
        <v>-2.7071578427877104E-2</v>
      </c>
      <c r="I2073" s="21">
        <f t="shared" si="169"/>
        <v>-1.1128808737726592E-2</v>
      </c>
      <c r="J2073" s="21">
        <f t="shared" si="170"/>
        <v>3.0269551557274177E-2</v>
      </c>
      <c r="K2073" s="21">
        <f t="shared" si="171"/>
        <v>-1.8151240504630684E-2</v>
      </c>
    </row>
    <row r="2074" spans="1:11" x14ac:dyDescent="0.2">
      <c r="A2074" s="41">
        <v>43425</v>
      </c>
      <c r="B2074">
        <v>28.452257159999998</v>
      </c>
      <c r="C2074">
        <v>75.836502080000002</v>
      </c>
      <c r="D2074">
        <v>3.5855977540000001</v>
      </c>
      <c r="E2074">
        <v>2649.929932</v>
      </c>
      <c r="G2074" s="41">
        <f t="shared" si="167"/>
        <v>43425</v>
      </c>
      <c r="H2074" s="21">
        <f t="shared" si="168"/>
        <v>1.0619757973446922E-4</v>
      </c>
      <c r="I2074" s="21">
        <f t="shared" si="169"/>
        <v>1.422304070634639E-2</v>
      </c>
      <c r="J2074" s="21">
        <f t="shared" si="170"/>
        <v>-2.9313228229063903E-2</v>
      </c>
      <c r="K2074" s="21">
        <f t="shared" si="171"/>
        <v>3.0432907220330208E-3</v>
      </c>
    </row>
    <row r="2075" spans="1:11" x14ac:dyDescent="0.2">
      <c r="A2075" s="41">
        <v>43427</v>
      </c>
      <c r="B2075">
        <v>28.733249659999998</v>
      </c>
      <c r="C2075">
        <v>75.102996829999995</v>
      </c>
      <c r="D2075">
        <v>3.592783689</v>
      </c>
      <c r="E2075">
        <v>2632.5600589999999</v>
      </c>
      <c r="G2075" s="41">
        <f t="shared" si="167"/>
        <v>43427</v>
      </c>
      <c r="H2075" s="21">
        <f t="shared" si="168"/>
        <v>9.8759299980965016E-3</v>
      </c>
      <c r="I2075" s="21">
        <f t="shared" si="169"/>
        <v>-9.6721925442477819E-3</v>
      </c>
      <c r="J2075" s="21">
        <f t="shared" si="170"/>
        <v>2.0041107488935062E-3</v>
      </c>
      <c r="K2075" s="21">
        <f t="shared" si="171"/>
        <v>-6.5548423715832138E-3</v>
      </c>
    </row>
    <row r="2076" spans="1:11" x14ac:dyDescent="0.2">
      <c r="A2076" s="41">
        <v>43430</v>
      </c>
      <c r="B2076">
        <v>28.748353959999999</v>
      </c>
      <c r="C2076">
        <v>79.066497799999993</v>
      </c>
      <c r="D2076">
        <v>3.7922458649999999</v>
      </c>
      <c r="E2076">
        <v>2673.4499510000001</v>
      </c>
      <c r="G2076" s="41">
        <f t="shared" si="167"/>
        <v>43430</v>
      </c>
      <c r="H2076" s="21">
        <f t="shared" si="168"/>
        <v>5.2567322453010864E-4</v>
      </c>
      <c r="I2076" s="21">
        <f t="shared" si="169"/>
        <v>5.2774205255372353E-2</v>
      </c>
      <c r="J2076" s="21">
        <f t="shared" si="170"/>
        <v>5.5517446433163142E-2</v>
      </c>
      <c r="K2076" s="21">
        <f t="shared" si="171"/>
        <v>1.5532368144919984E-2</v>
      </c>
    </row>
    <row r="2077" spans="1:11" x14ac:dyDescent="0.2">
      <c r="A2077" s="41">
        <v>43431</v>
      </c>
      <c r="B2077">
        <v>28.715114589999999</v>
      </c>
      <c r="C2077">
        <v>79.070999150000006</v>
      </c>
      <c r="D2077">
        <v>3.8090944289999999</v>
      </c>
      <c r="E2077">
        <v>2682.169922</v>
      </c>
      <c r="G2077" s="41">
        <f t="shared" si="167"/>
        <v>43431</v>
      </c>
      <c r="H2077" s="21">
        <f t="shared" si="168"/>
        <v>-1.1562181976139977E-3</v>
      </c>
      <c r="I2077" s="21">
        <f t="shared" si="169"/>
        <v>5.6931192417231102E-5</v>
      </c>
      <c r="J2077" s="21">
        <f t="shared" si="170"/>
        <v>4.4428986410141036E-3</v>
      </c>
      <c r="K2077" s="21">
        <f t="shared" si="171"/>
        <v>3.2616922552592964E-3</v>
      </c>
    </row>
    <row r="2078" spans="1:11" x14ac:dyDescent="0.2">
      <c r="A2078" s="41">
        <v>43432</v>
      </c>
      <c r="B2078">
        <v>29.446285249999999</v>
      </c>
      <c r="C2078">
        <v>83.887496949999999</v>
      </c>
      <c r="D2078">
        <v>3.9661860469999999</v>
      </c>
      <c r="E2078">
        <v>2743.790039</v>
      </c>
      <c r="G2078" s="41">
        <f t="shared" si="167"/>
        <v>43432</v>
      </c>
      <c r="H2078" s="21">
        <f t="shared" si="168"/>
        <v>2.5462919805119961E-2</v>
      </c>
      <c r="I2078" s="21">
        <f t="shared" si="169"/>
        <v>6.091358211957032E-2</v>
      </c>
      <c r="J2078" s="21">
        <f t="shared" si="170"/>
        <v>4.1241198118903366E-2</v>
      </c>
      <c r="K2078" s="21">
        <f t="shared" si="171"/>
        <v>2.2973979573244874E-2</v>
      </c>
    </row>
    <row r="2079" spans="1:11" x14ac:dyDescent="0.2">
      <c r="A2079" s="41">
        <v>43433</v>
      </c>
      <c r="B2079">
        <v>29.39492989</v>
      </c>
      <c r="C2079">
        <v>83.678497309999997</v>
      </c>
      <c r="D2079">
        <v>3.902939081</v>
      </c>
      <c r="E2079">
        <v>2737.8000489999999</v>
      </c>
      <c r="G2079" s="41">
        <f t="shared" si="167"/>
        <v>43433</v>
      </c>
      <c r="H2079" s="21">
        <f t="shared" si="168"/>
        <v>-1.7440352684214638E-3</v>
      </c>
      <c r="I2079" s="21">
        <f t="shared" si="169"/>
        <v>-2.49142777647271E-3</v>
      </c>
      <c r="J2079" s="21">
        <f t="shared" si="170"/>
        <v>-1.5946545434458281E-2</v>
      </c>
      <c r="K2079" s="21">
        <f t="shared" si="171"/>
        <v>-2.1831080056632368E-3</v>
      </c>
    </row>
    <row r="2080" spans="1:11" x14ac:dyDescent="0.2">
      <c r="A2080" s="41">
        <v>43434</v>
      </c>
      <c r="B2080">
        <v>29.503690720000002</v>
      </c>
      <c r="C2080">
        <v>84.508499150000006</v>
      </c>
      <c r="D2080">
        <v>4.0534906389999996</v>
      </c>
      <c r="E2080">
        <v>2760.169922</v>
      </c>
      <c r="G2080" s="41">
        <f t="shared" si="167"/>
        <v>43434</v>
      </c>
      <c r="H2080" s="21">
        <f t="shared" si="168"/>
        <v>3.6999860318429004E-3</v>
      </c>
      <c r="I2080" s="21">
        <f t="shared" si="169"/>
        <v>9.9189381583315583E-3</v>
      </c>
      <c r="J2080" s="21">
        <f t="shared" si="170"/>
        <v>3.8573893897781764E-2</v>
      </c>
      <c r="K2080" s="21">
        <f t="shared" si="171"/>
        <v>8.1707475343828495E-3</v>
      </c>
    </row>
    <row r="2081" spans="1:11" x14ac:dyDescent="0.2">
      <c r="A2081" s="41">
        <v>43437</v>
      </c>
      <c r="B2081">
        <v>29.836053849999999</v>
      </c>
      <c r="C2081">
        <v>88.617996219999995</v>
      </c>
      <c r="D2081">
        <v>4.2174367899999998</v>
      </c>
      <c r="E2081">
        <v>2790.3701169999999</v>
      </c>
      <c r="G2081" s="41">
        <f t="shared" si="167"/>
        <v>43437</v>
      </c>
      <c r="H2081" s="21">
        <f t="shared" si="168"/>
        <v>1.1265137407866556E-2</v>
      </c>
      <c r="I2081" s="21">
        <f t="shared" si="169"/>
        <v>4.8628210314157316E-2</v>
      </c>
      <c r="J2081" s="21">
        <f t="shared" si="170"/>
        <v>4.0445671546054385E-2</v>
      </c>
      <c r="K2081" s="21">
        <f t="shared" si="171"/>
        <v>1.0941426018481248E-2</v>
      </c>
    </row>
    <row r="2082" spans="1:11" x14ac:dyDescent="0.2">
      <c r="A2082" s="41">
        <v>43438</v>
      </c>
      <c r="B2082">
        <v>28.947763439999999</v>
      </c>
      <c r="C2082">
        <v>83.41999817</v>
      </c>
      <c r="D2082">
        <v>3.8967380519999999</v>
      </c>
      <c r="E2082">
        <v>2700.0600589999999</v>
      </c>
      <c r="G2082" s="41">
        <f t="shared" si="167"/>
        <v>43438</v>
      </c>
      <c r="H2082" s="21">
        <f t="shared" si="168"/>
        <v>-2.9772382583362303E-2</v>
      </c>
      <c r="I2082" s="21">
        <f t="shared" si="169"/>
        <v>-5.8656235434342507E-2</v>
      </c>
      <c r="J2082" s="21">
        <f t="shared" si="170"/>
        <v>-7.604114868073697E-2</v>
      </c>
      <c r="K2082" s="21">
        <f t="shared" si="171"/>
        <v>-3.2364902938788132E-2</v>
      </c>
    </row>
    <row r="2083" spans="1:11" x14ac:dyDescent="0.2">
      <c r="A2083" s="41">
        <v>43440</v>
      </c>
      <c r="B2083">
        <v>28.78979683</v>
      </c>
      <c r="C2083">
        <v>84.959503170000005</v>
      </c>
      <c r="D2083">
        <v>3.9260048869999999</v>
      </c>
      <c r="E2083">
        <v>2695.9499510000001</v>
      </c>
      <c r="G2083" s="41">
        <f t="shared" si="167"/>
        <v>43440</v>
      </c>
      <c r="H2083" s="21">
        <f t="shared" si="168"/>
        <v>-5.4569538792665706E-3</v>
      </c>
      <c r="I2083" s="21">
        <f t="shared" si="169"/>
        <v>1.8454867343232095E-2</v>
      </c>
      <c r="J2083" s="21">
        <f t="shared" si="170"/>
        <v>7.5105985081493909E-3</v>
      </c>
      <c r="K2083" s="21">
        <f t="shared" si="171"/>
        <v>-1.5222283616617149E-3</v>
      </c>
    </row>
    <row r="2084" spans="1:11" x14ac:dyDescent="0.2">
      <c r="A2084" s="41">
        <v>43441</v>
      </c>
      <c r="B2084">
        <v>28.309818270000001</v>
      </c>
      <c r="C2084">
        <v>81.456497189999993</v>
      </c>
      <c r="D2084">
        <v>3.661113024</v>
      </c>
      <c r="E2084">
        <v>2633.080078</v>
      </c>
      <c r="G2084" s="41">
        <f t="shared" si="167"/>
        <v>43441</v>
      </c>
      <c r="H2084" s="21">
        <f t="shared" si="168"/>
        <v>-1.6671828663266022E-2</v>
      </c>
      <c r="I2084" s="21">
        <f t="shared" si="169"/>
        <v>-4.1231479108236546E-2</v>
      </c>
      <c r="J2084" s="21">
        <f t="shared" si="170"/>
        <v>-6.7471098642063354E-2</v>
      </c>
      <c r="K2084" s="21">
        <f t="shared" si="171"/>
        <v>-2.332011874948936E-2</v>
      </c>
    </row>
    <row r="2085" spans="1:11" x14ac:dyDescent="0.2">
      <c r="A2085" s="41">
        <v>43444</v>
      </c>
      <c r="B2085">
        <v>28.53765297</v>
      </c>
      <c r="C2085">
        <v>82.051498409999994</v>
      </c>
      <c r="D2085">
        <v>3.7665252690000002</v>
      </c>
      <c r="E2085">
        <v>2637.719971</v>
      </c>
      <c r="G2085" s="41">
        <f t="shared" si="167"/>
        <v>43444</v>
      </c>
      <c r="H2085" s="21">
        <f t="shared" si="168"/>
        <v>8.047904010794589E-3</v>
      </c>
      <c r="I2085" s="21">
        <f t="shared" si="169"/>
        <v>7.3045274536189808E-3</v>
      </c>
      <c r="J2085" s="21">
        <f t="shared" si="170"/>
        <v>2.8792403924430277E-2</v>
      </c>
      <c r="K2085" s="21">
        <f t="shared" si="171"/>
        <v>1.7621541550396636E-3</v>
      </c>
    </row>
    <row r="2086" spans="1:11" x14ac:dyDescent="0.2">
      <c r="A2086" s="41">
        <v>43445</v>
      </c>
      <c r="B2086">
        <v>28.510311130000002</v>
      </c>
      <c r="C2086">
        <v>82.162002560000005</v>
      </c>
      <c r="D2086">
        <v>3.6754989619999998</v>
      </c>
      <c r="E2086">
        <v>2636.780029</v>
      </c>
      <c r="G2086" s="41">
        <f t="shared" si="167"/>
        <v>43445</v>
      </c>
      <c r="H2086" s="21">
        <f t="shared" si="168"/>
        <v>-9.5809701059653351E-4</v>
      </c>
      <c r="I2086" s="21">
        <f t="shared" si="169"/>
        <v>1.3467657768764241E-3</v>
      </c>
      <c r="J2086" s="21">
        <f t="shared" si="170"/>
        <v>-2.4167183411507476E-2</v>
      </c>
      <c r="K2086" s="21">
        <f t="shared" si="171"/>
        <v>-3.5634639398196555E-4</v>
      </c>
    </row>
    <row r="2087" spans="1:11" x14ac:dyDescent="0.2">
      <c r="A2087" s="41">
        <v>43446</v>
      </c>
      <c r="B2087">
        <v>28.285511020000001</v>
      </c>
      <c r="C2087">
        <v>83.177001950000005</v>
      </c>
      <c r="D2087">
        <v>3.6931095119999999</v>
      </c>
      <c r="E2087">
        <v>2651.070068</v>
      </c>
      <c r="G2087" s="41">
        <f t="shared" si="167"/>
        <v>43446</v>
      </c>
      <c r="H2087" s="21">
        <f t="shared" si="168"/>
        <v>-7.8848704587953164E-3</v>
      </c>
      <c r="I2087" s="21">
        <f t="shared" si="169"/>
        <v>1.2353634993971685E-2</v>
      </c>
      <c r="J2087" s="21">
        <f t="shared" si="170"/>
        <v>4.7913358654350091E-3</v>
      </c>
      <c r="K2087" s="21">
        <f t="shared" si="171"/>
        <v>5.4195036532567187E-3</v>
      </c>
    </row>
    <row r="2088" spans="1:11" x14ac:dyDescent="0.2">
      <c r="A2088" s="41">
        <v>43447</v>
      </c>
      <c r="B2088">
        <v>28.23994064</v>
      </c>
      <c r="C2088">
        <v>82.918998720000005</v>
      </c>
      <c r="D2088">
        <v>3.692860365</v>
      </c>
      <c r="E2088">
        <v>2650.540039</v>
      </c>
      <c r="G2088" s="41">
        <f t="shared" si="167"/>
        <v>43447</v>
      </c>
      <c r="H2088" s="21">
        <f t="shared" si="168"/>
        <v>-1.6110856179257004E-3</v>
      </c>
      <c r="I2088" s="21">
        <f t="shared" si="169"/>
        <v>-3.1018577725979712E-3</v>
      </c>
      <c r="J2088" s="21">
        <f t="shared" si="170"/>
        <v>-6.7462662341921664E-5</v>
      </c>
      <c r="K2088" s="21">
        <f t="shared" si="171"/>
        <v>-1.9993021172759473E-4</v>
      </c>
    </row>
    <row r="2089" spans="1:11" x14ac:dyDescent="0.2">
      <c r="A2089" s="41">
        <v>43448</v>
      </c>
      <c r="B2089">
        <v>27.90274239</v>
      </c>
      <c r="C2089">
        <v>79.595497129999998</v>
      </c>
      <c r="D2089">
        <v>3.6323425770000002</v>
      </c>
      <c r="E2089">
        <v>2599.9499510000001</v>
      </c>
      <c r="G2089" s="41">
        <f t="shared" si="167"/>
        <v>43448</v>
      </c>
      <c r="H2089" s="21">
        <f t="shared" si="168"/>
        <v>-1.1940473044847029E-2</v>
      </c>
      <c r="I2089" s="21">
        <f t="shared" si="169"/>
        <v>-4.0081303938832802E-2</v>
      </c>
      <c r="J2089" s="21">
        <f t="shared" si="170"/>
        <v>-1.6387781291048009E-2</v>
      </c>
      <c r="K2089" s="21">
        <f t="shared" si="171"/>
        <v>-1.9086709597145535E-2</v>
      </c>
    </row>
    <row r="2090" spans="1:11" x14ac:dyDescent="0.2">
      <c r="A2090" s="41">
        <v>43451</v>
      </c>
      <c r="B2090">
        <v>27.57464981</v>
      </c>
      <c r="C2090">
        <v>76.045501709999996</v>
      </c>
      <c r="D2090">
        <v>3.5611591339999999</v>
      </c>
      <c r="E2090">
        <v>2545.9399410000001</v>
      </c>
      <c r="G2090" s="41">
        <f t="shared" si="167"/>
        <v>43451</v>
      </c>
      <c r="H2090" s="21">
        <f t="shared" si="168"/>
        <v>-1.1758434902713513E-2</v>
      </c>
      <c r="I2090" s="21">
        <f t="shared" si="169"/>
        <v>-4.4600455402671102E-2</v>
      </c>
      <c r="J2090" s="21">
        <f t="shared" si="170"/>
        <v>-1.9597117147136411E-2</v>
      </c>
      <c r="K2090" s="21">
        <f t="shared" si="171"/>
        <v>-2.077348065074347E-2</v>
      </c>
    </row>
    <row r="2091" spans="1:11" x14ac:dyDescent="0.2">
      <c r="A2091" s="41">
        <v>43452</v>
      </c>
      <c r="B2091">
        <v>27.668823239999998</v>
      </c>
      <c r="C2091">
        <v>77.573997500000004</v>
      </c>
      <c r="D2091">
        <v>3.6444959639999999</v>
      </c>
      <c r="E2091">
        <v>2546.1599120000001</v>
      </c>
      <c r="G2091" s="41">
        <f t="shared" si="167"/>
        <v>43452</v>
      </c>
      <c r="H2091" s="21">
        <f t="shared" si="168"/>
        <v>3.4152176237554868E-3</v>
      </c>
      <c r="I2091" s="21">
        <f t="shared" si="169"/>
        <v>2.0099752853613095E-2</v>
      </c>
      <c r="J2091" s="21">
        <f t="shared" si="170"/>
        <v>2.3401602361530438E-2</v>
      </c>
      <c r="K2091" s="21">
        <f t="shared" si="171"/>
        <v>8.6400702725697442E-5</v>
      </c>
    </row>
    <row r="2092" spans="1:11" x14ac:dyDescent="0.2">
      <c r="A2092" s="41">
        <v>43453</v>
      </c>
      <c r="B2092">
        <v>27.507820129999999</v>
      </c>
      <c r="C2092">
        <v>74.753997799999993</v>
      </c>
      <c r="D2092">
        <v>3.435409307</v>
      </c>
      <c r="E2092">
        <v>2506.959961</v>
      </c>
      <c r="G2092" s="41">
        <f t="shared" si="167"/>
        <v>43453</v>
      </c>
      <c r="H2092" s="21">
        <f t="shared" si="168"/>
        <v>-5.8189359411296507E-3</v>
      </c>
      <c r="I2092" s="21">
        <f t="shared" si="169"/>
        <v>-3.6352383413011724E-2</v>
      </c>
      <c r="J2092" s="21">
        <f t="shared" si="170"/>
        <v>-5.7370527794608273E-2</v>
      </c>
      <c r="K2092" s="21">
        <f t="shared" si="171"/>
        <v>-1.5395714469955912E-2</v>
      </c>
    </row>
    <row r="2093" spans="1:11" x14ac:dyDescent="0.2">
      <c r="A2093" s="41">
        <v>43454</v>
      </c>
      <c r="B2093">
        <v>26.514438630000001</v>
      </c>
      <c r="C2093">
        <v>73.041496280000004</v>
      </c>
      <c r="D2093">
        <v>3.350832939</v>
      </c>
      <c r="E2093">
        <v>2467.419922</v>
      </c>
      <c r="G2093" s="41">
        <f t="shared" si="167"/>
        <v>43454</v>
      </c>
      <c r="H2093" s="21">
        <f t="shared" si="168"/>
        <v>-3.6112694328570852E-2</v>
      </c>
      <c r="I2093" s="21">
        <f t="shared" si="169"/>
        <v>-2.2908494132737767E-2</v>
      </c>
      <c r="J2093" s="21">
        <f t="shared" si="170"/>
        <v>-2.4619007647114111E-2</v>
      </c>
      <c r="K2093" s="21">
        <f t="shared" si="171"/>
        <v>-1.5772106302099798E-2</v>
      </c>
    </row>
    <row r="2094" spans="1:11" x14ac:dyDescent="0.2">
      <c r="A2094" s="41">
        <v>43455</v>
      </c>
      <c r="B2094">
        <v>26.468868260000001</v>
      </c>
      <c r="C2094">
        <v>68.872497559999999</v>
      </c>
      <c r="D2094">
        <v>3.2136743069999998</v>
      </c>
      <c r="E2094">
        <v>2416.6201169999999</v>
      </c>
      <c r="G2094" s="41">
        <f t="shared" si="167"/>
        <v>43455</v>
      </c>
      <c r="H2094" s="21">
        <f t="shared" si="168"/>
        <v>-1.7187001631797354E-3</v>
      </c>
      <c r="I2094" s="21">
        <f t="shared" si="169"/>
        <v>-5.7077126459983862E-2</v>
      </c>
      <c r="J2094" s="21">
        <f t="shared" si="170"/>
        <v>-4.0932697778998439E-2</v>
      </c>
      <c r="K2094" s="21">
        <f t="shared" si="171"/>
        <v>-2.0588228435321931E-2</v>
      </c>
    </row>
    <row r="2095" spans="1:11" x14ac:dyDescent="0.2">
      <c r="A2095" s="41">
        <v>43458</v>
      </c>
      <c r="B2095">
        <v>26.07091522</v>
      </c>
      <c r="C2095">
        <v>67.197998049999995</v>
      </c>
      <c r="D2095">
        <v>3.1519162650000001</v>
      </c>
      <c r="E2095">
        <v>2351.1000979999999</v>
      </c>
      <c r="G2095" s="41">
        <f t="shared" si="167"/>
        <v>43458</v>
      </c>
      <c r="H2095" s="21">
        <f t="shared" si="168"/>
        <v>-1.5034758422270407E-2</v>
      </c>
      <c r="I2095" s="21">
        <f t="shared" si="169"/>
        <v>-2.4313035962449603E-2</v>
      </c>
      <c r="J2095" s="21">
        <f t="shared" si="170"/>
        <v>-1.9217268490922979E-2</v>
      </c>
      <c r="K2095" s="21">
        <f t="shared" si="171"/>
        <v>-2.7112254234371247E-2</v>
      </c>
    </row>
    <row r="2096" spans="1:11" x14ac:dyDescent="0.2">
      <c r="A2096" s="41">
        <v>43460</v>
      </c>
      <c r="B2096">
        <v>27.465290070000002</v>
      </c>
      <c r="C2096">
        <v>73.54499817</v>
      </c>
      <c r="D2096">
        <v>3.30122757</v>
      </c>
      <c r="E2096">
        <v>2467.6999510000001</v>
      </c>
      <c r="G2096" s="41">
        <f t="shared" si="167"/>
        <v>43460</v>
      </c>
      <c r="H2096" s="21">
        <f t="shared" si="168"/>
        <v>5.3483924067626268E-2</v>
      </c>
      <c r="I2096" s="21">
        <f t="shared" si="169"/>
        <v>9.4452220366407325E-2</v>
      </c>
      <c r="J2096" s="21">
        <f t="shared" si="170"/>
        <v>4.7371596339028876E-2</v>
      </c>
      <c r="K2096" s="21">
        <f t="shared" si="171"/>
        <v>4.9593742562976217E-2</v>
      </c>
    </row>
    <row r="2097" spans="1:11" x14ac:dyDescent="0.2">
      <c r="A2097" s="41">
        <v>43461</v>
      </c>
      <c r="B2097">
        <v>27.823755259999999</v>
      </c>
      <c r="C2097">
        <v>73.082000730000004</v>
      </c>
      <c r="D2097">
        <v>3.2533581260000002</v>
      </c>
      <c r="E2097">
        <v>2488.830078</v>
      </c>
      <c r="G2097" s="41">
        <f t="shared" si="167"/>
        <v>43461</v>
      </c>
      <c r="H2097" s="21">
        <f t="shared" si="168"/>
        <v>1.3051571240878464E-2</v>
      </c>
      <c r="I2097" s="21">
        <f t="shared" si="169"/>
        <v>-6.29543070937022E-3</v>
      </c>
      <c r="J2097" s="21">
        <f t="shared" si="170"/>
        <v>-1.4500498067753553E-2</v>
      </c>
      <c r="K2097" s="21">
        <f t="shared" si="171"/>
        <v>8.562680803813727E-3</v>
      </c>
    </row>
    <row r="2098" spans="1:11" x14ac:dyDescent="0.2">
      <c r="A2098" s="41">
        <v>43462</v>
      </c>
      <c r="B2098">
        <v>27.98779678</v>
      </c>
      <c r="C2098">
        <v>73.901000980000006</v>
      </c>
      <c r="D2098">
        <v>3.314869404</v>
      </c>
      <c r="E2098">
        <v>2485.73999</v>
      </c>
      <c r="G2098" s="41">
        <f t="shared" si="167"/>
        <v>43462</v>
      </c>
      <c r="H2098" s="21">
        <f t="shared" si="168"/>
        <v>5.8957361602382562E-3</v>
      </c>
      <c r="I2098" s="21">
        <f t="shared" si="169"/>
        <v>1.1206593166842582E-2</v>
      </c>
      <c r="J2098" s="21">
        <f t="shared" si="170"/>
        <v>1.8907011038353794E-2</v>
      </c>
      <c r="K2098" s="21">
        <f t="shared" si="171"/>
        <v>-1.2415825521053803E-3</v>
      </c>
    </row>
    <row r="2099" spans="1:11" x14ac:dyDescent="0.2">
      <c r="A2099" s="41">
        <v>43465</v>
      </c>
      <c r="B2099">
        <v>28.29765892</v>
      </c>
      <c r="C2099">
        <v>75.098503109999996</v>
      </c>
      <c r="D2099">
        <v>3.3111486430000001</v>
      </c>
      <c r="E2099">
        <v>2506.8500979999999</v>
      </c>
      <c r="G2099" s="41">
        <f t="shared" si="167"/>
        <v>43465</v>
      </c>
      <c r="H2099" s="21">
        <f t="shared" si="168"/>
        <v>1.1071330209937301E-2</v>
      </c>
      <c r="I2099" s="21">
        <f t="shared" si="169"/>
        <v>1.6204139512590254E-2</v>
      </c>
      <c r="J2099" s="21">
        <f t="shared" si="170"/>
        <v>-1.1224457275783584E-3</v>
      </c>
      <c r="K2099" s="21">
        <f t="shared" si="171"/>
        <v>8.4924843647866677E-3</v>
      </c>
    </row>
    <row r="2100" spans="1:11" x14ac:dyDescent="0.2">
      <c r="A2100" s="41">
        <v>43467</v>
      </c>
      <c r="B2100">
        <v>28.3553791</v>
      </c>
      <c r="C2100">
        <v>76.956497189999993</v>
      </c>
      <c r="D2100">
        <v>3.3786113260000001</v>
      </c>
      <c r="E2100">
        <v>2510.030029</v>
      </c>
      <c r="G2100" s="41">
        <f t="shared" si="167"/>
        <v>43467</v>
      </c>
      <c r="H2100" s="21">
        <f t="shared" si="168"/>
        <v>2.0397510678597315E-3</v>
      </c>
      <c r="I2100" s="21">
        <f t="shared" si="169"/>
        <v>2.4740760508615178E-2</v>
      </c>
      <c r="J2100" s="21">
        <f t="shared" si="170"/>
        <v>2.0374404858755302E-2</v>
      </c>
      <c r="K2100" s="21">
        <f t="shared" si="171"/>
        <v>1.2684966694007649E-3</v>
      </c>
    </row>
    <row r="2101" spans="1:11" x14ac:dyDescent="0.2">
      <c r="A2101" s="41">
        <v>43468</v>
      </c>
      <c r="B2101">
        <v>28.20956039</v>
      </c>
      <c r="C2101">
        <v>75.013999940000005</v>
      </c>
      <c r="D2101">
        <v>3.1744861599999998</v>
      </c>
      <c r="E2101">
        <v>2447.889893</v>
      </c>
      <c r="G2101" s="41">
        <f t="shared" si="167"/>
        <v>43468</v>
      </c>
      <c r="H2101" s="21">
        <f t="shared" si="168"/>
        <v>-5.1425413670452514E-3</v>
      </c>
      <c r="I2101" s="21">
        <f t="shared" si="169"/>
        <v>-2.5241497741303132E-2</v>
      </c>
      <c r="J2101" s="21">
        <f t="shared" si="170"/>
        <v>-6.0416883241100061E-2</v>
      </c>
      <c r="K2101" s="21">
        <f t="shared" si="171"/>
        <v>-2.4756730111614167E-2</v>
      </c>
    </row>
    <row r="2102" spans="1:11" x14ac:dyDescent="0.2">
      <c r="A2102" s="41">
        <v>43469</v>
      </c>
      <c r="B2102">
        <v>28.385761259999999</v>
      </c>
      <c r="C2102">
        <v>78.769500730000004</v>
      </c>
      <c r="D2102">
        <v>3.3778676989999998</v>
      </c>
      <c r="E2102">
        <v>2531.9399410000001</v>
      </c>
      <c r="G2102" s="41">
        <f t="shared" si="167"/>
        <v>43469</v>
      </c>
      <c r="H2102" s="21">
        <f t="shared" si="168"/>
        <v>6.2461402291990433E-3</v>
      </c>
      <c r="I2102" s="21">
        <f t="shared" si="169"/>
        <v>5.0063998626974193E-2</v>
      </c>
      <c r="J2102" s="21">
        <f t="shared" si="170"/>
        <v>6.406754628912914E-2</v>
      </c>
      <c r="K2102" s="21">
        <f t="shared" si="171"/>
        <v>3.4335714298404429E-2</v>
      </c>
    </row>
    <row r="2103" spans="1:11" x14ac:dyDescent="0.2">
      <c r="A2103" s="41">
        <v>43472</v>
      </c>
      <c r="B2103">
        <v>28.7199192</v>
      </c>
      <c r="C2103">
        <v>81.47550201</v>
      </c>
      <c r="D2103">
        <v>3.5566945080000001</v>
      </c>
      <c r="E2103">
        <v>2549.6899410000001</v>
      </c>
      <c r="G2103" s="41">
        <f t="shared" si="167"/>
        <v>43472</v>
      </c>
      <c r="H2103" s="21">
        <f t="shared" si="168"/>
        <v>1.1772026719286259E-2</v>
      </c>
      <c r="I2103" s="21">
        <f t="shared" si="169"/>
        <v>3.4353414137731075E-2</v>
      </c>
      <c r="J2103" s="21">
        <f t="shared" si="170"/>
        <v>5.2940738043985913E-2</v>
      </c>
      <c r="K2103" s="21">
        <f t="shared" si="171"/>
        <v>7.010434849805236E-3</v>
      </c>
    </row>
    <row r="2104" spans="1:11" x14ac:dyDescent="0.2">
      <c r="A2104" s="41">
        <v>43473</v>
      </c>
      <c r="B2104">
        <v>28.920425420000001</v>
      </c>
      <c r="C2104">
        <v>82.829002380000006</v>
      </c>
      <c r="D2104">
        <v>3.468148947</v>
      </c>
      <c r="E2104">
        <v>2574.4099120000001</v>
      </c>
      <c r="G2104" s="41">
        <f t="shared" si="167"/>
        <v>43473</v>
      </c>
      <c r="H2104" s="21">
        <f t="shared" si="168"/>
        <v>6.9814339867641821E-3</v>
      </c>
      <c r="I2104" s="21">
        <f t="shared" si="169"/>
        <v>1.6612359992993708E-2</v>
      </c>
      <c r="J2104" s="21">
        <f t="shared" si="170"/>
        <v>-2.4895464257848499E-2</v>
      </c>
      <c r="K2104" s="21">
        <f t="shared" si="171"/>
        <v>9.6952851413394381E-3</v>
      </c>
    </row>
    <row r="2105" spans="1:11" x14ac:dyDescent="0.2">
      <c r="A2105" s="41">
        <v>43474</v>
      </c>
      <c r="B2105">
        <v>28.82624817</v>
      </c>
      <c r="C2105">
        <v>82.971000669999995</v>
      </c>
      <c r="D2105">
        <v>3.5363566880000001</v>
      </c>
      <c r="E2105">
        <v>2584.959961</v>
      </c>
      <c r="G2105" s="41">
        <f t="shared" si="167"/>
        <v>43474</v>
      </c>
      <c r="H2105" s="21">
        <f t="shared" si="168"/>
        <v>-3.2564268551482918E-3</v>
      </c>
      <c r="I2105" s="21">
        <f t="shared" si="169"/>
        <v>1.7143547057167918E-3</v>
      </c>
      <c r="J2105" s="21">
        <f t="shared" si="170"/>
        <v>1.966690071341981E-2</v>
      </c>
      <c r="K2105" s="21">
        <f t="shared" si="171"/>
        <v>4.0980455174692842E-3</v>
      </c>
    </row>
    <row r="2106" spans="1:11" x14ac:dyDescent="0.2">
      <c r="A2106" s="41">
        <v>43475</v>
      </c>
      <c r="B2106">
        <v>28.847509380000002</v>
      </c>
      <c r="C2106">
        <v>82.810997009999994</v>
      </c>
      <c r="D2106">
        <v>3.6020834449999999</v>
      </c>
      <c r="E2106">
        <v>2596.639893</v>
      </c>
      <c r="G2106" s="41">
        <f t="shared" si="167"/>
        <v>43475</v>
      </c>
      <c r="H2106" s="21">
        <f t="shared" si="168"/>
        <v>7.3756424612097724E-4</v>
      </c>
      <c r="I2106" s="21">
        <f t="shared" si="169"/>
        <v>-1.928428712537511E-3</v>
      </c>
      <c r="J2106" s="21">
        <f t="shared" si="170"/>
        <v>1.8586008934854403E-2</v>
      </c>
      <c r="K2106" s="21">
        <f t="shared" si="171"/>
        <v>4.5184189218472337E-3</v>
      </c>
    </row>
    <row r="2107" spans="1:11" x14ac:dyDescent="0.2">
      <c r="A2107" s="41">
        <v>43476</v>
      </c>
      <c r="B2107">
        <v>28.811058039999999</v>
      </c>
      <c r="C2107">
        <v>82.027999879999996</v>
      </c>
      <c r="D2107">
        <v>3.691372871</v>
      </c>
      <c r="E2107">
        <v>2596.26001</v>
      </c>
      <c r="G2107" s="41">
        <f t="shared" si="167"/>
        <v>43476</v>
      </c>
      <c r="H2107" s="21">
        <f t="shared" si="168"/>
        <v>-1.2635870750517745E-3</v>
      </c>
      <c r="I2107" s="21">
        <f t="shared" si="169"/>
        <v>-9.4552312889729651E-3</v>
      </c>
      <c r="J2107" s="21">
        <f t="shared" si="170"/>
        <v>2.4788272499334019E-2</v>
      </c>
      <c r="K2107" s="21">
        <f t="shared" si="171"/>
        <v>-1.462979140943732E-4</v>
      </c>
    </row>
    <row r="2108" spans="1:11" x14ac:dyDescent="0.2">
      <c r="A2108" s="41">
        <v>43479</v>
      </c>
      <c r="B2108">
        <v>28.844470980000001</v>
      </c>
      <c r="C2108">
        <v>80.860496519999998</v>
      </c>
      <c r="D2108">
        <v>3.731304884</v>
      </c>
      <c r="E2108">
        <v>2582.610107</v>
      </c>
      <c r="G2108" s="41">
        <f t="shared" si="167"/>
        <v>43479</v>
      </c>
      <c r="H2108" s="21">
        <f t="shared" si="168"/>
        <v>1.1597262396130183E-3</v>
      </c>
      <c r="I2108" s="21">
        <f t="shared" si="169"/>
        <v>-1.4232985830545108E-2</v>
      </c>
      <c r="J2108" s="21">
        <f t="shared" si="170"/>
        <v>1.0817659010746938E-2</v>
      </c>
      <c r="K2108" s="21">
        <f t="shared" si="171"/>
        <v>-5.2575254201908672E-3</v>
      </c>
    </row>
    <row r="2109" spans="1:11" x14ac:dyDescent="0.2">
      <c r="A2109" s="41">
        <v>43480</v>
      </c>
      <c r="B2109">
        <v>29.239393230000001</v>
      </c>
      <c r="C2109">
        <v>83.727996829999995</v>
      </c>
      <c r="D2109">
        <v>3.7171671389999998</v>
      </c>
      <c r="E2109">
        <v>2610.3000489999999</v>
      </c>
      <c r="G2109" s="41">
        <f t="shared" si="167"/>
        <v>43480</v>
      </c>
      <c r="H2109" s="21">
        <f t="shared" si="168"/>
        <v>1.3691436749657471E-2</v>
      </c>
      <c r="I2109" s="21">
        <f t="shared" si="169"/>
        <v>3.546231390368404E-2</v>
      </c>
      <c r="J2109" s="21">
        <f t="shared" si="170"/>
        <v>-3.7889546524657591E-3</v>
      </c>
      <c r="K2109" s="21">
        <f t="shared" si="171"/>
        <v>1.0721688854600231E-2</v>
      </c>
    </row>
    <row r="2110" spans="1:11" x14ac:dyDescent="0.2">
      <c r="A2110" s="41">
        <v>43481</v>
      </c>
      <c r="B2110">
        <v>29.26977158</v>
      </c>
      <c r="C2110">
        <v>84.189002990000006</v>
      </c>
      <c r="D2110">
        <v>3.6916198730000001</v>
      </c>
      <c r="E2110">
        <v>2616.1000979999999</v>
      </c>
      <c r="G2110" s="41">
        <f t="shared" si="167"/>
        <v>43481</v>
      </c>
      <c r="H2110" s="21">
        <f t="shared" si="168"/>
        <v>1.0389528182421671E-3</v>
      </c>
      <c r="I2110" s="21">
        <f t="shared" si="169"/>
        <v>5.5059977242264413E-3</v>
      </c>
      <c r="J2110" s="21">
        <f t="shared" si="170"/>
        <v>-6.8727783940520926E-3</v>
      </c>
      <c r="K2110" s="21">
        <f t="shared" si="171"/>
        <v>2.2219855538148092E-3</v>
      </c>
    </row>
    <row r="2111" spans="1:11" x14ac:dyDescent="0.2">
      <c r="A2111" s="41">
        <v>43482</v>
      </c>
      <c r="B2111">
        <v>29.38825417</v>
      </c>
      <c r="C2111">
        <v>84.661003109999996</v>
      </c>
      <c r="D2111">
        <v>3.763052225</v>
      </c>
      <c r="E2111">
        <v>2635.959961</v>
      </c>
      <c r="G2111" s="41">
        <f t="shared" si="167"/>
        <v>43482</v>
      </c>
      <c r="H2111" s="21">
        <f t="shared" si="168"/>
        <v>4.0479506195039219E-3</v>
      </c>
      <c r="I2111" s="21">
        <f t="shared" si="169"/>
        <v>5.6064343707225017E-3</v>
      </c>
      <c r="J2111" s="21">
        <f t="shared" si="170"/>
        <v>1.9349866578205033E-2</v>
      </c>
      <c r="K2111" s="21">
        <f t="shared" si="171"/>
        <v>7.5914002737063058E-3</v>
      </c>
    </row>
    <row r="2112" spans="1:11" x14ac:dyDescent="0.2">
      <c r="A2112" s="41">
        <v>43483</v>
      </c>
      <c r="B2112">
        <v>29.68899918</v>
      </c>
      <c r="C2112">
        <v>84.809997559999999</v>
      </c>
      <c r="D2112">
        <v>3.8922743799999999</v>
      </c>
      <c r="E2112">
        <v>2670.709961</v>
      </c>
      <c r="G2112" s="41">
        <f t="shared" si="167"/>
        <v>43483</v>
      </c>
      <c r="H2112" s="21">
        <f t="shared" si="168"/>
        <v>1.023351058080222E-2</v>
      </c>
      <c r="I2112" s="21">
        <f t="shared" si="169"/>
        <v>1.7598946920864833E-3</v>
      </c>
      <c r="J2112" s="21">
        <f t="shared" si="170"/>
        <v>3.4339718737228075E-2</v>
      </c>
      <c r="K2112" s="21">
        <f t="shared" si="171"/>
        <v>1.3183053048657412E-2</v>
      </c>
    </row>
    <row r="2113" spans="1:11" x14ac:dyDescent="0.2">
      <c r="A2113" s="41">
        <v>43487</v>
      </c>
      <c r="B2113">
        <v>29.61609077</v>
      </c>
      <c r="C2113">
        <v>81.608497619999994</v>
      </c>
      <c r="D2113">
        <v>3.689884186</v>
      </c>
      <c r="E2113">
        <v>2632.8999020000001</v>
      </c>
      <c r="G2113" s="41">
        <f t="shared" si="167"/>
        <v>43487</v>
      </c>
      <c r="H2113" s="21">
        <f t="shared" si="168"/>
        <v>-2.4557382200042269E-3</v>
      </c>
      <c r="I2113" s="21">
        <f t="shared" si="169"/>
        <v>-3.7749086571250756E-2</v>
      </c>
      <c r="J2113" s="21">
        <f t="shared" si="170"/>
        <v>-5.1997925696081082E-2</v>
      </c>
      <c r="K2113" s="21">
        <f t="shared" si="171"/>
        <v>-1.4157306316348373E-2</v>
      </c>
    </row>
    <row r="2114" spans="1:11" x14ac:dyDescent="0.2">
      <c r="A2114" s="41">
        <v>43488</v>
      </c>
      <c r="B2114">
        <v>29.98670959</v>
      </c>
      <c r="C2114">
        <v>82.000999449999995</v>
      </c>
      <c r="D2114">
        <v>3.7027812</v>
      </c>
      <c r="E2114">
        <v>2638.6999510000001</v>
      </c>
      <c r="G2114" s="41">
        <f t="shared" ref="G2114:G2177" si="172">A2114</f>
        <v>43488</v>
      </c>
      <c r="H2114" s="21">
        <f t="shared" si="168"/>
        <v>1.2514103325730747E-2</v>
      </c>
      <c r="I2114" s="21">
        <f t="shared" si="169"/>
        <v>4.8095705894211083E-3</v>
      </c>
      <c r="J2114" s="21">
        <f t="shared" si="170"/>
        <v>3.495235446395073E-3</v>
      </c>
      <c r="K2114" s="21">
        <f t="shared" si="171"/>
        <v>2.2029128397909048E-3</v>
      </c>
    </row>
    <row r="2115" spans="1:11" x14ac:dyDescent="0.2">
      <c r="A2115" s="41">
        <v>43489</v>
      </c>
      <c r="B2115">
        <v>29.880386349999998</v>
      </c>
      <c r="C2115">
        <v>82.746498110000005</v>
      </c>
      <c r="D2115">
        <v>3.9148442750000001</v>
      </c>
      <c r="E2115">
        <v>2642.330078</v>
      </c>
      <c r="G2115" s="41">
        <f t="shared" si="172"/>
        <v>43489</v>
      </c>
      <c r="H2115" s="21">
        <f t="shared" si="168"/>
        <v>-3.5456787841590533E-3</v>
      </c>
      <c r="I2115" s="21">
        <f t="shared" si="169"/>
        <v>9.0913362641948936E-3</v>
      </c>
      <c r="J2115" s="21">
        <f t="shared" si="170"/>
        <v>5.7271295155111979E-2</v>
      </c>
      <c r="K2115" s="21">
        <f t="shared" si="171"/>
        <v>1.3757255722175454E-3</v>
      </c>
    </row>
    <row r="2116" spans="1:11" x14ac:dyDescent="0.2">
      <c r="A2116" s="41">
        <v>43490</v>
      </c>
      <c r="B2116">
        <v>29.449010850000001</v>
      </c>
      <c r="C2116">
        <v>83.528503420000007</v>
      </c>
      <c r="D2116">
        <v>3.9721376899999998</v>
      </c>
      <c r="E2116">
        <v>2664.76001</v>
      </c>
      <c r="G2116" s="41">
        <f t="shared" si="172"/>
        <v>43490</v>
      </c>
      <c r="H2116" s="21">
        <f t="shared" si="168"/>
        <v>-1.4436744389685507E-2</v>
      </c>
      <c r="I2116" s="21">
        <f t="shared" si="169"/>
        <v>9.4506151663413807E-3</v>
      </c>
      <c r="J2116" s="21">
        <f t="shared" si="170"/>
        <v>1.4634915459057263E-2</v>
      </c>
      <c r="K2116" s="21">
        <f t="shared" si="171"/>
        <v>8.4886941971222818E-3</v>
      </c>
    </row>
    <row r="2117" spans="1:11" x14ac:dyDescent="0.2">
      <c r="A2117" s="41">
        <v>43493</v>
      </c>
      <c r="B2117">
        <v>29.485460280000002</v>
      </c>
      <c r="C2117">
        <v>81.894500730000004</v>
      </c>
      <c r="D2117">
        <v>3.4230082039999998</v>
      </c>
      <c r="E2117">
        <v>2643.8500979999999</v>
      </c>
      <c r="G2117" s="41">
        <f t="shared" si="172"/>
        <v>43493</v>
      </c>
      <c r="H2117" s="21">
        <f t="shared" ref="H2117:H2180" si="173">(B2117-B2116)/B2116</f>
        <v>1.2377132184730447E-3</v>
      </c>
      <c r="I2117" s="21">
        <f t="shared" ref="I2117:I2180" si="174">C2117/C2116-1</f>
        <v>-1.956221676550185E-2</v>
      </c>
      <c r="J2117" s="21">
        <f t="shared" ref="J2117:J2180" si="175">D2117/D2116-1</f>
        <v>-0.13824533006054984</v>
      </c>
      <c r="K2117" s="21">
        <f t="shared" ref="K2117:K2180" si="176">E2117/E2116-1</f>
        <v>-7.8468274522027759E-3</v>
      </c>
    </row>
    <row r="2118" spans="1:11" x14ac:dyDescent="0.2">
      <c r="A2118" s="41">
        <v>43494</v>
      </c>
      <c r="B2118">
        <v>29.37913704</v>
      </c>
      <c r="C2118">
        <v>79.694000239999994</v>
      </c>
      <c r="D2118">
        <v>3.2640237810000001</v>
      </c>
      <c r="E2118">
        <v>2640</v>
      </c>
      <c r="G2118" s="41">
        <f t="shared" si="172"/>
        <v>43494</v>
      </c>
      <c r="H2118" s="21">
        <f t="shared" si="173"/>
        <v>-3.6059549008336461E-3</v>
      </c>
      <c r="I2118" s="21">
        <f t="shared" si="174"/>
        <v>-2.6869942064301711E-2</v>
      </c>
      <c r="J2118" s="21">
        <f t="shared" si="175"/>
        <v>-4.6445820028773621E-2</v>
      </c>
      <c r="K2118" s="21">
        <f t="shared" si="176"/>
        <v>-1.4562467073728769E-3</v>
      </c>
    </row>
    <row r="2119" spans="1:11" x14ac:dyDescent="0.2">
      <c r="A2119" s="41">
        <v>43495</v>
      </c>
      <c r="B2119">
        <v>28.798912049999998</v>
      </c>
      <c r="C2119">
        <v>83.521499629999994</v>
      </c>
      <c r="D2119">
        <v>3.4076306820000002</v>
      </c>
      <c r="E2119">
        <v>2681.0500489999999</v>
      </c>
      <c r="G2119" s="41">
        <f t="shared" si="172"/>
        <v>43495</v>
      </c>
      <c r="H2119" s="21">
        <f t="shared" si="173"/>
        <v>-1.9749558648030369E-2</v>
      </c>
      <c r="I2119" s="21">
        <f t="shared" si="174"/>
        <v>4.8027447216520747E-2</v>
      </c>
      <c r="J2119" s="21">
        <f t="shared" si="175"/>
        <v>4.3996891761616697E-2</v>
      </c>
      <c r="K2119" s="21">
        <f t="shared" si="176"/>
        <v>1.5549260984848434E-2</v>
      </c>
    </row>
    <row r="2120" spans="1:11" x14ac:dyDescent="0.2">
      <c r="A2120" s="41">
        <v>43496</v>
      </c>
      <c r="B2120">
        <v>29.111810680000001</v>
      </c>
      <c r="C2120">
        <v>85.936500550000005</v>
      </c>
      <c r="D2120">
        <v>3.5653750899999999</v>
      </c>
      <c r="E2120">
        <v>2704.1000979999999</v>
      </c>
      <c r="G2120" s="41">
        <f t="shared" si="172"/>
        <v>43496</v>
      </c>
      <c r="H2120" s="21">
        <f t="shared" si="173"/>
        <v>1.0864946198549294E-2</v>
      </c>
      <c r="I2120" s="21">
        <f t="shared" si="174"/>
        <v>2.8914721726722492E-2</v>
      </c>
      <c r="J2120" s="21">
        <f t="shared" si="175"/>
        <v>4.6291521212450393E-2</v>
      </c>
      <c r="K2120" s="21">
        <f t="shared" si="176"/>
        <v>8.5973960122815996E-3</v>
      </c>
    </row>
    <row r="2121" spans="1:11" x14ac:dyDescent="0.2">
      <c r="A2121" s="41">
        <v>43497</v>
      </c>
      <c r="B2121">
        <v>28.513349529999999</v>
      </c>
      <c r="C2121">
        <v>81.311500550000005</v>
      </c>
      <c r="D2121">
        <v>3.5896813870000002</v>
      </c>
      <c r="E2121">
        <v>2706.530029</v>
      </c>
      <c r="G2121" s="41">
        <f t="shared" si="172"/>
        <v>43497</v>
      </c>
      <c r="H2121" s="21">
        <f t="shared" si="173"/>
        <v>-2.0557331750276485E-2</v>
      </c>
      <c r="I2121" s="21">
        <f t="shared" si="174"/>
        <v>-5.381880772895864E-2</v>
      </c>
      <c r="J2121" s="21">
        <f t="shared" si="175"/>
        <v>6.8173183427946427E-3</v>
      </c>
      <c r="K2121" s="21">
        <f t="shared" si="176"/>
        <v>8.9860985612078004E-4</v>
      </c>
    </row>
    <row r="2122" spans="1:11" x14ac:dyDescent="0.2">
      <c r="A2122" s="41">
        <v>43500</v>
      </c>
      <c r="B2122">
        <v>28.78979683</v>
      </c>
      <c r="C2122">
        <v>81.665496829999995</v>
      </c>
      <c r="D2122">
        <v>3.7000532150000001</v>
      </c>
      <c r="E2122">
        <v>2724.8701169999999</v>
      </c>
      <c r="G2122" s="41">
        <f t="shared" si="172"/>
        <v>43500</v>
      </c>
      <c r="H2122" s="21">
        <f t="shared" si="173"/>
        <v>9.6953639104777941E-3</v>
      </c>
      <c r="I2122" s="21">
        <f t="shared" si="174"/>
        <v>4.3535819362023886E-3</v>
      </c>
      <c r="J2122" s="21">
        <f t="shared" si="175"/>
        <v>3.0746970580651123E-2</v>
      </c>
      <c r="K2122" s="21">
        <f t="shared" si="176"/>
        <v>6.7762366585588651E-3</v>
      </c>
    </row>
    <row r="2123" spans="1:11" x14ac:dyDescent="0.2">
      <c r="A2123" s="41">
        <v>43501</v>
      </c>
      <c r="B2123">
        <v>29.041938779999999</v>
      </c>
      <c r="C2123">
        <v>82.940498349999999</v>
      </c>
      <c r="D2123">
        <v>3.7191512580000001</v>
      </c>
      <c r="E2123">
        <v>2737.6999510000001</v>
      </c>
      <c r="G2123" s="41">
        <f t="shared" si="172"/>
        <v>43501</v>
      </c>
      <c r="H2123" s="21">
        <f t="shared" si="173"/>
        <v>8.7580315862895441E-3</v>
      </c>
      <c r="I2123" s="21">
        <f t="shared" si="174"/>
        <v>1.5612487151754229E-2</v>
      </c>
      <c r="J2123" s="21">
        <f t="shared" si="175"/>
        <v>5.1615590074696183E-3</v>
      </c>
      <c r="K2123" s="21">
        <f t="shared" si="176"/>
        <v>4.7084203830329852E-3</v>
      </c>
    </row>
    <row r="2124" spans="1:11" x14ac:dyDescent="0.2">
      <c r="A2124" s="41">
        <v>43502</v>
      </c>
      <c r="B2124">
        <v>29.054082869999998</v>
      </c>
      <c r="C2124">
        <v>82.013000489999996</v>
      </c>
      <c r="D2124">
        <v>3.7947990890000001</v>
      </c>
      <c r="E2124">
        <v>2731.610107</v>
      </c>
      <c r="G2124" s="41">
        <f t="shared" si="172"/>
        <v>43502</v>
      </c>
      <c r="H2124" s="21">
        <f t="shared" si="173"/>
        <v>4.1815700019183114E-4</v>
      </c>
      <c r="I2124" s="21">
        <f t="shared" si="174"/>
        <v>-1.1182689740855678E-2</v>
      </c>
      <c r="J2124" s="21">
        <f t="shared" si="175"/>
        <v>2.0340079161147218E-2</v>
      </c>
      <c r="K2124" s="21">
        <f t="shared" si="176"/>
        <v>-2.2244380717381107E-3</v>
      </c>
    </row>
    <row r="2125" spans="1:11" x14ac:dyDescent="0.2">
      <c r="A2125" s="41">
        <v>43503</v>
      </c>
      <c r="B2125">
        <v>29.38521385</v>
      </c>
      <c r="C2125">
        <v>80.718498229999994</v>
      </c>
      <c r="D2125">
        <v>3.6564011569999999</v>
      </c>
      <c r="E2125">
        <v>2706.0500489999999</v>
      </c>
      <c r="G2125" s="41">
        <f t="shared" si="172"/>
        <v>43503</v>
      </c>
      <c r="H2125" s="21">
        <f t="shared" si="173"/>
        <v>1.1397054984719988E-2</v>
      </c>
      <c r="I2125" s="21">
        <f t="shared" si="174"/>
        <v>-1.578411047353212E-2</v>
      </c>
      <c r="J2125" s="21">
        <f t="shared" si="175"/>
        <v>-3.6470424060439655E-2</v>
      </c>
      <c r="K2125" s="21">
        <f t="shared" si="176"/>
        <v>-9.357139928022673E-3</v>
      </c>
    </row>
    <row r="2126" spans="1:11" x14ac:dyDescent="0.2">
      <c r="A2126" s="41">
        <v>43504</v>
      </c>
      <c r="B2126">
        <v>29.035861969999999</v>
      </c>
      <c r="C2126">
        <v>79.411003109999996</v>
      </c>
      <c r="D2126">
        <v>3.6750030520000001</v>
      </c>
      <c r="E2126">
        <v>2707.8798830000001</v>
      </c>
      <c r="G2126" s="41">
        <f t="shared" si="172"/>
        <v>43504</v>
      </c>
      <c r="H2126" s="21">
        <f t="shared" si="173"/>
        <v>-1.1888696192013604E-2</v>
      </c>
      <c r="I2126" s="21">
        <f t="shared" si="174"/>
        <v>-1.6198209192079038E-2</v>
      </c>
      <c r="J2126" s="21">
        <f t="shared" si="175"/>
        <v>5.0874874504367451E-3</v>
      </c>
      <c r="K2126" s="21">
        <f t="shared" si="176"/>
        <v>6.7620109268728967E-4</v>
      </c>
    </row>
    <row r="2127" spans="1:11" x14ac:dyDescent="0.2">
      <c r="A2127" s="41">
        <v>43507</v>
      </c>
      <c r="B2127">
        <v>29.224205019999999</v>
      </c>
      <c r="C2127">
        <v>79.550003050000001</v>
      </c>
      <c r="D2127">
        <v>3.6323425770000002</v>
      </c>
      <c r="E2127">
        <v>2709.8000489999999</v>
      </c>
      <c r="G2127" s="41">
        <f t="shared" si="172"/>
        <v>43507</v>
      </c>
      <c r="H2127" s="21">
        <f t="shared" si="173"/>
        <v>6.4865665153869823E-3</v>
      </c>
      <c r="I2127" s="21">
        <f t="shared" si="174"/>
        <v>1.7503864018373338E-3</v>
      </c>
      <c r="J2127" s="21">
        <f t="shared" si="175"/>
        <v>-1.1608282876604203E-2</v>
      </c>
      <c r="K2127" s="21">
        <f t="shared" si="176"/>
        <v>7.0910309281235762E-4</v>
      </c>
    </row>
    <row r="2128" spans="1:11" x14ac:dyDescent="0.2">
      <c r="A2128" s="41">
        <v>43508</v>
      </c>
      <c r="B2128">
        <v>29.458126069999999</v>
      </c>
      <c r="C2128">
        <v>81.900497439999995</v>
      </c>
      <c r="D2128">
        <v>3.7494106290000002</v>
      </c>
      <c r="E2128">
        <v>2744.7299800000001</v>
      </c>
      <c r="G2128" s="41">
        <f t="shared" si="172"/>
        <v>43508</v>
      </c>
      <c r="H2128" s="21">
        <f t="shared" si="173"/>
        <v>8.0043597367289235E-3</v>
      </c>
      <c r="I2128" s="21">
        <f t="shared" si="174"/>
        <v>2.9547382776624387E-2</v>
      </c>
      <c r="J2128" s="21">
        <f t="shared" si="175"/>
        <v>3.222935323922238E-2</v>
      </c>
      <c r="K2128" s="21">
        <f t="shared" si="176"/>
        <v>1.2890224506745485E-2</v>
      </c>
    </row>
    <row r="2129" spans="1:11" x14ac:dyDescent="0.2">
      <c r="A2129" s="41">
        <v>43509</v>
      </c>
      <c r="B2129">
        <v>29.752798080000002</v>
      </c>
      <c r="C2129">
        <v>82</v>
      </c>
      <c r="D2129">
        <v>3.791823387</v>
      </c>
      <c r="E2129">
        <v>2753.030029</v>
      </c>
      <c r="G2129" s="41">
        <f t="shared" si="172"/>
        <v>43509</v>
      </c>
      <c r="H2129" s="21">
        <f t="shared" si="173"/>
        <v>1.0003080620260339E-2</v>
      </c>
      <c r="I2129" s="21">
        <f t="shared" si="174"/>
        <v>1.2149200934084003E-3</v>
      </c>
      <c r="J2129" s="21">
        <f t="shared" si="175"/>
        <v>1.1311846633163203E-2</v>
      </c>
      <c r="K2129" s="21">
        <f t="shared" si="176"/>
        <v>3.0239947318970728E-3</v>
      </c>
    </row>
    <row r="2130" spans="1:11" x14ac:dyDescent="0.2">
      <c r="A2130" s="41">
        <v>43510</v>
      </c>
      <c r="B2130">
        <v>29.928991320000002</v>
      </c>
      <c r="C2130">
        <v>81.132499690000003</v>
      </c>
      <c r="D2130">
        <v>3.8327476979999999</v>
      </c>
      <c r="E2130">
        <v>2745.7299800000001</v>
      </c>
      <c r="G2130" s="41">
        <f t="shared" si="172"/>
        <v>43510</v>
      </c>
      <c r="H2130" s="21">
        <f t="shared" si="173"/>
        <v>5.921904875173337E-3</v>
      </c>
      <c r="I2130" s="21">
        <f t="shared" si="174"/>
        <v>-1.0579272073170665E-2</v>
      </c>
      <c r="J2130" s="21">
        <f t="shared" si="175"/>
        <v>1.0792778782974466E-2</v>
      </c>
      <c r="K2130" s="21">
        <f t="shared" si="176"/>
        <v>-2.6516416178182789E-3</v>
      </c>
    </row>
    <row r="2131" spans="1:11" x14ac:dyDescent="0.2">
      <c r="A2131" s="41">
        <v>43511</v>
      </c>
      <c r="B2131">
        <v>30.375551219999998</v>
      </c>
      <c r="C2131">
        <v>80.397499080000003</v>
      </c>
      <c r="D2131">
        <v>3.9024426939999999</v>
      </c>
      <c r="E2131">
        <v>2775.6000979999999</v>
      </c>
      <c r="G2131" s="41">
        <f t="shared" si="172"/>
        <v>43511</v>
      </c>
      <c r="H2131" s="21">
        <f t="shared" si="173"/>
        <v>1.492064651378959E-2</v>
      </c>
      <c r="I2131" s="21">
        <f t="shared" si="174"/>
        <v>-9.0592624756832274E-3</v>
      </c>
      <c r="J2131" s="21">
        <f t="shared" si="175"/>
        <v>1.8184081367100813E-2</v>
      </c>
      <c r="K2131" s="21">
        <f t="shared" si="176"/>
        <v>1.0878752906358091E-2</v>
      </c>
    </row>
    <row r="2132" spans="1:11" x14ac:dyDescent="0.2">
      <c r="A2132" s="41">
        <v>43515</v>
      </c>
      <c r="B2132">
        <v>31.04693031</v>
      </c>
      <c r="C2132">
        <v>81.378997799999993</v>
      </c>
      <c r="D2132">
        <v>3.885081053</v>
      </c>
      <c r="E2132">
        <v>2779.76001</v>
      </c>
      <c r="G2132" s="41">
        <f t="shared" si="172"/>
        <v>43515</v>
      </c>
      <c r="H2132" s="21">
        <f t="shared" si="173"/>
        <v>2.2102614208954662E-2</v>
      </c>
      <c r="I2132" s="21">
        <f t="shared" si="174"/>
        <v>1.2208075266412655E-2</v>
      </c>
      <c r="J2132" s="21">
        <f t="shared" si="175"/>
        <v>-4.4489163227671158E-3</v>
      </c>
      <c r="K2132" s="21">
        <f t="shared" si="176"/>
        <v>1.4987432818573954E-3</v>
      </c>
    </row>
    <row r="2133" spans="1:11" x14ac:dyDescent="0.2">
      <c r="A2133" s="41">
        <v>43516</v>
      </c>
      <c r="B2133">
        <v>30.342142110000001</v>
      </c>
      <c r="C2133">
        <v>81.105003359999998</v>
      </c>
      <c r="D2133">
        <v>3.9324533939999999</v>
      </c>
      <c r="E2133">
        <v>2784.6999510000001</v>
      </c>
      <c r="G2133" s="41">
        <f t="shared" si="172"/>
        <v>43516</v>
      </c>
      <c r="H2133" s="21">
        <f t="shared" si="173"/>
        <v>-2.2700737012090116E-2</v>
      </c>
      <c r="I2133" s="21">
        <f t="shared" si="174"/>
        <v>-3.3668937613777761E-3</v>
      </c>
      <c r="J2133" s="21">
        <f t="shared" si="175"/>
        <v>1.2193398375413445E-2</v>
      </c>
      <c r="K2133" s="21">
        <f t="shared" si="176"/>
        <v>1.777110607472876E-3</v>
      </c>
    </row>
    <row r="2134" spans="1:11" x14ac:dyDescent="0.2">
      <c r="A2134" s="41">
        <v>43517</v>
      </c>
      <c r="B2134">
        <v>30.193288800000001</v>
      </c>
      <c r="C2134">
        <v>80.972000120000004</v>
      </c>
      <c r="D2134">
        <v>3.8635025019999998</v>
      </c>
      <c r="E2134">
        <v>2774.8798830000001</v>
      </c>
      <c r="G2134" s="41">
        <f t="shared" si="172"/>
        <v>43517</v>
      </c>
      <c r="H2134" s="21">
        <f t="shared" si="173"/>
        <v>-4.9058273295391865E-3</v>
      </c>
      <c r="I2134" s="21">
        <f t="shared" si="174"/>
        <v>-1.639889457986099E-3</v>
      </c>
      <c r="J2134" s="21">
        <f t="shared" si="175"/>
        <v>-1.7533810344759093E-2</v>
      </c>
      <c r="K2134" s="21">
        <f t="shared" si="176"/>
        <v>-3.526436662044552E-3</v>
      </c>
    </row>
    <row r="2135" spans="1:11" x14ac:dyDescent="0.2">
      <c r="A2135" s="41">
        <v>43518</v>
      </c>
      <c r="B2135">
        <v>30.241891859999999</v>
      </c>
      <c r="C2135">
        <v>81.578002929999997</v>
      </c>
      <c r="D2135">
        <v>3.9483275409999998</v>
      </c>
      <c r="E2135">
        <v>2792.669922</v>
      </c>
      <c r="G2135" s="41">
        <f t="shared" si="172"/>
        <v>43518</v>
      </c>
      <c r="H2135" s="21">
        <f t="shared" si="173"/>
        <v>1.6097305703245486E-3</v>
      </c>
      <c r="I2135" s="21">
        <f t="shared" si="174"/>
        <v>7.4841032591748125E-3</v>
      </c>
      <c r="J2135" s="21">
        <f t="shared" si="175"/>
        <v>2.1955476657796735E-2</v>
      </c>
      <c r="K2135" s="21">
        <f t="shared" si="176"/>
        <v>6.4111023720301308E-3</v>
      </c>
    </row>
    <row r="2136" spans="1:11" x14ac:dyDescent="0.2">
      <c r="A2136" s="41">
        <v>43521</v>
      </c>
      <c r="B2136">
        <v>30.111267089999998</v>
      </c>
      <c r="C2136">
        <v>81.650001529999997</v>
      </c>
      <c r="D2136">
        <v>3.9359261989999998</v>
      </c>
      <c r="E2136">
        <v>2796.110107</v>
      </c>
      <c r="G2136" s="41">
        <f t="shared" si="172"/>
        <v>43521</v>
      </c>
      <c r="H2136" s="21">
        <f t="shared" si="173"/>
        <v>-4.3193319586190973E-3</v>
      </c>
      <c r="I2136" s="21">
        <f t="shared" si="174"/>
        <v>8.8257370141531233E-4</v>
      </c>
      <c r="J2136" s="21">
        <f t="shared" si="175"/>
        <v>-3.140910137576669E-3</v>
      </c>
      <c r="K2136" s="21">
        <f t="shared" si="176"/>
        <v>1.2318623740310564E-3</v>
      </c>
    </row>
    <row r="2137" spans="1:11" x14ac:dyDescent="0.2">
      <c r="A2137" s="41">
        <v>43522</v>
      </c>
      <c r="B2137">
        <v>29.980632780000001</v>
      </c>
      <c r="C2137">
        <v>81.819999690000003</v>
      </c>
      <c r="D2137">
        <v>3.896490574</v>
      </c>
      <c r="E2137">
        <v>2793.8999020000001</v>
      </c>
      <c r="G2137" s="41">
        <f t="shared" si="172"/>
        <v>43522</v>
      </c>
      <c r="H2137" s="21">
        <f t="shared" si="173"/>
        <v>-4.3383863458665833E-3</v>
      </c>
      <c r="I2137" s="21">
        <f t="shared" si="174"/>
        <v>2.082034988542425E-3</v>
      </c>
      <c r="J2137" s="21">
        <f t="shared" si="175"/>
        <v>-1.0019401535023564E-2</v>
      </c>
      <c r="K2137" s="21">
        <f t="shared" si="176"/>
        <v>-7.9045706907843183E-4</v>
      </c>
    </row>
    <row r="2138" spans="1:11" x14ac:dyDescent="0.2">
      <c r="A2138" s="41">
        <v>43523</v>
      </c>
      <c r="B2138">
        <v>29.80444336</v>
      </c>
      <c r="C2138">
        <v>82.05449677</v>
      </c>
      <c r="D2138">
        <v>3.854573727</v>
      </c>
      <c r="E2138">
        <v>2792.3798830000001</v>
      </c>
      <c r="G2138" s="41">
        <f t="shared" si="172"/>
        <v>43523</v>
      </c>
      <c r="H2138" s="21">
        <f t="shared" si="173"/>
        <v>-5.8767745595261593E-3</v>
      </c>
      <c r="I2138" s="21">
        <f t="shared" si="174"/>
        <v>2.8660117439314181E-3</v>
      </c>
      <c r="J2138" s="21">
        <f t="shared" si="175"/>
        <v>-1.0757589734644135E-2</v>
      </c>
      <c r="K2138" s="21">
        <f t="shared" si="176"/>
        <v>-5.4404919765094206E-4</v>
      </c>
    </row>
    <row r="2139" spans="1:11" x14ac:dyDescent="0.2">
      <c r="A2139" s="41">
        <v>43524</v>
      </c>
      <c r="B2139">
        <v>30.071767810000001</v>
      </c>
      <c r="C2139">
        <v>81.991500849999994</v>
      </c>
      <c r="D2139">
        <v>3.8299939630000002</v>
      </c>
      <c r="E2139">
        <v>2784.48999</v>
      </c>
      <c r="G2139" s="41">
        <f t="shared" si="172"/>
        <v>43524</v>
      </c>
      <c r="H2139" s="21">
        <f t="shared" si="173"/>
        <v>8.969281753430482E-3</v>
      </c>
      <c r="I2139" s="21">
        <f t="shared" si="174"/>
        <v>-7.6773269570573621E-4</v>
      </c>
      <c r="J2139" s="21">
        <f t="shared" si="175"/>
        <v>-6.3767787934180253E-3</v>
      </c>
      <c r="K2139" s="21">
        <f t="shared" si="176"/>
        <v>-2.8255084661058527E-3</v>
      </c>
    </row>
    <row r="2140" spans="1:11" x14ac:dyDescent="0.2">
      <c r="A2140" s="41">
        <v>43525</v>
      </c>
      <c r="B2140">
        <v>29.749753949999999</v>
      </c>
      <c r="C2140">
        <v>83.586502080000002</v>
      </c>
      <c r="D2140">
        <v>3.884367466</v>
      </c>
      <c r="E2140">
        <v>2803.6899410000001</v>
      </c>
      <c r="G2140" s="41">
        <f t="shared" si="172"/>
        <v>43525</v>
      </c>
      <c r="H2140" s="21">
        <f t="shared" si="173"/>
        <v>-1.070817858246831E-2</v>
      </c>
      <c r="I2140" s="21">
        <f t="shared" si="174"/>
        <v>1.9453250806056088E-2</v>
      </c>
      <c r="J2140" s="21">
        <f t="shared" si="175"/>
        <v>1.4196759453221075E-2</v>
      </c>
      <c r="K2140" s="21">
        <f t="shared" si="176"/>
        <v>6.8953205322890287E-3</v>
      </c>
    </row>
    <row r="2141" spans="1:11" x14ac:dyDescent="0.2">
      <c r="A2141" s="41">
        <v>43528</v>
      </c>
      <c r="B2141">
        <v>29.725461960000001</v>
      </c>
      <c r="C2141">
        <v>84.808502200000007</v>
      </c>
      <c r="D2141">
        <v>3.8925609589999999</v>
      </c>
      <c r="E2141">
        <v>2792.8100589999999</v>
      </c>
      <c r="G2141" s="41">
        <f t="shared" si="172"/>
        <v>43528</v>
      </c>
      <c r="H2141" s="21">
        <f t="shared" si="173"/>
        <v>-8.1654423229265949E-4</v>
      </c>
      <c r="I2141" s="21">
        <f t="shared" si="174"/>
        <v>1.4619586770486359E-2</v>
      </c>
      <c r="J2141" s="21">
        <f t="shared" si="175"/>
        <v>2.109350639896368E-3</v>
      </c>
      <c r="K2141" s="21">
        <f t="shared" si="176"/>
        <v>-3.8805582032795938E-3</v>
      </c>
    </row>
    <row r="2142" spans="1:11" x14ac:dyDescent="0.2">
      <c r="A2142" s="41">
        <v>43529</v>
      </c>
      <c r="B2142">
        <v>29.874309539999999</v>
      </c>
      <c r="C2142">
        <v>84.621498110000005</v>
      </c>
      <c r="D2142">
        <v>3.8861055370000002</v>
      </c>
      <c r="E2142">
        <v>2789.6499020000001</v>
      </c>
      <c r="G2142" s="41">
        <f t="shared" si="172"/>
        <v>43529</v>
      </c>
      <c r="H2142" s="21">
        <f t="shared" si="173"/>
        <v>5.0074101522894618E-3</v>
      </c>
      <c r="I2142" s="21">
        <f t="shared" si="174"/>
        <v>-2.2050158315377599E-3</v>
      </c>
      <c r="J2142" s="21">
        <f t="shared" si="175"/>
        <v>-1.658399718846848E-3</v>
      </c>
      <c r="K2142" s="21">
        <f t="shared" si="176"/>
        <v>-1.1315330914882793E-3</v>
      </c>
    </row>
    <row r="2143" spans="1:11" x14ac:dyDescent="0.2">
      <c r="A2143" s="41">
        <v>43530</v>
      </c>
      <c r="B2143">
        <v>29.850006100000002</v>
      </c>
      <c r="C2143">
        <v>83.447502139999997</v>
      </c>
      <c r="D2143">
        <v>3.775123835</v>
      </c>
      <c r="E2143">
        <v>2771.4499510000001</v>
      </c>
      <c r="G2143" s="41">
        <f t="shared" si="172"/>
        <v>43530</v>
      </c>
      <c r="H2143" s="21">
        <f t="shared" si="173"/>
        <v>-8.1352306962797398E-4</v>
      </c>
      <c r="I2143" s="21">
        <f t="shared" si="174"/>
        <v>-1.3873495461802388E-2</v>
      </c>
      <c r="J2143" s="21">
        <f t="shared" si="175"/>
        <v>-2.8558591871304606E-2</v>
      </c>
      <c r="K2143" s="21">
        <f t="shared" si="176"/>
        <v>-6.5240985927846884E-3</v>
      </c>
    </row>
    <row r="2144" spans="1:11" x14ac:dyDescent="0.2">
      <c r="A2144" s="41">
        <v>43531</v>
      </c>
      <c r="B2144">
        <v>29.603942870000001</v>
      </c>
      <c r="C2144">
        <v>81.29750061</v>
      </c>
      <c r="D2144">
        <v>3.7058532240000002</v>
      </c>
      <c r="E2144">
        <v>2748.929932</v>
      </c>
      <c r="G2144" s="41">
        <f t="shared" si="172"/>
        <v>43531</v>
      </c>
      <c r="H2144" s="21">
        <f t="shared" si="173"/>
        <v>-8.243322603542139E-3</v>
      </c>
      <c r="I2144" s="21">
        <f t="shared" si="174"/>
        <v>-2.5764720031918209E-2</v>
      </c>
      <c r="J2144" s="21">
        <f t="shared" si="175"/>
        <v>-1.8349228800861317E-2</v>
      </c>
      <c r="K2144" s="21">
        <f t="shared" si="176"/>
        <v>-8.1257173675007843E-3</v>
      </c>
    </row>
    <row r="2145" spans="1:11" x14ac:dyDescent="0.2">
      <c r="A2145" s="41">
        <v>43532</v>
      </c>
      <c r="B2145">
        <v>29.646469119999999</v>
      </c>
      <c r="C2145">
        <v>81.040000919999997</v>
      </c>
      <c r="D2145">
        <v>3.7401163579999999</v>
      </c>
      <c r="E2145">
        <v>2743.070068</v>
      </c>
      <c r="G2145" s="41">
        <f t="shared" si="172"/>
        <v>43532</v>
      </c>
      <c r="H2145" s="21">
        <f t="shared" si="173"/>
        <v>1.4365062852182871E-3</v>
      </c>
      <c r="I2145" s="21">
        <f t="shared" si="174"/>
        <v>-3.1673752337759709E-3</v>
      </c>
      <c r="J2145" s="21">
        <f t="shared" si="175"/>
        <v>9.2456802601095234E-3</v>
      </c>
      <c r="K2145" s="21">
        <f t="shared" si="176"/>
        <v>-2.1316891099282254E-3</v>
      </c>
    </row>
    <row r="2146" spans="1:11" x14ac:dyDescent="0.2">
      <c r="A2146" s="41">
        <v>43535</v>
      </c>
      <c r="B2146">
        <v>29.916837690000001</v>
      </c>
      <c r="C2146">
        <v>83.530998229999994</v>
      </c>
      <c r="D2146">
        <v>4.000813484</v>
      </c>
      <c r="E2146">
        <v>2783.3000489999999</v>
      </c>
      <c r="G2146" s="41">
        <f t="shared" si="172"/>
        <v>43535</v>
      </c>
      <c r="H2146" s="21">
        <f t="shared" si="173"/>
        <v>9.1197561809344477E-3</v>
      </c>
      <c r="I2146" s="21">
        <f t="shared" si="174"/>
        <v>3.0737873663883919E-2</v>
      </c>
      <c r="J2146" s="21">
        <f t="shared" si="175"/>
        <v>6.9702945322109189E-2</v>
      </c>
      <c r="K2146" s="21">
        <f t="shared" si="176"/>
        <v>1.4666042063348428E-2</v>
      </c>
    </row>
    <row r="2147" spans="1:11" x14ac:dyDescent="0.2">
      <c r="A2147" s="41">
        <v>43536</v>
      </c>
      <c r="B2147">
        <v>29.883422849999999</v>
      </c>
      <c r="C2147">
        <v>83.65499878</v>
      </c>
      <c r="D2147">
        <v>4.0350742339999996</v>
      </c>
      <c r="E2147">
        <v>2791.5200199999999</v>
      </c>
      <c r="G2147" s="41">
        <f t="shared" si="172"/>
        <v>43536</v>
      </c>
      <c r="H2147" s="21">
        <f t="shared" si="173"/>
        <v>-1.1169241998853288E-3</v>
      </c>
      <c r="I2147" s="21">
        <f t="shared" si="174"/>
        <v>1.4844854320856804E-3</v>
      </c>
      <c r="J2147" s="21">
        <f t="shared" si="175"/>
        <v>8.5634459434349441E-3</v>
      </c>
      <c r="K2147" s="21">
        <f t="shared" si="176"/>
        <v>2.9533183111010164E-3</v>
      </c>
    </row>
    <row r="2148" spans="1:11" x14ac:dyDescent="0.2">
      <c r="A2148" s="41">
        <v>43537</v>
      </c>
      <c r="B2148">
        <v>30.08392525</v>
      </c>
      <c r="C2148">
        <v>84.540496829999995</v>
      </c>
      <c r="D2148">
        <v>4.1865272520000003</v>
      </c>
      <c r="E2148">
        <v>2810.919922</v>
      </c>
      <c r="G2148" s="41">
        <f t="shared" si="172"/>
        <v>43537</v>
      </c>
      <c r="H2148" s="21">
        <f t="shared" si="173"/>
        <v>6.7094857575862102E-3</v>
      </c>
      <c r="I2148" s="21">
        <f t="shared" si="174"/>
        <v>1.0585118198719101E-2</v>
      </c>
      <c r="J2148" s="21">
        <f t="shared" si="175"/>
        <v>3.7534134248098816E-2</v>
      </c>
      <c r="K2148" s="21">
        <f t="shared" si="176"/>
        <v>6.9495836895341334E-3</v>
      </c>
    </row>
    <row r="2149" spans="1:11" x14ac:dyDescent="0.2">
      <c r="A2149" s="41">
        <v>43538</v>
      </c>
      <c r="B2149">
        <v>29.998399729999999</v>
      </c>
      <c r="C2149">
        <v>84.310997009999994</v>
      </c>
      <c r="D2149">
        <v>4.1105523110000002</v>
      </c>
      <c r="E2149">
        <v>2808.4799800000001</v>
      </c>
      <c r="G2149" s="41">
        <f t="shared" si="172"/>
        <v>43538</v>
      </c>
      <c r="H2149" s="21">
        <f t="shared" si="173"/>
        <v>-2.8428976368368324E-3</v>
      </c>
      <c r="I2149" s="21">
        <f t="shared" si="174"/>
        <v>-2.7146731874724273E-3</v>
      </c>
      <c r="J2149" s="21">
        <f t="shared" si="175"/>
        <v>-1.8147485117576911E-2</v>
      </c>
      <c r="K2149" s="21">
        <f t="shared" si="176"/>
        <v>-8.6802259320994946E-4</v>
      </c>
    </row>
    <row r="2150" spans="1:11" x14ac:dyDescent="0.2">
      <c r="A2150" s="41">
        <v>43539</v>
      </c>
      <c r="B2150">
        <v>30.059492110000001</v>
      </c>
      <c r="C2150">
        <v>85.617996219999995</v>
      </c>
      <c r="D2150">
        <v>4.2160720830000002</v>
      </c>
      <c r="E2150">
        <v>2822.4799800000001</v>
      </c>
      <c r="G2150" s="41">
        <f t="shared" si="172"/>
        <v>43539</v>
      </c>
      <c r="H2150" s="21">
        <f t="shared" si="173"/>
        <v>2.0365212994647168E-3</v>
      </c>
      <c r="I2150" s="21">
        <f t="shared" si="174"/>
        <v>1.5502120202006253E-2</v>
      </c>
      <c r="J2150" s="21">
        <f t="shared" si="175"/>
        <v>2.567046080830182E-2</v>
      </c>
      <c r="K2150" s="21">
        <f t="shared" si="176"/>
        <v>4.9849029011059809E-3</v>
      </c>
    </row>
    <row r="2151" spans="1:11" x14ac:dyDescent="0.2">
      <c r="A2151" s="41">
        <v>43542</v>
      </c>
      <c r="B2151">
        <v>30.43821144</v>
      </c>
      <c r="C2151">
        <v>87.10749817</v>
      </c>
      <c r="D2151">
        <v>4.1947193150000004</v>
      </c>
      <c r="E2151">
        <v>2832.9399410000001</v>
      </c>
      <c r="G2151" s="41">
        <f t="shared" si="172"/>
        <v>43542</v>
      </c>
      <c r="H2151" s="21">
        <f t="shared" si="173"/>
        <v>1.2598992977463155E-2</v>
      </c>
      <c r="I2151" s="21">
        <f t="shared" si="174"/>
        <v>1.7397066221599644E-2</v>
      </c>
      <c r="J2151" s="21">
        <f t="shared" si="175"/>
        <v>-5.0646117000936464E-3</v>
      </c>
      <c r="K2151" s="21">
        <f t="shared" si="176"/>
        <v>3.7059469240239284E-3</v>
      </c>
    </row>
    <row r="2152" spans="1:11" x14ac:dyDescent="0.2">
      <c r="A2152" s="41">
        <v>43543</v>
      </c>
      <c r="B2152">
        <v>30.496236799999998</v>
      </c>
      <c r="C2152">
        <v>88.09249878</v>
      </c>
      <c r="D2152">
        <v>4.3625583649999999</v>
      </c>
      <c r="E2152">
        <v>2832.570068</v>
      </c>
      <c r="G2152" s="41">
        <f t="shared" si="172"/>
        <v>43543</v>
      </c>
      <c r="H2152" s="21">
        <f t="shared" si="173"/>
        <v>1.9063327723568264E-3</v>
      </c>
      <c r="I2152" s="21">
        <f t="shared" si="174"/>
        <v>1.130787395681665E-2</v>
      </c>
      <c r="J2152" s="21">
        <f t="shared" si="175"/>
        <v>4.0011985879441214E-2</v>
      </c>
      <c r="K2152" s="21">
        <f t="shared" si="176"/>
        <v>-1.3056153949719818E-4</v>
      </c>
    </row>
    <row r="2153" spans="1:11" x14ac:dyDescent="0.2">
      <c r="A2153" s="41">
        <v>43544</v>
      </c>
      <c r="B2153">
        <v>30.126674649999998</v>
      </c>
      <c r="C2153">
        <v>89.863502499999996</v>
      </c>
      <c r="D2153">
        <v>4.3300337789999999</v>
      </c>
      <c r="E2153">
        <v>2824.2299800000001</v>
      </c>
      <c r="G2153" s="41">
        <f t="shared" si="172"/>
        <v>43544</v>
      </c>
      <c r="H2153" s="21">
        <f t="shared" si="173"/>
        <v>-1.2118287001234204E-2</v>
      </c>
      <c r="I2153" s="21">
        <f t="shared" si="174"/>
        <v>2.0103910599957642E-2</v>
      </c>
      <c r="J2153" s="21">
        <f t="shared" si="175"/>
        <v>-7.4553927486538107E-3</v>
      </c>
      <c r="K2153" s="21">
        <f t="shared" si="176"/>
        <v>-2.9443536434347051E-3</v>
      </c>
    </row>
    <row r="2154" spans="1:11" x14ac:dyDescent="0.2">
      <c r="A2154" s="41">
        <v>43545</v>
      </c>
      <c r="B2154">
        <v>30.254961009999999</v>
      </c>
      <c r="C2154">
        <v>90.962997439999995</v>
      </c>
      <c r="D2154">
        <v>4.566894531</v>
      </c>
      <c r="E2154">
        <v>2854.8798830000001</v>
      </c>
      <c r="G2154" s="41">
        <f t="shared" si="172"/>
        <v>43545</v>
      </c>
      <c r="H2154" s="21">
        <f t="shared" si="173"/>
        <v>4.2582316664677294E-3</v>
      </c>
      <c r="I2154" s="21">
        <f t="shared" si="174"/>
        <v>1.2235166774186235E-2</v>
      </c>
      <c r="J2154" s="21">
        <f t="shared" si="175"/>
        <v>5.4701825456590747E-2</v>
      </c>
      <c r="K2154" s="21">
        <f t="shared" si="176"/>
        <v>1.0852481284119753E-2</v>
      </c>
    </row>
    <row r="2155" spans="1:11" x14ac:dyDescent="0.2">
      <c r="A2155" s="41">
        <v>43546</v>
      </c>
      <c r="B2155">
        <v>30.016723630000001</v>
      </c>
      <c r="C2155">
        <v>88.238502499999996</v>
      </c>
      <c r="D2155">
        <v>4.407001019</v>
      </c>
      <c r="E2155">
        <v>2800.709961</v>
      </c>
      <c r="G2155" s="41">
        <f t="shared" si="172"/>
        <v>43546</v>
      </c>
      <c r="H2155" s="21">
        <f t="shared" si="173"/>
        <v>-7.8743244759513741E-3</v>
      </c>
      <c r="I2155" s="21">
        <f t="shared" si="174"/>
        <v>-2.9951683834925302E-2</v>
      </c>
      <c r="J2155" s="21">
        <f t="shared" si="175"/>
        <v>-3.5011430834376744E-2</v>
      </c>
      <c r="K2155" s="21">
        <f t="shared" si="176"/>
        <v>-1.8974501282021161E-2</v>
      </c>
    </row>
    <row r="2156" spans="1:11" x14ac:dyDescent="0.2">
      <c r="A2156" s="41">
        <v>43549</v>
      </c>
      <c r="B2156">
        <v>29.983135220000001</v>
      </c>
      <c r="C2156">
        <v>88.712997439999995</v>
      </c>
      <c r="D2156">
        <v>4.3146414760000003</v>
      </c>
      <c r="E2156">
        <v>2798.360107</v>
      </c>
      <c r="G2156" s="41">
        <f t="shared" si="172"/>
        <v>43549</v>
      </c>
      <c r="H2156" s="21">
        <f t="shared" si="173"/>
        <v>-1.1189898809086021E-3</v>
      </c>
      <c r="I2156" s="21">
        <f t="shared" si="174"/>
        <v>5.3774137882722783E-3</v>
      </c>
      <c r="J2156" s="21">
        <f t="shared" si="175"/>
        <v>-2.0957458961731068E-2</v>
      </c>
      <c r="K2156" s="21">
        <f t="shared" si="176"/>
        <v>-8.3902083140408035E-4</v>
      </c>
    </row>
    <row r="2157" spans="1:11" x14ac:dyDescent="0.2">
      <c r="A2157" s="41">
        <v>43550</v>
      </c>
      <c r="B2157">
        <v>30.028949740000002</v>
      </c>
      <c r="C2157">
        <v>89.188003539999997</v>
      </c>
      <c r="D2157">
        <v>4.3913593290000001</v>
      </c>
      <c r="E2157">
        <v>2818.459961</v>
      </c>
      <c r="G2157" s="41">
        <f t="shared" si="172"/>
        <v>43550</v>
      </c>
      <c r="H2157" s="21">
        <f t="shared" si="173"/>
        <v>1.5280096515537247E-3</v>
      </c>
      <c r="I2157" s="21">
        <f t="shared" si="174"/>
        <v>5.3544138255645635E-3</v>
      </c>
      <c r="J2157" s="21">
        <f t="shared" si="175"/>
        <v>1.7780817578178842E-2</v>
      </c>
      <c r="K2157" s="21">
        <f t="shared" si="176"/>
        <v>7.1827260364814016E-3</v>
      </c>
    </row>
    <row r="2158" spans="1:11" x14ac:dyDescent="0.2">
      <c r="A2158" s="41">
        <v>43551</v>
      </c>
      <c r="B2158">
        <v>29.689928049999999</v>
      </c>
      <c r="C2158">
        <v>88.285003660000001</v>
      </c>
      <c r="D2158">
        <v>4.3821730609999996</v>
      </c>
      <c r="E2158">
        <v>2805.3701169999999</v>
      </c>
      <c r="G2158" s="41">
        <f t="shared" si="172"/>
        <v>43551</v>
      </c>
      <c r="H2158" s="21">
        <f t="shared" si="173"/>
        <v>-1.1289828413426312E-2</v>
      </c>
      <c r="I2158" s="21">
        <f t="shared" si="174"/>
        <v>-1.0124678702949197E-2</v>
      </c>
      <c r="J2158" s="21">
        <f t="shared" si="175"/>
        <v>-2.091896224327483E-3</v>
      </c>
      <c r="K2158" s="21">
        <f t="shared" si="176"/>
        <v>-4.6443249792896824E-3</v>
      </c>
    </row>
    <row r="2159" spans="1:11" x14ac:dyDescent="0.2">
      <c r="A2159" s="41">
        <v>43552</v>
      </c>
      <c r="B2159">
        <v>29.66549492</v>
      </c>
      <c r="C2159">
        <v>88.670997619999994</v>
      </c>
      <c r="D2159">
        <v>4.4007949829999999</v>
      </c>
      <c r="E2159">
        <v>2815.4399410000001</v>
      </c>
      <c r="G2159" s="41">
        <f t="shared" si="172"/>
        <v>43552</v>
      </c>
      <c r="H2159" s="21">
        <f t="shared" si="173"/>
        <v>-8.229433887091711E-4</v>
      </c>
      <c r="I2159" s="21">
        <f t="shared" si="174"/>
        <v>4.3721350625585131E-3</v>
      </c>
      <c r="J2159" s="21">
        <f t="shared" si="175"/>
        <v>4.2494720634678185E-3</v>
      </c>
      <c r="K2159" s="21">
        <f t="shared" si="176"/>
        <v>3.5894814516554963E-3</v>
      </c>
    </row>
    <row r="2160" spans="1:11" x14ac:dyDescent="0.2">
      <c r="A2160" s="41">
        <v>43553</v>
      </c>
      <c r="B2160">
        <v>29.78766632</v>
      </c>
      <c r="C2160">
        <v>89.037498470000003</v>
      </c>
      <c r="D2160">
        <v>4.4581470489999999</v>
      </c>
      <c r="E2160">
        <v>2834.3999020000001</v>
      </c>
      <c r="G2160" s="41">
        <f t="shared" si="172"/>
        <v>43553</v>
      </c>
      <c r="H2160" s="21">
        <f t="shared" si="173"/>
        <v>4.1182997394603772E-3</v>
      </c>
      <c r="I2160" s="21">
        <f t="shared" si="174"/>
        <v>4.1332663422899429E-3</v>
      </c>
      <c r="J2160" s="21">
        <f t="shared" si="175"/>
        <v>1.3032205822254284E-2</v>
      </c>
      <c r="K2160" s="21">
        <f t="shared" si="176"/>
        <v>6.7342800405345571E-3</v>
      </c>
    </row>
    <row r="2161" spans="1:11" x14ac:dyDescent="0.2">
      <c r="A2161" s="41">
        <v>43556</v>
      </c>
      <c r="B2161">
        <v>29.876237870000001</v>
      </c>
      <c r="C2161">
        <v>90.709503170000005</v>
      </c>
      <c r="D2161">
        <v>4.5256781579999998</v>
      </c>
      <c r="E2161">
        <v>2867.1899410000001</v>
      </c>
      <c r="G2161" s="41">
        <f t="shared" si="172"/>
        <v>43556</v>
      </c>
      <c r="H2161" s="21">
        <f t="shared" si="173"/>
        <v>2.9734303133553113E-3</v>
      </c>
      <c r="I2161" s="21">
        <f t="shared" si="174"/>
        <v>1.8778657630002416E-2</v>
      </c>
      <c r="J2161" s="21">
        <f t="shared" si="175"/>
        <v>1.5147797562026888E-2</v>
      </c>
      <c r="K2161" s="21">
        <f t="shared" si="176"/>
        <v>1.1568600103627924E-2</v>
      </c>
    </row>
    <row r="2162" spans="1:11" x14ac:dyDescent="0.2">
      <c r="A2162" s="41">
        <v>43557</v>
      </c>
      <c r="B2162">
        <v>29.60746765</v>
      </c>
      <c r="C2162">
        <v>90.698997500000004</v>
      </c>
      <c r="D2162">
        <v>4.5435557370000001</v>
      </c>
      <c r="E2162">
        <v>2867.23999</v>
      </c>
      <c r="G2162" s="41">
        <f t="shared" si="172"/>
        <v>43557</v>
      </c>
      <c r="H2162" s="21">
        <f t="shared" si="173"/>
        <v>-8.9961199656227123E-3</v>
      </c>
      <c r="I2162" s="21">
        <f t="shared" si="174"/>
        <v>-1.1581664139770353E-4</v>
      </c>
      <c r="J2162" s="21">
        <f t="shared" si="175"/>
        <v>3.9502541665270563E-3</v>
      </c>
      <c r="K2162" s="21">
        <f t="shared" si="176"/>
        <v>1.7455767155283297E-5</v>
      </c>
    </row>
    <row r="2163" spans="1:11" x14ac:dyDescent="0.2">
      <c r="A2163" s="41">
        <v>43558</v>
      </c>
      <c r="B2163">
        <v>29.68382072</v>
      </c>
      <c r="C2163">
        <v>91.035003660000001</v>
      </c>
      <c r="D2163">
        <v>4.6830902099999996</v>
      </c>
      <c r="E2163">
        <v>2873.3999020000001</v>
      </c>
      <c r="G2163" s="41">
        <f t="shared" si="172"/>
        <v>43558</v>
      </c>
      <c r="H2163" s="21">
        <f t="shared" si="173"/>
        <v>2.5788450029767978E-3</v>
      </c>
      <c r="I2163" s="21">
        <f t="shared" si="174"/>
        <v>3.7046292600972919E-3</v>
      </c>
      <c r="J2163" s="21">
        <f t="shared" si="175"/>
        <v>3.0710412962190459E-2</v>
      </c>
      <c r="K2163" s="21">
        <f t="shared" si="176"/>
        <v>2.1483768437535744E-3</v>
      </c>
    </row>
    <row r="2164" spans="1:11" x14ac:dyDescent="0.2">
      <c r="A2164" s="41">
        <v>43559</v>
      </c>
      <c r="B2164">
        <v>29.96481133</v>
      </c>
      <c r="C2164">
        <v>90.943000789999999</v>
      </c>
      <c r="D2164">
        <v>4.6741523740000002</v>
      </c>
      <c r="E2164">
        <v>2879.389893</v>
      </c>
      <c r="G2164" s="41">
        <f t="shared" si="172"/>
        <v>43559</v>
      </c>
      <c r="H2164" s="21">
        <f t="shared" si="173"/>
        <v>9.4661200338902983E-3</v>
      </c>
      <c r="I2164" s="21">
        <f t="shared" si="174"/>
        <v>-1.0106318042630846E-3</v>
      </c>
      <c r="J2164" s="21">
        <f t="shared" si="175"/>
        <v>-1.9085338097725169E-3</v>
      </c>
      <c r="K2164" s="21">
        <f t="shared" si="176"/>
        <v>2.0846353463821465E-3</v>
      </c>
    </row>
    <row r="2165" spans="1:11" x14ac:dyDescent="0.2">
      <c r="A2165" s="41">
        <v>43560</v>
      </c>
      <c r="B2165">
        <v>30.184705730000001</v>
      </c>
      <c r="C2165">
        <v>91.863998409999994</v>
      </c>
      <c r="D2165">
        <v>4.7409391400000001</v>
      </c>
      <c r="E2165">
        <v>2892.73999</v>
      </c>
      <c r="G2165" s="41">
        <f t="shared" si="172"/>
        <v>43560</v>
      </c>
      <c r="H2165" s="21">
        <f t="shared" si="173"/>
        <v>7.3384209758013234E-3</v>
      </c>
      <c r="I2165" s="21">
        <f t="shared" si="174"/>
        <v>1.0127196287779361E-2</v>
      </c>
      <c r="J2165" s="21">
        <f t="shared" si="175"/>
        <v>1.4288529910043479E-2</v>
      </c>
      <c r="K2165" s="21">
        <f t="shared" si="176"/>
        <v>4.636432541648805E-3</v>
      </c>
    </row>
    <row r="2166" spans="1:11" x14ac:dyDescent="0.2">
      <c r="A2166" s="41">
        <v>43563</v>
      </c>
      <c r="B2166">
        <v>30.306882860000002</v>
      </c>
      <c r="C2166">
        <v>92.492996219999995</v>
      </c>
      <c r="D2166">
        <v>4.7617964739999996</v>
      </c>
      <c r="E2166">
        <v>2895.7700199999999</v>
      </c>
      <c r="G2166" s="41">
        <f t="shared" si="172"/>
        <v>43563</v>
      </c>
      <c r="H2166" s="21">
        <f t="shared" si="173"/>
        <v>4.0476501938718993E-3</v>
      </c>
      <c r="I2166" s="21">
        <f t="shared" si="174"/>
        <v>6.8470545685668238E-3</v>
      </c>
      <c r="J2166" s="21">
        <f t="shared" si="175"/>
        <v>4.3994097760131634E-3</v>
      </c>
      <c r="K2166" s="21">
        <f t="shared" si="176"/>
        <v>1.0474601970706932E-3</v>
      </c>
    </row>
    <row r="2167" spans="1:11" x14ac:dyDescent="0.2">
      <c r="A2167" s="41">
        <v>43564</v>
      </c>
      <c r="B2167">
        <v>30.141950609999999</v>
      </c>
      <c r="C2167">
        <v>91.791999820000001</v>
      </c>
      <c r="D2167">
        <v>4.6989803309999996</v>
      </c>
      <c r="E2167">
        <v>2878.1999510000001</v>
      </c>
      <c r="G2167" s="41">
        <f t="shared" si="172"/>
        <v>43564</v>
      </c>
      <c r="H2167" s="21">
        <f t="shared" si="173"/>
        <v>-5.4420723755027314E-3</v>
      </c>
      <c r="I2167" s="21">
        <f t="shared" si="174"/>
        <v>-7.578913308556201E-3</v>
      </c>
      <c r="J2167" s="21">
        <f t="shared" si="175"/>
        <v>-1.3191690015099122E-2</v>
      </c>
      <c r="K2167" s="21">
        <f t="shared" si="176"/>
        <v>-6.0674946140922836E-3</v>
      </c>
    </row>
    <row r="2168" spans="1:11" x14ac:dyDescent="0.2">
      <c r="A2168" s="41">
        <v>43565</v>
      </c>
      <c r="B2168">
        <v>30.41988564</v>
      </c>
      <c r="C2168">
        <v>92.366500849999994</v>
      </c>
      <c r="D2168">
        <v>4.7694926259999999</v>
      </c>
      <c r="E2168">
        <v>2888.209961</v>
      </c>
      <c r="G2168" s="41">
        <f t="shared" si="172"/>
        <v>43565</v>
      </c>
      <c r="H2168" s="21">
        <f t="shared" si="173"/>
        <v>9.2208707258578399E-3</v>
      </c>
      <c r="I2168" s="21">
        <f t="shared" si="174"/>
        <v>6.2587265897524613E-3</v>
      </c>
      <c r="J2168" s="21">
        <f t="shared" si="175"/>
        <v>1.5005871494038425E-2</v>
      </c>
      <c r="K2168" s="21">
        <f t="shared" si="176"/>
        <v>3.4778716456171921E-3</v>
      </c>
    </row>
    <row r="2169" spans="1:11" x14ac:dyDescent="0.2">
      <c r="A2169" s="41">
        <v>43566</v>
      </c>
      <c r="B2169">
        <v>30.7863884</v>
      </c>
      <c r="C2169">
        <v>92.203498839999995</v>
      </c>
      <c r="D2169">
        <v>4.7555875780000001</v>
      </c>
      <c r="E2169">
        <v>2888.320068</v>
      </c>
      <c r="G2169" s="41">
        <f t="shared" si="172"/>
        <v>43566</v>
      </c>
      <c r="H2169" s="21">
        <f t="shared" si="173"/>
        <v>1.2048130763452781E-2</v>
      </c>
      <c r="I2169" s="21">
        <f t="shared" si="174"/>
        <v>-1.7647308114953075E-3</v>
      </c>
      <c r="J2169" s="21">
        <f t="shared" si="175"/>
        <v>-2.9154145084948624E-3</v>
      </c>
      <c r="K2169" s="21">
        <f t="shared" si="176"/>
        <v>3.8122920939631655E-5</v>
      </c>
    </row>
    <row r="2170" spans="1:11" x14ac:dyDescent="0.2">
      <c r="A2170" s="41">
        <v>43567</v>
      </c>
      <c r="B2170">
        <v>31.018514629999999</v>
      </c>
      <c r="C2170">
        <v>92.152999879999996</v>
      </c>
      <c r="D2170">
        <v>4.7176008219999996</v>
      </c>
      <c r="E2170">
        <v>2907.4099120000001</v>
      </c>
      <c r="G2170" s="41">
        <f t="shared" si="172"/>
        <v>43567</v>
      </c>
      <c r="H2170" s="21">
        <f t="shared" si="173"/>
        <v>7.5398980544271526E-3</v>
      </c>
      <c r="I2170" s="21">
        <f t="shared" si="174"/>
        <v>-5.4769027895162914E-4</v>
      </c>
      <c r="J2170" s="21">
        <f t="shared" si="175"/>
        <v>-7.9878154648507227E-3</v>
      </c>
      <c r="K2170" s="21">
        <f t="shared" si="176"/>
        <v>6.6093242959803788E-3</v>
      </c>
    </row>
    <row r="2171" spans="1:11" x14ac:dyDescent="0.2">
      <c r="A2171" s="41">
        <v>43570</v>
      </c>
      <c r="B2171">
        <v>31.284225459999998</v>
      </c>
      <c r="C2171">
        <v>92.243499760000006</v>
      </c>
      <c r="D2171">
        <v>4.5857634540000003</v>
      </c>
      <c r="E2171">
        <v>2905.580078</v>
      </c>
      <c r="G2171" s="41">
        <f t="shared" si="172"/>
        <v>43570</v>
      </c>
      <c r="H2171" s="21">
        <f t="shared" si="173"/>
        <v>8.5662009664064873E-3</v>
      </c>
      <c r="I2171" s="21">
        <f t="shared" si="174"/>
        <v>9.8206113873522405E-4</v>
      </c>
      <c r="J2171" s="21">
        <f t="shared" si="175"/>
        <v>-2.7945850650438753E-2</v>
      </c>
      <c r="K2171" s="21">
        <f t="shared" si="176"/>
        <v>-6.2936911387956318E-4</v>
      </c>
    </row>
    <row r="2172" spans="1:11" x14ac:dyDescent="0.2">
      <c r="A2172" s="41">
        <v>43571</v>
      </c>
      <c r="B2172">
        <v>31.436935420000001</v>
      </c>
      <c r="C2172">
        <v>93.152000430000001</v>
      </c>
      <c r="D2172">
        <v>4.6729102129999998</v>
      </c>
      <c r="E2172">
        <v>2907.0600589999999</v>
      </c>
      <c r="G2172" s="41">
        <f t="shared" si="172"/>
        <v>43571</v>
      </c>
      <c r="H2172" s="21">
        <f t="shared" si="173"/>
        <v>4.8813725689088169E-3</v>
      </c>
      <c r="I2172" s="21">
        <f t="shared" si="174"/>
        <v>9.8489397341139373E-3</v>
      </c>
      <c r="J2172" s="21">
        <f t="shared" si="175"/>
        <v>1.9003762377665767E-2</v>
      </c>
      <c r="K2172" s="21">
        <f t="shared" si="176"/>
        <v>5.0935818675434952E-4</v>
      </c>
    </row>
    <row r="2173" spans="1:11" x14ac:dyDescent="0.2">
      <c r="A2173" s="41">
        <v>43572</v>
      </c>
      <c r="B2173">
        <v>31.507177349999999</v>
      </c>
      <c r="C2173">
        <v>93.240997309999997</v>
      </c>
      <c r="D2173">
        <v>4.6500687599999999</v>
      </c>
      <c r="E2173">
        <v>2900.4499510000001</v>
      </c>
      <c r="G2173" s="41">
        <f t="shared" si="172"/>
        <v>43572</v>
      </c>
      <c r="H2173" s="21">
        <f t="shared" si="173"/>
        <v>2.2343758722521852E-3</v>
      </c>
      <c r="I2173" s="21">
        <f t="shared" si="174"/>
        <v>9.5539419002466097E-4</v>
      </c>
      <c r="J2173" s="21">
        <f t="shared" si="175"/>
        <v>-4.8880573259154625E-3</v>
      </c>
      <c r="K2173" s="21">
        <f t="shared" si="176"/>
        <v>-2.27381198387544E-3</v>
      </c>
    </row>
    <row r="2174" spans="1:11" x14ac:dyDescent="0.2">
      <c r="A2174" s="41">
        <v>43573</v>
      </c>
      <c r="B2174">
        <v>31.51328659</v>
      </c>
      <c r="C2174">
        <v>93.084503170000005</v>
      </c>
      <c r="D2174">
        <v>4.6254892349999999</v>
      </c>
      <c r="E2174">
        <v>2905.030029</v>
      </c>
      <c r="G2174" s="41">
        <f t="shared" si="172"/>
        <v>43573</v>
      </c>
      <c r="H2174" s="21">
        <f t="shared" si="173"/>
        <v>1.9389994641969037E-4</v>
      </c>
      <c r="I2174" s="21">
        <f t="shared" si="174"/>
        <v>-1.6783833776433665E-3</v>
      </c>
      <c r="J2174" s="21">
        <f t="shared" si="175"/>
        <v>-5.2858411925934545E-3</v>
      </c>
      <c r="K2174" s="21">
        <f t="shared" si="176"/>
        <v>1.5790922365066518E-3</v>
      </c>
    </row>
    <row r="2175" spans="1:11" x14ac:dyDescent="0.2">
      <c r="A2175" s="41">
        <v>43577</v>
      </c>
      <c r="B2175">
        <v>31.26590157</v>
      </c>
      <c r="C2175">
        <v>94.365501399999999</v>
      </c>
      <c r="D2175">
        <v>4.6793665889999998</v>
      </c>
      <c r="E2175">
        <v>2907.969971</v>
      </c>
      <c r="G2175" s="41">
        <f t="shared" si="172"/>
        <v>43577</v>
      </c>
      <c r="H2175" s="21">
        <f t="shared" si="173"/>
        <v>-7.8501815192611873E-3</v>
      </c>
      <c r="I2175" s="21">
        <f t="shared" si="174"/>
        <v>1.3761670163942474E-2</v>
      </c>
      <c r="J2175" s="21">
        <f t="shared" si="175"/>
        <v>1.1647925497766387E-2</v>
      </c>
      <c r="K2175" s="21">
        <f t="shared" si="176"/>
        <v>1.0120177659616036E-3</v>
      </c>
    </row>
    <row r="2176" spans="1:11" x14ac:dyDescent="0.2">
      <c r="A2176" s="41">
        <v>43578</v>
      </c>
      <c r="B2176">
        <v>31.479686739999998</v>
      </c>
      <c r="C2176">
        <v>96.188499449999995</v>
      </c>
      <c r="D2176">
        <v>4.7339882849999997</v>
      </c>
      <c r="E2176">
        <v>2933.679932</v>
      </c>
      <c r="G2176" s="41">
        <f t="shared" si="172"/>
        <v>43578</v>
      </c>
      <c r="H2176" s="21">
        <f t="shared" si="173"/>
        <v>6.8376461021398193E-3</v>
      </c>
      <c r="I2176" s="21">
        <f t="shared" si="174"/>
        <v>1.9318479984254067E-2</v>
      </c>
      <c r="J2176" s="21">
        <f t="shared" si="175"/>
        <v>1.1672882421394748E-2</v>
      </c>
      <c r="K2176" s="21">
        <f t="shared" si="176"/>
        <v>8.8412058089990531E-3</v>
      </c>
    </row>
    <row r="2177" spans="1:11" x14ac:dyDescent="0.2">
      <c r="A2177" s="41">
        <v>43579</v>
      </c>
      <c r="B2177">
        <v>31.620189669999998</v>
      </c>
      <c r="C2177">
        <v>95.087501529999997</v>
      </c>
      <c r="D2177">
        <v>4.7464022640000003</v>
      </c>
      <c r="E2177">
        <v>2927.25</v>
      </c>
      <c r="G2177" s="41">
        <f t="shared" si="172"/>
        <v>43579</v>
      </c>
      <c r="H2177" s="21">
        <f t="shared" si="173"/>
        <v>4.4632886966269811E-3</v>
      </c>
      <c r="I2177" s="21">
        <f t="shared" si="174"/>
        <v>-1.1446253203817869E-2</v>
      </c>
      <c r="J2177" s="21">
        <f t="shared" si="175"/>
        <v>2.6223087706691572E-3</v>
      </c>
      <c r="K2177" s="21">
        <f t="shared" si="176"/>
        <v>-2.1917632969649103E-3</v>
      </c>
    </row>
    <row r="2178" spans="1:11" x14ac:dyDescent="0.2">
      <c r="A2178" s="41">
        <v>43580</v>
      </c>
      <c r="B2178">
        <v>31.61713791</v>
      </c>
      <c r="C2178">
        <v>95.112503050000001</v>
      </c>
      <c r="D2178">
        <v>4.6406335829999996</v>
      </c>
      <c r="E2178">
        <v>2926.169922</v>
      </c>
      <c r="G2178" s="41">
        <f t="shared" ref="G2178:G2241" si="177">A2178</f>
        <v>43580</v>
      </c>
      <c r="H2178" s="21">
        <f t="shared" si="173"/>
        <v>-9.6513020062418323E-5</v>
      </c>
      <c r="I2178" s="21">
        <f t="shared" si="174"/>
        <v>2.6293171655278336E-4</v>
      </c>
      <c r="J2178" s="21">
        <f t="shared" si="175"/>
        <v>-2.2283969018433991E-2</v>
      </c>
      <c r="K2178" s="21">
        <f t="shared" si="176"/>
        <v>-3.6897361004351037E-4</v>
      </c>
    </row>
    <row r="2179" spans="1:11" x14ac:dyDescent="0.2">
      <c r="A2179" s="41">
        <v>43581</v>
      </c>
      <c r="B2179">
        <v>31.009351729999999</v>
      </c>
      <c r="C2179">
        <v>97.531501770000006</v>
      </c>
      <c r="D2179">
        <v>4.4216494559999999</v>
      </c>
      <c r="E2179">
        <v>2939.8798830000001</v>
      </c>
      <c r="G2179" s="41">
        <f t="shared" si="177"/>
        <v>43581</v>
      </c>
      <c r="H2179" s="21">
        <f t="shared" si="173"/>
        <v>-1.9223314321811791E-2</v>
      </c>
      <c r="I2179" s="21">
        <f t="shared" si="174"/>
        <v>2.5433025547948684E-2</v>
      </c>
      <c r="J2179" s="21">
        <f t="shared" si="175"/>
        <v>-4.7188411470839409E-2</v>
      </c>
      <c r="K2179" s="21">
        <f t="shared" si="176"/>
        <v>4.685292161922483E-3</v>
      </c>
    </row>
    <row r="2180" spans="1:11" x14ac:dyDescent="0.2">
      <c r="A2180" s="41">
        <v>43584</v>
      </c>
      <c r="B2180">
        <v>31.018514629999999</v>
      </c>
      <c r="C2180">
        <v>96.921501160000005</v>
      </c>
      <c r="D2180">
        <v>4.4524359699999998</v>
      </c>
      <c r="E2180">
        <v>2943.030029</v>
      </c>
      <c r="G2180" s="41">
        <f t="shared" si="177"/>
        <v>43584</v>
      </c>
      <c r="H2180" s="21">
        <f t="shared" si="173"/>
        <v>2.9548827978674266E-4</v>
      </c>
      <c r="I2180" s="21">
        <f t="shared" si="174"/>
        <v>-6.2543957483450763E-3</v>
      </c>
      <c r="J2180" s="21">
        <f t="shared" si="175"/>
        <v>6.9626763284511561E-3</v>
      </c>
      <c r="K2180" s="21">
        <f t="shared" si="176"/>
        <v>1.0715220095269817E-3</v>
      </c>
    </row>
    <row r="2181" spans="1:11" x14ac:dyDescent="0.2">
      <c r="A2181" s="41">
        <v>43585</v>
      </c>
      <c r="B2181">
        <v>31.40944099</v>
      </c>
      <c r="C2181">
        <v>96.325996399999994</v>
      </c>
      <c r="D2181">
        <v>4.4938998220000004</v>
      </c>
      <c r="E2181">
        <v>2945.830078</v>
      </c>
      <c r="G2181" s="41">
        <f t="shared" si="177"/>
        <v>43585</v>
      </c>
      <c r="H2181" s="21">
        <f t="shared" ref="H2181:H2244" si="178">(B2181-B2180)/B2180</f>
        <v>1.2603000648583981E-2</v>
      </c>
      <c r="I2181" s="21">
        <f t="shared" ref="I2181:I2244" si="179">C2181/C2180-1</f>
        <v>-6.1441966217272714E-3</v>
      </c>
      <c r="J2181" s="21">
        <f t="shared" ref="J2181:J2244" si="180">D2181/D2180-1</f>
        <v>9.3126217377137444E-3</v>
      </c>
      <c r="K2181" s="21">
        <f t="shared" ref="K2181:K2244" si="181">E2181/E2180-1</f>
        <v>9.5141706758306022E-4</v>
      </c>
    </row>
    <row r="2182" spans="1:11" x14ac:dyDescent="0.2">
      <c r="A2182" s="41">
        <v>43586</v>
      </c>
      <c r="B2182">
        <v>30.957424159999999</v>
      </c>
      <c r="C2182">
        <v>95.575996399999994</v>
      </c>
      <c r="D2182">
        <v>4.4807410240000003</v>
      </c>
      <c r="E2182">
        <v>2923.7299800000001</v>
      </c>
      <c r="G2182" s="41">
        <f t="shared" si="177"/>
        <v>43586</v>
      </c>
      <c r="H2182" s="21">
        <f t="shared" si="178"/>
        <v>-1.4391113491765509E-2</v>
      </c>
      <c r="I2182" s="21">
        <f t="shared" si="179"/>
        <v>-7.7860601294542642E-3</v>
      </c>
      <c r="J2182" s="21">
        <f t="shared" si="180"/>
        <v>-2.9281467147044271E-3</v>
      </c>
      <c r="K2182" s="21">
        <f t="shared" si="181"/>
        <v>-7.5021631984300008E-3</v>
      </c>
    </row>
    <row r="2183" spans="1:11" x14ac:dyDescent="0.2">
      <c r="A2183" s="41">
        <v>43587</v>
      </c>
      <c r="B2183">
        <v>30.893283839999999</v>
      </c>
      <c r="C2183">
        <v>95.041000370000006</v>
      </c>
      <c r="D2183">
        <v>4.5482726099999997</v>
      </c>
      <c r="E2183">
        <v>2917.5200199999999</v>
      </c>
      <c r="G2183" s="41">
        <f t="shared" si="177"/>
        <v>43587</v>
      </c>
      <c r="H2183" s="21">
        <f t="shared" si="178"/>
        <v>-2.0718881412257629E-3</v>
      </c>
      <c r="I2183" s="21">
        <f t="shared" si="179"/>
        <v>-5.5975982480052089E-3</v>
      </c>
      <c r="J2183" s="21">
        <f t="shared" si="180"/>
        <v>1.5071521794784104E-2</v>
      </c>
      <c r="K2183" s="21">
        <f t="shared" si="181"/>
        <v>-2.1239854714627526E-3</v>
      </c>
    </row>
    <row r="2184" spans="1:11" x14ac:dyDescent="0.2">
      <c r="A2184" s="41">
        <v>43588</v>
      </c>
      <c r="B2184">
        <v>31.177330019999999</v>
      </c>
      <c r="C2184">
        <v>98.123001099999996</v>
      </c>
      <c r="D2184">
        <v>4.5438041690000004</v>
      </c>
      <c r="E2184">
        <v>2945.639893</v>
      </c>
      <c r="G2184" s="41">
        <f t="shared" si="177"/>
        <v>43588</v>
      </c>
      <c r="H2184" s="21">
        <f t="shared" si="178"/>
        <v>9.1944314327706226E-3</v>
      </c>
      <c r="I2184" s="21">
        <f t="shared" si="179"/>
        <v>3.2428117528241263E-2</v>
      </c>
      <c r="J2184" s="21">
        <f t="shared" si="180"/>
        <v>-9.8244792763191313E-4</v>
      </c>
      <c r="K2184" s="21">
        <f t="shared" si="181"/>
        <v>9.6382793630325203E-3</v>
      </c>
    </row>
    <row r="2185" spans="1:11" x14ac:dyDescent="0.2">
      <c r="A2185" s="41">
        <v>43591</v>
      </c>
      <c r="B2185">
        <v>31.293392180000001</v>
      </c>
      <c r="C2185">
        <v>97.527496339999999</v>
      </c>
      <c r="D2185">
        <v>4.465346813</v>
      </c>
      <c r="E2185">
        <v>2932.469971</v>
      </c>
      <c r="G2185" s="41">
        <f t="shared" si="177"/>
        <v>43591</v>
      </c>
      <c r="H2185" s="21">
        <f t="shared" si="178"/>
        <v>3.7226459073162808E-3</v>
      </c>
      <c r="I2185" s="21">
        <f t="shared" si="179"/>
        <v>-6.0689619490246205E-3</v>
      </c>
      <c r="J2185" s="21">
        <f t="shared" si="180"/>
        <v>-1.7266887630253525E-2</v>
      </c>
      <c r="K2185" s="21">
        <f t="shared" si="181"/>
        <v>-4.4709884705517178E-3</v>
      </c>
    </row>
    <row r="2186" spans="1:11" x14ac:dyDescent="0.2">
      <c r="A2186" s="41">
        <v>43592</v>
      </c>
      <c r="B2186">
        <v>30.939102170000002</v>
      </c>
      <c r="C2186">
        <v>96.050003050000001</v>
      </c>
      <c r="D2186">
        <v>4.2980046270000001</v>
      </c>
      <c r="E2186">
        <v>2884.0500489999999</v>
      </c>
      <c r="G2186" s="41">
        <f t="shared" si="177"/>
        <v>43592</v>
      </c>
      <c r="H2186" s="21">
        <f t="shared" si="178"/>
        <v>-1.1321559770897285E-2</v>
      </c>
      <c r="I2186" s="21">
        <f t="shared" si="179"/>
        <v>-1.5149504964724669E-2</v>
      </c>
      <c r="J2186" s="21">
        <f t="shared" si="180"/>
        <v>-3.7475742200542062E-2</v>
      </c>
      <c r="K2186" s="21">
        <f t="shared" si="181"/>
        <v>-1.6511651433377961E-2</v>
      </c>
    </row>
    <row r="2187" spans="1:11" x14ac:dyDescent="0.2">
      <c r="A2187" s="41">
        <v>43593</v>
      </c>
      <c r="B2187">
        <v>30.633680340000002</v>
      </c>
      <c r="C2187">
        <v>95.888496399999994</v>
      </c>
      <c r="D2187">
        <v>4.3181152340000004</v>
      </c>
      <c r="E2187">
        <v>2879.419922</v>
      </c>
      <c r="G2187" s="41">
        <f t="shared" si="177"/>
        <v>43593</v>
      </c>
      <c r="H2187" s="21">
        <f t="shared" si="178"/>
        <v>-9.8717095383637696E-3</v>
      </c>
      <c r="I2187" s="21">
        <f t="shared" si="179"/>
        <v>-1.6814851105827477E-3</v>
      </c>
      <c r="J2187" s="21">
        <f t="shared" si="180"/>
        <v>4.6790566193590788E-3</v>
      </c>
      <c r="K2187" s="21">
        <f t="shared" si="181"/>
        <v>-1.6054253294270904E-3</v>
      </c>
    </row>
    <row r="2188" spans="1:11" x14ac:dyDescent="0.2">
      <c r="A2188" s="41">
        <v>43594</v>
      </c>
      <c r="B2188">
        <v>30.563058850000001</v>
      </c>
      <c r="C2188">
        <v>94.993499760000006</v>
      </c>
      <c r="D2188">
        <v>4.2255067830000002</v>
      </c>
      <c r="E2188">
        <v>2870.719971</v>
      </c>
      <c r="G2188" s="41">
        <f t="shared" si="177"/>
        <v>43594</v>
      </c>
      <c r="H2188" s="21">
        <f t="shared" si="178"/>
        <v>-2.3053544078341262E-3</v>
      </c>
      <c r="I2188" s="21">
        <f t="shared" si="179"/>
        <v>-9.3337227467463757E-3</v>
      </c>
      <c r="J2188" s="21">
        <f t="shared" si="180"/>
        <v>-2.1446498294167671E-2</v>
      </c>
      <c r="K2188" s="21">
        <f t="shared" si="181"/>
        <v>-3.0214248826746504E-3</v>
      </c>
    </row>
    <row r="2189" spans="1:11" x14ac:dyDescent="0.2">
      <c r="A2189" s="41">
        <v>43595</v>
      </c>
      <c r="B2189">
        <v>31.290754320000001</v>
      </c>
      <c r="C2189">
        <v>94.499000550000005</v>
      </c>
      <c r="D2189">
        <v>4.1914925580000002</v>
      </c>
      <c r="E2189">
        <v>2881.3999020000001</v>
      </c>
      <c r="G2189" s="41">
        <f t="shared" si="177"/>
        <v>43595</v>
      </c>
      <c r="H2189" s="21">
        <f t="shared" si="178"/>
        <v>2.3809641357281894E-2</v>
      </c>
      <c r="I2189" s="21">
        <f t="shared" si="179"/>
        <v>-5.2056110286424762E-3</v>
      </c>
      <c r="J2189" s="21">
        <f t="shared" si="180"/>
        <v>-8.0497385868235627E-3</v>
      </c>
      <c r="K2189" s="21">
        <f t="shared" si="181"/>
        <v>3.7202970362448795E-3</v>
      </c>
    </row>
    <row r="2190" spans="1:11" x14ac:dyDescent="0.2">
      <c r="A2190" s="41">
        <v>43598</v>
      </c>
      <c r="B2190">
        <v>30.670528409999999</v>
      </c>
      <c r="C2190">
        <v>91.134002690000003</v>
      </c>
      <c r="D2190">
        <v>3.9340240959999999</v>
      </c>
      <c r="E2190">
        <v>2811.8701169999999</v>
      </c>
      <c r="G2190" s="41">
        <f t="shared" si="177"/>
        <v>43598</v>
      </c>
      <c r="H2190" s="21">
        <f t="shared" si="178"/>
        <v>-1.9821379301283717E-2</v>
      </c>
      <c r="I2190" s="21">
        <f t="shared" si="179"/>
        <v>-3.5608819568621386E-2</v>
      </c>
      <c r="J2190" s="21">
        <f t="shared" si="180"/>
        <v>-6.1426439015998868E-2</v>
      </c>
      <c r="K2190" s="21">
        <f t="shared" si="181"/>
        <v>-2.4130557147495901E-2</v>
      </c>
    </row>
    <row r="2191" spans="1:11" x14ac:dyDescent="0.2">
      <c r="A2191" s="41">
        <v>43599</v>
      </c>
      <c r="B2191">
        <v>30.793346410000002</v>
      </c>
      <c r="C2191">
        <v>92.005996699999997</v>
      </c>
      <c r="D2191">
        <v>4.0231580730000003</v>
      </c>
      <c r="E2191">
        <v>2834.4099120000001</v>
      </c>
      <c r="G2191" s="41">
        <f t="shared" si="177"/>
        <v>43599</v>
      </c>
      <c r="H2191" s="21">
        <f t="shared" si="178"/>
        <v>4.0044305190372271E-3</v>
      </c>
      <c r="I2191" s="21">
        <f t="shared" si="179"/>
        <v>9.5682619468187013E-3</v>
      </c>
      <c r="J2191" s="21">
        <f t="shared" si="180"/>
        <v>2.2657201589240117E-2</v>
      </c>
      <c r="K2191" s="21">
        <f t="shared" si="181"/>
        <v>8.0159445714540478E-3</v>
      </c>
    </row>
    <row r="2192" spans="1:11" x14ac:dyDescent="0.2">
      <c r="A2192" s="41">
        <v>43600</v>
      </c>
      <c r="B2192">
        <v>30.667453770000002</v>
      </c>
      <c r="C2192">
        <v>93.557502749999998</v>
      </c>
      <c r="D2192">
        <v>3.962080002</v>
      </c>
      <c r="E2192">
        <v>2850.959961</v>
      </c>
      <c r="G2192" s="41">
        <f t="shared" si="177"/>
        <v>43600</v>
      </c>
      <c r="H2192" s="21">
        <f t="shared" si="178"/>
        <v>-4.088306555701816E-3</v>
      </c>
      <c r="I2192" s="21">
        <f t="shared" si="179"/>
        <v>1.6863097033326335E-2</v>
      </c>
      <c r="J2192" s="21">
        <f t="shared" si="180"/>
        <v>-1.5181623463891292E-2</v>
      </c>
      <c r="K2192" s="21">
        <f t="shared" si="181"/>
        <v>5.8389751355061303E-3</v>
      </c>
    </row>
    <row r="2193" spans="1:11" x14ac:dyDescent="0.2">
      <c r="A2193" s="41">
        <v>43601</v>
      </c>
      <c r="B2193">
        <v>31.106517790000002</v>
      </c>
      <c r="C2193">
        <v>95.378501889999995</v>
      </c>
      <c r="D2193">
        <v>3.9772255419999998</v>
      </c>
      <c r="E2193">
        <v>2876.320068</v>
      </c>
      <c r="G2193" s="41">
        <f t="shared" si="177"/>
        <v>43601</v>
      </c>
      <c r="H2193" s="21">
        <f t="shared" si="178"/>
        <v>1.4316937535567694E-2</v>
      </c>
      <c r="I2193" s="21">
        <f t="shared" si="179"/>
        <v>1.9463956245882041E-2</v>
      </c>
      <c r="J2193" s="21">
        <f t="shared" si="180"/>
        <v>3.8226234685707627E-3</v>
      </c>
      <c r="K2193" s="21">
        <f t="shared" si="181"/>
        <v>8.8952869724290284E-3</v>
      </c>
    </row>
    <row r="2194" spans="1:11" x14ac:dyDescent="0.2">
      <c r="A2194" s="41">
        <v>43602</v>
      </c>
      <c r="B2194">
        <v>30.968358989999999</v>
      </c>
      <c r="C2194">
        <v>93.449996949999999</v>
      </c>
      <c r="D2194">
        <v>3.8863544459999999</v>
      </c>
      <c r="E2194">
        <v>2859.530029</v>
      </c>
      <c r="G2194" s="41">
        <f t="shared" si="177"/>
        <v>43602</v>
      </c>
      <c r="H2194" s="21">
        <f t="shared" si="178"/>
        <v>-4.4414743216425736E-3</v>
      </c>
      <c r="I2194" s="21">
        <f t="shared" si="179"/>
        <v>-2.0219492881363821E-2</v>
      </c>
      <c r="J2194" s="21">
        <f t="shared" si="180"/>
        <v>-2.2847860912183604E-2</v>
      </c>
      <c r="K2194" s="21">
        <f t="shared" si="181"/>
        <v>-5.8373333297621066E-3</v>
      </c>
    </row>
    <row r="2195" spans="1:11" x14ac:dyDescent="0.2">
      <c r="A2195" s="41">
        <v>43605</v>
      </c>
      <c r="B2195">
        <v>31.171003339999999</v>
      </c>
      <c r="C2195">
        <v>92.948501590000006</v>
      </c>
      <c r="D2195">
        <v>3.7676753999999999</v>
      </c>
      <c r="E2195">
        <v>2840.2299800000001</v>
      </c>
      <c r="G2195" s="41">
        <f t="shared" si="177"/>
        <v>43605</v>
      </c>
      <c r="H2195" s="21">
        <f t="shared" si="178"/>
        <v>6.543593416281304E-3</v>
      </c>
      <c r="I2195" s="21">
        <f t="shared" si="179"/>
        <v>-5.3664566759517029E-3</v>
      </c>
      <c r="J2195" s="21">
        <f t="shared" si="180"/>
        <v>-3.0537370599881708E-2</v>
      </c>
      <c r="K2195" s="21">
        <f t="shared" si="181"/>
        <v>-6.7493779761946815E-3</v>
      </c>
    </row>
    <row r="2196" spans="1:11" x14ac:dyDescent="0.2">
      <c r="A2196" s="41">
        <v>43606</v>
      </c>
      <c r="B2196">
        <v>31.04819298</v>
      </c>
      <c r="C2196">
        <v>92.875999449999995</v>
      </c>
      <c r="D2196">
        <v>3.8498561379999998</v>
      </c>
      <c r="E2196">
        <v>2864.360107</v>
      </c>
      <c r="G2196" s="41">
        <f t="shared" si="177"/>
        <v>43606</v>
      </c>
      <c r="H2196" s="21">
        <f t="shared" si="178"/>
        <v>-3.9398911437157165E-3</v>
      </c>
      <c r="I2196" s="21">
        <f t="shared" si="179"/>
        <v>-7.8002483912886778E-4</v>
      </c>
      <c r="J2196" s="21">
        <f t="shared" si="180"/>
        <v>2.181205366046135E-2</v>
      </c>
      <c r="K2196" s="21">
        <f t="shared" si="181"/>
        <v>8.4958356083544295E-3</v>
      </c>
    </row>
    <row r="2197" spans="1:11" x14ac:dyDescent="0.2">
      <c r="A2197" s="41">
        <v>43607</v>
      </c>
      <c r="B2197">
        <v>31.38900185</v>
      </c>
      <c r="C2197">
        <v>92.984001160000005</v>
      </c>
      <c r="D2197">
        <v>3.7788484100000002</v>
      </c>
      <c r="E2197">
        <v>2856.2700199999999</v>
      </c>
      <c r="G2197" s="41">
        <f t="shared" si="177"/>
        <v>43607</v>
      </c>
      <c r="H2197" s="21">
        <f t="shared" si="178"/>
        <v>1.0976769895096163E-2</v>
      </c>
      <c r="I2197" s="21">
        <f t="shared" si="179"/>
        <v>1.16285919548198E-3</v>
      </c>
      <c r="J2197" s="21">
        <f t="shared" si="180"/>
        <v>-1.8444254916207936E-2</v>
      </c>
      <c r="K2197" s="21">
        <f t="shared" si="181"/>
        <v>-2.8243959201321722E-3</v>
      </c>
    </row>
    <row r="2198" spans="1:11" x14ac:dyDescent="0.2">
      <c r="A2198" s="41">
        <v>43608</v>
      </c>
      <c r="B2198">
        <v>31.275402069999998</v>
      </c>
      <c r="C2198">
        <v>90.774002080000002</v>
      </c>
      <c r="D2198">
        <v>3.657686472</v>
      </c>
      <c r="E2198">
        <v>2822.23999</v>
      </c>
      <c r="G2198" s="41">
        <f t="shared" si="177"/>
        <v>43608</v>
      </c>
      <c r="H2198" s="21">
        <f t="shared" si="178"/>
        <v>-3.6190950111400647E-3</v>
      </c>
      <c r="I2198" s="21">
        <f t="shared" si="179"/>
        <v>-2.3767519706935358E-2</v>
      </c>
      <c r="J2198" s="21">
        <f t="shared" si="180"/>
        <v>-3.2063190912704598E-2</v>
      </c>
      <c r="K2198" s="21">
        <f t="shared" si="181"/>
        <v>-1.191415018948383E-2</v>
      </c>
    </row>
    <row r="2199" spans="1:11" x14ac:dyDescent="0.2">
      <c r="A2199" s="41">
        <v>43609</v>
      </c>
      <c r="B2199">
        <v>31.524106979999999</v>
      </c>
      <c r="C2199">
        <v>91.164001459999994</v>
      </c>
      <c r="D2199">
        <v>3.6038098340000002</v>
      </c>
      <c r="E2199">
        <v>2826.0600589999999</v>
      </c>
      <c r="G2199" s="41">
        <f t="shared" si="177"/>
        <v>43609</v>
      </c>
      <c r="H2199" s="21">
        <f t="shared" si="178"/>
        <v>7.952093131955721E-3</v>
      </c>
      <c r="I2199" s="21">
        <f t="shared" si="179"/>
        <v>4.2963774986617409E-3</v>
      </c>
      <c r="J2199" s="21">
        <f t="shared" si="180"/>
        <v>-1.4729703710919861E-2</v>
      </c>
      <c r="K2199" s="21">
        <f t="shared" si="181"/>
        <v>1.3535592343441039E-3</v>
      </c>
    </row>
    <row r="2200" spans="1:11" x14ac:dyDescent="0.2">
      <c r="A2200" s="41">
        <v>43613</v>
      </c>
      <c r="B2200">
        <v>31.4473381</v>
      </c>
      <c r="C2200">
        <v>91.821502690000003</v>
      </c>
      <c r="D2200">
        <v>3.5586221220000001</v>
      </c>
      <c r="E2200">
        <v>2802.389893</v>
      </c>
      <c r="G2200" s="41">
        <f t="shared" si="177"/>
        <v>43613</v>
      </c>
      <c r="H2200" s="21">
        <f t="shared" si="178"/>
        <v>-2.4352436073353119E-3</v>
      </c>
      <c r="I2200" s="21">
        <f t="shared" si="179"/>
        <v>7.2122901525828453E-3</v>
      </c>
      <c r="J2200" s="21">
        <f t="shared" si="180"/>
        <v>-1.253887249368113E-2</v>
      </c>
      <c r="K2200" s="21">
        <f t="shared" si="181"/>
        <v>-8.3756769162137701E-3</v>
      </c>
    </row>
    <row r="2201" spans="1:11" x14ac:dyDescent="0.2">
      <c r="A2201" s="41">
        <v>43614</v>
      </c>
      <c r="B2201">
        <v>31.355236049999998</v>
      </c>
      <c r="C2201">
        <v>90.959503170000005</v>
      </c>
      <c r="D2201">
        <v>3.484385729</v>
      </c>
      <c r="E2201">
        <v>2783.0200199999999</v>
      </c>
      <c r="G2201" s="41">
        <f t="shared" si="177"/>
        <v>43614</v>
      </c>
      <c r="H2201" s="21">
        <f t="shared" si="178"/>
        <v>-2.9287709410292235E-3</v>
      </c>
      <c r="I2201" s="21">
        <f t="shared" si="179"/>
        <v>-9.3877740479831884E-3</v>
      </c>
      <c r="J2201" s="21">
        <f t="shared" si="180"/>
        <v>-2.0860993512364812E-2</v>
      </c>
      <c r="K2201" s="21">
        <f t="shared" si="181"/>
        <v>-6.9119122390440824E-3</v>
      </c>
    </row>
    <row r="2202" spans="1:11" x14ac:dyDescent="0.2">
      <c r="A2202" s="41">
        <v>43615</v>
      </c>
      <c r="B2202">
        <v>31.376716609999999</v>
      </c>
      <c r="C2202">
        <v>90.816001889999995</v>
      </c>
      <c r="D2202">
        <v>3.4577894210000002</v>
      </c>
      <c r="E2202">
        <v>2788.860107</v>
      </c>
      <c r="G2202" s="41">
        <f t="shared" si="177"/>
        <v>43615</v>
      </c>
      <c r="H2202" s="21">
        <f t="shared" si="178"/>
        <v>6.8507090700089114E-4</v>
      </c>
      <c r="I2202" s="21">
        <f t="shared" si="179"/>
        <v>-1.5776392240380854E-3</v>
      </c>
      <c r="J2202" s="21">
        <f t="shared" si="180"/>
        <v>-7.632997626710214E-3</v>
      </c>
      <c r="K2202" s="21">
        <f t="shared" si="181"/>
        <v>2.0984710702871556E-3</v>
      </c>
    </row>
    <row r="2203" spans="1:11" x14ac:dyDescent="0.2">
      <c r="A2203" s="41">
        <v>43616</v>
      </c>
      <c r="B2203">
        <v>31.146430970000001</v>
      </c>
      <c r="C2203">
        <v>88.753501889999995</v>
      </c>
      <c r="D2203">
        <v>3.3670630460000002</v>
      </c>
      <c r="E2203">
        <v>2752.0600589999999</v>
      </c>
      <c r="G2203" s="41">
        <f t="shared" si="177"/>
        <v>43616</v>
      </c>
      <c r="H2203" s="21">
        <f t="shared" si="178"/>
        <v>-7.3393797975217197E-3</v>
      </c>
      <c r="I2203" s="21">
        <f t="shared" si="179"/>
        <v>-2.2710755341312949E-2</v>
      </c>
      <c r="J2203" s="21">
        <f t="shared" si="180"/>
        <v>-2.6238259174776957E-2</v>
      </c>
      <c r="K2203" s="21">
        <f t="shared" si="181"/>
        <v>-1.3195372513534309E-2</v>
      </c>
    </row>
    <row r="2204" spans="1:11" x14ac:dyDescent="0.2">
      <c r="A2204" s="41">
        <v>43619</v>
      </c>
      <c r="B2204">
        <v>31.306102750000001</v>
      </c>
      <c r="C2204">
        <v>84.634498600000001</v>
      </c>
      <c r="D2204">
        <v>3.3253040309999999</v>
      </c>
      <c r="E2204">
        <v>2744.4499510000001</v>
      </c>
      <c r="G2204" s="41">
        <f t="shared" si="177"/>
        <v>43619</v>
      </c>
      <c r="H2204" s="21">
        <f t="shared" si="178"/>
        <v>5.1264872098441923E-3</v>
      </c>
      <c r="I2204" s="21">
        <f t="shared" si="179"/>
        <v>-4.6409473454974592E-2</v>
      </c>
      <c r="J2204" s="21">
        <f t="shared" si="180"/>
        <v>-1.2402207630061723E-2</v>
      </c>
      <c r="K2204" s="21">
        <f t="shared" si="181"/>
        <v>-2.7652405241348488E-3</v>
      </c>
    </row>
    <row r="2205" spans="1:11" x14ac:dyDescent="0.2">
      <c r="A2205" s="41">
        <v>43620</v>
      </c>
      <c r="B2205">
        <v>31.490327839999999</v>
      </c>
      <c r="C2205">
        <v>86.477996829999995</v>
      </c>
      <c r="D2205">
        <v>3.5544815060000001</v>
      </c>
      <c r="E2205">
        <v>2803.2700199999999</v>
      </c>
      <c r="G2205" s="41">
        <f t="shared" si="177"/>
        <v>43620</v>
      </c>
      <c r="H2205" s="21">
        <f t="shared" si="178"/>
        <v>5.8846382595482347E-3</v>
      </c>
      <c r="I2205" s="21">
        <f t="shared" si="179"/>
        <v>2.1781876900018649E-2</v>
      </c>
      <c r="J2205" s="21">
        <f t="shared" si="180"/>
        <v>6.8919254559433707E-2</v>
      </c>
      <c r="K2205" s="21">
        <f t="shared" si="181"/>
        <v>2.1432370802960898E-2</v>
      </c>
    </row>
    <row r="2206" spans="1:11" x14ac:dyDescent="0.2">
      <c r="A2206" s="41">
        <v>43621</v>
      </c>
      <c r="B2206">
        <v>32.061435699999997</v>
      </c>
      <c r="C2206">
        <v>86.925003050000001</v>
      </c>
      <c r="D2206">
        <v>3.5117285250000001</v>
      </c>
      <c r="E2206">
        <v>2826.1499020000001</v>
      </c>
      <c r="G2206" s="41">
        <f t="shared" si="177"/>
        <v>43621</v>
      </c>
      <c r="H2206" s="21">
        <f t="shared" si="178"/>
        <v>1.813597695463046E-2</v>
      </c>
      <c r="I2206" s="21">
        <f t="shared" si="179"/>
        <v>5.169016817985872E-3</v>
      </c>
      <c r="J2206" s="21">
        <f t="shared" si="180"/>
        <v>-1.2027909254228142E-2</v>
      </c>
      <c r="K2206" s="21">
        <f t="shared" si="181"/>
        <v>8.1618544902071211E-3</v>
      </c>
    </row>
    <row r="2207" spans="1:11" x14ac:dyDescent="0.2">
      <c r="A2207" s="41">
        <v>43622</v>
      </c>
      <c r="B2207">
        <v>32.273288729999997</v>
      </c>
      <c r="C2207">
        <v>87.718002319999997</v>
      </c>
      <c r="D2207">
        <v>3.5738687520000001</v>
      </c>
      <c r="E2207">
        <v>2843.48999</v>
      </c>
      <c r="G2207" s="41">
        <f t="shared" si="177"/>
        <v>43622</v>
      </c>
      <c r="H2207" s="21">
        <f t="shared" si="178"/>
        <v>6.6077212506113802E-3</v>
      </c>
      <c r="I2207" s="21">
        <f t="shared" si="179"/>
        <v>9.1227982994013246E-3</v>
      </c>
      <c r="J2207" s="21">
        <f t="shared" si="180"/>
        <v>1.7695054318015657E-2</v>
      </c>
      <c r="K2207" s="21">
        <f t="shared" si="181"/>
        <v>6.1355867881349724E-3</v>
      </c>
    </row>
    <row r="2208" spans="1:11" x14ac:dyDescent="0.2">
      <c r="A2208" s="41">
        <v>43623</v>
      </c>
      <c r="B2208">
        <v>32.564975740000001</v>
      </c>
      <c r="C2208">
        <v>90.201499940000005</v>
      </c>
      <c r="D2208">
        <v>3.6166226859999999</v>
      </c>
      <c r="E2208">
        <v>2873.3400879999999</v>
      </c>
      <c r="G2208" s="41">
        <f t="shared" si="177"/>
        <v>43623</v>
      </c>
      <c r="H2208" s="21">
        <f t="shared" si="178"/>
        <v>9.038031805195702E-3</v>
      </c>
      <c r="I2208" s="21">
        <f t="shared" si="179"/>
        <v>2.8312291141105561E-2</v>
      </c>
      <c r="J2208" s="21">
        <f t="shared" si="180"/>
        <v>1.1962927842852134E-2</v>
      </c>
      <c r="K2208" s="21">
        <f t="shared" si="181"/>
        <v>1.0497697584650245E-2</v>
      </c>
    </row>
    <row r="2209" spans="1:11" x14ac:dyDescent="0.2">
      <c r="A2209" s="41">
        <v>43626</v>
      </c>
      <c r="B2209">
        <v>33.01325989</v>
      </c>
      <c r="C2209">
        <v>93.031501770000006</v>
      </c>
      <c r="D2209">
        <v>3.6894521710000001</v>
      </c>
      <c r="E2209">
        <v>2886.7299800000001</v>
      </c>
      <c r="G2209" s="41">
        <f t="shared" si="177"/>
        <v>43626</v>
      </c>
      <c r="H2209" s="21">
        <f t="shared" si="178"/>
        <v>1.3765837063080188E-2</v>
      </c>
      <c r="I2209" s="21">
        <f t="shared" si="179"/>
        <v>3.1374221402997282E-2</v>
      </c>
      <c r="J2209" s="21">
        <f t="shared" si="180"/>
        <v>2.0137429674907503E-2</v>
      </c>
      <c r="K2209" s="21">
        <f t="shared" si="181"/>
        <v>4.6600442655293506E-3</v>
      </c>
    </row>
    <row r="2210" spans="1:11" x14ac:dyDescent="0.2">
      <c r="A2210" s="41">
        <v>43627</v>
      </c>
      <c r="B2210">
        <v>33.142223360000003</v>
      </c>
      <c r="C2210">
        <v>93.184997559999999</v>
      </c>
      <c r="D2210">
        <v>3.7471189499999999</v>
      </c>
      <c r="E2210">
        <v>2885.719971</v>
      </c>
      <c r="G2210" s="41">
        <f t="shared" si="177"/>
        <v>43627</v>
      </c>
      <c r="H2210" s="21">
        <f t="shared" si="178"/>
        <v>3.9064142841303091E-3</v>
      </c>
      <c r="I2210" s="21">
        <f t="shared" si="179"/>
        <v>1.6499334857507097E-3</v>
      </c>
      <c r="J2210" s="21">
        <f t="shared" si="180"/>
        <v>1.5630173892285493E-2</v>
      </c>
      <c r="K2210" s="21">
        <f t="shared" si="181"/>
        <v>-3.4987997041557861E-4</v>
      </c>
    </row>
    <row r="2211" spans="1:11" x14ac:dyDescent="0.2">
      <c r="A2211" s="41">
        <v>43628</v>
      </c>
      <c r="B2211">
        <v>33.41242218</v>
      </c>
      <c r="C2211">
        <v>92.765998839999995</v>
      </c>
      <c r="D2211">
        <v>3.6340219970000001</v>
      </c>
      <c r="E2211">
        <v>2879.8400879999999</v>
      </c>
      <c r="G2211" s="41">
        <f t="shared" si="177"/>
        <v>43628</v>
      </c>
      <c r="H2211" s="21">
        <f t="shared" si="178"/>
        <v>8.152706505686811E-3</v>
      </c>
      <c r="I2211" s="21">
        <f t="shared" si="179"/>
        <v>-4.4964182107770645E-3</v>
      </c>
      <c r="J2211" s="21">
        <f t="shared" si="180"/>
        <v>-3.0182375982486409E-2</v>
      </c>
      <c r="K2211" s="21">
        <f t="shared" si="181"/>
        <v>-2.0375792034881268E-3</v>
      </c>
    </row>
    <row r="2212" spans="1:11" x14ac:dyDescent="0.2">
      <c r="A2212" s="41">
        <v>43629</v>
      </c>
      <c r="B2212">
        <v>33.36021805</v>
      </c>
      <c r="C2212">
        <v>93.51499939</v>
      </c>
      <c r="D2212">
        <v>3.6852266789999999</v>
      </c>
      <c r="E2212">
        <v>2891.639893</v>
      </c>
      <c r="G2212" s="41">
        <f t="shared" si="177"/>
        <v>43629</v>
      </c>
      <c r="H2212" s="21">
        <f t="shared" si="178"/>
        <v>-1.5624168076999855E-3</v>
      </c>
      <c r="I2212" s="21">
        <f t="shared" si="179"/>
        <v>8.0740848949609756E-3</v>
      </c>
      <c r="J2212" s="21">
        <f t="shared" si="180"/>
        <v>1.4090361049622357E-2</v>
      </c>
      <c r="K2212" s="21">
        <f t="shared" si="181"/>
        <v>4.0973820210257195E-3</v>
      </c>
    </row>
    <row r="2213" spans="1:11" x14ac:dyDescent="0.2">
      <c r="A2213" s="41">
        <v>43630</v>
      </c>
      <c r="B2213">
        <v>33.489173890000004</v>
      </c>
      <c r="C2213">
        <v>93.483497619999994</v>
      </c>
      <c r="D2213">
        <v>3.5952458379999999</v>
      </c>
      <c r="E2213">
        <v>2886.9799800000001</v>
      </c>
      <c r="G2213" s="41">
        <f t="shared" si="177"/>
        <v>43630</v>
      </c>
      <c r="H2213" s="21">
        <f t="shared" si="178"/>
        <v>3.8655574674819389E-3</v>
      </c>
      <c r="I2213" s="21">
        <f t="shared" si="179"/>
        <v>-3.3686328616255867E-4</v>
      </c>
      <c r="J2213" s="21">
        <f t="shared" si="180"/>
        <v>-2.4416636705891004E-2</v>
      </c>
      <c r="K2213" s="21">
        <f t="shared" si="181"/>
        <v>-1.6115122119045866E-3</v>
      </c>
    </row>
    <row r="2214" spans="1:11" x14ac:dyDescent="0.2">
      <c r="A2214" s="41">
        <v>43633</v>
      </c>
      <c r="B2214">
        <v>33.516807559999997</v>
      </c>
      <c r="C2214">
        <v>94.301498409999994</v>
      </c>
      <c r="D2214">
        <v>3.6049401759999999</v>
      </c>
      <c r="E2214">
        <v>2889.669922</v>
      </c>
      <c r="G2214" s="41">
        <f t="shared" si="177"/>
        <v>43633</v>
      </c>
      <c r="H2214" s="21">
        <f t="shared" si="178"/>
        <v>8.2515233402770144E-4</v>
      </c>
      <c r="I2214" s="21">
        <f t="shared" si="179"/>
        <v>8.7502159292871529E-3</v>
      </c>
      <c r="J2214" s="21">
        <f t="shared" si="180"/>
        <v>2.6964325770260089E-3</v>
      </c>
      <c r="K2214" s="21">
        <f t="shared" si="181"/>
        <v>9.3174944704665918E-4</v>
      </c>
    </row>
    <row r="2215" spans="1:11" x14ac:dyDescent="0.2">
      <c r="A2215" s="41">
        <v>43634</v>
      </c>
      <c r="B2215">
        <v>33.667259219999998</v>
      </c>
      <c r="C2215">
        <v>95.068496699999997</v>
      </c>
      <c r="D2215">
        <v>3.8000633719999999</v>
      </c>
      <c r="E2215">
        <v>2917.75</v>
      </c>
      <c r="G2215" s="41">
        <f t="shared" si="177"/>
        <v>43634</v>
      </c>
      <c r="H2215" s="21">
        <f t="shared" si="178"/>
        <v>4.4888421944921557E-3</v>
      </c>
      <c r="I2215" s="21">
        <f t="shared" si="179"/>
        <v>8.1334687458016752E-3</v>
      </c>
      <c r="J2215" s="21">
        <f t="shared" si="180"/>
        <v>5.4126611392621315E-2</v>
      </c>
      <c r="K2215" s="21">
        <f t="shared" si="181"/>
        <v>9.7173998269550754E-3</v>
      </c>
    </row>
    <row r="2216" spans="1:11" x14ac:dyDescent="0.2">
      <c r="A2216" s="41">
        <v>43635</v>
      </c>
      <c r="B2216">
        <v>33.65805435</v>
      </c>
      <c r="C2216">
        <v>95.439498900000004</v>
      </c>
      <c r="D2216">
        <v>3.8060293199999999</v>
      </c>
      <c r="E2216">
        <v>2926.459961</v>
      </c>
      <c r="G2216" s="41">
        <f t="shared" si="177"/>
        <v>43635</v>
      </c>
      <c r="H2216" s="21">
        <f t="shared" si="178"/>
        <v>-2.734071680693767E-4</v>
      </c>
      <c r="I2216" s="21">
        <f t="shared" si="179"/>
        <v>3.9024725632377244E-3</v>
      </c>
      <c r="J2216" s="21">
        <f t="shared" si="180"/>
        <v>1.5699601338121649E-3</v>
      </c>
      <c r="K2216" s="21">
        <f t="shared" si="181"/>
        <v>2.9851635678177502E-3</v>
      </c>
    </row>
    <row r="2217" spans="1:11" x14ac:dyDescent="0.2">
      <c r="A2217" s="41">
        <v>43636</v>
      </c>
      <c r="B2217">
        <v>33.872982030000003</v>
      </c>
      <c r="C2217">
        <v>95.909500120000004</v>
      </c>
      <c r="D2217">
        <v>3.830388546</v>
      </c>
      <c r="E2217">
        <v>2954.179932</v>
      </c>
      <c r="G2217" s="41">
        <f t="shared" si="177"/>
        <v>43636</v>
      </c>
      <c r="H2217" s="21">
        <f t="shared" si="178"/>
        <v>6.3856240103790313E-3</v>
      </c>
      <c r="I2217" s="21">
        <f t="shared" si="179"/>
        <v>4.924598572048966E-3</v>
      </c>
      <c r="J2217" s="21">
        <f t="shared" si="180"/>
        <v>6.4001677212512931E-3</v>
      </c>
      <c r="K2217" s="21">
        <f t="shared" si="181"/>
        <v>9.4721852919279481E-3</v>
      </c>
    </row>
    <row r="2218" spans="1:11" x14ac:dyDescent="0.2">
      <c r="A2218" s="41">
        <v>43637</v>
      </c>
      <c r="B2218">
        <v>34.121688839999997</v>
      </c>
      <c r="C2218">
        <v>95.565002440000001</v>
      </c>
      <c r="D2218">
        <v>3.7722244260000002</v>
      </c>
      <c r="E2218">
        <v>2950.459961</v>
      </c>
      <c r="G2218" s="41">
        <f t="shared" si="177"/>
        <v>43637</v>
      </c>
      <c r="H2218" s="21">
        <f t="shared" si="178"/>
        <v>7.3423358409874986E-3</v>
      </c>
      <c r="I2218" s="21">
        <f t="shared" si="179"/>
        <v>-3.5919036129786752E-3</v>
      </c>
      <c r="J2218" s="21">
        <f t="shared" si="180"/>
        <v>-1.5184913828321545E-2</v>
      </c>
      <c r="K2218" s="21">
        <f t="shared" si="181"/>
        <v>-1.2592228928592908E-3</v>
      </c>
    </row>
    <row r="2219" spans="1:11" x14ac:dyDescent="0.2">
      <c r="A2219" s="41">
        <v>43640</v>
      </c>
      <c r="B2219">
        <v>34.155467989999998</v>
      </c>
      <c r="C2219">
        <v>95.694999690000003</v>
      </c>
      <c r="D2219">
        <v>3.7945947649999998</v>
      </c>
      <c r="E2219">
        <v>2945.3500979999999</v>
      </c>
      <c r="G2219" s="41">
        <f t="shared" si="177"/>
        <v>43640</v>
      </c>
      <c r="H2219" s="21">
        <f t="shared" si="178"/>
        <v>9.899612577324256E-4</v>
      </c>
      <c r="I2219" s="21">
        <f t="shared" si="179"/>
        <v>1.3603018540351286E-3</v>
      </c>
      <c r="J2219" s="21">
        <f t="shared" si="180"/>
        <v>5.930277860938693E-3</v>
      </c>
      <c r="K2219" s="21">
        <f t="shared" si="181"/>
        <v>-1.7318869151060623E-3</v>
      </c>
    </row>
    <row r="2220" spans="1:11" x14ac:dyDescent="0.2">
      <c r="A2220" s="41">
        <v>43641</v>
      </c>
      <c r="B2220">
        <v>33.995792389999998</v>
      </c>
      <c r="C2220">
        <v>93.913497919999998</v>
      </c>
      <c r="D2220">
        <v>3.7652642730000001</v>
      </c>
      <c r="E2220">
        <v>2917.3798830000001</v>
      </c>
      <c r="G2220" s="41">
        <f t="shared" si="177"/>
        <v>43641</v>
      </c>
      <c r="H2220" s="21">
        <f t="shared" si="178"/>
        <v>-4.6749644902171908E-3</v>
      </c>
      <c r="I2220" s="21">
        <f t="shared" si="179"/>
        <v>-1.8616456196991593E-2</v>
      </c>
      <c r="J2220" s="21">
        <f t="shared" si="180"/>
        <v>-7.729545265421689E-3</v>
      </c>
      <c r="K2220" s="21">
        <f t="shared" si="181"/>
        <v>-9.4963973956755376E-3</v>
      </c>
    </row>
    <row r="2221" spans="1:11" x14ac:dyDescent="0.2">
      <c r="A2221" s="41">
        <v>43642</v>
      </c>
      <c r="B2221">
        <v>33.823860170000003</v>
      </c>
      <c r="C2221">
        <v>94.891502380000006</v>
      </c>
      <c r="D2221">
        <v>3.958648443</v>
      </c>
      <c r="E2221">
        <v>2913.780029</v>
      </c>
      <c r="G2221" s="41">
        <f t="shared" si="177"/>
        <v>43642</v>
      </c>
      <c r="H2221" s="21">
        <f t="shared" si="178"/>
        <v>-5.0574558765269333E-3</v>
      </c>
      <c r="I2221" s="21">
        <f t="shared" si="179"/>
        <v>1.041388598722115E-2</v>
      </c>
      <c r="J2221" s="21">
        <f t="shared" si="180"/>
        <v>5.1360052304089576E-2</v>
      </c>
      <c r="K2221" s="21">
        <f t="shared" si="181"/>
        <v>-1.2339339216592693E-3</v>
      </c>
    </row>
    <row r="2222" spans="1:11" x14ac:dyDescent="0.2">
      <c r="A2222" s="41">
        <v>43643</v>
      </c>
      <c r="B2222">
        <v>33.805439</v>
      </c>
      <c r="C2222">
        <v>95.213996890000004</v>
      </c>
      <c r="D2222">
        <v>4.0573277470000004</v>
      </c>
      <c r="E2222">
        <v>2924.919922</v>
      </c>
      <c r="G2222" s="41">
        <f t="shared" si="177"/>
        <v>43643</v>
      </c>
      <c r="H2222" s="21">
        <f t="shared" si="178"/>
        <v>-5.446205698408736E-4</v>
      </c>
      <c r="I2222" s="21">
        <f t="shared" si="179"/>
        <v>3.3985604813016046E-3</v>
      </c>
      <c r="J2222" s="21">
        <f t="shared" si="180"/>
        <v>2.492752398220488E-2</v>
      </c>
      <c r="K2222" s="21">
        <f t="shared" si="181"/>
        <v>3.8231756993074573E-3</v>
      </c>
    </row>
    <row r="2223" spans="1:11" x14ac:dyDescent="0.2">
      <c r="A2223" s="41">
        <v>43644</v>
      </c>
      <c r="B2223">
        <v>33.925182339999999</v>
      </c>
      <c r="C2223">
        <v>94.681503300000003</v>
      </c>
      <c r="D2223">
        <v>4.0821857450000003</v>
      </c>
      <c r="E2223">
        <v>2941.76001</v>
      </c>
      <c r="G2223" s="41">
        <f t="shared" si="177"/>
        <v>43644</v>
      </c>
      <c r="H2223" s="21">
        <f t="shared" si="178"/>
        <v>3.5421323769822786E-3</v>
      </c>
      <c r="I2223" s="21">
        <f t="shared" si="179"/>
        <v>-5.5925978048709801E-3</v>
      </c>
      <c r="J2223" s="21">
        <f t="shared" si="180"/>
        <v>6.1266921358227311E-3</v>
      </c>
      <c r="K2223" s="21">
        <f t="shared" si="181"/>
        <v>5.7574526650578939E-3</v>
      </c>
    </row>
    <row r="2224" spans="1:11" x14ac:dyDescent="0.2">
      <c r="A2224" s="41">
        <v>43647</v>
      </c>
      <c r="B2224">
        <v>33.965095519999998</v>
      </c>
      <c r="C2224">
        <v>96.109497070000003</v>
      </c>
      <c r="D2224">
        <v>4.1304063800000002</v>
      </c>
      <c r="E2224">
        <v>2964.330078</v>
      </c>
      <c r="G2224" s="41">
        <f t="shared" si="177"/>
        <v>43647</v>
      </c>
      <c r="H2224" s="21">
        <f t="shared" si="178"/>
        <v>1.1765059830773253E-3</v>
      </c>
      <c r="I2224" s="21">
        <f t="shared" si="179"/>
        <v>1.5082077493799195E-2</v>
      </c>
      <c r="J2224" s="21">
        <f t="shared" si="180"/>
        <v>1.1812454898472602E-2</v>
      </c>
      <c r="K2224" s="21">
        <f t="shared" si="181"/>
        <v>7.6723009094137318E-3</v>
      </c>
    </row>
    <row r="2225" spans="1:11" x14ac:dyDescent="0.2">
      <c r="A2225" s="41">
        <v>43648</v>
      </c>
      <c r="B2225">
        <v>34.266010280000003</v>
      </c>
      <c r="C2225">
        <v>96.715499879999996</v>
      </c>
      <c r="D2225">
        <v>4.0324711799999999</v>
      </c>
      <c r="E2225">
        <v>2973.01001</v>
      </c>
      <c r="G2225" s="41">
        <f t="shared" si="177"/>
        <v>43648</v>
      </c>
      <c r="H2225" s="21">
        <f t="shared" si="178"/>
        <v>8.8595293313046709E-3</v>
      </c>
      <c r="I2225" s="21">
        <f t="shared" si="179"/>
        <v>6.3053374377624039E-3</v>
      </c>
      <c r="J2225" s="21">
        <f t="shared" si="180"/>
        <v>-2.3710790413799532E-2</v>
      </c>
      <c r="K2225" s="21">
        <f t="shared" si="181"/>
        <v>2.9281260087796745E-3</v>
      </c>
    </row>
    <row r="2226" spans="1:11" x14ac:dyDescent="0.2">
      <c r="A2226" s="41">
        <v>43649</v>
      </c>
      <c r="B2226">
        <v>34.487071989999997</v>
      </c>
      <c r="C2226">
        <v>96.949996949999999</v>
      </c>
      <c r="D2226">
        <v>4.045397758</v>
      </c>
      <c r="E2226">
        <v>2995.820068</v>
      </c>
      <c r="G2226" s="41">
        <f t="shared" si="177"/>
        <v>43649</v>
      </c>
      <c r="H2226" s="21">
        <f t="shared" si="178"/>
        <v>6.4513407949632357E-3</v>
      </c>
      <c r="I2226" s="21">
        <f t="shared" si="179"/>
        <v>2.4246069171016682E-3</v>
      </c>
      <c r="J2226" s="21">
        <f t="shared" si="180"/>
        <v>3.2056219184188883E-3</v>
      </c>
      <c r="K2226" s="21">
        <f t="shared" si="181"/>
        <v>7.6723784727519284E-3</v>
      </c>
    </row>
    <row r="2227" spans="1:11" x14ac:dyDescent="0.2">
      <c r="A2227" s="41">
        <v>43651</v>
      </c>
      <c r="B2227">
        <v>34.382675169999999</v>
      </c>
      <c r="C2227">
        <v>97.145500179999999</v>
      </c>
      <c r="D2227">
        <v>3.9827587599999998</v>
      </c>
      <c r="E2227">
        <v>2990.4099120000001</v>
      </c>
      <c r="G2227" s="41">
        <f t="shared" si="177"/>
        <v>43651</v>
      </c>
      <c r="H2227" s="21">
        <f t="shared" si="178"/>
        <v>-3.0271291233500298E-3</v>
      </c>
      <c r="I2227" s="21">
        <f t="shared" si="179"/>
        <v>2.0165367318250027E-3</v>
      </c>
      <c r="J2227" s="21">
        <f t="shared" si="180"/>
        <v>-1.5484014612933472E-2</v>
      </c>
      <c r="K2227" s="21">
        <f t="shared" si="181"/>
        <v>-1.8059015151773439E-3</v>
      </c>
    </row>
    <row r="2228" spans="1:11" x14ac:dyDescent="0.2">
      <c r="A2228" s="41">
        <v>43654</v>
      </c>
      <c r="B2228">
        <v>34.609878539999997</v>
      </c>
      <c r="C2228">
        <v>97.615997309999997</v>
      </c>
      <c r="D2228">
        <v>3.9076919559999999</v>
      </c>
      <c r="E2228">
        <v>2975.9499510000001</v>
      </c>
      <c r="G2228" s="41">
        <f t="shared" si="177"/>
        <v>43654</v>
      </c>
      <c r="H2228" s="21">
        <f t="shared" si="178"/>
        <v>6.6080771457318228E-3</v>
      </c>
      <c r="I2228" s="21">
        <f t="shared" si="179"/>
        <v>4.8432210357476357E-3</v>
      </c>
      <c r="J2228" s="21">
        <f t="shared" si="180"/>
        <v>-1.8847941470600094E-2</v>
      </c>
      <c r="K2228" s="21">
        <f t="shared" si="181"/>
        <v>-4.8354444459185464E-3</v>
      </c>
    </row>
    <row r="2229" spans="1:11" x14ac:dyDescent="0.2">
      <c r="A2229" s="41">
        <v>43655</v>
      </c>
      <c r="B2229">
        <v>34.659015660000001</v>
      </c>
      <c r="C2229">
        <v>99.415000919999997</v>
      </c>
      <c r="D2229">
        <v>3.9101781849999999</v>
      </c>
      <c r="E2229">
        <v>2979.6298830000001</v>
      </c>
      <c r="G2229" s="41">
        <f t="shared" si="177"/>
        <v>43655</v>
      </c>
      <c r="H2229" s="21">
        <f t="shared" si="178"/>
        <v>1.4197426305098092E-3</v>
      </c>
      <c r="I2229" s="21">
        <f t="shared" si="179"/>
        <v>1.84293933328048E-2</v>
      </c>
      <c r="J2229" s="21">
        <f t="shared" si="180"/>
        <v>6.3623976198590171E-4</v>
      </c>
      <c r="K2229" s="21">
        <f t="shared" si="181"/>
        <v>1.2365570861712083E-3</v>
      </c>
    </row>
    <row r="2230" spans="1:11" x14ac:dyDescent="0.2">
      <c r="A2230" s="41">
        <v>43656</v>
      </c>
      <c r="B2230">
        <v>34.689716339999997</v>
      </c>
      <c r="C2230">
        <v>100.8704987</v>
      </c>
      <c r="D2230">
        <v>3.9785339830000002</v>
      </c>
      <c r="E2230">
        <v>2993.070068</v>
      </c>
      <c r="G2230" s="41">
        <f t="shared" si="177"/>
        <v>43656</v>
      </c>
      <c r="H2230" s="21">
        <f t="shared" si="178"/>
        <v>8.8579203463724028E-4</v>
      </c>
      <c r="I2230" s="21">
        <f t="shared" si="179"/>
        <v>1.4640625323448342E-2</v>
      </c>
      <c r="J2230" s="21">
        <f t="shared" si="180"/>
        <v>1.748150461843978E-2</v>
      </c>
      <c r="K2230" s="21">
        <f t="shared" si="181"/>
        <v>4.5106894237709749E-3</v>
      </c>
    </row>
    <row r="2231" spans="1:11" x14ac:dyDescent="0.2">
      <c r="A2231" s="41">
        <v>43657</v>
      </c>
      <c r="B2231">
        <v>34.978328699999999</v>
      </c>
      <c r="C2231">
        <v>100.0534973</v>
      </c>
      <c r="D2231">
        <v>4.1331415180000004</v>
      </c>
      <c r="E2231">
        <v>2999.9099120000001</v>
      </c>
      <c r="G2231" s="41">
        <f t="shared" si="177"/>
        <v>43657</v>
      </c>
      <c r="H2231" s="21">
        <f t="shared" si="178"/>
        <v>8.3198247333953826E-3</v>
      </c>
      <c r="I2231" s="21">
        <f t="shared" si="179"/>
        <v>-8.0995078891187289E-3</v>
      </c>
      <c r="J2231" s="21">
        <f t="shared" si="180"/>
        <v>3.8860428404188019E-2</v>
      </c>
      <c r="K2231" s="21">
        <f t="shared" si="181"/>
        <v>2.2852268221607019E-3</v>
      </c>
    </row>
    <row r="2232" spans="1:11" x14ac:dyDescent="0.2">
      <c r="A2232" s="41">
        <v>43658</v>
      </c>
      <c r="B2232">
        <v>35.187129970000001</v>
      </c>
      <c r="C2232">
        <v>100.5500031</v>
      </c>
      <c r="D2232">
        <v>4.1662006380000003</v>
      </c>
      <c r="E2232">
        <v>3013.7700199999999</v>
      </c>
      <c r="G2232" s="41">
        <f t="shared" si="177"/>
        <v>43658</v>
      </c>
      <c r="H2232" s="21">
        <f t="shared" si="178"/>
        <v>5.9694467334570553E-3</v>
      </c>
      <c r="I2232" s="21">
        <f t="shared" si="179"/>
        <v>4.9624032482469271E-3</v>
      </c>
      <c r="J2232" s="21">
        <f t="shared" si="180"/>
        <v>7.9985453815278884E-3</v>
      </c>
      <c r="K2232" s="21">
        <f t="shared" si="181"/>
        <v>4.6201747407672578E-3</v>
      </c>
    </row>
    <row r="2233" spans="1:11" x14ac:dyDescent="0.2">
      <c r="A2233" s="41">
        <v>43661</v>
      </c>
      <c r="B2233">
        <v>35.303806299999998</v>
      </c>
      <c r="C2233">
        <v>101.0494995</v>
      </c>
      <c r="D2233">
        <v>4.1577486989999999</v>
      </c>
      <c r="E2233">
        <v>3014.3000489999999</v>
      </c>
      <c r="G2233" s="41">
        <f t="shared" si="177"/>
        <v>43661</v>
      </c>
      <c r="H2233" s="21">
        <f t="shared" si="178"/>
        <v>3.3158808376663154E-3</v>
      </c>
      <c r="I2233" s="21">
        <f t="shared" si="179"/>
        <v>4.9676418160149449E-3</v>
      </c>
      <c r="J2233" s="21">
        <f t="shared" si="180"/>
        <v>-2.0286922629001447E-3</v>
      </c>
      <c r="K2233" s="21">
        <f t="shared" si="181"/>
        <v>1.7586909302380604E-4</v>
      </c>
    </row>
    <row r="2234" spans="1:11" x14ac:dyDescent="0.2">
      <c r="A2234" s="41">
        <v>43662</v>
      </c>
      <c r="B2234">
        <v>35.23625183</v>
      </c>
      <c r="C2234">
        <v>100.4950027</v>
      </c>
      <c r="D2234">
        <v>4.1530270580000002</v>
      </c>
      <c r="E2234">
        <v>3004.040039</v>
      </c>
      <c r="G2234" s="41">
        <f t="shared" si="177"/>
        <v>43662</v>
      </c>
      <c r="H2234" s="21">
        <f t="shared" si="178"/>
        <v>-1.9135180333231514E-3</v>
      </c>
      <c r="I2234" s="21">
        <f t="shared" si="179"/>
        <v>-5.4873779953753532E-3</v>
      </c>
      <c r="J2234" s="21">
        <f t="shared" si="180"/>
        <v>-1.1356244308693419E-3</v>
      </c>
      <c r="K2234" s="21">
        <f t="shared" si="181"/>
        <v>-3.4037785997461656E-3</v>
      </c>
    </row>
    <row r="2235" spans="1:11" x14ac:dyDescent="0.2">
      <c r="A2235" s="41">
        <v>43663</v>
      </c>
      <c r="B2235">
        <v>35.187129970000001</v>
      </c>
      <c r="C2235">
        <v>99.601501459999994</v>
      </c>
      <c r="D2235">
        <v>4.2183985709999998</v>
      </c>
      <c r="E2235">
        <v>2984.419922</v>
      </c>
      <c r="G2235" s="41">
        <f t="shared" si="177"/>
        <v>43663</v>
      </c>
      <c r="H2235" s="21">
        <f t="shared" si="178"/>
        <v>-1.3940716577061547E-3</v>
      </c>
      <c r="I2235" s="21">
        <f t="shared" si="179"/>
        <v>-8.8910017015204623E-3</v>
      </c>
      <c r="J2235" s="21">
        <f t="shared" si="180"/>
        <v>1.5740690365615206E-2</v>
      </c>
      <c r="K2235" s="21">
        <f t="shared" si="181"/>
        <v>-6.5312435071708252E-3</v>
      </c>
    </row>
    <row r="2236" spans="1:11" x14ac:dyDescent="0.2">
      <c r="A2236" s="41">
        <v>43664</v>
      </c>
      <c r="B2236">
        <v>35.223972320000001</v>
      </c>
      <c r="C2236">
        <v>98.894996640000002</v>
      </c>
      <c r="D2236">
        <v>4.2300810809999998</v>
      </c>
      <c r="E2236">
        <v>2995.110107</v>
      </c>
      <c r="G2236" s="41">
        <f t="shared" si="177"/>
        <v>43664</v>
      </c>
      <c r="H2236" s="21">
        <f t="shared" si="178"/>
        <v>1.0470404955281033E-3</v>
      </c>
      <c r="I2236" s="21">
        <f t="shared" si="179"/>
        <v>-7.0933149565393094E-3</v>
      </c>
      <c r="J2236" s="21">
        <f t="shared" si="180"/>
        <v>2.7694182527733258E-3</v>
      </c>
      <c r="K2236" s="21">
        <f t="shared" si="181"/>
        <v>3.5819976006714604E-3</v>
      </c>
    </row>
    <row r="2237" spans="1:11" x14ac:dyDescent="0.2">
      <c r="A2237" s="41">
        <v>43665</v>
      </c>
      <c r="B2237">
        <v>34.972190859999998</v>
      </c>
      <c r="C2237">
        <v>98.225997919999998</v>
      </c>
      <c r="D2237">
        <v>4.1868314739999999</v>
      </c>
      <c r="E2237">
        <v>2976.610107</v>
      </c>
      <c r="G2237" s="41">
        <f t="shared" si="177"/>
        <v>43665</v>
      </c>
      <c r="H2237" s="21">
        <f t="shared" si="178"/>
        <v>-7.1480143611469789E-3</v>
      </c>
      <c r="I2237" s="21">
        <f t="shared" si="179"/>
        <v>-6.7647377797616093E-3</v>
      </c>
      <c r="J2237" s="21">
        <f t="shared" si="180"/>
        <v>-1.0224297400411864E-2</v>
      </c>
      <c r="K2237" s="21">
        <f t="shared" si="181"/>
        <v>-6.1767345236366511E-3</v>
      </c>
    </row>
    <row r="2238" spans="1:11" x14ac:dyDescent="0.2">
      <c r="A2238" s="41">
        <v>43668</v>
      </c>
      <c r="B2238">
        <v>34.640590670000002</v>
      </c>
      <c r="C2238">
        <v>99.281501770000006</v>
      </c>
      <c r="D2238">
        <v>4.2584176060000001</v>
      </c>
      <c r="E2238">
        <v>2985.030029</v>
      </c>
      <c r="G2238" s="41">
        <f t="shared" si="177"/>
        <v>43668</v>
      </c>
      <c r="H2238" s="21">
        <f t="shared" si="178"/>
        <v>-9.481824897028944E-3</v>
      </c>
      <c r="I2238" s="21">
        <f t="shared" si="179"/>
        <v>1.0745666853490876E-2</v>
      </c>
      <c r="J2238" s="21">
        <f t="shared" si="180"/>
        <v>1.7097925351079013E-2</v>
      </c>
      <c r="K2238" s="21">
        <f t="shared" si="181"/>
        <v>2.8286949574616305E-3</v>
      </c>
    </row>
    <row r="2239" spans="1:11" x14ac:dyDescent="0.2">
      <c r="A2239" s="41">
        <v>43669</v>
      </c>
      <c r="B2239">
        <v>34.416450500000003</v>
      </c>
      <c r="C2239">
        <v>99.724502560000005</v>
      </c>
      <c r="D2239">
        <v>4.3662948610000001</v>
      </c>
      <c r="E2239">
        <v>3005.469971</v>
      </c>
      <c r="G2239" s="41">
        <f t="shared" si="177"/>
        <v>43669</v>
      </c>
      <c r="H2239" s="21">
        <f t="shared" si="178"/>
        <v>-6.4704488481517651E-3</v>
      </c>
      <c r="I2239" s="21">
        <f t="shared" si="179"/>
        <v>4.4620677780062845E-3</v>
      </c>
      <c r="J2239" s="21">
        <f t="shared" si="180"/>
        <v>2.5332709231711714E-2</v>
      </c>
      <c r="K2239" s="21">
        <f t="shared" si="181"/>
        <v>6.8474828733455784E-3</v>
      </c>
    </row>
    <row r="2240" spans="1:11" x14ac:dyDescent="0.2">
      <c r="A2240" s="41">
        <v>43670</v>
      </c>
      <c r="B2240">
        <v>34.388816830000003</v>
      </c>
      <c r="C2240">
        <v>100.0404968</v>
      </c>
      <c r="D2240">
        <v>4.4408650400000003</v>
      </c>
      <c r="E2240">
        <v>3019.5600589999999</v>
      </c>
      <c r="G2240" s="41">
        <f t="shared" si="177"/>
        <v>43670</v>
      </c>
      <c r="H2240" s="21">
        <f t="shared" si="178"/>
        <v>-8.0292039412955044E-4</v>
      </c>
      <c r="I2240" s="21">
        <f t="shared" si="179"/>
        <v>3.1686720102701571E-3</v>
      </c>
      <c r="J2240" s="21">
        <f t="shared" si="180"/>
        <v>1.7078594408743486E-2</v>
      </c>
      <c r="K2240" s="21">
        <f t="shared" si="181"/>
        <v>4.6881479888192246E-3</v>
      </c>
    </row>
    <row r="2241" spans="1:11" x14ac:dyDescent="0.2">
      <c r="A2241" s="41">
        <v>43671</v>
      </c>
      <c r="B2241">
        <v>34.456367489999998</v>
      </c>
      <c r="C2241">
        <v>98.691001889999995</v>
      </c>
      <c r="D2241">
        <v>4.3096218110000004</v>
      </c>
      <c r="E2241">
        <v>3003.669922</v>
      </c>
      <c r="G2241" s="41">
        <f t="shared" si="177"/>
        <v>43671</v>
      </c>
      <c r="H2241" s="21">
        <f t="shared" si="178"/>
        <v>1.9643205619410916E-3</v>
      </c>
      <c r="I2241" s="21">
        <f t="shared" si="179"/>
        <v>-1.3489486289716246E-2</v>
      </c>
      <c r="J2241" s="21">
        <f t="shared" si="180"/>
        <v>-2.9553527931576062E-2</v>
      </c>
      <c r="K2241" s="21">
        <f t="shared" si="181"/>
        <v>-5.2624013728881369E-3</v>
      </c>
    </row>
    <row r="2242" spans="1:11" x14ac:dyDescent="0.2">
      <c r="A2242" s="41">
        <v>43672</v>
      </c>
      <c r="B2242">
        <v>34.701999659999998</v>
      </c>
      <c r="C2242">
        <v>97.152496339999999</v>
      </c>
      <c r="D2242">
        <v>4.3516292569999999</v>
      </c>
      <c r="E2242">
        <v>3025.860107</v>
      </c>
      <c r="G2242" s="41">
        <f t="shared" ref="G2242:G2305" si="182">A2242</f>
        <v>43672</v>
      </c>
      <c r="H2242" s="21">
        <f t="shared" si="178"/>
        <v>7.1287888971839032E-3</v>
      </c>
      <c r="I2242" s="21">
        <f t="shared" si="179"/>
        <v>-1.5589116743538578E-2</v>
      </c>
      <c r="J2242" s="21">
        <f t="shared" si="180"/>
        <v>9.747362493102818E-3</v>
      </c>
      <c r="K2242" s="21">
        <f t="shared" si="181"/>
        <v>7.3876909168584248E-3</v>
      </c>
    </row>
    <row r="2243" spans="1:11" x14ac:dyDescent="0.2">
      <c r="A2243" s="41">
        <v>43675</v>
      </c>
      <c r="B2243">
        <v>34.471725460000002</v>
      </c>
      <c r="C2243">
        <v>95.622497559999999</v>
      </c>
      <c r="D2243">
        <v>4.345416546</v>
      </c>
      <c r="E2243">
        <v>3020.969971</v>
      </c>
      <c r="G2243" s="41">
        <f t="shared" si="182"/>
        <v>43675</v>
      </c>
      <c r="H2243" s="21">
        <f t="shared" si="178"/>
        <v>-6.6357616925870454E-3</v>
      </c>
      <c r="I2243" s="21">
        <f t="shared" si="179"/>
        <v>-1.574842477176841E-2</v>
      </c>
      <c r="J2243" s="21">
        <f t="shared" si="180"/>
        <v>-1.4276747013790558E-3</v>
      </c>
      <c r="K2243" s="21">
        <f t="shared" si="181"/>
        <v>-1.6161143698240066E-3</v>
      </c>
    </row>
    <row r="2244" spans="1:11" x14ac:dyDescent="0.2">
      <c r="A2244" s="41">
        <v>43676</v>
      </c>
      <c r="B2244">
        <v>34.407234189999997</v>
      </c>
      <c r="C2244">
        <v>94.926498409999994</v>
      </c>
      <c r="D2244">
        <v>4.3610749240000004</v>
      </c>
      <c r="E2244">
        <v>3013.179932</v>
      </c>
      <c r="G2244" s="41">
        <f t="shared" si="182"/>
        <v>43676</v>
      </c>
      <c r="H2244" s="21">
        <f t="shared" si="178"/>
        <v>-1.8708454288091465E-3</v>
      </c>
      <c r="I2244" s="21">
        <f t="shared" si="179"/>
        <v>-7.2786129599186067E-3</v>
      </c>
      <c r="J2244" s="21">
        <f t="shared" si="180"/>
        <v>3.6034239374391763E-3</v>
      </c>
      <c r="K2244" s="21">
        <f t="shared" si="181"/>
        <v>-2.5786548938854237E-3</v>
      </c>
    </row>
    <row r="2245" spans="1:11" x14ac:dyDescent="0.2">
      <c r="A2245" s="41">
        <v>43677</v>
      </c>
      <c r="B2245">
        <v>33.891407010000002</v>
      </c>
      <c r="C2245">
        <v>93.338996890000004</v>
      </c>
      <c r="D2245">
        <v>4.193790913</v>
      </c>
      <c r="E2245">
        <v>2980.3798830000001</v>
      </c>
      <c r="G2245" s="41">
        <f t="shared" si="182"/>
        <v>43677</v>
      </c>
      <c r="H2245" s="21">
        <f t="shared" ref="H2245:H2308" si="183">(B2245-B2244)/B2244</f>
        <v>-1.4991823438976488E-2</v>
      </c>
      <c r="I2245" s="21">
        <f t="shared" ref="I2245:I2308" si="184">C2245/C2244-1</f>
        <v>-1.6723481289106057E-2</v>
      </c>
      <c r="J2245" s="21">
        <f t="shared" ref="J2245:J2308" si="185">D2245/D2244-1</f>
        <v>-3.8358435458055951E-2</v>
      </c>
      <c r="K2245" s="21">
        <f t="shared" ref="K2245:K2308" si="186">E2245/E2244-1</f>
        <v>-1.088552616843852E-2</v>
      </c>
    </row>
    <row r="2246" spans="1:11" x14ac:dyDescent="0.2">
      <c r="A2246" s="41">
        <v>43678</v>
      </c>
      <c r="B2246">
        <v>33.584362030000001</v>
      </c>
      <c r="C2246">
        <v>92.765998839999995</v>
      </c>
      <c r="D2246">
        <v>4.0993366240000002</v>
      </c>
      <c r="E2246">
        <v>2953.5600589999999</v>
      </c>
      <c r="G2246" s="41">
        <f t="shared" si="182"/>
        <v>43678</v>
      </c>
      <c r="H2246" s="21">
        <f t="shared" si="183"/>
        <v>-9.0596704913845517E-3</v>
      </c>
      <c r="I2246" s="21">
        <f t="shared" si="184"/>
        <v>-6.1388923075238466E-3</v>
      </c>
      <c r="J2246" s="21">
        <f t="shared" si="185"/>
        <v>-2.2522412528294677E-2</v>
      </c>
      <c r="K2246" s="21">
        <f t="shared" si="186"/>
        <v>-8.9987937957103359E-3</v>
      </c>
    </row>
    <row r="2247" spans="1:11" x14ac:dyDescent="0.2">
      <c r="A2247" s="41">
        <v>43679</v>
      </c>
      <c r="B2247">
        <v>33.590503689999998</v>
      </c>
      <c r="C2247">
        <v>91.162002560000005</v>
      </c>
      <c r="D2247">
        <v>4.0066208840000002</v>
      </c>
      <c r="E2247">
        <v>2932.0500489999999</v>
      </c>
      <c r="G2247" s="41">
        <f t="shared" si="182"/>
        <v>43679</v>
      </c>
      <c r="H2247" s="21">
        <f t="shared" si="183"/>
        <v>1.8287261179804738E-4</v>
      </c>
      <c r="I2247" s="21">
        <f t="shared" si="184"/>
        <v>-1.7290777871820429E-2</v>
      </c>
      <c r="J2247" s="21">
        <f t="shared" si="185"/>
        <v>-2.2617254571675294E-2</v>
      </c>
      <c r="K2247" s="21">
        <f t="shared" si="186"/>
        <v>-7.2827400053895319E-3</v>
      </c>
    </row>
    <row r="2248" spans="1:11" x14ac:dyDescent="0.2">
      <c r="A2248" s="41">
        <v>43682</v>
      </c>
      <c r="B2248">
        <v>32.491291050000001</v>
      </c>
      <c r="C2248">
        <v>88.256500239999994</v>
      </c>
      <c r="D2248">
        <v>3.7481138710000002</v>
      </c>
      <c r="E2248">
        <v>2844.73999</v>
      </c>
      <c r="G2248" s="41">
        <f t="shared" si="182"/>
        <v>43682</v>
      </c>
      <c r="H2248" s="21">
        <f t="shared" si="183"/>
        <v>-3.2723910607129023E-2</v>
      </c>
      <c r="I2248" s="21">
        <f t="shared" si="184"/>
        <v>-3.1871857115991942E-2</v>
      </c>
      <c r="J2248" s="21">
        <f t="shared" si="185"/>
        <v>-6.4519958459838156E-2</v>
      </c>
      <c r="K2248" s="21">
        <f t="shared" si="186"/>
        <v>-2.9777820139795241E-2</v>
      </c>
    </row>
    <row r="2249" spans="1:11" x14ac:dyDescent="0.2">
      <c r="A2249" s="41">
        <v>43683</v>
      </c>
      <c r="B2249">
        <v>32.936508179999997</v>
      </c>
      <c r="C2249">
        <v>89.391502380000006</v>
      </c>
      <c r="D2249">
        <v>3.7868893149999998</v>
      </c>
      <c r="E2249">
        <v>2881.7700199999999</v>
      </c>
      <c r="G2249" s="41">
        <f t="shared" si="182"/>
        <v>43683</v>
      </c>
      <c r="H2249" s="21">
        <f t="shared" si="183"/>
        <v>1.3702660485693321E-2</v>
      </c>
      <c r="I2249" s="21">
        <f t="shared" si="184"/>
        <v>1.2860266800899023E-2</v>
      </c>
      <c r="J2249" s="21">
        <f t="shared" si="185"/>
        <v>1.0345321763037596E-2</v>
      </c>
      <c r="K2249" s="21">
        <f t="shared" si="186"/>
        <v>1.301701741817185E-2</v>
      </c>
    </row>
    <row r="2250" spans="1:11" x14ac:dyDescent="0.2">
      <c r="A2250" s="41">
        <v>43684</v>
      </c>
      <c r="B2250">
        <v>33.222045899999998</v>
      </c>
      <c r="C2250">
        <v>89.66999817</v>
      </c>
      <c r="D2250">
        <v>3.82516861</v>
      </c>
      <c r="E2250">
        <v>2883.9799800000001</v>
      </c>
      <c r="G2250" s="41">
        <f t="shared" si="182"/>
        <v>43684</v>
      </c>
      <c r="H2250" s="21">
        <f t="shared" si="183"/>
        <v>8.6693379407288673E-3</v>
      </c>
      <c r="I2250" s="21">
        <f t="shared" si="184"/>
        <v>3.1154615660906604E-3</v>
      </c>
      <c r="J2250" s="21">
        <f t="shared" si="185"/>
        <v>1.0108374398051234E-2</v>
      </c>
      <c r="K2250" s="21">
        <f t="shared" si="186"/>
        <v>7.6687590774504599E-4</v>
      </c>
    </row>
    <row r="2251" spans="1:11" x14ac:dyDescent="0.2">
      <c r="A2251" s="41">
        <v>43685</v>
      </c>
      <c r="B2251">
        <v>33.484317779999998</v>
      </c>
      <c r="C2251">
        <v>91.644500730000004</v>
      </c>
      <c r="D2251">
        <v>3.933791399</v>
      </c>
      <c r="E2251">
        <v>2938.0900879999999</v>
      </c>
      <c r="G2251" s="41">
        <f t="shared" si="182"/>
        <v>43685</v>
      </c>
      <c r="H2251" s="21">
        <f t="shared" si="183"/>
        <v>7.8945132033545265E-3</v>
      </c>
      <c r="I2251" s="21">
        <f t="shared" si="184"/>
        <v>2.2019656521645725E-2</v>
      </c>
      <c r="J2251" s="21">
        <f t="shared" si="185"/>
        <v>2.8396863007824402E-2</v>
      </c>
      <c r="K2251" s="21">
        <f t="shared" si="186"/>
        <v>1.8762303613494513E-2</v>
      </c>
    </row>
    <row r="2252" spans="1:11" x14ac:dyDescent="0.2">
      <c r="A2252" s="41">
        <v>43686</v>
      </c>
      <c r="B2252">
        <v>33.101715089999999</v>
      </c>
      <c r="C2252">
        <v>90.378997799999993</v>
      </c>
      <c r="D2252">
        <v>3.8323769570000001</v>
      </c>
      <c r="E2252">
        <v>2918.6499020000001</v>
      </c>
      <c r="G2252" s="41">
        <f t="shared" si="182"/>
        <v>43686</v>
      </c>
      <c r="H2252" s="21">
        <f t="shared" si="183"/>
        <v>-1.142632478026849E-2</v>
      </c>
      <c r="I2252" s="21">
        <f t="shared" si="184"/>
        <v>-1.3808825624228027E-2</v>
      </c>
      <c r="J2252" s="21">
        <f t="shared" si="185"/>
        <v>-2.5780330402313645E-2</v>
      </c>
      <c r="K2252" s="21">
        <f t="shared" si="186"/>
        <v>-6.6166065089015014E-3</v>
      </c>
    </row>
    <row r="2253" spans="1:11" x14ac:dyDescent="0.2">
      <c r="A2253" s="41">
        <v>43689</v>
      </c>
      <c r="B2253">
        <v>32.46609497</v>
      </c>
      <c r="C2253">
        <v>89.246002200000007</v>
      </c>
      <c r="D2253">
        <v>3.764518738</v>
      </c>
      <c r="E2253">
        <v>2882.6999510000001</v>
      </c>
      <c r="G2253" s="41">
        <f t="shared" si="182"/>
        <v>43689</v>
      </c>
      <c r="H2253" s="21">
        <f t="shared" si="183"/>
        <v>-1.9202029812407484E-2</v>
      </c>
      <c r="I2253" s="21">
        <f t="shared" si="184"/>
        <v>-1.2536049608640187E-2</v>
      </c>
      <c r="J2253" s="21">
        <f t="shared" si="185"/>
        <v>-1.7706561687793831E-2</v>
      </c>
      <c r="K2253" s="21">
        <f t="shared" si="186"/>
        <v>-1.231732212053438E-2</v>
      </c>
    </row>
    <row r="2254" spans="1:11" x14ac:dyDescent="0.2">
      <c r="A2254" s="41">
        <v>43690</v>
      </c>
      <c r="B2254">
        <v>33.141818999999998</v>
      </c>
      <c r="C2254">
        <v>91.217002870000002</v>
      </c>
      <c r="D2254">
        <v>3.8788588050000001</v>
      </c>
      <c r="E2254">
        <v>2926.320068</v>
      </c>
      <c r="G2254" s="41">
        <f t="shared" si="182"/>
        <v>43690</v>
      </c>
      <c r="H2254" s="21">
        <f t="shared" si="183"/>
        <v>2.08132216278057E-2</v>
      </c>
      <c r="I2254" s="21">
        <f t="shared" si="184"/>
        <v>2.2085030381338466E-2</v>
      </c>
      <c r="J2254" s="21">
        <f t="shared" si="185"/>
        <v>3.0373090149830473E-2</v>
      </c>
      <c r="K2254" s="21">
        <f t="shared" si="186"/>
        <v>1.5131688258040343E-2</v>
      </c>
    </row>
    <row r="2255" spans="1:11" x14ac:dyDescent="0.2">
      <c r="A2255" s="41">
        <v>43691</v>
      </c>
      <c r="B2255">
        <v>32.768482210000002</v>
      </c>
      <c r="C2255">
        <v>88.14800262</v>
      </c>
      <c r="D2255">
        <v>3.7302167420000001</v>
      </c>
      <c r="E2255">
        <v>2840.6000979999999</v>
      </c>
      <c r="G2255" s="41">
        <f t="shared" si="182"/>
        <v>43691</v>
      </c>
      <c r="H2255" s="21">
        <f t="shared" si="183"/>
        <v>-1.1264824963288714E-2</v>
      </c>
      <c r="I2255" s="21">
        <f t="shared" si="184"/>
        <v>-3.3645045917303995E-2</v>
      </c>
      <c r="J2255" s="21">
        <f t="shared" si="185"/>
        <v>-3.8321081140771263E-2</v>
      </c>
      <c r="K2255" s="21">
        <f t="shared" si="186"/>
        <v>-2.9292752675063927E-2</v>
      </c>
    </row>
    <row r="2256" spans="1:11" x14ac:dyDescent="0.2">
      <c r="A2256" s="41">
        <v>43692</v>
      </c>
      <c r="B2256">
        <v>34.770992280000002</v>
      </c>
      <c r="C2256">
        <v>88.805999760000006</v>
      </c>
      <c r="D2256">
        <v>3.6979038719999999</v>
      </c>
      <c r="E2256">
        <v>2847.6000979999999</v>
      </c>
      <c r="G2256" s="41">
        <f t="shared" si="182"/>
        <v>43692</v>
      </c>
      <c r="H2256" s="21">
        <f t="shared" si="183"/>
        <v>6.1110858207185773E-2</v>
      </c>
      <c r="I2256" s="21">
        <f t="shared" si="184"/>
        <v>7.4646857607947315E-3</v>
      </c>
      <c r="J2256" s="21">
        <f t="shared" si="185"/>
        <v>-8.6624644718835686E-3</v>
      </c>
      <c r="K2256" s="21">
        <f t="shared" si="186"/>
        <v>2.4642680273538886E-3</v>
      </c>
    </row>
    <row r="2257" spans="1:11" x14ac:dyDescent="0.2">
      <c r="A2257" s="41">
        <v>43693</v>
      </c>
      <c r="B2257">
        <v>34.863567349999997</v>
      </c>
      <c r="C2257">
        <v>89.628501889999995</v>
      </c>
      <c r="D2257">
        <v>3.9661054610000002</v>
      </c>
      <c r="E2257">
        <v>2888.679932</v>
      </c>
      <c r="G2257" s="41">
        <f t="shared" si="182"/>
        <v>43693</v>
      </c>
      <c r="H2257" s="21">
        <f t="shared" si="183"/>
        <v>2.6624224369128416E-3</v>
      </c>
      <c r="I2257" s="21">
        <f t="shared" si="184"/>
        <v>9.261785602581174E-3</v>
      </c>
      <c r="J2257" s="21">
        <f t="shared" si="185"/>
        <v>7.2528004589514694E-2</v>
      </c>
      <c r="K2257" s="21">
        <f t="shared" si="186"/>
        <v>1.4426124661553574E-2</v>
      </c>
    </row>
    <row r="2258" spans="1:11" x14ac:dyDescent="0.2">
      <c r="A2258" s="41">
        <v>43696</v>
      </c>
      <c r="B2258">
        <v>35.116577149999998</v>
      </c>
      <c r="C2258">
        <v>90.805999760000006</v>
      </c>
      <c r="D2258">
        <v>4.2449960710000001</v>
      </c>
      <c r="E2258">
        <v>2923.6499020000001</v>
      </c>
      <c r="G2258" s="41">
        <f t="shared" si="182"/>
        <v>43696</v>
      </c>
      <c r="H2258" s="21">
        <f t="shared" si="183"/>
        <v>7.2571403109728235E-3</v>
      </c>
      <c r="I2258" s="21">
        <f t="shared" si="184"/>
        <v>1.3137538229135437E-2</v>
      </c>
      <c r="J2258" s="21">
        <f t="shared" si="185"/>
        <v>7.0318505834608303E-2</v>
      </c>
      <c r="K2258" s="21">
        <f t="shared" si="186"/>
        <v>1.2105865247517444E-2</v>
      </c>
    </row>
    <row r="2259" spans="1:11" x14ac:dyDescent="0.2">
      <c r="A2259" s="41">
        <v>43697</v>
      </c>
      <c r="B2259">
        <v>34.57352066</v>
      </c>
      <c r="C2259">
        <v>90.069000239999994</v>
      </c>
      <c r="D2259">
        <v>4.1726622579999999</v>
      </c>
      <c r="E2259">
        <v>2900.51001</v>
      </c>
      <c r="G2259" s="41">
        <f t="shared" si="182"/>
        <v>43697</v>
      </c>
      <c r="H2259" s="21">
        <f t="shared" si="183"/>
        <v>-1.5464391295322982E-2</v>
      </c>
      <c r="I2259" s="21">
        <f t="shared" si="184"/>
        <v>-8.1161985105377976E-3</v>
      </c>
      <c r="J2259" s="21">
        <f t="shared" si="185"/>
        <v>-1.7039783262499109E-2</v>
      </c>
      <c r="K2259" s="21">
        <f t="shared" si="186"/>
        <v>-7.9147274043210869E-3</v>
      </c>
    </row>
    <row r="2260" spans="1:11" x14ac:dyDescent="0.2">
      <c r="A2260" s="41">
        <v>43698</v>
      </c>
      <c r="B2260">
        <v>34.564262390000003</v>
      </c>
      <c r="C2260">
        <v>91.177001950000005</v>
      </c>
      <c r="D2260">
        <v>4.2561802860000002</v>
      </c>
      <c r="E2260">
        <v>2924.429932</v>
      </c>
      <c r="G2260" s="41">
        <f t="shared" si="182"/>
        <v>43698</v>
      </c>
      <c r="H2260" s="21">
        <f t="shared" si="183"/>
        <v>-2.677849933492012E-4</v>
      </c>
      <c r="I2260" s="21">
        <f t="shared" si="184"/>
        <v>1.2301698775911918E-2</v>
      </c>
      <c r="J2260" s="21">
        <f t="shared" si="185"/>
        <v>2.0015525541247969E-2</v>
      </c>
      <c r="K2260" s="21">
        <f t="shared" si="186"/>
        <v>8.2467986380092562E-3</v>
      </c>
    </row>
    <row r="2261" spans="1:11" x14ac:dyDescent="0.2">
      <c r="A2261" s="41">
        <v>43699</v>
      </c>
      <c r="B2261">
        <v>34.530326840000001</v>
      </c>
      <c r="C2261">
        <v>90.233001709999996</v>
      </c>
      <c r="D2261">
        <v>4.2623953820000002</v>
      </c>
      <c r="E2261">
        <v>2922.9499510000001</v>
      </c>
      <c r="G2261" s="41">
        <f t="shared" si="182"/>
        <v>43699</v>
      </c>
      <c r="H2261" s="21">
        <f t="shared" si="183"/>
        <v>-9.8181033395408363E-4</v>
      </c>
      <c r="I2261" s="21">
        <f t="shared" si="184"/>
        <v>-1.0353490680881205E-2</v>
      </c>
      <c r="J2261" s="21">
        <f t="shared" si="185"/>
        <v>1.4602520528661511E-3</v>
      </c>
      <c r="K2261" s="21">
        <f t="shared" si="186"/>
        <v>-5.0607504177324625E-4</v>
      </c>
    </row>
    <row r="2262" spans="1:11" x14ac:dyDescent="0.2">
      <c r="A2262" s="41">
        <v>43700</v>
      </c>
      <c r="B2262">
        <v>34.197078699999999</v>
      </c>
      <c r="C2262">
        <v>87.481002810000007</v>
      </c>
      <c r="D2262">
        <v>4.0376915929999999</v>
      </c>
      <c r="E2262">
        <v>2847.110107</v>
      </c>
      <c r="G2262" s="41">
        <f t="shared" si="182"/>
        <v>43700</v>
      </c>
      <c r="H2262" s="21">
        <f t="shared" si="183"/>
        <v>-9.650882875917836E-3</v>
      </c>
      <c r="I2262" s="21">
        <f t="shared" si="184"/>
        <v>-3.0498806953631497E-2</v>
      </c>
      <c r="J2262" s="21">
        <f t="shared" si="185"/>
        <v>-5.2717725330906462E-2</v>
      </c>
      <c r="K2262" s="21">
        <f t="shared" si="186"/>
        <v>-2.59463368416738E-2</v>
      </c>
    </row>
    <row r="2263" spans="1:11" x14ac:dyDescent="0.2">
      <c r="A2263" s="41">
        <v>43703</v>
      </c>
      <c r="B2263">
        <v>34.55500412</v>
      </c>
      <c r="C2263">
        <v>88.443496699999997</v>
      </c>
      <c r="D2263">
        <v>4.1125111580000002</v>
      </c>
      <c r="E2263">
        <v>2878.3798830000001</v>
      </c>
      <c r="G2263" s="41">
        <f t="shared" si="182"/>
        <v>43703</v>
      </c>
      <c r="H2263" s="21">
        <f t="shared" si="183"/>
        <v>1.0466549588634915E-2</v>
      </c>
      <c r="I2263" s="21">
        <f t="shared" si="184"/>
        <v>1.1002318893056584E-2</v>
      </c>
      <c r="J2263" s="21">
        <f t="shared" si="185"/>
        <v>1.853028228548026E-2</v>
      </c>
      <c r="K2263" s="21">
        <f t="shared" si="186"/>
        <v>1.098298795087671E-2</v>
      </c>
    </row>
    <row r="2264" spans="1:11" x14ac:dyDescent="0.2">
      <c r="A2264" s="41">
        <v>43704</v>
      </c>
      <c r="B2264">
        <v>34.687679289999998</v>
      </c>
      <c r="C2264">
        <v>88.091499330000005</v>
      </c>
      <c r="D2264">
        <v>4.0217828750000004</v>
      </c>
      <c r="E2264">
        <v>2869.1599120000001</v>
      </c>
      <c r="G2264" s="41">
        <f t="shared" si="182"/>
        <v>43704</v>
      </c>
      <c r="H2264" s="21">
        <f t="shared" si="183"/>
        <v>3.8395356440779045E-3</v>
      </c>
      <c r="I2264" s="21">
        <f t="shared" si="184"/>
        <v>-3.9799124088678584E-3</v>
      </c>
      <c r="J2264" s="21">
        <f t="shared" si="185"/>
        <v>-2.2061528714276579E-2</v>
      </c>
      <c r="K2264" s="21">
        <f t="shared" si="186"/>
        <v>-3.2031807387391531E-3</v>
      </c>
    </row>
    <row r="2265" spans="1:11" x14ac:dyDescent="0.2">
      <c r="A2265" s="41">
        <v>43705</v>
      </c>
      <c r="B2265">
        <v>34.780246730000002</v>
      </c>
      <c r="C2265">
        <v>88.212501529999997</v>
      </c>
      <c r="D2265">
        <v>4.0113339420000003</v>
      </c>
      <c r="E2265">
        <v>2887.9399410000001</v>
      </c>
      <c r="G2265" s="41">
        <f t="shared" si="182"/>
        <v>43705</v>
      </c>
      <c r="H2265" s="21">
        <f t="shared" si="183"/>
        <v>2.6685970896499081E-3</v>
      </c>
      <c r="I2265" s="21">
        <f t="shared" si="184"/>
        <v>1.3735967819858974E-3</v>
      </c>
      <c r="J2265" s="21">
        <f t="shared" si="185"/>
        <v>-2.5980848108315691E-3</v>
      </c>
      <c r="K2265" s="21">
        <f t="shared" si="186"/>
        <v>6.5454800624580312E-3</v>
      </c>
    </row>
    <row r="2266" spans="1:11" x14ac:dyDescent="0.2">
      <c r="A2266" s="41">
        <v>43706</v>
      </c>
      <c r="B2266">
        <v>35.199890140000001</v>
      </c>
      <c r="C2266">
        <v>89.319999690000003</v>
      </c>
      <c r="D2266">
        <v>4.1551470760000004</v>
      </c>
      <c r="E2266">
        <v>2924.580078</v>
      </c>
      <c r="G2266" s="41">
        <f t="shared" si="182"/>
        <v>43706</v>
      </c>
      <c r="H2266" s="21">
        <f t="shared" si="183"/>
        <v>1.2065567368101274E-2</v>
      </c>
      <c r="I2266" s="21">
        <f t="shared" si="184"/>
        <v>1.2554888941941567E-2</v>
      </c>
      <c r="J2266" s="21">
        <f t="shared" si="185"/>
        <v>3.5851698232906681E-2</v>
      </c>
      <c r="K2266" s="21">
        <f t="shared" si="186"/>
        <v>1.2687291892681252E-2</v>
      </c>
    </row>
    <row r="2267" spans="1:11" x14ac:dyDescent="0.2">
      <c r="A2267" s="41">
        <v>43707</v>
      </c>
      <c r="B2267">
        <v>35.255428309999999</v>
      </c>
      <c r="C2267">
        <v>88.814498900000004</v>
      </c>
      <c r="D2267">
        <v>4.1678366660000004</v>
      </c>
      <c r="E2267">
        <v>2926.459961</v>
      </c>
      <c r="G2267" s="41">
        <f t="shared" si="182"/>
        <v>43707</v>
      </c>
      <c r="H2267" s="21">
        <f t="shared" si="183"/>
        <v>1.5777938447849482E-3</v>
      </c>
      <c r="I2267" s="21">
        <f t="shared" si="184"/>
        <v>-5.6594356443621097E-3</v>
      </c>
      <c r="J2267" s="21">
        <f t="shared" si="185"/>
        <v>3.0539448466926356E-3</v>
      </c>
      <c r="K2267" s="21">
        <f t="shared" si="186"/>
        <v>6.4278732326106258E-4</v>
      </c>
    </row>
    <row r="2268" spans="1:11" x14ac:dyDescent="0.2">
      <c r="A2268" s="41">
        <v>43711</v>
      </c>
      <c r="B2268">
        <v>35.372673030000001</v>
      </c>
      <c r="C2268">
        <v>89.49199677</v>
      </c>
      <c r="D2268">
        <v>4.0847325330000004</v>
      </c>
      <c r="E2268">
        <v>2906.2700199999999</v>
      </c>
      <c r="G2268" s="41">
        <f t="shared" si="182"/>
        <v>43711</v>
      </c>
      <c r="H2268" s="21">
        <f t="shared" si="183"/>
        <v>3.3255792262420593E-3</v>
      </c>
      <c r="I2268" s="21">
        <f t="shared" si="184"/>
        <v>7.6282350110743469E-3</v>
      </c>
      <c r="J2268" s="21">
        <f t="shared" si="185"/>
        <v>-1.9939392941652256E-2</v>
      </c>
      <c r="K2268" s="21">
        <f t="shared" si="186"/>
        <v>-6.8991003700938913E-3</v>
      </c>
    </row>
    <row r="2269" spans="1:11" x14ac:dyDescent="0.2">
      <c r="A2269" s="41">
        <v>43712</v>
      </c>
      <c r="B2269">
        <v>35.764541629999997</v>
      </c>
      <c r="C2269">
        <v>90.030998229999994</v>
      </c>
      <c r="D2269">
        <v>4.1989364619999998</v>
      </c>
      <c r="E2269">
        <v>2937.780029</v>
      </c>
      <c r="G2269" s="41">
        <f t="shared" si="182"/>
        <v>43712</v>
      </c>
      <c r="H2269" s="21">
        <f t="shared" si="183"/>
        <v>1.1078286327630556E-2</v>
      </c>
      <c r="I2269" s="21">
        <f t="shared" si="184"/>
        <v>6.0229012588159936E-3</v>
      </c>
      <c r="J2269" s="21">
        <f t="shared" si="185"/>
        <v>2.7958728772902841E-2</v>
      </c>
      <c r="K2269" s="21">
        <f t="shared" si="186"/>
        <v>1.0842078947640221E-2</v>
      </c>
    </row>
    <row r="2270" spans="1:11" x14ac:dyDescent="0.2">
      <c r="A2270" s="41">
        <v>43713</v>
      </c>
      <c r="B2270">
        <v>35.619518280000001</v>
      </c>
      <c r="C2270">
        <v>92.036003109999996</v>
      </c>
      <c r="D2270">
        <v>4.4721326829999999</v>
      </c>
      <c r="E2270">
        <v>2976</v>
      </c>
      <c r="G2270" s="41">
        <f t="shared" si="182"/>
        <v>43713</v>
      </c>
      <c r="H2270" s="21">
        <f t="shared" si="183"/>
        <v>-4.0549478167601315E-3</v>
      </c>
      <c r="I2270" s="21">
        <f t="shared" si="184"/>
        <v>2.2270161604538208E-2</v>
      </c>
      <c r="J2270" s="21">
        <f t="shared" si="185"/>
        <v>6.5063194804780178E-2</v>
      </c>
      <c r="K2270" s="21">
        <f t="shared" si="186"/>
        <v>1.3009813744635501E-2</v>
      </c>
    </row>
    <row r="2271" spans="1:11" x14ac:dyDescent="0.2">
      <c r="A2271" s="41">
        <v>43714</v>
      </c>
      <c r="B2271">
        <v>35.40044022</v>
      </c>
      <c r="C2271">
        <v>91.675498959999999</v>
      </c>
      <c r="D2271">
        <v>4.4450116160000004</v>
      </c>
      <c r="E2271">
        <v>2978.709961</v>
      </c>
      <c r="G2271" s="41">
        <f t="shared" si="182"/>
        <v>43714</v>
      </c>
      <c r="H2271" s="21">
        <f t="shared" si="183"/>
        <v>-6.1505059747821236E-3</v>
      </c>
      <c r="I2271" s="21">
        <f t="shared" si="184"/>
        <v>-3.916990501740103E-3</v>
      </c>
      <c r="J2271" s="21">
        <f t="shared" si="185"/>
        <v>-6.0644593804417557E-3</v>
      </c>
      <c r="K2271" s="21">
        <f t="shared" si="186"/>
        <v>9.1060517473118274E-4</v>
      </c>
    </row>
    <row r="2272" spans="1:11" x14ac:dyDescent="0.2">
      <c r="A2272" s="41">
        <v>43717</v>
      </c>
      <c r="B2272">
        <v>35.89414215</v>
      </c>
      <c r="C2272">
        <v>91.567497250000002</v>
      </c>
      <c r="D2272">
        <v>4.4910416599999996</v>
      </c>
      <c r="E2272">
        <v>2978.429932</v>
      </c>
      <c r="G2272" s="41">
        <f t="shared" si="182"/>
        <v>43717</v>
      </c>
      <c r="H2272" s="21">
        <f t="shared" si="183"/>
        <v>1.3946208774010559E-2</v>
      </c>
      <c r="I2272" s="21">
        <f t="shared" si="184"/>
        <v>-1.1780869613495781E-3</v>
      </c>
      <c r="J2272" s="21">
        <f t="shared" si="185"/>
        <v>1.0355438405225348E-2</v>
      </c>
      <c r="K2272" s="21">
        <f t="shared" si="186"/>
        <v>-9.4010159990887132E-5</v>
      </c>
    </row>
    <row r="2273" spans="1:11" x14ac:dyDescent="0.2">
      <c r="A2273" s="41">
        <v>43718</v>
      </c>
      <c r="B2273">
        <v>35.807739259999998</v>
      </c>
      <c r="C2273">
        <v>91.027496339999999</v>
      </c>
      <c r="D2273">
        <v>4.5577220919999997</v>
      </c>
      <c r="E2273">
        <v>2979.389893</v>
      </c>
      <c r="G2273" s="41">
        <f t="shared" si="182"/>
        <v>43718</v>
      </c>
      <c r="H2273" s="21">
        <f t="shared" si="183"/>
        <v>-2.4071585173683343E-3</v>
      </c>
      <c r="I2273" s="21">
        <f t="shared" si="184"/>
        <v>-5.8972990003830494E-3</v>
      </c>
      <c r="J2273" s="21">
        <f t="shared" si="185"/>
        <v>1.4847431185931237E-2</v>
      </c>
      <c r="K2273" s="21">
        <f t="shared" si="186"/>
        <v>3.2230437576741267E-4</v>
      </c>
    </row>
    <row r="2274" spans="1:11" x14ac:dyDescent="0.2">
      <c r="A2274" s="41">
        <v>43719</v>
      </c>
      <c r="B2274">
        <v>35.798480990000002</v>
      </c>
      <c r="C2274">
        <v>91.14949799</v>
      </c>
      <c r="D2274">
        <v>4.5863356590000004</v>
      </c>
      <c r="E2274">
        <v>3000.929932</v>
      </c>
      <c r="G2274" s="41">
        <f t="shared" si="182"/>
        <v>43719</v>
      </c>
      <c r="H2274" s="21">
        <f t="shared" si="183"/>
        <v>-2.585549993193447E-4</v>
      </c>
      <c r="I2274" s="21">
        <f t="shared" si="184"/>
        <v>1.3402724990294601E-3</v>
      </c>
      <c r="J2274" s="21">
        <f t="shared" si="185"/>
        <v>6.2780411842628947E-3</v>
      </c>
      <c r="K2274" s="21">
        <f t="shared" si="186"/>
        <v>7.2296811674792405E-3</v>
      </c>
    </row>
    <row r="2275" spans="1:11" x14ac:dyDescent="0.2">
      <c r="A2275" s="41">
        <v>43720</v>
      </c>
      <c r="B2275">
        <v>36.076171879999997</v>
      </c>
      <c r="C2275">
        <v>92.177497860000003</v>
      </c>
      <c r="D2275">
        <v>4.5848417279999998</v>
      </c>
      <c r="E2275">
        <v>3009.570068</v>
      </c>
      <c r="G2275" s="41">
        <f t="shared" si="182"/>
        <v>43720</v>
      </c>
      <c r="H2275" s="21">
        <f t="shared" si="183"/>
        <v>7.7570579063833967E-3</v>
      </c>
      <c r="I2275" s="21">
        <f t="shared" si="184"/>
        <v>1.1278173689039717E-2</v>
      </c>
      <c r="J2275" s="21">
        <f t="shared" si="185"/>
        <v>-3.2573520803458322E-4</v>
      </c>
      <c r="K2275" s="21">
        <f t="shared" si="186"/>
        <v>2.8791528612071016E-3</v>
      </c>
    </row>
    <row r="2276" spans="1:11" x14ac:dyDescent="0.2">
      <c r="A2276" s="41">
        <v>43721</v>
      </c>
      <c r="B2276">
        <v>36.233551030000001</v>
      </c>
      <c r="C2276">
        <v>91.967002870000002</v>
      </c>
      <c r="D2276">
        <v>4.5268688199999998</v>
      </c>
      <c r="E2276">
        <v>3007.389893</v>
      </c>
      <c r="G2276" s="41">
        <f t="shared" si="182"/>
        <v>43721</v>
      </c>
      <c r="H2276" s="21">
        <f t="shared" si="183"/>
        <v>4.362412689558462E-3</v>
      </c>
      <c r="I2276" s="21">
        <f t="shared" si="184"/>
        <v>-2.2835832484811025E-3</v>
      </c>
      <c r="J2276" s="21">
        <f t="shared" si="185"/>
        <v>-1.2644473122366384E-2</v>
      </c>
      <c r="K2276" s="21">
        <f t="shared" si="186"/>
        <v>-7.2441410259271866E-4</v>
      </c>
    </row>
    <row r="2277" spans="1:11" x14ac:dyDescent="0.2">
      <c r="A2277" s="41">
        <v>43724</v>
      </c>
      <c r="B2277">
        <v>35.659629819999999</v>
      </c>
      <c r="C2277">
        <v>90.391998290000004</v>
      </c>
      <c r="D2277">
        <v>4.4838247300000003</v>
      </c>
      <c r="E2277">
        <v>2997.959961</v>
      </c>
      <c r="G2277" s="41">
        <f t="shared" si="182"/>
        <v>43724</v>
      </c>
      <c r="H2277" s="21">
        <f t="shared" si="183"/>
        <v>-1.5839496645659069E-2</v>
      </c>
      <c r="I2277" s="21">
        <f t="shared" si="184"/>
        <v>-1.7125757400470509E-2</v>
      </c>
      <c r="J2277" s="21">
        <f t="shared" si="185"/>
        <v>-9.5085790447092533E-3</v>
      </c>
      <c r="K2277" s="21">
        <f t="shared" si="186"/>
        <v>-3.1355867830603623E-3</v>
      </c>
    </row>
    <row r="2278" spans="1:11" x14ac:dyDescent="0.2">
      <c r="A2278" s="41">
        <v>43725</v>
      </c>
      <c r="B2278">
        <v>35.949676510000003</v>
      </c>
      <c r="C2278">
        <v>91.127502440000001</v>
      </c>
      <c r="D2278">
        <v>4.5052242280000003</v>
      </c>
      <c r="E2278">
        <v>3005.6999510000001</v>
      </c>
      <c r="G2278" s="41">
        <f t="shared" si="182"/>
        <v>43725</v>
      </c>
      <c r="H2278" s="21">
        <f t="shared" si="183"/>
        <v>8.1337549341953339E-3</v>
      </c>
      <c r="I2278" s="21">
        <f t="shared" si="184"/>
        <v>8.1368280811795479E-3</v>
      </c>
      <c r="J2278" s="21">
        <f t="shared" si="185"/>
        <v>4.7725991287799197E-3</v>
      </c>
      <c r="K2278" s="21">
        <f t="shared" si="186"/>
        <v>2.5817522917879199E-3</v>
      </c>
    </row>
    <row r="2279" spans="1:11" x14ac:dyDescent="0.2">
      <c r="A2279" s="41">
        <v>43726</v>
      </c>
      <c r="B2279">
        <v>36.150230409999999</v>
      </c>
      <c r="C2279">
        <v>90.873001099999996</v>
      </c>
      <c r="D2279">
        <v>4.4781036380000003</v>
      </c>
      <c r="E2279">
        <v>3006.7299800000001</v>
      </c>
      <c r="G2279" s="41">
        <f t="shared" si="182"/>
        <v>43726</v>
      </c>
      <c r="H2279" s="21">
        <f t="shared" si="183"/>
        <v>5.578740046359199E-3</v>
      </c>
      <c r="I2279" s="21">
        <f t="shared" si="184"/>
        <v>-2.7928049511460884E-3</v>
      </c>
      <c r="J2279" s="21">
        <f t="shared" si="185"/>
        <v>-6.0198091432265288E-3</v>
      </c>
      <c r="K2279" s="21">
        <f t="shared" si="186"/>
        <v>3.4269189100433195E-4</v>
      </c>
    </row>
    <row r="2280" spans="1:11" x14ac:dyDescent="0.2">
      <c r="A2280" s="41">
        <v>43727</v>
      </c>
      <c r="B2280">
        <v>36.134807590000001</v>
      </c>
      <c r="C2280">
        <v>91.074996949999999</v>
      </c>
      <c r="D2280">
        <v>4.4024648669999999</v>
      </c>
      <c r="E2280">
        <v>3006.790039</v>
      </c>
      <c r="G2280" s="41">
        <f t="shared" si="182"/>
        <v>43727</v>
      </c>
      <c r="H2280" s="21">
        <f t="shared" si="183"/>
        <v>-4.2663130566745751E-4</v>
      </c>
      <c r="I2280" s="21">
        <f t="shared" si="184"/>
        <v>2.2228367893091239E-3</v>
      </c>
      <c r="J2280" s="21">
        <f t="shared" si="185"/>
        <v>-1.6890804035473828E-2</v>
      </c>
      <c r="K2280" s="21">
        <f t="shared" si="186"/>
        <v>1.9974856538373942E-5</v>
      </c>
    </row>
    <row r="2281" spans="1:11" x14ac:dyDescent="0.2">
      <c r="A2281" s="41">
        <v>43728</v>
      </c>
      <c r="B2281">
        <v>36.094696040000002</v>
      </c>
      <c r="C2281">
        <v>89.708000179999999</v>
      </c>
      <c r="D2281">
        <v>4.2967200280000002</v>
      </c>
      <c r="E2281">
        <v>2992.070068</v>
      </c>
      <c r="G2281" s="41">
        <f t="shared" si="182"/>
        <v>43728</v>
      </c>
      <c r="H2281" s="21">
        <f t="shared" si="183"/>
        <v>-1.1100529565597967E-3</v>
      </c>
      <c r="I2281" s="21">
        <f t="shared" si="184"/>
        <v>-1.5009572503751789E-2</v>
      </c>
      <c r="J2281" s="21">
        <f t="shared" si="185"/>
        <v>-2.4019462322718788E-2</v>
      </c>
      <c r="K2281" s="21">
        <f t="shared" si="186"/>
        <v>-4.8955766146197011E-3</v>
      </c>
    </row>
    <row r="2282" spans="1:11" x14ac:dyDescent="0.2">
      <c r="A2282" s="41">
        <v>43731</v>
      </c>
      <c r="B2282">
        <v>36.292175290000003</v>
      </c>
      <c r="C2282">
        <v>89.26499939</v>
      </c>
      <c r="D2282">
        <v>4.3502144810000001</v>
      </c>
      <c r="E2282">
        <v>2991.780029</v>
      </c>
      <c r="G2282" s="41">
        <f t="shared" si="182"/>
        <v>43731</v>
      </c>
      <c r="H2282" s="21">
        <f t="shared" si="183"/>
        <v>5.4711431779659514E-3</v>
      </c>
      <c r="I2282" s="21">
        <f t="shared" si="184"/>
        <v>-4.9382528772362599E-3</v>
      </c>
      <c r="J2282" s="21">
        <f t="shared" si="185"/>
        <v>1.2450067179476054E-2</v>
      </c>
      <c r="K2282" s="21">
        <f t="shared" si="186"/>
        <v>-9.6935898360794859E-5</v>
      </c>
    </row>
    <row r="2283" spans="1:11" x14ac:dyDescent="0.2">
      <c r="A2283" s="41">
        <v>43732</v>
      </c>
      <c r="B2283">
        <v>36.532840729999997</v>
      </c>
      <c r="C2283">
        <v>87.080497739999998</v>
      </c>
      <c r="D2283">
        <v>4.2927384379999998</v>
      </c>
      <c r="E2283">
        <v>2966.6000979999999</v>
      </c>
      <c r="G2283" s="41">
        <f t="shared" si="182"/>
        <v>43732</v>
      </c>
      <c r="H2283" s="21">
        <f t="shared" si="183"/>
        <v>6.6313313566053172E-3</v>
      </c>
      <c r="I2283" s="21">
        <f t="shared" si="184"/>
        <v>-2.4472096173505653E-2</v>
      </c>
      <c r="J2283" s="21">
        <f t="shared" si="185"/>
        <v>-1.321223200626831E-2</v>
      </c>
      <c r="K2283" s="21">
        <f t="shared" si="186"/>
        <v>-8.4163711088132143E-3</v>
      </c>
    </row>
    <row r="2284" spans="1:11" x14ac:dyDescent="0.2">
      <c r="A2284" s="41">
        <v>43733</v>
      </c>
      <c r="B2284">
        <v>36.55444336</v>
      </c>
      <c r="C2284">
        <v>88.416496280000004</v>
      </c>
      <c r="D2284">
        <v>4.434561253</v>
      </c>
      <c r="E2284">
        <v>2984.8701169999999</v>
      </c>
      <c r="G2284" s="41">
        <f t="shared" si="182"/>
        <v>43733</v>
      </c>
      <c r="H2284" s="21">
        <f t="shared" si="183"/>
        <v>5.9132083813740269E-4</v>
      </c>
      <c r="I2284" s="21">
        <f t="shared" si="184"/>
        <v>1.5342109595984921E-2</v>
      </c>
      <c r="J2284" s="21">
        <f t="shared" si="185"/>
        <v>3.3037842171925069E-2</v>
      </c>
      <c r="K2284" s="21">
        <f t="shared" si="186"/>
        <v>6.1585715622125559E-3</v>
      </c>
    </row>
    <row r="2285" spans="1:11" x14ac:dyDescent="0.2">
      <c r="A2285" s="41">
        <v>43734</v>
      </c>
      <c r="B2285">
        <v>36.501983639999999</v>
      </c>
      <c r="C2285">
        <v>86.99199677</v>
      </c>
      <c r="D2285">
        <v>4.412416458</v>
      </c>
      <c r="E2285">
        <v>2977.6201169999999</v>
      </c>
      <c r="G2285" s="41">
        <f t="shared" si="182"/>
        <v>43734</v>
      </c>
      <c r="H2285" s="21">
        <f t="shared" si="183"/>
        <v>-1.435111991266324E-3</v>
      </c>
      <c r="I2285" s="21">
        <f t="shared" si="184"/>
        <v>-1.6111241339951454E-2</v>
      </c>
      <c r="J2285" s="21">
        <f t="shared" si="185"/>
        <v>-4.9936834190797974E-3</v>
      </c>
      <c r="K2285" s="21">
        <f t="shared" si="186"/>
        <v>-2.4289164070183666E-3</v>
      </c>
    </row>
    <row r="2286" spans="1:11" x14ac:dyDescent="0.2">
      <c r="A2286" s="41">
        <v>43735</v>
      </c>
      <c r="B2286">
        <v>36.548263550000001</v>
      </c>
      <c r="C2286">
        <v>86.272499080000003</v>
      </c>
      <c r="D2286">
        <v>4.2735810279999997</v>
      </c>
      <c r="E2286">
        <v>2961.790039</v>
      </c>
      <c r="G2286" s="41">
        <f t="shared" si="182"/>
        <v>43735</v>
      </c>
      <c r="H2286" s="21">
        <f t="shared" si="183"/>
        <v>1.2678738354725382E-3</v>
      </c>
      <c r="I2286" s="21">
        <f t="shared" si="184"/>
        <v>-8.2708492357325136E-3</v>
      </c>
      <c r="J2286" s="21">
        <f t="shared" si="185"/>
        <v>-3.1464715835759938E-2</v>
      </c>
      <c r="K2286" s="21">
        <f t="shared" si="186"/>
        <v>-5.3163524485954072E-3</v>
      </c>
    </row>
    <row r="2287" spans="1:11" x14ac:dyDescent="0.2">
      <c r="A2287" s="41">
        <v>43738</v>
      </c>
      <c r="B2287">
        <v>36.61923599</v>
      </c>
      <c r="C2287">
        <v>86.795501709999996</v>
      </c>
      <c r="D2287">
        <v>4.3310556409999998</v>
      </c>
      <c r="E2287">
        <v>2976.73999</v>
      </c>
      <c r="G2287" s="41">
        <f t="shared" si="182"/>
        <v>43738</v>
      </c>
      <c r="H2287" s="21">
        <f t="shared" si="183"/>
        <v>1.9418826807709847E-3</v>
      </c>
      <c r="I2287" s="21">
        <f t="shared" si="184"/>
        <v>6.0622172253874673E-3</v>
      </c>
      <c r="J2287" s="21">
        <f t="shared" si="185"/>
        <v>1.3448817893806808E-2</v>
      </c>
      <c r="K2287" s="21">
        <f t="shared" si="186"/>
        <v>5.0476066173306133E-3</v>
      </c>
    </row>
    <row r="2288" spans="1:11" x14ac:dyDescent="0.2">
      <c r="A2288" s="41">
        <v>43739</v>
      </c>
      <c r="B2288">
        <v>36.363140110000003</v>
      </c>
      <c r="C2288">
        <v>86.78250122</v>
      </c>
      <c r="D2288">
        <v>4.3293142319999998</v>
      </c>
      <c r="E2288">
        <v>2940.25</v>
      </c>
      <c r="G2288" s="41">
        <f t="shared" si="182"/>
        <v>43739</v>
      </c>
      <c r="H2288" s="21">
        <f t="shared" si="183"/>
        <v>-6.9934796037233382E-3</v>
      </c>
      <c r="I2288" s="21">
        <f t="shared" si="184"/>
        <v>-1.4978299271117823E-4</v>
      </c>
      <c r="J2288" s="21">
        <f t="shared" si="185"/>
        <v>-4.0207495454802622E-4</v>
      </c>
      <c r="K2288" s="21">
        <f t="shared" si="186"/>
        <v>-1.2258373295142899E-2</v>
      </c>
    </row>
    <row r="2289" spans="1:11" x14ac:dyDescent="0.2">
      <c r="A2289" s="41">
        <v>43740</v>
      </c>
      <c r="B2289">
        <v>35.829338069999999</v>
      </c>
      <c r="C2289">
        <v>85.661499019999994</v>
      </c>
      <c r="D2289">
        <v>4.305429459</v>
      </c>
      <c r="E2289">
        <v>2887.610107</v>
      </c>
      <c r="G2289" s="41">
        <f t="shared" si="182"/>
        <v>43740</v>
      </c>
      <c r="H2289" s="21">
        <f t="shared" si="183"/>
        <v>-1.4679756434269194E-2</v>
      </c>
      <c r="I2289" s="21">
        <f t="shared" si="184"/>
        <v>-1.2917376017524407E-2</v>
      </c>
      <c r="J2289" s="21">
        <f t="shared" si="185"/>
        <v>-5.516987615141522E-3</v>
      </c>
      <c r="K2289" s="21">
        <f t="shared" si="186"/>
        <v>-1.7903203128985634E-2</v>
      </c>
    </row>
    <row r="2290" spans="1:11" x14ac:dyDescent="0.2">
      <c r="A2290" s="41">
        <v>43741</v>
      </c>
      <c r="B2290">
        <v>35.887958529999999</v>
      </c>
      <c r="C2290">
        <v>86.221000669999995</v>
      </c>
      <c r="D2290">
        <v>4.5111956600000003</v>
      </c>
      <c r="E2290">
        <v>2910.6298830000001</v>
      </c>
      <c r="G2290" s="41">
        <f t="shared" si="182"/>
        <v>43741</v>
      </c>
      <c r="H2290" s="21">
        <f t="shared" si="183"/>
        <v>1.6361022323514059E-3</v>
      </c>
      <c r="I2290" s="21">
        <f t="shared" si="184"/>
        <v>6.5315416657532044E-3</v>
      </c>
      <c r="J2290" s="21">
        <f t="shared" si="185"/>
        <v>4.7792259276219218E-2</v>
      </c>
      <c r="K2290" s="21">
        <f t="shared" si="186"/>
        <v>7.9719128092108349E-3</v>
      </c>
    </row>
    <row r="2291" spans="1:11" x14ac:dyDescent="0.2">
      <c r="A2291" s="41">
        <v>43742</v>
      </c>
      <c r="B2291">
        <v>36.458786009999997</v>
      </c>
      <c r="C2291">
        <v>86.98249817</v>
      </c>
      <c r="D2291">
        <v>4.5276165009999998</v>
      </c>
      <c r="E2291">
        <v>2952.01001</v>
      </c>
      <c r="G2291" s="41">
        <f t="shared" si="182"/>
        <v>43742</v>
      </c>
      <c r="H2291" s="21">
        <f t="shared" si="183"/>
        <v>1.5905821991039799E-2</v>
      </c>
      <c r="I2291" s="21">
        <f t="shared" si="184"/>
        <v>8.8319260282601064E-3</v>
      </c>
      <c r="J2291" s="21">
        <f t="shared" si="185"/>
        <v>3.6400196838279886E-3</v>
      </c>
      <c r="K2291" s="21">
        <f t="shared" si="186"/>
        <v>1.4216897600648926E-2</v>
      </c>
    </row>
    <row r="2292" spans="1:11" x14ac:dyDescent="0.2">
      <c r="A2292" s="41">
        <v>43745</v>
      </c>
      <c r="B2292">
        <v>36.171836849999998</v>
      </c>
      <c r="C2292">
        <v>86.63300323</v>
      </c>
      <c r="D2292">
        <v>4.5863356590000004</v>
      </c>
      <c r="E2292">
        <v>2938.790039</v>
      </c>
      <c r="G2292" s="41">
        <f t="shared" si="182"/>
        <v>43745</v>
      </c>
      <c r="H2292" s="21">
        <f t="shared" si="183"/>
        <v>-7.8705078090448178E-3</v>
      </c>
      <c r="I2292" s="21">
        <f t="shared" si="184"/>
        <v>-4.0179915195921456E-3</v>
      </c>
      <c r="J2292" s="21">
        <f t="shared" si="185"/>
        <v>1.2969110344710488E-2</v>
      </c>
      <c r="K2292" s="21">
        <f t="shared" si="186"/>
        <v>-4.4782947738040146E-3</v>
      </c>
    </row>
    <row r="2293" spans="1:11" x14ac:dyDescent="0.2">
      <c r="A2293" s="41">
        <v>43746</v>
      </c>
      <c r="B2293">
        <v>36.279823299999997</v>
      </c>
      <c r="C2293">
        <v>85.275497439999995</v>
      </c>
      <c r="D2293">
        <v>4.4096798899999996</v>
      </c>
      <c r="E2293">
        <v>2893.0600589999999</v>
      </c>
      <c r="G2293" s="41">
        <f t="shared" si="182"/>
        <v>43746</v>
      </c>
      <c r="H2293" s="21">
        <f t="shared" si="183"/>
        <v>2.9853736885910595E-3</v>
      </c>
      <c r="I2293" s="21">
        <f t="shared" si="184"/>
        <v>-1.5669614804833643E-2</v>
      </c>
      <c r="J2293" s="21">
        <f t="shared" si="185"/>
        <v>-3.8517845647284887E-2</v>
      </c>
      <c r="K2293" s="21">
        <f t="shared" si="186"/>
        <v>-1.5560819042234386E-2</v>
      </c>
    </row>
    <row r="2294" spans="1:11" x14ac:dyDescent="0.2">
      <c r="A2294" s="41">
        <v>43747</v>
      </c>
      <c r="B2294">
        <v>36.696365360000001</v>
      </c>
      <c r="C2294">
        <v>86.099502560000005</v>
      </c>
      <c r="D2294">
        <v>4.4962663650000003</v>
      </c>
      <c r="E2294">
        <v>2919.3999020000001</v>
      </c>
      <c r="G2294" s="41">
        <f t="shared" si="182"/>
        <v>43747</v>
      </c>
      <c r="H2294" s="21">
        <f t="shared" si="183"/>
        <v>1.1481369590904395E-2</v>
      </c>
      <c r="I2294" s="21">
        <f t="shared" si="184"/>
        <v>9.6628591416869636E-3</v>
      </c>
      <c r="J2294" s="21">
        <f t="shared" si="185"/>
        <v>1.9635546606536325E-2</v>
      </c>
      <c r="K2294" s="21">
        <f t="shared" si="186"/>
        <v>9.1044922894218949E-3</v>
      </c>
    </row>
    <row r="2295" spans="1:11" x14ac:dyDescent="0.2">
      <c r="A2295" s="41">
        <v>43748</v>
      </c>
      <c r="B2295">
        <v>36.90619659</v>
      </c>
      <c r="C2295">
        <v>86.013000489999996</v>
      </c>
      <c r="D2295">
        <v>4.5539903639999997</v>
      </c>
      <c r="E2295">
        <v>2938.1298830000001</v>
      </c>
      <c r="G2295" s="41">
        <f t="shared" si="182"/>
        <v>43748</v>
      </c>
      <c r="H2295" s="21">
        <f t="shared" si="183"/>
        <v>5.7180385016746228E-3</v>
      </c>
      <c r="I2295" s="21">
        <f t="shared" si="184"/>
        <v>-1.0046756070365426E-3</v>
      </c>
      <c r="J2295" s="21">
        <f t="shared" si="185"/>
        <v>1.2838207151012471E-2</v>
      </c>
      <c r="K2295" s="21">
        <f t="shared" si="186"/>
        <v>6.4156955637246771E-3</v>
      </c>
    </row>
    <row r="2296" spans="1:11" x14ac:dyDescent="0.2">
      <c r="A2296" s="41">
        <v>43749</v>
      </c>
      <c r="B2296">
        <v>37.100582119999999</v>
      </c>
      <c r="C2296">
        <v>86.596000669999995</v>
      </c>
      <c r="D2296">
        <v>4.6276383399999999</v>
      </c>
      <c r="E2296">
        <v>2970.2700199999999</v>
      </c>
      <c r="G2296" s="41">
        <f t="shared" si="182"/>
        <v>43749</v>
      </c>
      <c r="H2296" s="21">
        <f t="shared" si="183"/>
        <v>5.2670160558530247E-3</v>
      </c>
      <c r="I2296" s="21">
        <f t="shared" si="184"/>
        <v>6.7780472333107689E-3</v>
      </c>
      <c r="J2296" s="21">
        <f t="shared" si="185"/>
        <v>1.6172185295383779E-2</v>
      </c>
      <c r="K2296" s="21">
        <f t="shared" si="186"/>
        <v>1.0938977608158984E-2</v>
      </c>
    </row>
    <row r="2297" spans="1:11" x14ac:dyDescent="0.2">
      <c r="A2297" s="41">
        <v>43752</v>
      </c>
      <c r="B2297">
        <v>36.770423890000004</v>
      </c>
      <c r="C2297">
        <v>86.821502690000003</v>
      </c>
      <c r="D2297">
        <v>4.6410746569999999</v>
      </c>
      <c r="E2297">
        <v>2966.1499020000001</v>
      </c>
      <c r="G2297" s="41">
        <f t="shared" si="182"/>
        <v>43752</v>
      </c>
      <c r="H2297" s="21">
        <f t="shared" si="183"/>
        <v>-8.8990040353575731E-3</v>
      </c>
      <c r="I2297" s="21">
        <f t="shared" si="184"/>
        <v>2.6040696828408816E-3</v>
      </c>
      <c r="J2297" s="21">
        <f t="shared" si="185"/>
        <v>2.9034933183651468E-3</v>
      </c>
      <c r="K2297" s="21">
        <f t="shared" si="186"/>
        <v>-1.3871190067763495E-3</v>
      </c>
    </row>
    <row r="2298" spans="1:11" x14ac:dyDescent="0.2">
      <c r="A2298" s="41">
        <v>43753</v>
      </c>
      <c r="B2298">
        <v>36.881500240000001</v>
      </c>
      <c r="C2298">
        <v>88.369003300000003</v>
      </c>
      <c r="D2298">
        <v>4.8859047889999996</v>
      </c>
      <c r="E2298">
        <v>2995.679932</v>
      </c>
      <c r="G2298" s="41">
        <f t="shared" si="182"/>
        <v>43753</v>
      </c>
      <c r="H2298" s="21">
        <f t="shared" si="183"/>
        <v>3.0208068944836304E-3</v>
      </c>
      <c r="I2298" s="21">
        <f t="shared" si="184"/>
        <v>1.7823932574922319E-2</v>
      </c>
      <c r="J2298" s="21">
        <f t="shared" si="185"/>
        <v>5.2752896709112207E-2</v>
      </c>
      <c r="K2298" s="21">
        <f t="shared" si="186"/>
        <v>9.9556768793407358E-3</v>
      </c>
    </row>
    <row r="2299" spans="1:11" x14ac:dyDescent="0.2">
      <c r="A2299" s="41">
        <v>43754</v>
      </c>
      <c r="B2299">
        <v>36.847560880000003</v>
      </c>
      <c r="C2299">
        <v>88.871498110000005</v>
      </c>
      <c r="D2299">
        <v>4.832161427</v>
      </c>
      <c r="E2299">
        <v>2989.6899410000001</v>
      </c>
      <c r="G2299" s="41">
        <f t="shared" si="182"/>
        <v>43754</v>
      </c>
      <c r="H2299" s="21">
        <f t="shared" si="183"/>
        <v>-9.2022720819769923E-4</v>
      </c>
      <c r="I2299" s="21">
        <f t="shared" si="184"/>
        <v>5.6863242905897948E-3</v>
      </c>
      <c r="J2299" s="21">
        <f t="shared" si="185"/>
        <v>-1.0999674435121176E-2</v>
      </c>
      <c r="K2299" s="21">
        <f t="shared" si="186"/>
        <v>-1.9995430539873071E-3</v>
      </c>
    </row>
    <row r="2300" spans="1:11" x14ac:dyDescent="0.2">
      <c r="A2300" s="41">
        <v>43755</v>
      </c>
      <c r="B2300">
        <v>36.977149959999998</v>
      </c>
      <c r="C2300">
        <v>89.374000550000005</v>
      </c>
      <c r="D2300">
        <v>4.8341522220000002</v>
      </c>
      <c r="E2300">
        <v>2997.9499510000001</v>
      </c>
      <c r="G2300" s="41">
        <f t="shared" si="182"/>
        <v>43755</v>
      </c>
      <c r="H2300" s="21">
        <f t="shared" si="183"/>
        <v>3.5168970999742122E-3</v>
      </c>
      <c r="I2300" s="21">
        <f t="shared" si="184"/>
        <v>5.6542586845789167E-3</v>
      </c>
      <c r="J2300" s="21">
        <f t="shared" si="185"/>
        <v>4.1198851281665227E-4</v>
      </c>
      <c r="K2300" s="21">
        <f t="shared" si="186"/>
        <v>2.7628316524479501E-3</v>
      </c>
    </row>
    <row r="2301" spans="1:11" x14ac:dyDescent="0.2">
      <c r="A2301" s="41">
        <v>43756</v>
      </c>
      <c r="B2301">
        <v>36.76116562</v>
      </c>
      <c r="C2301">
        <v>87.875503539999997</v>
      </c>
      <c r="D2301">
        <v>4.739604473</v>
      </c>
      <c r="E2301">
        <v>2986.1999510000001</v>
      </c>
      <c r="G2301" s="41">
        <f t="shared" si="182"/>
        <v>43756</v>
      </c>
      <c r="H2301" s="21">
        <f t="shared" si="183"/>
        <v>-5.8410218265507055E-3</v>
      </c>
      <c r="I2301" s="21">
        <f t="shared" si="184"/>
        <v>-1.6766587606892203E-2</v>
      </c>
      <c r="J2301" s="21">
        <f t="shared" si="185"/>
        <v>-1.9558289573447407E-2</v>
      </c>
      <c r="K2301" s="21">
        <f t="shared" si="186"/>
        <v>-3.9193449497315624E-3</v>
      </c>
    </row>
    <row r="2302" spans="1:11" x14ac:dyDescent="0.2">
      <c r="A2302" s="41">
        <v>43759</v>
      </c>
      <c r="B2302">
        <v>36.946308139999999</v>
      </c>
      <c r="C2302">
        <v>89.282997129999998</v>
      </c>
      <c r="D2302">
        <v>4.8769483569999998</v>
      </c>
      <c r="E2302">
        <v>3006.719971</v>
      </c>
      <c r="G2302" s="41">
        <f t="shared" si="182"/>
        <v>43759</v>
      </c>
      <c r="H2302" s="21">
        <f t="shared" si="183"/>
        <v>5.0363615211176053E-3</v>
      </c>
      <c r="I2302" s="21">
        <f t="shared" si="184"/>
        <v>1.6016904976929425E-2</v>
      </c>
      <c r="J2302" s="21">
        <f t="shared" si="185"/>
        <v>2.897792100214347E-2</v>
      </c>
      <c r="K2302" s="21">
        <f t="shared" si="186"/>
        <v>6.8716162134849768E-3</v>
      </c>
    </row>
    <row r="2303" spans="1:11" x14ac:dyDescent="0.2">
      <c r="A2303" s="41">
        <v>43760</v>
      </c>
      <c r="B2303">
        <v>36.896934510000001</v>
      </c>
      <c r="C2303">
        <v>88.286499019999994</v>
      </c>
      <c r="D2303">
        <v>4.8669958109999998</v>
      </c>
      <c r="E2303">
        <v>2995.98999</v>
      </c>
      <c r="G2303" s="41">
        <f t="shared" si="182"/>
        <v>43760</v>
      </c>
      <c r="H2303" s="21">
        <f t="shared" si="183"/>
        <v>-1.3363616687466424E-3</v>
      </c>
      <c r="I2303" s="21">
        <f t="shared" si="184"/>
        <v>-1.1161118488765109E-2</v>
      </c>
      <c r="J2303" s="21">
        <f t="shared" si="185"/>
        <v>-2.0407322922980642E-3</v>
      </c>
      <c r="K2303" s="21">
        <f t="shared" si="186"/>
        <v>-3.5686665547477459E-3</v>
      </c>
    </row>
    <row r="2304" spans="1:11" x14ac:dyDescent="0.2">
      <c r="A2304" s="41">
        <v>43761</v>
      </c>
      <c r="B2304">
        <v>36.825965879999998</v>
      </c>
      <c r="C2304">
        <v>88.108497619999994</v>
      </c>
      <c r="D2304">
        <v>4.8540573120000001</v>
      </c>
      <c r="E2304">
        <v>3004.5200199999999</v>
      </c>
      <c r="G2304" s="41">
        <f t="shared" si="182"/>
        <v>43761</v>
      </c>
      <c r="H2304" s="21">
        <f t="shared" si="183"/>
        <v>-1.9234288957194719E-3</v>
      </c>
      <c r="I2304" s="21">
        <f t="shared" si="184"/>
        <v>-2.0161791664168316E-3</v>
      </c>
      <c r="J2304" s="21">
        <f t="shared" si="185"/>
        <v>-2.6584158898919075E-3</v>
      </c>
      <c r="K2304" s="21">
        <f t="shared" si="186"/>
        <v>2.847149032029872E-3</v>
      </c>
    </row>
    <row r="2305" spans="1:11" x14ac:dyDescent="0.2">
      <c r="A2305" s="41">
        <v>43762</v>
      </c>
      <c r="B2305">
        <v>36.748832700000001</v>
      </c>
      <c r="C2305">
        <v>89.039001459999994</v>
      </c>
      <c r="D2305">
        <v>4.8980970380000004</v>
      </c>
      <c r="E2305">
        <v>3010.290039</v>
      </c>
      <c r="G2305" s="41">
        <f t="shared" si="182"/>
        <v>43762</v>
      </c>
      <c r="H2305" s="21">
        <f t="shared" si="183"/>
        <v>-2.0945324353837972E-3</v>
      </c>
      <c r="I2305" s="21">
        <f t="shared" si="184"/>
        <v>1.0560886465379671E-2</v>
      </c>
      <c r="J2305" s="21">
        <f t="shared" si="185"/>
        <v>9.0727659706710817E-3</v>
      </c>
      <c r="K2305" s="21">
        <f t="shared" si="186"/>
        <v>1.9204461816166862E-3</v>
      </c>
    </row>
    <row r="2306" spans="1:11" x14ac:dyDescent="0.2">
      <c r="A2306" s="41">
        <v>43763</v>
      </c>
      <c r="B2306">
        <v>36.730316160000001</v>
      </c>
      <c r="C2306">
        <v>88.066497799999993</v>
      </c>
      <c r="D2306">
        <v>5.0891838070000004</v>
      </c>
      <c r="E2306">
        <v>3022.5500489999999</v>
      </c>
      <c r="G2306" s="41">
        <f t="shared" ref="G2306:G2369" si="187">A2306</f>
        <v>43763</v>
      </c>
      <c r="H2306" s="21">
        <f t="shared" si="183"/>
        <v>-5.0386743304639027E-4</v>
      </c>
      <c r="I2306" s="21">
        <f t="shared" si="184"/>
        <v>-1.0922221094728846E-2</v>
      </c>
      <c r="J2306" s="21">
        <f t="shared" si="185"/>
        <v>3.9012450655331321E-2</v>
      </c>
      <c r="K2306" s="21">
        <f t="shared" si="186"/>
        <v>4.072700584051514E-3</v>
      </c>
    </row>
    <row r="2307" spans="1:11" x14ac:dyDescent="0.2">
      <c r="A2307" s="41">
        <v>43766</v>
      </c>
      <c r="B2307">
        <v>36.785861969999999</v>
      </c>
      <c r="C2307">
        <v>88.853996280000004</v>
      </c>
      <c r="D2307">
        <v>5.1451668740000001</v>
      </c>
      <c r="E2307">
        <v>3039.419922</v>
      </c>
      <c r="G2307" s="41">
        <f t="shared" si="187"/>
        <v>43766</v>
      </c>
      <c r="H2307" s="21">
        <f t="shared" si="183"/>
        <v>1.5122606012438456E-3</v>
      </c>
      <c r="I2307" s="21">
        <f t="shared" si="184"/>
        <v>8.9420892129539187E-3</v>
      </c>
      <c r="J2307" s="21">
        <f t="shared" si="185"/>
        <v>1.1000401856776421E-2</v>
      </c>
      <c r="K2307" s="21">
        <f t="shared" si="186"/>
        <v>5.5813378526456958E-3</v>
      </c>
    </row>
    <row r="2308" spans="1:11" x14ac:dyDescent="0.2">
      <c r="A2308" s="41">
        <v>43767</v>
      </c>
      <c r="B2308">
        <v>36.147155759999997</v>
      </c>
      <c r="C2308">
        <v>88.135498049999995</v>
      </c>
      <c r="D2308">
        <v>5.0488762859999996</v>
      </c>
      <c r="E2308">
        <v>3036.889893</v>
      </c>
      <c r="G2308" s="41">
        <f t="shared" si="187"/>
        <v>43767</v>
      </c>
      <c r="H2308" s="21">
        <f t="shared" si="183"/>
        <v>-1.7362817555312059E-2</v>
      </c>
      <c r="I2308" s="21">
        <f t="shared" si="184"/>
        <v>-8.0862792905324055E-3</v>
      </c>
      <c r="J2308" s="21">
        <f t="shared" si="185"/>
        <v>-1.871476481872425E-2</v>
      </c>
      <c r="K2308" s="21">
        <f t="shared" si="186"/>
        <v>-8.3240521708993764E-4</v>
      </c>
    </row>
    <row r="2309" spans="1:11" x14ac:dyDescent="0.2">
      <c r="A2309" s="41">
        <v>43768</v>
      </c>
      <c r="B2309">
        <v>36.44027328</v>
      </c>
      <c r="C2309">
        <v>88.999496460000003</v>
      </c>
      <c r="D2309">
        <v>5.0508666040000003</v>
      </c>
      <c r="E2309">
        <v>3046.7700199999999</v>
      </c>
      <c r="G2309" s="41">
        <f t="shared" si="187"/>
        <v>43768</v>
      </c>
      <c r="H2309" s="21">
        <f t="shared" ref="H2309:H2372" si="188">(B2309-B2308)/B2308</f>
        <v>8.1090064719383254E-3</v>
      </c>
      <c r="I2309" s="21">
        <f t="shared" ref="I2309:I2372" si="189">C2309/C2308-1</f>
        <v>9.8030694682165187E-3</v>
      </c>
      <c r="J2309" s="21">
        <f t="shared" ref="J2309:J2372" si="190">D2309/D2308-1</f>
        <v>3.9421009493145753E-4</v>
      </c>
      <c r="K2309" s="21">
        <f t="shared" ref="K2309:K2372" si="191">E2309/E2308-1</f>
        <v>3.2533701741288557E-3</v>
      </c>
    </row>
    <row r="2310" spans="1:11" x14ac:dyDescent="0.2">
      <c r="A2310" s="41">
        <v>43769</v>
      </c>
      <c r="B2310">
        <v>36.181095120000002</v>
      </c>
      <c r="C2310">
        <v>88.833000179999999</v>
      </c>
      <c r="D2310">
        <v>5.0016007419999999</v>
      </c>
      <c r="E2310">
        <v>3037.5600589999999</v>
      </c>
      <c r="G2310" s="41">
        <f t="shared" si="187"/>
        <v>43769</v>
      </c>
      <c r="H2310" s="21">
        <f t="shared" si="188"/>
        <v>-7.1124098880522334E-3</v>
      </c>
      <c r="I2310" s="21">
        <f t="shared" si="189"/>
        <v>-1.870755303372218E-3</v>
      </c>
      <c r="J2310" s="21">
        <f t="shared" si="190"/>
        <v>-9.7539424147501386E-3</v>
      </c>
      <c r="K2310" s="21">
        <f t="shared" si="191"/>
        <v>-3.0228605833531041E-3</v>
      </c>
    </row>
    <row r="2311" spans="1:11" x14ac:dyDescent="0.2">
      <c r="A2311" s="41">
        <v>43770</v>
      </c>
      <c r="B2311">
        <v>36.292175290000003</v>
      </c>
      <c r="C2311">
        <v>89.571998600000001</v>
      </c>
      <c r="D2311">
        <v>5.0406656270000001</v>
      </c>
      <c r="E2311">
        <v>3066.9099120000001</v>
      </c>
      <c r="G2311" s="41">
        <f t="shared" si="187"/>
        <v>43770</v>
      </c>
      <c r="H2311" s="21">
        <f t="shared" si="188"/>
        <v>3.0701163033232432E-3</v>
      </c>
      <c r="I2311" s="21">
        <f t="shared" si="189"/>
        <v>8.3189627559869805E-3</v>
      </c>
      <c r="J2311" s="21">
        <f t="shared" si="190"/>
        <v>7.8104764884490141E-3</v>
      </c>
      <c r="K2311" s="21">
        <f t="shared" si="191"/>
        <v>9.6623119971042115E-3</v>
      </c>
    </row>
    <row r="2312" spans="1:11" x14ac:dyDescent="0.2">
      <c r="A2312" s="41">
        <v>43773</v>
      </c>
      <c r="B2312">
        <v>36.276741029999997</v>
      </c>
      <c r="C2312">
        <v>90.233001709999996</v>
      </c>
      <c r="D2312">
        <v>5.2374753949999997</v>
      </c>
      <c r="E2312">
        <v>3078.2700199999999</v>
      </c>
      <c r="G2312" s="41">
        <f t="shared" si="187"/>
        <v>43773</v>
      </c>
      <c r="H2312" s="21">
        <f t="shared" si="188"/>
        <v>-4.2527789741661308E-4</v>
      </c>
      <c r="I2312" s="21">
        <f t="shared" si="189"/>
        <v>7.3795730845733765E-3</v>
      </c>
      <c r="J2312" s="21">
        <f t="shared" si="190"/>
        <v>3.9044400593802653E-2</v>
      </c>
      <c r="K2312" s="21">
        <f t="shared" si="191"/>
        <v>3.7040892383408686E-3</v>
      </c>
    </row>
    <row r="2313" spans="1:11" x14ac:dyDescent="0.2">
      <c r="A2313" s="41">
        <v>43774</v>
      </c>
      <c r="B2313">
        <v>36.674770359999997</v>
      </c>
      <c r="C2313">
        <v>90.08550262</v>
      </c>
      <c r="D2313">
        <v>5.2153315539999996</v>
      </c>
      <c r="E2313">
        <v>3074.6201169999999</v>
      </c>
      <c r="G2313" s="41">
        <f t="shared" si="187"/>
        <v>43774</v>
      </c>
      <c r="H2313" s="21">
        <f t="shared" si="188"/>
        <v>1.0972025565109039E-2</v>
      </c>
      <c r="I2313" s="21">
        <f t="shared" si="189"/>
        <v>-1.6346468277099735E-3</v>
      </c>
      <c r="J2313" s="21">
        <f t="shared" si="190"/>
        <v>-4.2279608647212141E-3</v>
      </c>
      <c r="K2313" s="21">
        <f t="shared" si="191"/>
        <v>-1.1856994273685695E-3</v>
      </c>
    </row>
    <row r="2314" spans="1:11" x14ac:dyDescent="0.2">
      <c r="A2314" s="41">
        <v>43775</v>
      </c>
      <c r="B2314">
        <v>36.872249600000004</v>
      </c>
      <c r="C2314">
        <v>89.788497919999998</v>
      </c>
      <c r="D2314">
        <v>5.1660661699999997</v>
      </c>
      <c r="E2314">
        <v>3076.780029</v>
      </c>
      <c r="G2314" s="41">
        <f t="shared" si="187"/>
        <v>43775</v>
      </c>
      <c r="H2314" s="21">
        <f t="shared" si="188"/>
        <v>5.3846074034424292E-3</v>
      </c>
      <c r="I2314" s="21">
        <f t="shared" si="189"/>
        <v>-3.2969200521956177E-3</v>
      </c>
      <c r="J2314" s="21">
        <f t="shared" si="190"/>
        <v>-9.4462611801190421E-3</v>
      </c>
      <c r="K2314" s="21">
        <f t="shared" si="191"/>
        <v>7.0249719243609121E-4</v>
      </c>
    </row>
    <row r="2315" spans="1:11" x14ac:dyDescent="0.2">
      <c r="A2315" s="41">
        <v>43776</v>
      </c>
      <c r="B2315">
        <v>37.097499849999998</v>
      </c>
      <c r="C2315">
        <v>89.410003660000001</v>
      </c>
      <c r="D2315">
        <v>5.1837325099999996</v>
      </c>
      <c r="E2315">
        <v>3085.179932</v>
      </c>
      <c r="G2315" s="41">
        <f t="shared" si="187"/>
        <v>43776</v>
      </c>
      <c r="H2315" s="21">
        <f t="shared" si="188"/>
        <v>6.108937003941166E-3</v>
      </c>
      <c r="I2315" s="21">
        <f t="shared" si="189"/>
        <v>-4.2153980606427499E-3</v>
      </c>
      <c r="J2315" s="21">
        <f t="shared" si="190"/>
        <v>3.4196890668165558E-3</v>
      </c>
      <c r="K2315" s="21">
        <f t="shared" si="191"/>
        <v>2.7300953987048349E-3</v>
      </c>
    </row>
    <row r="2316" spans="1:11" x14ac:dyDescent="0.2">
      <c r="A2316" s="41">
        <v>43777</v>
      </c>
      <c r="B2316">
        <v>36.85373688</v>
      </c>
      <c r="C2316">
        <v>89.293998720000005</v>
      </c>
      <c r="D2316">
        <v>5.1697988510000004</v>
      </c>
      <c r="E2316">
        <v>3093.080078</v>
      </c>
      <c r="G2316" s="41">
        <f t="shared" si="187"/>
        <v>43777</v>
      </c>
      <c r="H2316" s="21">
        <f t="shared" si="188"/>
        <v>-6.5708732660052513E-3</v>
      </c>
      <c r="I2316" s="21">
        <f t="shared" si="189"/>
        <v>-1.2974492254930192E-3</v>
      </c>
      <c r="J2316" s="21">
        <f t="shared" si="190"/>
        <v>-2.6879587195365318E-3</v>
      </c>
      <c r="K2316" s="21">
        <f t="shared" si="191"/>
        <v>2.5606759327254647E-3</v>
      </c>
    </row>
    <row r="2317" spans="1:11" x14ac:dyDescent="0.2">
      <c r="A2317" s="41">
        <v>43780</v>
      </c>
      <c r="B2317">
        <v>36.730316160000001</v>
      </c>
      <c r="C2317">
        <v>88.582496640000002</v>
      </c>
      <c r="D2317">
        <v>5.179750919</v>
      </c>
      <c r="E2317">
        <v>3087.01001</v>
      </c>
      <c r="G2317" s="41">
        <f t="shared" si="187"/>
        <v>43780</v>
      </c>
      <c r="H2317" s="21">
        <f t="shared" si="188"/>
        <v>-3.3489336617849811E-3</v>
      </c>
      <c r="I2317" s="21">
        <f t="shared" si="189"/>
        <v>-7.9680839720378538E-3</v>
      </c>
      <c r="J2317" s="21">
        <f t="shared" si="190"/>
        <v>1.9250396943537584E-3</v>
      </c>
      <c r="K2317" s="21">
        <f t="shared" si="191"/>
        <v>-1.9624671353238865E-3</v>
      </c>
    </row>
    <row r="2318" spans="1:11" x14ac:dyDescent="0.2">
      <c r="A2318" s="41">
        <v>43781</v>
      </c>
      <c r="B2318">
        <v>36.755001069999999</v>
      </c>
      <c r="C2318">
        <v>88.900001529999997</v>
      </c>
      <c r="D2318">
        <v>5.2153315539999996</v>
      </c>
      <c r="E2318">
        <v>3091.8400879999999</v>
      </c>
      <c r="G2318" s="41">
        <f t="shared" si="187"/>
        <v>43781</v>
      </c>
      <c r="H2318" s="21">
        <f t="shared" si="188"/>
        <v>6.7205819553712567E-4</v>
      </c>
      <c r="I2318" s="21">
        <f t="shared" si="189"/>
        <v>3.5842847294125235E-3</v>
      </c>
      <c r="J2318" s="21">
        <f t="shared" si="190"/>
        <v>6.86917876098736E-3</v>
      </c>
      <c r="K2318" s="21">
        <f t="shared" si="191"/>
        <v>1.5646460440210674E-3</v>
      </c>
    </row>
    <row r="2319" spans="1:11" x14ac:dyDescent="0.2">
      <c r="A2319" s="41">
        <v>43782</v>
      </c>
      <c r="B2319">
        <v>37.328903199999999</v>
      </c>
      <c r="C2319">
        <v>87.655502319999997</v>
      </c>
      <c r="D2319">
        <v>5.1894550319999997</v>
      </c>
      <c r="E2319">
        <v>3094.040039</v>
      </c>
      <c r="G2319" s="41">
        <f t="shared" si="187"/>
        <v>43782</v>
      </c>
      <c r="H2319" s="21">
        <f t="shared" si="188"/>
        <v>1.5614259646109173E-2</v>
      </c>
      <c r="I2319" s="21">
        <f t="shared" si="189"/>
        <v>-1.3998866013292921E-2</v>
      </c>
      <c r="J2319" s="21">
        <f t="shared" si="190"/>
        <v>-4.9616254943856131E-3</v>
      </c>
      <c r="K2319" s="21">
        <f t="shared" si="191"/>
        <v>7.1153453522332377E-4</v>
      </c>
    </row>
    <row r="2320" spans="1:11" x14ac:dyDescent="0.2">
      <c r="A2320" s="41">
        <v>43783</v>
      </c>
      <c r="B2320">
        <v>37.227081300000002</v>
      </c>
      <c r="C2320">
        <v>87.730003359999998</v>
      </c>
      <c r="D2320">
        <v>5.2198095320000002</v>
      </c>
      <c r="E2320">
        <v>3096.6298830000001</v>
      </c>
      <c r="G2320" s="41">
        <f t="shared" si="187"/>
        <v>43783</v>
      </c>
      <c r="H2320" s="21">
        <f t="shared" si="188"/>
        <v>-2.7276960015261676E-3</v>
      </c>
      <c r="I2320" s="21">
        <f t="shared" si="189"/>
        <v>8.49929987601028E-4</v>
      </c>
      <c r="J2320" s="21">
        <f t="shared" si="190"/>
        <v>5.8492654455668536E-3</v>
      </c>
      <c r="K2320" s="21">
        <f t="shared" si="191"/>
        <v>8.3704282018182141E-4</v>
      </c>
    </row>
    <row r="2321" spans="1:11" x14ac:dyDescent="0.2">
      <c r="A2321" s="41">
        <v>43784</v>
      </c>
      <c r="B2321">
        <v>36.67785645</v>
      </c>
      <c r="C2321">
        <v>86.974502560000005</v>
      </c>
      <c r="D2321">
        <v>5.0804767609999999</v>
      </c>
      <c r="E2321">
        <v>3120.459961</v>
      </c>
      <c r="G2321" s="41">
        <f t="shared" si="187"/>
        <v>43784</v>
      </c>
      <c r="H2321" s="21">
        <f t="shared" si="188"/>
        <v>-1.4753368537651154E-2</v>
      </c>
      <c r="I2321" s="21">
        <f t="shared" si="189"/>
        <v>-8.6116581678424842E-3</v>
      </c>
      <c r="J2321" s="21">
        <f t="shared" si="190"/>
        <v>-2.6693075704356972E-2</v>
      </c>
      <c r="K2321" s="21">
        <f t="shared" si="191"/>
        <v>7.6954879660702247E-3</v>
      </c>
    </row>
    <row r="2322" spans="1:11" x14ac:dyDescent="0.2">
      <c r="A2322" s="41">
        <v>43787</v>
      </c>
      <c r="B2322">
        <v>37.1036644</v>
      </c>
      <c r="C2322">
        <v>87.626502990000006</v>
      </c>
      <c r="D2322">
        <v>5.2817640299999997</v>
      </c>
      <c r="E2322">
        <v>3122.030029</v>
      </c>
      <c r="G2322" s="41">
        <f t="shared" si="187"/>
        <v>43787</v>
      </c>
      <c r="H2322" s="21">
        <f t="shared" si="188"/>
        <v>1.1609401181349555E-2</v>
      </c>
      <c r="I2322" s="21">
        <f t="shared" si="189"/>
        <v>7.496454832267796E-3</v>
      </c>
      <c r="J2322" s="21">
        <f t="shared" si="190"/>
        <v>3.9619759811750477E-2</v>
      </c>
      <c r="K2322" s="21">
        <f t="shared" si="191"/>
        <v>5.0315274658951914E-4</v>
      </c>
    </row>
    <row r="2323" spans="1:11" x14ac:dyDescent="0.2">
      <c r="A2323" s="41">
        <v>43788</v>
      </c>
      <c r="B2323">
        <v>36.992584229999999</v>
      </c>
      <c r="C2323">
        <v>87.639503480000002</v>
      </c>
      <c r="D2323">
        <v>5.1750235560000002</v>
      </c>
      <c r="E2323">
        <v>3120.179932</v>
      </c>
      <c r="G2323" s="41">
        <f t="shared" si="187"/>
        <v>43788</v>
      </c>
      <c r="H2323" s="21">
        <f t="shared" si="188"/>
        <v>-2.9937789648615148E-3</v>
      </c>
      <c r="I2323" s="21">
        <f t="shared" si="189"/>
        <v>1.4836253366734553E-4</v>
      </c>
      <c r="J2323" s="21">
        <f t="shared" si="190"/>
        <v>-2.0209247023101007E-2</v>
      </c>
      <c r="K2323" s="21">
        <f t="shared" si="191"/>
        <v>-5.9259423606272676E-4</v>
      </c>
    </row>
    <row r="2324" spans="1:11" x14ac:dyDescent="0.2">
      <c r="A2324" s="41">
        <v>43789</v>
      </c>
      <c r="B2324">
        <v>36.758087160000002</v>
      </c>
      <c r="C2324">
        <v>87.276496890000004</v>
      </c>
      <c r="D2324">
        <v>5.254394531</v>
      </c>
      <c r="E2324">
        <v>3108.459961</v>
      </c>
      <c r="G2324" s="41">
        <f t="shared" si="187"/>
        <v>43789</v>
      </c>
      <c r="H2324" s="21">
        <f t="shared" si="188"/>
        <v>-6.3390291562768234E-3</v>
      </c>
      <c r="I2324" s="21">
        <f t="shared" si="189"/>
        <v>-4.1420429781741097E-3</v>
      </c>
      <c r="J2324" s="21">
        <f t="shared" si="190"/>
        <v>1.5337316659742806E-2</v>
      </c>
      <c r="K2324" s="21">
        <f t="shared" si="191"/>
        <v>-3.7561843404613215E-3</v>
      </c>
    </row>
    <row r="2325" spans="1:11" x14ac:dyDescent="0.2">
      <c r="A2325" s="41">
        <v>43790</v>
      </c>
      <c r="B2325">
        <v>36.983337400000003</v>
      </c>
      <c r="C2325">
        <v>86.735496519999998</v>
      </c>
      <c r="D2325">
        <v>5.2295131680000004</v>
      </c>
      <c r="E2325">
        <v>3103.540039</v>
      </c>
      <c r="G2325" s="41">
        <f t="shared" si="187"/>
        <v>43790</v>
      </c>
      <c r="H2325" s="21">
        <f t="shared" si="188"/>
        <v>6.1279097309807117E-3</v>
      </c>
      <c r="I2325" s="21">
        <f t="shared" si="189"/>
        <v>-6.1986948293979438E-3</v>
      </c>
      <c r="J2325" s="21">
        <f t="shared" si="190"/>
        <v>-4.7353435021302293E-3</v>
      </c>
      <c r="K2325" s="21">
        <f t="shared" si="191"/>
        <v>-1.5827522508661263E-3</v>
      </c>
    </row>
    <row r="2326" spans="1:11" x14ac:dyDescent="0.2">
      <c r="A2326" s="41">
        <v>43791</v>
      </c>
      <c r="B2326">
        <v>36.829051970000002</v>
      </c>
      <c r="C2326">
        <v>87.286003109999996</v>
      </c>
      <c r="D2326">
        <v>5.2471799849999998</v>
      </c>
      <c r="E2326">
        <v>3110.290039</v>
      </c>
      <c r="G2326" s="41">
        <f t="shared" si="187"/>
        <v>43791</v>
      </c>
      <c r="H2326" s="21">
        <f t="shared" si="188"/>
        <v>-4.1717551969769392E-3</v>
      </c>
      <c r="I2326" s="21">
        <f t="shared" si="189"/>
        <v>6.3469584205706475E-3</v>
      </c>
      <c r="J2326" s="21">
        <f t="shared" si="190"/>
        <v>3.3782909484012524E-3</v>
      </c>
      <c r="K2326" s="21">
        <f t="shared" si="191"/>
        <v>2.1749356912357243E-3</v>
      </c>
    </row>
    <row r="2327" spans="1:11" x14ac:dyDescent="0.2">
      <c r="A2327" s="41">
        <v>43794</v>
      </c>
      <c r="B2327">
        <v>36.693286899999997</v>
      </c>
      <c r="C2327">
        <v>88.692001340000004</v>
      </c>
      <c r="D2327">
        <v>5.5039525029999998</v>
      </c>
      <c r="E2327">
        <v>3133.639893</v>
      </c>
      <c r="G2327" s="41">
        <f t="shared" si="187"/>
        <v>43794</v>
      </c>
      <c r="H2327" s="21">
        <f t="shared" si="188"/>
        <v>-3.6863579901702539E-3</v>
      </c>
      <c r="I2327" s="21">
        <f t="shared" si="189"/>
        <v>1.6107946061273193E-2</v>
      </c>
      <c r="J2327" s="21">
        <f t="shared" si="190"/>
        <v>4.8935336453872269E-2</v>
      </c>
      <c r="K2327" s="21">
        <f t="shared" si="191"/>
        <v>7.5072915088996162E-3</v>
      </c>
    </row>
    <row r="2328" spans="1:11" x14ac:dyDescent="0.2">
      <c r="A2328" s="41">
        <v>43795</v>
      </c>
      <c r="B2328">
        <v>36.776603700000003</v>
      </c>
      <c r="C2328">
        <v>89.847000120000004</v>
      </c>
      <c r="D2328">
        <v>5.3992028239999996</v>
      </c>
      <c r="E2328">
        <v>3140.5200199999999</v>
      </c>
      <c r="G2328" s="41">
        <f t="shared" si="187"/>
        <v>43795</v>
      </c>
      <c r="H2328" s="21">
        <f t="shared" si="188"/>
        <v>2.2706278733510177E-3</v>
      </c>
      <c r="I2328" s="21">
        <f t="shared" si="189"/>
        <v>1.302258109581178E-2</v>
      </c>
      <c r="J2328" s="21">
        <f t="shared" si="190"/>
        <v>-1.9031719285895865E-2</v>
      </c>
      <c r="K2328" s="21">
        <f t="shared" si="191"/>
        <v>2.1955704021285882E-3</v>
      </c>
    </row>
    <row r="2329" spans="1:11" x14ac:dyDescent="0.2">
      <c r="A2329" s="41">
        <v>43796</v>
      </c>
      <c r="B2329">
        <v>36.64392471</v>
      </c>
      <c r="C2329">
        <v>90.925498959999999</v>
      </c>
      <c r="D2329">
        <v>5.4340615269999999</v>
      </c>
      <c r="E2329">
        <v>3153.6298830000001</v>
      </c>
      <c r="G2329" s="41">
        <f t="shared" si="187"/>
        <v>43796</v>
      </c>
      <c r="H2329" s="21">
        <f t="shared" si="188"/>
        <v>-3.6077010014930297E-3</v>
      </c>
      <c r="I2329" s="21">
        <f t="shared" si="189"/>
        <v>1.2003726763938127E-2</v>
      </c>
      <c r="J2329" s="21">
        <f t="shared" si="190"/>
        <v>6.4562684782001334E-3</v>
      </c>
      <c r="K2329" s="21">
        <f t="shared" si="191"/>
        <v>4.1744242725763048E-3</v>
      </c>
    </row>
    <row r="2330" spans="1:11" x14ac:dyDescent="0.2">
      <c r="A2330" s="41">
        <v>43798</v>
      </c>
      <c r="B2330">
        <v>36.745738979999999</v>
      </c>
      <c r="C2330">
        <v>90.040000919999997</v>
      </c>
      <c r="D2330">
        <v>5.3967118259999998</v>
      </c>
      <c r="E2330">
        <v>3140.9799800000001</v>
      </c>
      <c r="G2330" s="41">
        <f t="shared" si="187"/>
        <v>43798</v>
      </c>
      <c r="H2330" s="21">
        <f t="shared" si="188"/>
        <v>2.7784761268274758E-3</v>
      </c>
      <c r="I2330" s="21">
        <f t="shared" si="189"/>
        <v>-9.7387207123224018E-3</v>
      </c>
      <c r="J2330" s="21">
        <f t="shared" si="190"/>
        <v>-6.8732569210749883E-3</v>
      </c>
      <c r="K2330" s="21">
        <f t="shared" si="191"/>
        <v>-4.0112199177813057E-3</v>
      </c>
    </row>
    <row r="2331" spans="1:11" x14ac:dyDescent="0.2">
      <c r="A2331" s="41">
        <v>43801</v>
      </c>
      <c r="B2331">
        <v>36.804359439999999</v>
      </c>
      <c r="C2331">
        <v>89.08000183</v>
      </c>
      <c r="D2331">
        <v>5.2102150920000003</v>
      </c>
      <c r="E2331">
        <v>3113.8701169999999</v>
      </c>
      <c r="G2331" s="41">
        <f t="shared" si="187"/>
        <v>43801</v>
      </c>
      <c r="H2331" s="21">
        <f t="shared" si="188"/>
        <v>1.5952995266173909E-3</v>
      </c>
      <c r="I2331" s="21">
        <f t="shared" si="189"/>
        <v>-1.0661917816426336E-2</v>
      </c>
      <c r="J2331" s="21">
        <f t="shared" si="190"/>
        <v>-3.4557474998295312E-2</v>
      </c>
      <c r="K2331" s="21">
        <f t="shared" si="191"/>
        <v>-8.6310206281544621E-3</v>
      </c>
    </row>
    <row r="2332" spans="1:11" x14ac:dyDescent="0.2">
      <c r="A2332" s="41">
        <v>43802</v>
      </c>
      <c r="B2332">
        <v>36.616149900000003</v>
      </c>
      <c r="C2332">
        <v>88.498001099999996</v>
      </c>
      <c r="D2332">
        <v>5.1706266400000001</v>
      </c>
      <c r="E2332">
        <v>3093.1999510000001</v>
      </c>
      <c r="G2332" s="41">
        <f t="shared" si="187"/>
        <v>43802</v>
      </c>
      <c r="H2332" s="21">
        <f t="shared" si="188"/>
        <v>-5.1137838795108637E-3</v>
      </c>
      <c r="I2332" s="21">
        <f t="shared" si="189"/>
        <v>-6.533461136548846E-3</v>
      </c>
      <c r="J2332" s="21">
        <f t="shared" si="190"/>
        <v>-7.5982375585196271E-3</v>
      </c>
      <c r="K2332" s="21">
        <f t="shared" si="191"/>
        <v>-6.6380951110170949E-3</v>
      </c>
    </row>
    <row r="2333" spans="1:11" x14ac:dyDescent="0.2">
      <c r="A2333" s="41">
        <v>43803</v>
      </c>
      <c r="B2333">
        <v>36.622318270000001</v>
      </c>
      <c r="C2333">
        <v>88.034500120000004</v>
      </c>
      <c r="D2333">
        <v>5.2144479749999997</v>
      </c>
      <c r="E2333">
        <v>3112.76001</v>
      </c>
      <c r="G2333" s="41">
        <f t="shared" si="187"/>
        <v>43803</v>
      </c>
      <c r="H2333" s="21">
        <f t="shared" si="188"/>
        <v>1.6846036562673892E-4</v>
      </c>
      <c r="I2333" s="21">
        <f t="shared" si="189"/>
        <v>-5.2374175036592474E-3</v>
      </c>
      <c r="J2333" s="21">
        <f t="shared" si="190"/>
        <v>8.4750530353512321E-3</v>
      </c>
      <c r="K2333" s="21">
        <f t="shared" si="191"/>
        <v>6.3235676030823917E-3</v>
      </c>
    </row>
    <row r="2334" spans="1:11" x14ac:dyDescent="0.2">
      <c r="A2334" s="41">
        <v>43804</v>
      </c>
      <c r="B2334">
        <v>36.77729034</v>
      </c>
      <c r="C2334">
        <v>87.024002080000002</v>
      </c>
      <c r="D2334">
        <v>5.1975169179999998</v>
      </c>
      <c r="E2334">
        <v>3117.429932</v>
      </c>
      <c r="G2334" s="41">
        <f t="shared" si="187"/>
        <v>43804</v>
      </c>
      <c r="H2334" s="21">
        <f t="shared" si="188"/>
        <v>4.2316291627815476E-3</v>
      </c>
      <c r="I2334" s="21">
        <f t="shared" si="189"/>
        <v>-1.1478432189909515E-2</v>
      </c>
      <c r="J2334" s="21">
        <f t="shared" si="190"/>
        <v>-3.2469509871752011E-3</v>
      </c>
      <c r="K2334" s="21">
        <f t="shared" si="191"/>
        <v>1.5002512191744088E-3</v>
      </c>
    </row>
    <row r="2335" spans="1:11" x14ac:dyDescent="0.2">
      <c r="A2335" s="41">
        <v>43805</v>
      </c>
      <c r="B2335">
        <v>37.12442017</v>
      </c>
      <c r="C2335">
        <v>87.58000183</v>
      </c>
      <c r="D2335">
        <v>5.2829217909999997</v>
      </c>
      <c r="E2335">
        <v>3145.9099120000001</v>
      </c>
      <c r="G2335" s="41">
        <f t="shared" si="187"/>
        <v>43805</v>
      </c>
      <c r="H2335" s="21">
        <f t="shared" si="188"/>
        <v>9.4387005347822493E-3</v>
      </c>
      <c r="I2335" s="21">
        <f t="shared" si="189"/>
        <v>6.3890390778498229E-3</v>
      </c>
      <c r="J2335" s="21">
        <f t="shared" si="190"/>
        <v>1.6431860510973229E-2</v>
      </c>
      <c r="K2335" s="21">
        <f t="shared" si="191"/>
        <v>9.1357241770397835E-3</v>
      </c>
    </row>
    <row r="2336" spans="1:11" x14ac:dyDescent="0.2">
      <c r="A2336" s="41">
        <v>43808</v>
      </c>
      <c r="B2336">
        <v>36.994247440000002</v>
      </c>
      <c r="C2336">
        <v>87.47550201</v>
      </c>
      <c r="D2336">
        <v>5.2829217909999997</v>
      </c>
      <c r="E2336">
        <v>3135.959961</v>
      </c>
      <c r="G2336" s="41">
        <f t="shared" si="187"/>
        <v>43808</v>
      </c>
      <c r="H2336" s="21">
        <f t="shared" si="188"/>
        <v>-3.5063909255393546E-3</v>
      </c>
      <c r="I2336" s="21">
        <f t="shared" si="189"/>
        <v>-1.1931927131361153E-3</v>
      </c>
      <c r="J2336" s="21">
        <f t="shared" si="190"/>
        <v>0</v>
      </c>
      <c r="K2336" s="21">
        <f t="shared" si="191"/>
        <v>-3.1628213389220949E-3</v>
      </c>
    </row>
    <row r="2337" spans="1:11" x14ac:dyDescent="0.2">
      <c r="A2337" s="41">
        <v>43809</v>
      </c>
      <c r="B2337">
        <v>36.926063540000001</v>
      </c>
      <c r="C2337">
        <v>86.96050262</v>
      </c>
      <c r="D2337">
        <v>5.3279910089999998</v>
      </c>
      <c r="E2337">
        <v>3132.5200199999999</v>
      </c>
      <c r="G2337" s="41">
        <f t="shared" si="187"/>
        <v>43809</v>
      </c>
      <c r="H2337" s="21">
        <f t="shared" si="188"/>
        <v>-1.8430946625035893E-3</v>
      </c>
      <c r="I2337" s="21">
        <f t="shared" si="189"/>
        <v>-5.887355638623526E-3</v>
      </c>
      <c r="J2337" s="21">
        <f t="shared" si="190"/>
        <v>8.5311158830290168E-3</v>
      </c>
      <c r="K2337" s="21">
        <f t="shared" si="191"/>
        <v>-1.0969339668811529E-3</v>
      </c>
    </row>
    <row r="2338" spans="1:11" x14ac:dyDescent="0.2">
      <c r="A2338" s="41">
        <v>43810</v>
      </c>
      <c r="B2338">
        <v>36.882671360000003</v>
      </c>
      <c r="C2338">
        <v>87.435997009999994</v>
      </c>
      <c r="D2338">
        <v>5.4116511340000004</v>
      </c>
      <c r="E2338">
        <v>3141.6298830000001</v>
      </c>
      <c r="G2338" s="41">
        <f t="shared" si="187"/>
        <v>43810</v>
      </c>
      <c r="H2338" s="21">
        <f t="shared" si="188"/>
        <v>-1.1751098232551515E-3</v>
      </c>
      <c r="I2338" s="21">
        <f t="shared" si="189"/>
        <v>5.46793516221733E-3</v>
      </c>
      <c r="J2338" s="21">
        <f t="shared" si="190"/>
        <v>1.5702001910041341E-2</v>
      </c>
      <c r="K2338" s="21">
        <f t="shared" si="191"/>
        <v>2.9081579500966903E-3</v>
      </c>
    </row>
    <row r="2339" spans="1:11" x14ac:dyDescent="0.2">
      <c r="A2339" s="41">
        <v>43811</v>
      </c>
      <c r="B2339">
        <v>37.118217469999998</v>
      </c>
      <c r="C2339">
        <v>88.016502380000006</v>
      </c>
      <c r="D2339">
        <v>5.5792255400000004</v>
      </c>
      <c r="E2339">
        <v>3168.570068</v>
      </c>
      <c r="G2339" s="41">
        <f t="shared" si="187"/>
        <v>43811</v>
      </c>
      <c r="H2339" s="21">
        <f t="shared" si="188"/>
        <v>6.3863625197021039E-3</v>
      </c>
      <c r="I2339" s="21">
        <f t="shared" si="189"/>
        <v>6.6392034156552704E-3</v>
      </c>
      <c r="J2339" s="21">
        <f t="shared" si="190"/>
        <v>3.0965485736353715E-2</v>
      </c>
      <c r="K2339" s="21">
        <f t="shared" si="191"/>
        <v>8.5752256005007244E-3</v>
      </c>
    </row>
    <row r="2340" spans="1:11" x14ac:dyDescent="0.2">
      <c r="A2340" s="41">
        <v>43812</v>
      </c>
      <c r="B2340">
        <v>37.282497409999998</v>
      </c>
      <c r="C2340">
        <v>88.046997070000003</v>
      </c>
      <c r="D2340">
        <v>5.5772337910000003</v>
      </c>
      <c r="E2340">
        <v>3168.8000489999999</v>
      </c>
      <c r="G2340" s="41">
        <f t="shared" si="187"/>
        <v>43812</v>
      </c>
      <c r="H2340" s="21">
        <f t="shared" si="188"/>
        <v>4.4258574683112371E-3</v>
      </c>
      <c r="I2340" s="21">
        <f t="shared" si="189"/>
        <v>3.46465596512191E-4</v>
      </c>
      <c r="J2340" s="21">
        <f t="shared" si="190"/>
        <v>-3.5699381315923429E-4</v>
      </c>
      <c r="K2340" s="21">
        <f t="shared" si="191"/>
        <v>7.2581951815697821E-5</v>
      </c>
    </row>
    <row r="2341" spans="1:11" x14ac:dyDescent="0.2">
      <c r="A2341" s="41">
        <v>43815</v>
      </c>
      <c r="B2341">
        <v>37.359977720000003</v>
      </c>
      <c r="C2341">
        <v>88.46050262</v>
      </c>
      <c r="D2341">
        <v>5.6061172490000004</v>
      </c>
      <c r="E2341">
        <v>3191.4499510000001</v>
      </c>
      <c r="G2341" s="41">
        <f t="shared" si="187"/>
        <v>43815</v>
      </c>
      <c r="H2341" s="21">
        <f t="shared" si="188"/>
        <v>2.0781952761357589E-3</v>
      </c>
      <c r="I2341" s="21">
        <f t="shared" si="189"/>
        <v>4.6964185464637431E-3</v>
      </c>
      <c r="J2341" s="21">
        <f t="shared" si="190"/>
        <v>5.178814280048627E-3</v>
      </c>
      <c r="K2341" s="21">
        <f t="shared" si="191"/>
        <v>7.1477851709664808E-3</v>
      </c>
    </row>
    <row r="2342" spans="1:11" x14ac:dyDescent="0.2">
      <c r="A2342" s="41">
        <v>43816</v>
      </c>
      <c r="B2342">
        <v>37.589324949999998</v>
      </c>
      <c r="C2342">
        <v>89.532997129999998</v>
      </c>
      <c r="D2342">
        <v>5.6843023300000004</v>
      </c>
      <c r="E2342">
        <v>3192.5200199999999</v>
      </c>
      <c r="G2342" s="41">
        <f t="shared" si="187"/>
        <v>43816</v>
      </c>
      <c r="H2342" s="21">
        <f t="shared" si="188"/>
        <v>6.1388481470431343E-3</v>
      </c>
      <c r="I2342" s="21">
        <f t="shared" si="189"/>
        <v>1.2123992948662288E-2</v>
      </c>
      <c r="J2342" s="21">
        <f t="shared" si="190"/>
        <v>1.3946387049601272E-2</v>
      </c>
      <c r="K2342" s="21">
        <f t="shared" si="191"/>
        <v>3.3529242708785212E-4</v>
      </c>
    </row>
    <row r="2343" spans="1:11" x14ac:dyDescent="0.2">
      <c r="A2343" s="41">
        <v>43817</v>
      </c>
      <c r="B2343">
        <v>37.149219510000002</v>
      </c>
      <c r="C2343">
        <v>89.201499940000005</v>
      </c>
      <c r="D2343">
        <v>5.714678288</v>
      </c>
      <c r="E2343">
        <v>3191.139893</v>
      </c>
      <c r="G2343" s="41">
        <f t="shared" si="187"/>
        <v>43817</v>
      </c>
      <c r="H2343" s="21">
        <f t="shared" si="188"/>
        <v>-1.1708256016446403E-2</v>
      </c>
      <c r="I2343" s="21">
        <f t="shared" si="189"/>
        <v>-3.7025141637855308E-3</v>
      </c>
      <c r="J2343" s="21">
        <f t="shared" si="190"/>
        <v>5.34383223068291E-3</v>
      </c>
      <c r="K2343" s="21">
        <f t="shared" si="191"/>
        <v>-4.3230018648399149E-4</v>
      </c>
    </row>
    <row r="2344" spans="1:11" x14ac:dyDescent="0.2">
      <c r="A2344" s="41">
        <v>43818</v>
      </c>
      <c r="B2344">
        <v>37.2173996</v>
      </c>
      <c r="C2344">
        <v>89.613998409999994</v>
      </c>
      <c r="D2344">
        <v>5.8628311159999997</v>
      </c>
      <c r="E2344">
        <v>3205.3701169999999</v>
      </c>
      <c r="G2344" s="41">
        <f t="shared" si="187"/>
        <v>43818</v>
      </c>
      <c r="H2344" s="21">
        <f t="shared" si="188"/>
        <v>1.8353034303088234E-3</v>
      </c>
      <c r="I2344" s="21">
        <f t="shared" si="189"/>
        <v>4.6243445488860502E-3</v>
      </c>
      <c r="J2344" s="21">
        <f t="shared" si="190"/>
        <v>2.5924963844613735E-2</v>
      </c>
      <c r="K2344" s="21">
        <f t="shared" si="191"/>
        <v>4.4592918133157244E-3</v>
      </c>
    </row>
    <row r="2345" spans="1:11" x14ac:dyDescent="0.2">
      <c r="A2345" s="41">
        <v>43819</v>
      </c>
      <c r="B2345">
        <v>37.282497409999998</v>
      </c>
      <c r="C2345">
        <v>89.324996949999999</v>
      </c>
      <c r="D2345">
        <v>5.9601888660000002</v>
      </c>
      <c r="E2345">
        <v>3221.219971</v>
      </c>
      <c r="G2345" s="41">
        <f t="shared" si="187"/>
        <v>43819</v>
      </c>
      <c r="H2345" s="21">
        <f t="shared" si="188"/>
        <v>1.7491230096580278E-3</v>
      </c>
      <c r="I2345" s="21">
        <f t="shared" si="189"/>
        <v>-3.2249588806178009E-3</v>
      </c>
      <c r="J2345" s="21">
        <f t="shared" si="190"/>
        <v>1.6605927763176709E-2</v>
      </c>
      <c r="K2345" s="21">
        <f t="shared" si="191"/>
        <v>4.9447812331995245E-3</v>
      </c>
    </row>
    <row r="2346" spans="1:11" x14ac:dyDescent="0.2">
      <c r="A2346" s="41">
        <v>43822</v>
      </c>
      <c r="B2346">
        <v>36.891967770000001</v>
      </c>
      <c r="C2346">
        <v>89.650001529999997</v>
      </c>
      <c r="D2346">
        <v>5.9464936259999996</v>
      </c>
      <c r="E2346">
        <v>3224.01001</v>
      </c>
      <c r="G2346" s="41">
        <f t="shared" si="187"/>
        <v>43822</v>
      </c>
      <c r="H2346" s="21">
        <f t="shared" si="188"/>
        <v>-1.047487875356891E-2</v>
      </c>
      <c r="I2346" s="21">
        <f t="shared" si="189"/>
        <v>3.6384505020685687E-3</v>
      </c>
      <c r="J2346" s="21">
        <f t="shared" si="190"/>
        <v>-2.2977862460240583E-3</v>
      </c>
      <c r="K2346" s="21">
        <f t="shared" si="191"/>
        <v>8.6614358072978348E-4</v>
      </c>
    </row>
    <row r="2347" spans="1:11" x14ac:dyDescent="0.2">
      <c r="A2347" s="41">
        <v>43823</v>
      </c>
      <c r="B2347">
        <v>37.040744779999997</v>
      </c>
      <c r="C2347">
        <v>89.46050262</v>
      </c>
      <c r="D2347">
        <v>5.9415125849999999</v>
      </c>
      <c r="E2347">
        <v>3223.3798830000001</v>
      </c>
      <c r="G2347" s="41">
        <f t="shared" si="187"/>
        <v>43823</v>
      </c>
      <c r="H2347" s="21">
        <f t="shared" si="188"/>
        <v>4.0327751267575261E-3</v>
      </c>
      <c r="I2347" s="21">
        <f t="shared" si="189"/>
        <v>-2.1137636002893645E-3</v>
      </c>
      <c r="J2347" s="21">
        <f t="shared" si="190"/>
        <v>-8.3764337663139177E-4</v>
      </c>
      <c r="K2347" s="21">
        <f t="shared" si="191"/>
        <v>-1.9544821450478977E-4</v>
      </c>
    </row>
    <row r="2348" spans="1:11" x14ac:dyDescent="0.2">
      <c r="A2348" s="41">
        <v>43825</v>
      </c>
      <c r="B2348">
        <v>37.043830870000001</v>
      </c>
      <c r="C2348">
        <v>93.438499449999995</v>
      </c>
      <c r="D2348">
        <v>5.9557056429999999</v>
      </c>
      <c r="E2348">
        <v>3239.9099120000001</v>
      </c>
      <c r="G2348" s="41">
        <f t="shared" si="187"/>
        <v>43825</v>
      </c>
      <c r="H2348" s="21">
        <f t="shared" si="188"/>
        <v>8.3316089304713879E-5</v>
      </c>
      <c r="I2348" s="21">
        <f t="shared" si="189"/>
        <v>4.4466515540352747E-2</v>
      </c>
      <c r="J2348" s="21">
        <f t="shared" si="190"/>
        <v>2.3887954114296672E-3</v>
      </c>
      <c r="K2348" s="21">
        <f t="shared" si="191"/>
        <v>5.1281665829021605E-3</v>
      </c>
    </row>
    <row r="2349" spans="1:11" x14ac:dyDescent="0.2">
      <c r="A2349" s="41">
        <v>43826</v>
      </c>
      <c r="B2349">
        <v>37.065540310000003</v>
      </c>
      <c r="C2349">
        <v>93.489997860000003</v>
      </c>
      <c r="D2349">
        <v>5.8979392050000001</v>
      </c>
      <c r="E2349">
        <v>3240.0200199999999</v>
      </c>
      <c r="G2349" s="41">
        <f t="shared" si="187"/>
        <v>43826</v>
      </c>
      <c r="H2349" s="21">
        <f t="shared" si="188"/>
        <v>5.8604737928397166E-4</v>
      </c>
      <c r="I2349" s="21">
        <f t="shared" si="189"/>
        <v>5.5114765651342879E-4</v>
      </c>
      <c r="J2349" s="21">
        <f t="shared" si="190"/>
        <v>-9.6993440345554127E-3</v>
      </c>
      <c r="K2349" s="21">
        <f t="shared" si="191"/>
        <v>3.3984895565053463E-5</v>
      </c>
    </row>
    <row r="2350" spans="1:11" x14ac:dyDescent="0.2">
      <c r="A2350" s="41">
        <v>43829</v>
      </c>
      <c r="B2350">
        <v>37.006649019999998</v>
      </c>
      <c r="C2350">
        <v>92.344497680000003</v>
      </c>
      <c r="D2350">
        <v>5.784646511</v>
      </c>
      <c r="E2350">
        <v>3221.290039</v>
      </c>
      <c r="G2350" s="41">
        <f t="shared" si="187"/>
        <v>43829</v>
      </c>
      <c r="H2350" s="21">
        <f t="shared" si="188"/>
        <v>-1.5888420756169834E-3</v>
      </c>
      <c r="I2350" s="21">
        <f t="shared" si="189"/>
        <v>-1.2252649547766281E-2</v>
      </c>
      <c r="J2350" s="21">
        <f t="shared" si="190"/>
        <v>-1.9208860936368422E-2</v>
      </c>
      <c r="K2350" s="21">
        <f t="shared" si="191"/>
        <v>-5.7808226135590557E-3</v>
      </c>
    </row>
    <row r="2351" spans="1:11" x14ac:dyDescent="0.2">
      <c r="A2351" s="41">
        <v>43830</v>
      </c>
      <c r="B2351">
        <v>36.833076480000003</v>
      </c>
      <c r="C2351">
        <v>92.391998290000004</v>
      </c>
      <c r="D2351">
        <v>5.8588461880000002</v>
      </c>
      <c r="E2351">
        <v>3230.780029</v>
      </c>
      <c r="G2351" s="41">
        <f t="shared" si="187"/>
        <v>43830</v>
      </c>
      <c r="H2351" s="21">
        <f t="shared" si="188"/>
        <v>-4.6903068663739014E-3</v>
      </c>
      <c r="I2351" s="21">
        <f t="shared" si="189"/>
        <v>5.1438484363841575E-4</v>
      </c>
      <c r="J2351" s="21">
        <f t="shared" si="190"/>
        <v>1.2827002801105269E-2</v>
      </c>
      <c r="K2351" s="21">
        <f t="shared" si="191"/>
        <v>2.9460215892096464E-3</v>
      </c>
    </row>
    <row r="2352" spans="1:11" x14ac:dyDescent="0.2">
      <c r="A2352" s="41">
        <v>43832</v>
      </c>
      <c r="B2352">
        <v>36.864074709999997</v>
      </c>
      <c r="C2352">
        <v>94.900497439999995</v>
      </c>
      <c r="D2352">
        <v>5.9736337659999998</v>
      </c>
      <c r="E2352">
        <v>3257.8500979999999</v>
      </c>
      <c r="G2352" s="41">
        <f t="shared" si="187"/>
        <v>43832</v>
      </c>
      <c r="H2352" s="21">
        <f t="shared" si="188"/>
        <v>8.4158677369310152E-4</v>
      </c>
      <c r="I2352" s="21">
        <f t="shared" si="189"/>
        <v>2.7150610403796183E-2</v>
      </c>
      <c r="J2352" s="21">
        <f t="shared" si="190"/>
        <v>1.9592181517771534E-2</v>
      </c>
      <c r="K2352" s="21">
        <f t="shared" si="191"/>
        <v>8.3788028763995825E-3</v>
      </c>
    </row>
    <row r="2353" spans="1:11" x14ac:dyDescent="0.2">
      <c r="A2353" s="41">
        <v>43833</v>
      </c>
      <c r="B2353">
        <v>36.538631440000003</v>
      </c>
      <c r="C2353">
        <v>93.748497009999994</v>
      </c>
      <c r="D2353">
        <v>5.8780188559999997</v>
      </c>
      <c r="E2353">
        <v>3234.8500979999999</v>
      </c>
      <c r="G2353" s="41">
        <f t="shared" si="187"/>
        <v>43833</v>
      </c>
      <c r="H2353" s="21">
        <f t="shared" si="188"/>
        <v>-8.828195812865796E-3</v>
      </c>
      <c r="I2353" s="21">
        <f t="shared" si="189"/>
        <v>-1.2139034684495176E-2</v>
      </c>
      <c r="J2353" s="21">
        <f t="shared" si="190"/>
        <v>-1.6006155339520323E-2</v>
      </c>
      <c r="K2353" s="21">
        <f t="shared" si="191"/>
        <v>-7.0598705613004187E-3</v>
      </c>
    </row>
    <row r="2354" spans="1:11" x14ac:dyDescent="0.2">
      <c r="A2354" s="41">
        <v>43836</v>
      </c>
      <c r="B2354">
        <v>36.464256290000002</v>
      </c>
      <c r="C2354">
        <v>95.143997189999993</v>
      </c>
      <c r="D2354">
        <v>5.9026689530000001</v>
      </c>
      <c r="E2354">
        <v>3246.280029</v>
      </c>
      <c r="G2354" s="41">
        <f t="shared" si="187"/>
        <v>43836</v>
      </c>
      <c r="H2354" s="21">
        <f t="shared" si="188"/>
        <v>-2.0355209560087894E-3</v>
      </c>
      <c r="I2354" s="21">
        <f t="shared" si="189"/>
        <v>1.4885573897266191E-2</v>
      </c>
      <c r="J2354" s="21">
        <f t="shared" si="190"/>
        <v>4.1936063159848658E-3</v>
      </c>
      <c r="K2354" s="21">
        <f t="shared" si="191"/>
        <v>3.5333726923132414E-3</v>
      </c>
    </row>
    <row r="2355" spans="1:11" x14ac:dyDescent="0.2">
      <c r="A2355" s="41">
        <v>43837</v>
      </c>
      <c r="B2355">
        <v>36.126419069999997</v>
      </c>
      <c r="C2355">
        <v>95.343002319999997</v>
      </c>
      <c r="D2355">
        <v>5.9741325380000001</v>
      </c>
      <c r="E2355">
        <v>3237.179932</v>
      </c>
      <c r="G2355" s="41">
        <f t="shared" si="187"/>
        <v>43837</v>
      </c>
      <c r="H2355" s="21">
        <f t="shared" si="188"/>
        <v>-9.2648871627378625E-3</v>
      </c>
      <c r="I2355" s="21">
        <f t="shared" si="189"/>
        <v>2.0916204477157141E-3</v>
      </c>
      <c r="J2355" s="21">
        <f t="shared" si="190"/>
        <v>1.2106995254016262E-2</v>
      </c>
      <c r="K2355" s="21">
        <f t="shared" si="191"/>
        <v>-2.8032384509980579E-3</v>
      </c>
    </row>
    <row r="2356" spans="1:11" x14ac:dyDescent="0.2">
      <c r="A2356" s="41">
        <v>43838</v>
      </c>
      <c r="B2356">
        <v>36.002441410000003</v>
      </c>
      <c r="C2356">
        <v>94.598503109999996</v>
      </c>
      <c r="D2356">
        <v>5.9853363039999996</v>
      </c>
      <c r="E2356">
        <v>3253.0500489999999</v>
      </c>
      <c r="G2356" s="41">
        <f t="shared" si="187"/>
        <v>43838</v>
      </c>
      <c r="H2356" s="21">
        <f t="shared" si="188"/>
        <v>-3.4317727356196065E-3</v>
      </c>
      <c r="I2356" s="21">
        <f t="shared" si="189"/>
        <v>-7.8086402974938407E-3</v>
      </c>
      <c r="J2356" s="21">
        <f t="shared" si="190"/>
        <v>1.8753795515473737E-3</v>
      </c>
      <c r="K2356" s="21">
        <f t="shared" si="191"/>
        <v>4.9024513105131451E-3</v>
      </c>
    </row>
    <row r="2357" spans="1:11" x14ac:dyDescent="0.2">
      <c r="A2357" s="41">
        <v>43839</v>
      </c>
      <c r="B2357">
        <v>36.374366760000001</v>
      </c>
      <c r="C2357">
        <v>95.052497860000003</v>
      </c>
      <c r="D2357">
        <v>6.051070213</v>
      </c>
      <c r="E2357">
        <v>3274.6999510000001</v>
      </c>
      <c r="G2357" s="41">
        <f t="shared" si="187"/>
        <v>43839</v>
      </c>
      <c r="H2357" s="21">
        <f t="shared" si="188"/>
        <v>1.0330559135267207E-2</v>
      </c>
      <c r="I2357" s="21">
        <f t="shared" si="189"/>
        <v>4.7991747762867742E-3</v>
      </c>
      <c r="J2357" s="21">
        <f t="shared" si="190"/>
        <v>1.0982492154379075E-2</v>
      </c>
      <c r="K2357" s="21">
        <f t="shared" si="191"/>
        <v>6.6552624994673515E-3</v>
      </c>
    </row>
    <row r="2358" spans="1:11" x14ac:dyDescent="0.2">
      <c r="A2358" s="41">
        <v>43840</v>
      </c>
      <c r="B2358">
        <v>36.07062912</v>
      </c>
      <c r="C2358">
        <v>94.157997129999998</v>
      </c>
      <c r="D2358">
        <v>6.0834388730000004</v>
      </c>
      <c r="E2358">
        <v>3265.3500979999999</v>
      </c>
      <c r="G2358" s="41">
        <f t="shared" si="187"/>
        <v>43840</v>
      </c>
      <c r="H2358" s="21">
        <f t="shared" si="188"/>
        <v>-8.3503210380012505E-3</v>
      </c>
      <c r="I2358" s="21">
        <f t="shared" si="189"/>
        <v>-9.4105967769252397E-3</v>
      </c>
      <c r="J2358" s="21">
        <f t="shared" si="190"/>
        <v>5.3492454823049762E-3</v>
      </c>
      <c r="K2358" s="21">
        <f t="shared" si="191"/>
        <v>-2.8551785323552847E-3</v>
      </c>
    </row>
    <row r="2359" spans="1:11" x14ac:dyDescent="0.2">
      <c r="A2359" s="41">
        <v>43843</v>
      </c>
      <c r="B2359">
        <v>35.915657039999999</v>
      </c>
      <c r="C2359">
        <v>94.565002440000001</v>
      </c>
      <c r="D2359">
        <v>6.2741699219999996</v>
      </c>
      <c r="E2359">
        <v>3288.1298830000001</v>
      </c>
      <c r="G2359" s="41">
        <f t="shared" si="187"/>
        <v>43843</v>
      </c>
      <c r="H2359" s="21">
        <f t="shared" si="188"/>
        <v>-4.2963509032359314E-3</v>
      </c>
      <c r="I2359" s="21">
        <f t="shared" si="189"/>
        <v>4.3225782451390415E-3</v>
      </c>
      <c r="J2359" s="21">
        <f t="shared" si="190"/>
        <v>3.1352505216501347E-2</v>
      </c>
      <c r="K2359" s="21">
        <f t="shared" si="191"/>
        <v>6.9762152039845038E-3</v>
      </c>
    </row>
    <row r="2360" spans="1:11" x14ac:dyDescent="0.2">
      <c r="A2360" s="41">
        <v>43844</v>
      </c>
      <c r="B2360">
        <v>36.008640290000002</v>
      </c>
      <c r="C2360">
        <v>93.472000120000004</v>
      </c>
      <c r="D2360">
        <v>6.1571431160000003</v>
      </c>
      <c r="E2360">
        <v>3283.1499020000001</v>
      </c>
      <c r="G2360" s="41">
        <f t="shared" si="187"/>
        <v>43844</v>
      </c>
      <c r="H2360" s="21">
        <f t="shared" si="188"/>
        <v>2.588933564446443E-3</v>
      </c>
      <c r="I2360" s="21">
        <f t="shared" si="189"/>
        <v>-1.1558211725246736E-2</v>
      </c>
      <c r="J2360" s="21">
        <f t="shared" si="190"/>
        <v>-1.8652157569027827E-2</v>
      </c>
      <c r="K2360" s="21">
        <f t="shared" si="191"/>
        <v>-1.5145329342819425E-3</v>
      </c>
    </row>
    <row r="2361" spans="1:11" x14ac:dyDescent="0.2">
      <c r="A2361" s="41">
        <v>43845</v>
      </c>
      <c r="B2361">
        <v>35.72969818</v>
      </c>
      <c r="C2361">
        <v>93.100997919999998</v>
      </c>
      <c r="D2361">
        <v>6.1145644189999997</v>
      </c>
      <c r="E2361">
        <v>3289.290039</v>
      </c>
      <c r="G2361" s="41">
        <f t="shared" si="187"/>
        <v>43845</v>
      </c>
      <c r="H2361" s="21">
        <f t="shared" si="188"/>
        <v>-7.7465327141904884E-3</v>
      </c>
      <c r="I2361" s="21">
        <f t="shared" si="189"/>
        <v>-3.9691265782663132E-3</v>
      </c>
      <c r="J2361" s="21">
        <f t="shared" si="190"/>
        <v>-6.9153333287568231E-3</v>
      </c>
      <c r="K2361" s="21">
        <f t="shared" si="191"/>
        <v>1.8701969703727173E-3</v>
      </c>
    </row>
    <row r="2362" spans="1:11" x14ac:dyDescent="0.2">
      <c r="A2362" s="41">
        <v>43846</v>
      </c>
      <c r="B2362">
        <v>35.921859740000002</v>
      </c>
      <c r="C2362">
        <v>93.897003170000005</v>
      </c>
      <c r="D2362">
        <v>6.1982269289999996</v>
      </c>
      <c r="E2362">
        <v>3316.8100589999999</v>
      </c>
      <c r="G2362" s="41">
        <f t="shared" si="187"/>
        <v>43846</v>
      </c>
      <c r="H2362" s="21">
        <f t="shared" si="188"/>
        <v>5.3782027217785583E-3</v>
      </c>
      <c r="I2362" s="21">
        <f t="shared" si="189"/>
        <v>8.5499110405240497E-3</v>
      </c>
      <c r="J2362" s="21">
        <f t="shared" si="190"/>
        <v>1.3682497111328518E-2</v>
      </c>
      <c r="K2362" s="21">
        <f t="shared" si="191"/>
        <v>8.3665531691350381E-3</v>
      </c>
    </row>
    <row r="2363" spans="1:11" x14ac:dyDescent="0.2">
      <c r="A2363" s="41">
        <v>43847</v>
      </c>
      <c r="B2363">
        <v>35.630512240000002</v>
      </c>
      <c r="C2363">
        <v>93.236000059999995</v>
      </c>
      <c r="D2363">
        <v>6.2069416049999999</v>
      </c>
      <c r="E2363">
        <v>3329.6201169999999</v>
      </c>
      <c r="G2363" s="41">
        <f t="shared" si="187"/>
        <v>43847</v>
      </c>
      <c r="H2363" s="21">
        <f t="shared" si="188"/>
        <v>-8.1105906572976477E-3</v>
      </c>
      <c r="I2363" s="21">
        <f t="shared" si="189"/>
        <v>-7.0396614128702684E-3</v>
      </c>
      <c r="J2363" s="21">
        <f t="shared" si="190"/>
        <v>1.4059949885387724E-3</v>
      </c>
      <c r="K2363" s="21">
        <f t="shared" si="191"/>
        <v>3.8621620690157954E-3</v>
      </c>
    </row>
    <row r="2364" spans="1:11" x14ac:dyDescent="0.2">
      <c r="A2364" s="41">
        <v>43851</v>
      </c>
      <c r="B2364">
        <v>35.825782779999997</v>
      </c>
      <c r="C2364">
        <v>94.599998470000003</v>
      </c>
      <c r="D2364">
        <v>6.1735768320000002</v>
      </c>
      <c r="E2364">
        <v>3320.790039</v>
      </c>
      <c r="G2364" s="41">
        <f t="shared" si="187"/>
        <v>43851</v>
      </c>
      <c r="H2364" s="21">
        <f t="shared" si="188"/>
        <v>5.4804303313040342E-3</v>
      </c>
      <c r="I2364" s="21">
        <f t="shared" si="189"/>
        <v>1.4629525173991187E-2</v>
      </c>
      <c r="J2364" s="21">
        <f t="shared" si="190"/>
        <v>-5.3753966322355184E-3</v>
      </c>
      <c r="K2364" s="21">
        <f t="shared" si="191"/>
        <v>-2.6519776099730441E-3</v>
      </c>
    </row>
    <row r="2365" spans="1:11" x14ac:dyDescent="0.2">
      <c r="A2365" s="41">
        <v>43852</v>
      </c>
      <c r="B2365">
        <v>35.983856199999998</v>
      </c>
      <c r="C2365">
        <v>94.373001099999996</v>
      </c>
      <c r="D2365">
        <v>6.2276091579999999</v>
      </c>
      <c r="E2365">
        <v>3321.75</v>
      </c>
      <c r="G2365" s="41">
        <f t="shared" si="187"/>
        <v>43852</v>
      </c>
      <c r="H2365" s="21">
        <f t="shared" si="188"/>
        <v>4.4122809812894457E-3</v>
      </c>
      <c r="I2365" s="21">
        <f t="shared" si="189"/>
        <v>-2.3995494045593313E-3</v>
      </c>
      <c r="J2365" s="21">
        <f t="shared" si="190"/>
        <v>8.7521913908854554E-3</v>
      </c>
      <c r="K2365" s="21">
        <f t="shared" si="191"/>
        <v>2.8907608994432898E-4</v>
      </c>
    </row>
    <row r="2366" spans="1:11" x14ac:dyDescent="0.2">
      <c r="A2366" s="41">
        <v>43853</v>
      </c>
      <c r="B2366">
        <v>35.893970490000001</v>
      </c>
      <c r="C2366">
        <v>94.228996280000004</v>
      </c>
      <c r="D2366">
        <v>6.2960815429999997</v>
      </c>
      <c r="E2366">
        <v>3325.540039</v>
      </c>
      <c r="G2366" s="41">
        <f t="shared" si="187"/>
        <v>43853</v>
      </c>
      <c r="H2366" s="21">
        <f t="shared" si="188"/>
        <v>-2.4979454536614462E-3</v>
      </c>
      <c r="I2366" s="21">
        <f t="shared" si="189"/>
        <v>-1.525911206822772E-3</v>
      </c>
      <c r="J2366" s="21">
        <f t="shared" si="190"/>
        <v>1.0994971467025882E-2</v>
      </c>
      <c r="K2366" s="21">
        <f t="shared" si="191"/>
        <v>1.1409765936629679E-3</v>
      </c>
    </row>
    <row r="2367" spans="1:11" x14ac:dyDescent="0.2">
      <c r="A2367" s="41">
        <v>43854</v>
      </c>
      <c r="B2367">
        <v>35.44765091</v>
      </c>
      <c r="C2367">
        <v>93.082000730000004</v>
      </c>
      <c r="D2367">
        <v>6.2368211750000002</v>
      </c>
      <c r="E2367">
        <v>3295.469971</v>
      </c>
      <c r="G2367" s="41">
        <f t="shared" si="187"/>
        <v>43854</v>
      </c>
      <c r="H2367" s="21">
        <f t="shared" si="188"/>
        <v>-1.2434388670496753E-2</v>
      </c>
      <c r="I2367" s="21">
        <f t="shared" si="189"/>
        <v>-1.2172426697528604E-2</v>
      </c>
      <c r="J2367" s="21">
        <f t="shared" si="190"/>
        <v>-9.4122618322638463E-3</v>
      </c>
      <c r="K2367" s="21">
        <f t="shared" si="191"/>
        <v>-9.0421608663121544E-3</v>
      </c>
    </row>
    <row r="2368" spans="1:11" x14ac:dyDescent="0.2">
      <c r="A2368" s="41">
        <v>43857</v>
      </c>
      <c r="B2368">
        <v>35.90945816</v>
      </c>
      <c r="C2368">
        <v>91.416999820000001</v>
      </c>
      <c r="D2368">
        <v>5.980854034</v>
      </c>
      <c r="E2368">
        <v>3243.6298830000001</v>
      </c>
      <c r="G2368" s="41">
        <f t="shared" si="187"/>
        <v>43857</v>
      </c>
      <c r="H2368" s="21">
        <f t="shared" si="188"/>
        <v>1.3027866110860424E-2</v>
      </c>
      <c r="I2368" s="21">
        <f t="shared" si="189"/>
        <v>-1.7887463708796014E-2</v>
      </c>
      <c r="J2368" s="21">
        <f t="shared" si="190"/>
        <v>-4.1041282701199222E-2</v>
      </c>
      <c r="K2368" s="21">
        <f t="shared" si="191"/>
        <v>-1.5730711690954746E-2</v>
      </c>
    </row>
    <row r="2369" spans="1:11" x14ac:dyDescent="0.2">
      <c r="A2369" s="41">
        <v>43858</v>
      </c>
      <c r="B2369">
        <v>36.13882065</v>
      </c>
      <c r="C2369">
        <v>92.662498470000003</v>
      </c>
      <c r="D2369">
        <v>6.1743235590000003</v>
      </c>
      <c r="E2369">
        <v>3276.23999</v>
      </c>
      <c r="G2369" s="41">
        <f t="shared" si="187"/>
        <v>43858</v>
      </c>
      <c r="H2369" s="21">
        <f t="shared" si="188"/>
        <v>6.3872445242153372E-3</v>
      </c>
      <c r="I2369" s="21">
        <f t="shared" si="189"/>
        <v>1.3624365845000153E-2</v>
      </c>
      <c r="J2369" s="21">
        <f t="shared" si="190"/>
        <v>3.2348143576178767E-2</v>
      </c>
      <c r="K2369" s="21">
        <f t="shared" si="191"/>
        <v>1.0053584464402299E-2</v>
      </c>
    </row>
    <row r="2370" spans="1:11" x14ac:dyDescent="0.2">
      <c r="A2370" s="41">
        <v>43859</v>
      </c>
      <c r="B2370">
        <v>35.918762209999997</v>
      </c>
      <c r="C2370">
        <v>92.900001529999997</v>
      </c>
      <c r="D2370">
        <v>6.1138172150000001</v>
      </c>
      <c r="E2370">
        <v>3273.3999020000001</v>
      </c>
      <c r="G2370" s="41">
        <f t="shared" ref="G2370:G2433" si="192">A2370</f>
        <v>43859</v>
      </c>
      <c r="H2370" s="21">
        <f t="shared" si="188"/>
        <v>-6.0892534964336895E-3</v>
      </c>
      <c r="I2370" s="21">
        <f t="shared" si="189"/>
        <v>2.5630979513993069E-3</v>
      </c>
      <c r="J2370" s="21">
        <f t="shared" si="190"/>
        <v>-9.7996717246544573E-3</v>
      </c>
      <c r="K2370" s="21">
        <f t="shared" si="191"/>
        <v>-8.668742243146399E-4</v>
      </c>
    </row>
    <row r="2371" spans="1:11" x14ac:dyDescent="0.2">
      <c r="A2371" s="41">
        <v>43860</v>
      </c>
      <c r="B2371">
        <v>36.13262177</v>
      </c>
      <c r="C2371">
        <v>93.533996579999993</v>
      </c>
      <c r="D2371">
        <v>6.1205396649999999</v>
      </c>
      <c r="E2371">
        <v>3283.6599120000001</v>
      </c>
      <c r="G2371" s="41">
        <f t="shared" si="192"/>
        <v>43860</v>
      </c>
      <c r="H2371" s="21">
        <f t="shared" si="188"/>
        <v>5.9539791140259084E-3</v>
      </c>
      <c r="I2371" s="21">
        <f t="shared" si="189"/>
        <v>6.8244891233426586E-3</v>
      </c>
      <c r="J2371" s="21">
        <f t="shared" si="190"/>
        <v>1.0995503731296985E-3</v>
      </c>
      <c r="K2371" s="21">
        <f t="shared" si="191"/>
        <v>3.1343588645345033E-3</v>
      </c>
    </row>
    <row r="2372" spans="1:11" x14ac:dyDescent="0.2">
      <c r="A2372" s="41">
        <v>43861</v>
      </c>
      <c r="B2372">
        <v>35.484848020000001</v>
      </c>
      <c r="C2372">
        <v>100.435997</v>
      </c>
      <c r="D2372">
        <v>5.8869833949999997</v>
      </c>
      <c r="E2372">
        <v>3225.5200199999999</v>
      </c>
      <c r="G2372" s="41">
        <f t="shared" si="192"/>
        <v>43861</v>
      </c>
      <c r="H2372" s="21">
        <f t="shared" si="188"/>
        <v>-1.7927670848890048E-2</v>
      </c>
      <c r="I2372" s="21">
        <f t="shared" si="189"/>
        <v>7.3791355788979995E-2</v>
      </c>
      <c r="J2372" s="21">
        <f t="shared" si="190"/>
        <v>-3.8159424296452138E-2</v>
      </c>
      <c r="K2372" s="21">
        <f t="shared" si="191"/>
        <v>-1.7705820200054956E-2</v>
      </c>
    </row>
    <row r="2373" spans="1:11" x14ac:dyDescent="0.2">
      <c r="A2373" s="41">
        <v>43864</v>
      </c>
      <c r="B2373">
        <v>35.416660309999997</v>
      </c>
      <c r="C2373">
        <v>100.2099991</v>
      </c>
      <c r="D2373">
        <v>5.984091759</v>
      </c>
      <c r="E2373">
        <v>3248.919922</v>
      </c>
      <c r="G2373" s="41">
        <f t="shared" si="192"/>
        <v>43864</v>
      </c>
      <c r="H2373" s="21">
        <f t="shared" ref="H2373:H2436" si="193">(B2373-B2372)/B2372</f>
        <v>-1.9216007339688101E-3</v>
      </c>
      <c r="I2373" s="21">
        <f t="shared" ref="I2373:I2436" si="194">C2373/C2372-1</f>
        <v>-2.2501683335706124E-3</v>
      </c>
      <c r="J2373" s="21">
        <f t="shared" ref="J2373:J2436" si="195">D2373/D2372-1</f>
        <v>1.6495437048875905E-2</v>
      </c>
      <c r="K2373" s="21">
        <f t="shared" ref="K2373:K2436" si="196">E2373/E2372-1</f>
        <v>7.2546137847255832E-3</v>
      </c>
    </row>
    <row r="2374" spans="1:11" x14ac:dyDescent="0.2">
      <c r="A2374" s="41">
        <v>43865</v>
      </c>
      <c r="B2374">
        <v>35.726585389999997</v>
      </c>
      <c r="C2374">
        <v>102.48349760000001</v>
      </c>
      <c r="D2374">
        <v>6.1534070969999997</v>
      </c>
      <c r="E2374">
        <v>3297.5900879999999</v>
      </c>
      <c r="G2374" s="41">
        <f t="shared" si="192"/>
        <v>43865</v>
      </c>
      <c r="H2374" s="21">
        <f t="shared" si="193"/>
        <v>8.7508273588543586E-3</v>
      </c>
      <c r="I2374" s="21">
        <f t="shared" si="194"/>
        <v>2.2687341786434612E-2</v>
      </c>
      <c r="J2374" s="21">
        <f t="shared" si="195"/>
        <v>2.8294241602387027E-2</v>
      </c>
      <c r="K2374" s="21">
        <f t="shared" si="196"/>
        <v>1.4980414158696442E-2</v>
      </c>
    </row>
    <row r="2375" spans="1:11" x14ac:dyDescent="0.2">
      <c r="A2375" s="41">
        <v>43866</v>
      </c>
      <c r="B2375">
        <v>36.203910829999998</v>
      </c>
      <c r="C2375">
        <v>101.9934998</v>
      </c>
      <c r="D2375">
        <v>6.2437920570000003</v>
      </c>
      <c r="E2375">
        <v>3334.6899410000001</v>
      </c>
      <c r="G2375" s="41">
        <f t="shared" si="192"/>
        <v>43866</v>
      </c>
      <c r="H2375" s="21">
        <f t="shared" si="193"/>
        <v>1.336051108129708E-2</v>
      </c>
      <c r="I2375" s="21">
        <f t="shared" si="194"/>
        <v>-4.781236115813603E-3</v>
      </c>
      <c r="J2375" s="21">
        <f t="shared" si="195"/>
        <v>1.468860398397287E-2</v>
      </c>
      <c r="K2375" s="21">
        <f t="shared" si="196"/>
        <v>1.125059574111642E-2</v>
      </c>
    </row>
    <row r="2376" spans="1:11" x14ac:dyDescent="0.2">
      <c r="A2376" s="41">
        <v>43867</v>
      </c>
      <c r="B2376">
        <v>36.048934940000002</v>
      </c>
      <c r="C2376">
        <v>102.5114975</v>
      </c>
      <c r="D2376">
        <v>6.330693245</v>
      </c>
      <c r="E2376">
        <v>3345.780029</v>
      </c>
      <c r="G2376" s="41">
        <f t="shared" si="192"/>
        <v>43867</v>
      </c>
      <c r="H2376" s="21">
        <f t="shared" si="193"/>
        <v>-4.2806394791906465E-3</v>
      </c>
      <c r="I2376" s="21">
        <f t="shared" si="194"/>
        <v>5.0787324782044507E-3</v>
      </c>
      <c r="J2376" s="21">
        <f t="shared" si="195"/>
        <v>1.3918014438448978E-2</v>
      </c>
      <c r="K2376" s="21">
        <f t="shared" si="196"/>
        <v>3.325672909989974E-3</v>
      </c>
    </row>
    <row r="2377" spans="1:11" x14ac:dyDescent="0.2">
      <c r="A2377" s="41">
        <v>43868</v>
      </c>
      <c r="B2377">
        <v>36.092330930000003</v>
      </c>
      <c r="C2377">
        <v>103.9639969</v>
      </c>
      <c r="D2377">
        <v>6.2644596100000003</v>
      </c>
      <c r="E2377">
        <v>3327.709961</v>
      </c>
      <c r="G2377" s="41">
        <f t="shared" si="192"/>
        <v>43868</v>
      </c>
      <c r="H2377" s="21">
        <f t="shared" si="193"/>
        <v>1.2038078260073136E-3</v>
      </c>
      <c r="I2377" s="21">
        <f t="shared" si="194"/>
        <v>1.4169136491250622E-2</v>
      </c>
      <c r="J2377" s="21">
        <f t="shared" si="195"/>
        <v>-1.0462303643019033E-2</v>
      </c>
      <c r="K2377" s="21">
        <f t="shared" si="196"/>
        <v>-5.4008535657978918E-3</v>
      </c>
    </row>
    <row r="2378" spans="1:11" x14ac:dyDescent="0.2">
      <c r="A2378" s="41">
        <v>43871</v>
      </c>
      <c r="B2378">
        <v>35.720401760000001</v>
      </c>
      <c r="C2378">
        <v>106.6955032</v>
      </c>
      <c r="D2378">
        <v>6.5478158000000004</v>
      </c>
      <c r="E2378">
        <v>3352.0900879999999</v>
      </c>
      <c r="G2378" s="41">
        <f t="shared" si="192"/>
        <v>43871</v>
      </c>
      <c r="H2378" s="21">
        <f t="shared" si="193"/>
        <v>-1.0304936268077195E-2</v>
      </c>
      <c r="I2378" s="21">
        <f t="shared" si="194"/>
        <v>2.6273579137471748E-2</v>
      </c>
      <c r="J2378" s="21">
        <f t="shared" si="195"/>
        <v>4.523234367217821E-2</v>
      </c>
      <c r="K2378" s="21">
        <f t="shared" si="196"/>
        <v>7.3263978188391476E-3</v>
      </c>
    </row>
    <row r="2379" spans="1:11" x14ac:dyDescent="0.2">
      <c r="A2379" s="41">
        <v>43872</v>
      </c>
      <c r="B2379">
        <v>35.766899109999997</v>
      </c>
      <c r="C2379">
        <v>107.5400009</v>
      </c>
      <c r="D2379">
        <v>6.6703205109999999</v>
      </c>
      <c r="E2379">
        <v>3357.75</v>
      </c>
      <c r="G2379" s="41">
        <f t="shared" si="192"/>
        <v>43872</v>
      </c>
      <c r="H2379" s="21">
        <f t="shared" si="193"/>
        <v>1.3017028843181652E-3</v>
      </c>
      <c r="I2379" s="21">
        <f t="shared" si="194"/>
        <v>7.9150261695377644E-3</v>
      </c>
      <c r="J2379" s="21">
        <f t="shared" si="195"/>
        <v>1.8709248204569207E-2</v>
      </c>
      <c r="K2379" s="21">
        <f t="shared" si="196"/>
        <v>1.6884725205512652E-3</v>
      </c>
    </row>
    <row r="2380" spans="1:11" x14ac:dyDescent="0.2">
      <c r="A2380" s="41">
        <v>43873</v>
      </c>
      <c r="B2380">
        <v>35.906364439999997</v>
      </c>
      <c r="C2380">
        <v>108</v>
      </c>
      <c r="D2380">
        <v>6.7861037250000003</v>
      </c>
      <c r="E2380">
        <v>3379.4499510000001</v>
      </c>
      <c r="G2380" s="41">
        <f t="shared" si="192"/>
        <v>43873</v>
      </c>
      <c r="H2380" s="21">
        <f t="shared" si="193"/>
        <v>3.8992849106398303E-3</v>
      </c>
      <c r="I2380" s="21">
        <f t="shared" si="194"/>
        <v>4.2774697428888953E-3</v>
      </c>
      <c r="J2380" s="21">
        <f t="shared" si="195"/>
        <v>1.7357968602717433E-2</v>
      </c>
      <c r="K2380" s="21">
        <f t="shared" si="196"/>
        <v>6.4626464150101537E-3</v>
      </c>
    </row>
    <row r="2381" spans="1:11" x14ac:dyDescent="0.2">
      <c r="A2381" s="41">
        <v>43874</v>
      </c>
      <c r="B2381">
        <v>36.399166110000003</v>
      </c>
      <c r="C2381">
        <v>107.4934998</v>
      </c>
      <c r="D2381">
        <v>6.742280483</v>
      </c>
      <c r="E2381">
        <v>3373.9399410000001</v>
      </c>
      <c r="G2381" s="41">
        <f t="shared" si="192"/>
        <v>43874</v>
      </c>
      <c r="H2381" s="21">
        <f t="shared" si="193"/>
        <v>1.3724632880153706E-2</v>
      </c>
      <c r="I2381" s="21">
        <f t="shared" si="194"/>
        <v>-4.6898166666666796E-3</v>
      </c>
      <c r="J2381" s="21">
        <f t="shared" si="195"/>
        <v>-6.4577913595036396E-3</v>
      </c>
      <c r="K2381" s="21">
        <f t="shared" si="196"/>
        <v>-1.6304458062382787E-3</v>
      </c>
    </row>
    <row r="2382" spans="1:11" x14ac:dyDescent="0.2">
      <c r="A2382" s="41">
        <v>43875</v>
      </c>
      <c r="B2382">
        <v>36.538631440000003</v>
      </c>
      <c r="C2382">
        <v>106.7434998</v>
      </c>
      <c r="D2382">
        <v>7.2156190870000003</v>
      </c>
      <c r="E2382">
        <v>3380.1599120000001</v>
      </c>
      <c r="G2382" s="41">
        <f t="shared" si="192"/>
        <v>43875</v>
      </c>
      <c r="H2382" s="21">
        <f t="shared" si="193"/>
        <v>3.8315528871878364E-3</v>
      </c>
      <c r="I2382" s="21">
        <f t="shared" si="194"/>
        <v>-6.9771660741853037E-3</v>
      </c>
      <c r="J2382" s="21">
        <f t="shared" si="195"/>
        <v>7.0204525782259664E-2</v>
      </c>
      <c r="K2382" s="21">
        <f t="shared" si="196"/>
        <v>1.8435334086464028E-3</v>
      </c>
    </row>
    <row r="2383" spans="1:11" x14ac:dyDescent="0.2">
      <c r="A2383" s="41">
        <v>43879</v>
      </c>
      <c r="B2383">
        <v>37.07793427</v>
      </c>
      <c r="C2383">
        <v>107.7835007</v>
      </c>
      <c r="D2383">
        <v>7.3844375610000004</v>
      </c>
      <c r="E2383">
        <v>3370.290039</v>
      </c>
      <c r="G2383" s="41">
        <f t="shared" si="192"/>
        <v>43879</v>
      </c>
      <c r="H2383" s="21">
        <f t="shared" si="193"/>
        <v>1.4759798294185833E-2</v>
      </c>
      <c r="I2383" s="21">
        <f t="shared" si="194"/>
        <v>9.742990457954015E-3</v>
      </c>
      <c r="J2383" s="21">
        <f t="shared" si="195"/>
        <v>2.3396256366158719E-2</v>
      </c>
      <c r="K2383" s="21">
        <f t="shared" si="196"/>
        <v>-2.9199426231170111E-3</v>
      </c>
    </row>
    <row r="2384" spans="1:11" x14ac:dyDescent="0.2">
      <c r="A2384" s="41">
        <v>43880</v>
      </c>
      <c r="B2384">
        <v>36.473556520000002</v>
      </c>
      <c r="C2384">
        <v>108.5110016</v>
      </c>
      <c r="D2384">
        <v>7.8358654980000004</v>
      </c>
      <c r="E2384">
        <v>3386.1499020000001</v>
      </c>
      <c r="G2384" s="41">
        <f t="shared" si="192"/>
        <v>43880</v>
      </c>
      <c r="H2384" s="21">
        <f t="shared" si="193"/>
        <v>-1.6300200156754784E-2</v>
      </c>
      <c r="I2384" s="21">
        <f t="shared" si="194"/>
        <v>6.7496499489740902E-3</v>
      </c>
      <c r="J2384" s="21">
        <f t="shared" si="195"/>
        <v>6.1132338552655874E-2</v>
      </c>
      <c r="K2384" s="21">
        <f t="shared" si="196"/>
        <v>4.70578579780212E-3</v>
      </c>
    </row>
    <row r="2385" spans="1:11" x14ac:dyDescent="0.2">
      <c r="A2385" s="41">
        <v>43881</v>
      </c>
      <c r="B2385">
        <v>36.476650239999998</v>
      </c>
      <c r="C2385">
        <v>107.6549988</v>
      </c>
      <c r="D2385">
        <v>7.686469078</v>
      </c>
      <c r="E2385">
        <v>3373.2299800000001</v>
      </c>
      <c r="G2385" s="41">
        <f t="shared" si="192"/>
        <v>43881</v>
      </c>
      <c r="H2385" s="21">
        <f t="shared" si="193"/>
        <v>8.4820903009526818E-5</v>
      </c>
      <c r="I2385" s="21">
        <f t="shared" si="194"/>
        <v>-7.8886268431606066E-3</v>
      </c>
      <c r="J2385" s="21">
        <f t="shared" si="195"/>
        <v>-1.9065720313618417E-2</v>
      </c>
      <c r="K2385" s="21">
        <f t="shared" si="196"/>
        <v>-3.8155198009305336E-3</v>
      </c>
    </row>
    <row r="2386" spans="1:11" x14ac:dyDescent="0.2">
      <c r="A2386" s="41">
        <v>43882</v>
      </c>
      <c r="B2386">
        <v>36.752498629999998</v>
      </c>
      <c r="C2386">
        <v>104.7985001</v>
      </c>
      <c r="D2386">
        <v>7.3221888540000002</v>
      </c>
      <c r="E2386">
        <v>3337.75</v>
      </c>
      <c r="G2386" s="41">
        <f t="shared" si="192"/>
        <v>43882</v>
      </c>
      <c r="H2386" s="21">
        <f t="shared" si="193"/>
        <v>7.5623279052501116E-3</v>
      </c>
      <c r="I2386" s="21">
        <f t="shared" si="194"/>
        <v>-2.6533823155827307E-2</v>
      </c>
      <c r="J2386" s="21">
        <f t="shared" si="195"/>
        <v>-4.7392400893491171E-2</v>
      </c>
      <c r="K2386" s="21">
        <f t="shared" si="196"/>
        <v>-1.0518102889622738E-2</v>
      </c>
    </row>
    <row r="2387" spans="1:11" x14ac:dyDescent="0.2">
      <c r="A2387" s="41">
        <v>43885</v>
      </c>
      <c r="B2387">
        <v>36.05203247</v>
      </c>
      <c r="C2387">
        <v>100.46450040000001</v>
      </c>
      <c r="D2387">
        <v>6.8045287129999998</v>
      </c>
      <c r="E2387">
        <v>3225.889893</v>
      </c>
      <c r="G2387" s="41">
        <f t="shared" si="192"/>
        <v>43885</v>
      </c>
      <c r="H2387" s="21">
        <f t="shared" si="193"/>
        <v>-1.9059007852821944E-2</v>
      </c>
      <c r="I2387" s="21">
        <f t="shared" si="194"/>
        <v>-4.1355550851056466E-2</v>
      </c>
      <c r="J2387" s="21">
        <f t="shared" si="195"/>
        <v>-7.0697458276729686E-2</v>
      </c>
      <c r="K2387" s="21">
        <f t="shared" si="196"/>
        <v>-3.3513626544828146E-2</v>
      </c>
    </row>
    <row r="2388" spans="1:11" x14ac:dyDescent="0.2">
      <c r="A2388" s="41">
        <v>43886</v>
      </c>
      <c r="B2388">
        <v>35.453861240000002</v>
      </c>
      <c r="C2388">
        <v>98.637001040000001</v>
      </c>
      <c r="D2388">
        <v>6.5249075889999997</v>
      </c>
      <c r="E2388">
        <v>3128.209961</v>
      </c>
      <c r="G2388" s="41">
        <f t="shared" si="192"/>
        <v>43886</v>
      </c>
      <c r="H2388" s="21">
        <f t="shared" si="193"/>
        <v>-1.6591886476795863E-2</v>
      </c>
      <c r="I2388" s="21">
        <f t="shared" si="194"/>
        <v>-1.8190498660957899E-2</v>
      </c>
      <c r="J2388" s="21">
        <f t="shared" si="195"/>
        <v>-4.1093385860182519E-2</v>
      </c>
      <c r="K2388" s="21">
        <f t="shared" si="196"/>
        <v>-3.0279995672499505E-2</v>
      </c>
    </row>
    <row r="2389" spans="1:11" x14ac:dyDescent="0.2">
      <c r="A2389" s="41">
        <v>43887</v>
      </c>
      <c r="B2389">
        <v>35.264797209999998</v>
      </c>
      <c r="C2389">
        <v>98.979499820000001</v>
      </c>
      <c r="D2389">
        <v>6.6643452639999996</v>
      </c>
      <c r="E2389">
        <v>3116.389893</v>
      </c>
      <c r="G2389" s="41">
        <f t="shared" si="192"/>
        <v>43887</v>
      </c>
      <c r="H2389" s="21">
        <f t="shared" si="193"/>
        <v>-5.3326781170649259E-3</v>
      </c>
      <c r="I2389" s="21">
        <f t="shared" si="194"/>
        <v>3.4723154231048881E-3</v>
      </c>
      <c r="J2389" s="21">
        <f t="shared" si="195"/>
        <v>2.1370061276434038E-2</v>
      </c>
      <c r="K2389" s="21">
        <f t="shared" si="196"/>
        <v>-3.7785404903645237E-3</v>
      </c>
    </row>
    <row r="2390" spans="1:11" x14ac:dyDescent="0.2">
      <c r="A2390" s="41">
        <v>43888</v>
      </c>
      <c r="B2390">
        <v>34.217201230000001</v>
      </c>
      <c r="C2390">
        <v>94.214996339999999</v>
      </c>
      <c r="D2390">
        <v>6.29336977</v>
      </c>
      <c r="E2390">
        <v>2978.76001</v>
      </c>
      <c r="G2390" s="41">
        <f t="shared" si="192"/>
        <v>43888</v>
      </c>
      <c r="H2390" s="21">
        <f t="shared" si="193"/>
        <v>-2.9706564701382471E-2</v>
      </c>
      <c r="I2390" s="21">
        <f t="shared" si="194"/>
        <v>-4.8136265475826057E-2</v>
      </c>
      <c r="J2390" s="21">
        <f t="shared" si="195"/>
        <v>-5.5665707478267268E-2</v>
      </c>
      <c r="K2390" s="21">
        <f t="shared" si="196"/>
        <v>-4.4163242638266431E-2</v>
      </c>
    </row>
    <row r="2391" spans="1:11" x14ac:dyDescent="0.2">
      <c r="A2391" s="41">
        <v>43889</v>
      </c>
      <c r="B2391">
        <v>33.374172209999998</v>
      </c>
      <c r="C2391">
        <v>94.1875</v>
      </c>
      <c r="D2391">
        <v>6.7286233900000001</v>
      </c>
      <c r="E2391">
        <v>2954.219971</v>
      </c>
      <c r="G2391" s="41">
        <f t="shared" si="192"/>
        <v>43889</v>
      </c>
      <c r="H2391" s="21">
        <f t="shared" si="193"/>
        <v>-2.4637579629419707E-2</v>
      </c>
      <c r="I2391" s="21">
        <f t="shared" si="194"/>
        <v>-2.9184674487248152E-4</v>
      </c>
      <c r="J2391" s="21">
        <f t="shared" si="195"/>
        <v>6.9160662078814994E-2</v>
      </c>
      <c r="K2391" s="21">
        <f t="shared" si="196"/>
        <v>-8.2383404227317492E-3</v>
      </c>
    </row>
    <row r="2392" spans="1:11" x14ac:dyDescent="0.2">
      <c r="A2392" s="41">
        <v>43892</v>
      </c>
      <c r="B2392">
        <v>35.915657039999999</v>
      </c>
      <c r="C2392">
        <v>97.697502139999997</v>
      </c>
      <c r="D2392">
        <v>6.8870797159999997</v>
      </c>
      <c r="E2392">
        <v>3090.2299800000001</v>
      </c>
      <c r="G2392" s="41">
        <f t="shared" si="192"/>
        <v>43892</v>
      </c>
      <c r="H2392" s="21">
        <f t="shared" si="193"/>
        <v>7.6151246958523502E-2</v>
      </c>
      <c r="I2392" s="21">
        <f t="shared" si="194"/>
        <v>3.7266114293297958E-2</v>
      </c>
      <c r="J2392" s="21">
        <f t="shared" si="195"/>
        <v>2.3549590579775348E-2</v>
      </c>
      <c r="K2392" s="21">
        <f t="shared" si="196"/>
        <v>4.6039228742320359E-2</v>
      </c>
    </row>
    <row r="2393" spans="1:11" x14ac:dyDescent="0.2">
      <c r="A2393" s="41">
        <v>43893</v>
      </c>
      <c r="B2393">
        <v>34.995140079999999</v>
      </c>
      <c r="C2393">
        <v>95.449501040000001</v>
      </c>
      <c r="D2393">
        <v>6.6244821549999999</v>
      </c>
      <c r="E2393">
        <v>3003.3701169999999</v>
      </c>
      <c r="G2393" s="41">
        <f t="shared" si="192"/>
        <v>43893</v>
      </c>
      <c r="H2393" s="21">
        <f t="shared" si="193"/>
        <v>-2.5629962970600873E-2</v>
      </c>
      <c r="I2393" s="21">
        <f t="shared" si="194"/>
        <v>-2.3009811415430237E-2</v>
      </c>
      <c r="J2393" s="21">
        <f t="shared" si="195"/>
        <v>-3.8129014303397102E-2</v>
      </c>
      <c r="K2393" s="21">
        <f t="shared" si="196"/>
        <v>-2.8107896034326951E-2</v>
      </c>
    </row>
    <row r="2394" spans="1:11" x14ac:dyDescent="0.2">
      <c r="A2394" s="41">
        <v>43894</v>
      </c>
      <c r="B2394">
        <v>36.191493989999998</v>
      </c>
      <c r="C2394">
        <v>98.791496280000004</v>
      </c>
      <c r="D2394">
        <v>7.0883874889999996</v>
      </c>
      <c r="E2394">
        <v>3130.1201169999999</v>
      </c>
      <c r="G2394" s="41">
        <f t="shared" si="192"/>
        <v>43894</v>
      </c>
      <c r="H2394" s="21">
        <f t="shared" si="193"/>
        <v>3.4186287217742126E-2</v>
      </c>
      <c r="I2394" s="21">
        <f t="shared" si="194"/>
        <v>3.5013229022532899E-2</v>
      </c>
      <c r="J2394" s="21">
        <f t="shared" si="195"/>
        <v>7.0028920471897571E-2</v>
      </c>
      <c r="K2394" s="21">
        <f t="shared" si="196"/>
        <v>4.2202590777125959E-2</v>
      </c>
    </row>
    <row r="2395" spans="1:11" x14ac:dyDescent="0.2">
      <c r="A2395" s="41">
        <v>43895</v>
      </c>
      <c r="B2395">
        <v>35.928066250000001</v>
      </c>
      <c r="C2395">
        <v>96.201499940000005</v>
      </c>
      <c r="D2395">
        <v>6.8088483809999998</v>
      </c>
      <c r="E2395">
        <v>3023.9399410000001</v>
      </c>
      <c r="G2395" s="41">
        <f t="shared" si="192"/>
        <v>43895</v>
      </c>
      <c r="H2395" s="21">
        <f t="shared" si="193"/>
        <v>-7.2787196923339102E-3</v>
      </c>
      <c r="I2395" s="21">
        <f t="shared" si="194"/>
        <v>-2.6216794334800841E-2</v>
      </c>
      <c r="J2395" s="21">
        <f t="shared" si="195"/>
        <v>-3.9436205827319437E-2</v>
      </c>
      <c r="K2395" s="21">
        <f t="shared" si="196"/>
        <v>-3.3922077118805904E-2</v>
      </c>
    </row>
    <row r="2396" spans="1:11" x14ac:dyDescent="0.2">
      <c r="A2396" s="41">
        <v>43896</v>
      </c>
      <c r="B2396">
        <v>36.334075929999997</v>
      </c>
      <c r="C2396">
        <v>95.05449677</v>
      </c>
      <c r="D2396">
        <v>6.6282186510000001</v>
      </c>
      <c r="E2396">
        <v>2972.3701169999999</v>
      </c>
      <c r="G2396" s="41">
        <f t="shared" si="192"/>
        <v>43896</v>
      </c>
      <c r="H2396" s="21">
        <f t="shared" si="193"/>
        <v>1.1300627124622851E-2</v>
      </c>
      <c r="I2396" s="21">
        <f t="shared" si="194"/>
        <v>-1.1922923974318267E-2</v>
      </c>
      <c r="J2396" s="21">
        <f t="shared" si="195"/>
        <v>-2.6528675613345265E-2</v>
      </c>
      <c r="K2396" s="21">
        <f t="shared" si="196"/>
        <v>-1.7053851930321828E-2</v>
      </c>
    </row>
    <row r="2397" spans="1:11" x14ac:dyDescent="0.2">
      <c r="A2397" s="41">
        <v>43899</v>
      </c>
      <c r="B2397">
        <v>36.312377929999997</v>
      </c>
      <c r="C2397">
        <v>90.030502319999997</v>
      </c>
      <c r="D2397">
        <v>6.1149826049999998</v>
      </c>
      <c r="E2397">
        <v>2746.5600589999999</v>
      </c>
      <c r="G2397" s="41">
        <f t="shared" si="192"/>
        <v>43899</v>
      </c>
      <c r="H2397" s="21">
        <f t="shared" si="193"/>
        <v>-5.9718045511335683E-4</v>
      </c>
      <c r="I2397" s="21">
        <f t="shared" si="194"/>
        <v>-5.2853832493126363E-2</v>
      </c>
      <c r="J2397" s="21">
        <f t="shared" si="195"/>
        <v>-7.7431972755239165E-2</v>
      </c>
      <c r="K2397" s="21">
        <f t="shared" si="196"/>
        <v>-7.5969697282486814E-2</v>
      </c>
    </row>
    <row r="2398" spans="1:11" x14ac:dyDescent="0.2">
      <c r="A2398" s="41">
        <v>43900</v>
      </c>
      <c r="B2398">
        <v>37.127521510000001</v>
      </c>
      <c r="C2398">
        <v>94.591003420000007</v>
      </c>
      <c r="D2398">
        <v>6.5046429630000002</v>
      </c>
      <c r="E2398">
        <v>2882.2299800000001</v>
      </c>
      <c r="G2398" s="41">
        <f t="shared" si="192"/>
        <v>43900</v>
      </c>
      <c r="H2398" s="21">
        <f t="shared" si="193"/>
        <v>2.2448091435140129E-2</v>
      </c>
      <c r="I2398" s="21">
        <f t="shared" si="194"/>
        <v>5.0655066699399232E-2</v>
      </c>
      <c r="J2398" s="21">
        <f t="shared" si="195"/>
        <v>6.3722234905687181E-2</v>
      </c>
      <c r="K2398" s="21">
        <f t="shared" si="196"/>
        <v>4.9396305955674791E-2</v>
      </c>
    </row>
    <row r="2399" spans="1:11" x14ac:dyDescent="0.2">
      <c r="A2399" s="41">
        <v>43901</v>
      </c>
      <c r="B2399">
        <v>35.466247559999999</v>
      </c>
      <c r="C2399">
        <v>91.042999269999996</v>
      </c>
      <c r="D2399">
        <v>6.1406445500000002</v>
      </c>
      <c r="E2399">
        <v>2741.3798830000001</v>
      </c>
      <c r="G2399" s="41">
        <f t="shared" si="192"/>
        <v>43901</v>
      </c>
      <c r="H2399" s="21">
        <f t="shared" si="193"/>
        <v>-4.4745080803536827E-2</v>
      </c>
      <c r="I2399" s="21">
        <f t="shared" si="194"/>
        <v>-3.7508896424814031E-2</v>
      </c>
      <c r="J2399" s="21">
        <f t="shared" si="195"/>
        <v>-5.5959783660765372E-2</v>
      </c>
      <c r="K2399" s="21">
        <f t="shared" si="196"/>
        <v>-4.8868444911533415E-2</v>
      </c>
    </row>
    <row r="2400" spans="1:11" x14ac:dyDescent="0.2">
      <c r="A2400" s="41">
        <v>43902</v>
      </c>
      <c r="B2400">
        <v>32.249076840000001</v>
      </c>
      <c r="C2400">
        <v>83.830497739999998</v>
      </c>
      <c r="D2400">
        <v>5.3892273900000003</v>
      </c>
      <c r="E2400">
        <v>2480.639893</v>
      </c>
      <c r="G2400" s="41">
        <f t="shared" si="192"/>
        <v>43902</v>
      </c>
      <c r="H2400" s="21">
        <f t="shared" si="193"/>
        <v>-9.0710772673577952E-2</v>
      </c>
      <c r="I2400" s="21">
        <f t="shared" si="194"/>
        <v>-7.9220825190637445E-2</v>
      </c>
      <c r="J2400" s="21">
        <f t="shared" si="195"/>
        <v>-0.12236779932165265</v>
      </c>
      <c r="K2400" s="21">
        <f t="shared" si="196"/>
        <v>-9.5112680886335954E-2</v>
      </c>
    </row>
    <row r="2401" spans="1:11" x14ac:dyDescent="0.2">
      <c r="A2401" s="41">
        <v>43903</v>
      </c>
      <c r="B2401">
        <v>35.363975519999997</v>
      </c>
      <c r="C2401">
        <v>89.25</v>
      </c>
      <c r="D2401">
        <v>6.0003757479999997</v>
      </c>
      <c r="E2401">
        <v>2711.0200199999999</v>
      </c>
      <c r="G2401" s="41">
        <f t="shared" si="192"/>
        <v>43903</v>
      </c>
      <c r="H2401" s="21">
        <f t="shared" si="193"/>
        <v>9.65887704461805E-2</v>
      </c>
      <c r="I2401" s="21">
        <f t="shared" si="194"/>
        <v>6.4648336895345215E-2</v>
      </c>
      <c r="J2401" s="21">
        <f t="shared" si="195"/>
        <v>0.11340185035317263</v>
      </c>
      <c r="K2401" s="21">
        <f t="shared" si="196"/>
        <v>9.2871249732820349E-2</v>
      </c>
    </row>
    <row r="2402" spans="1:11" x14ac:dyDescent="0.2">
      <c r="A2402" s="41">
        <v>43906</v>
      </c>
      <c r="B2402">
        <v>33.089019780000001</v>
      </c>
      <c r="C2402">
        <v>84.457496640000002</v>
      </c>
      <c r="D2402">
        <v>4.8931822780000003</v>
      </c>
      <c r="E2402">
        <v>2386.1298830000001</v>
      </c>
      <c r="G2402" s="41">
        <f t="shared" si="192"/>
        <v>43906</v>
      </c>
      <c r="H2402" s="21">
        <f t="shared" si="193"/>
        <v>-6.4329751012111205E-2</v>
      </c>
      <c r="I2402" s="21">
        <f t="shared" si="194"/>
        <v>-5.3697516638655407E-2</v>
      </c>
      <c r="J2402" s="21">
        <f t="shared" si="195"/>
        <v>-0.18452068945332978</v>
      </c>
      <c r="K2402" s="21">
        <f t="shared" si="196"/>
        <v>-0.11984055248695646</v>
      </c>
    </row>
    <row r="2403" spans="1:11" x14ac:dyDescent="0.2">
      <c r="A2403" s="41">
        <v>43907</v>
      </c>
      <c r="B2403">
        <v>36.963260650000002</v>
      </c>
      <c r="C2403">
        <v>90.391998290000004</v>
      </c>
      <c r="D2403">
        <v>5.4131441120000003</v>
      </c>
      <c r="E2403">
        <v>2529.1899410000001</v>
      </c>
      <c r="G2403" s="41">
        <f t="shared" si="192"/>
        <v>43907</v>
      </c>
      <c r="H2403" s="21">
        <f t="shared" si="193"/>
        <v>0.11708539254891162</v>
      </c>
      <c r="I2403" s="21">
        <f t="shared" si="194"/>
        <v>7.0266132505629519E-2</v>
      </c>
      <c r="J2403" s="21">
        <f t="shared" si="195"/>
        <v>0.10626251066463954</v>
      </c>
      <c r="K2403" s="21">
        <f t="shared" si="196"/>
        <v>5.9954849490479356E-2</v>
      </c>
    </row>
    <row r="2404" spans="1:11" x14ac:dyDescent="0.2">
      <c r="A2404" s="41">
        <v>43908</v>
      </c>
      <c r="B2404">
        <v>37.992244720000002</v>
      </c>
      <c r="C2404">
        <v>91.5</v>
      </c>
      <c r="D2404">
        <v>5.053132057</v>
      </c>
      <c r="E2404">
        <v>2398.1000979999999</v>
      </c>
      <c r="G2404" s="41">
        <f t="shared" si="192"/>
        <v>43908</v>
      </c>
      <c r="H2404" s="21">
        <f t="shared" si="193"/>
        <v>2.7838022184874533E-2</v>
      </c>
      <c r="I2404" s="21">
        <f t="shared" si="194"/>
        <v>1.2257741071784345E-2</v>
      </c>
      <c r="J2404" s="21">
        <f t="shared" si="195"/>
        <v>-6.6507014694457522E-2</v>
      </c>
      <c r="K2404" s="21">
        <f t="shared" si="196"/>
        <v>-5.1830762440945644E-2</v>
      </c>
    </row>
    <row r="2405" spans="1:11" x14ac:dyDescent="0.2">
      <c r="A2405" s="41">
        <v>43909</v>
      </c>
      <c r="B2405">
        <v>37.185951230000001</v>
      </c>
      <c r="C2405">
        <v>94.046501160000005</v>
      </c>
      <c r="D2405">
        <v>5.3060140609999999</v>
      </c>
      <c r="E2405">
        <v>2409.389893</v>
      </c>
      <c r="G2405" s="41">
        <f t="shared" si="192"/>
        <v>43909</v>
      </c>
      <c r="H2405" s="21">
        <f t="shared" si="193"/>
        <v>-2.1222580975204918E-2</v>
      </c>
      <c r="I2405" s="21">
        <f t="shared" si="194"/>
        <v>2.7830613770491786E-2</v>
      </c>
      <c r="J2405" s="21">
        <f t="shared" si="195"/>
        <v>5.0044606225892574E-2</v>
      </c>
      <c r="K2405" s="21">
        <f t="shared" si="196"/>
        <v>4.7078080724887172E-3</v>
      </c>
    </row>
    <row r="2406" spans="1:11" x14ac:dyDescent="0.2">
      <c r="A2406" s="41">
        <v>43910</v>
      </c>
      <c r="B2406">
        <v>35.479980470000001</v>
      </c>
      <c r="C2406">
        <v>92.30449677</v>
      </c>
      <c r="D2406">
        <v>5.1261320110000002</v>
      </c>
      <c r="E2406">
        <v>2304.919922</v>
      </c>
      <c r="G2406" s="41">
        <f t="shared" si="192"/>
        <v>43910</v>
      </c>
      <c r="H2406" s="21">
        <f t="shared" si="193"/>
        <v>-4.587675462295817E-2</v>
      </c>
      <c r="I2406" s="21">
        <f t="shared" si="194"/>
        <v>-1.8522798493442738E-2</v>
      </c>
      <c r="J2406" s="21">
        <f t="shared" si="195"/>
        <v>-3.390154039020743E-2</v>
      </c>
      <c r="K2406" s="21">
        <f t="shared" si="196"/>
        <v>-4.3359512424085644E-2</v>
      </c>
    </row>
    <row r="2407" spans="1:11" x14ac:dyDescent="0.2">
      <c r="A2407" s="41">
        <v>43913</v>
      </c>
      <c r="B2407">
        <v>35.576480869999997</v>
      </c>
      <c r="C2407">
        <v>95.141502380000006</v>
      </c>
      <c r="D2407">
        <v>5.2990379330000001</v>
      </c>
      <c r="E2407">
        <v>2237.3999020000001</v>
      </c>
      <c r="G2407" s="41">
        <f t="shared" si="192"/>
        <v>43913</v>
      </c>
      <c r="H2407" s="21">
        <f t="shared" si="193"/>
        <v>2.7198549357035904E-3</v>
      </c>
      <c r="I2407" s="21">
        <f t="shared" si="194"/>
        <v>3.0735291445974866E-2</v>
      </c>
      <c r="J2407" s="21">
        <f t="shared" si="195"/>
        <v>3.3730290524896178E-2</v>
      </c>
      <c r="K2407" s="21">
        <f t="shared" si="196"/>
        <v>-2.9293868023585024E-2</v>
      </c>
    </row>
    <row r="2408" spans="1:11" x14ac:dyDescent="0.2">
      <c r="A2408" s="41">
        <v>43914</v>
      </c>
      <c r="B2408">
        <v>35.809963230000001</v>
      </c>
      <c r="C2408">
        <v>97.004997250000002</v>
      </c>
      <c r="D2408">
        <v>6.2081627849999999</v>
      </c>
      <c r="E2408">
        <v>2447.330078</v>
      </c>
      <c r="G2408" s="41">
        <f t="shared" si="192"/>
        <v>43914</v>
      </c>
      <c r="H2408" s="21">
        <f t="shared" si="193"/>
        <v>6.5628289895555249E-3</v>
      </c>
      <c r="I2408" s="21">
        <f t="shared" si="194"/>
        <v>1.9586561315345863E-2</v>
      </c>
      <c r="J2408" s="21">
        <f t="shared" si="195"/>
        <v>0.17156413362100764</v>
      </c>
      <c r="K2408" s="21">
        <f t="shared" si="196"/>
        <v>9.3827739874460692E-2</v>
      </c>
    </row>
    <row r="2409" spans="1:11" x14ac:dyDescent="0.2">
      <c r="A2409" s="41">
        <v>43915</v>
      </c>
      <c r="B2409">
        <v>34.057300570000002</v>
      </c>
      <c r="C2409">
        <v>94.291999820000001</v>
      </c>
      <c r="D2409">
        <v>6.1194667819999999</v>
      </c>
      <c r="E2409">
        <v>2475.5600589999999</v>
      </c>
      <c r="G2409" s="41">
        <f t="shared" si="192"/>
        <v>43915</v>
      </c>
      <c r="H2409" s="21">
        <f t="shared" si="193"/>
        <v>-4.8943436460490285E-2</v>
      </c>
      <c r="I2409" s="21">
        <f t="shared" si="194"/>
        <v>-2.7967604833883941E-2</v>
      </c>
      <c r="J2409" s="21">
        <f t="shared" si="195"/>
        <v>-1.4286996986339506E-2</v>
      </c>
      <c r="K2409" s="21">
        <f t="shared" si="196"/>
        <v>1.1535011665884554E-2</v>
      </c>
    </row>
    <row r="2410" spans="1:11" x14ac:dyDescent="0.2">
      <c r="A2410" s="41">
        <v>43916</v>
      </c>
      <c r="B2410">
        <v>34.188041689999999</v>
      </c>
      <c r="C2410">
        <v>97.77449799</v>
      </c>
      <c r="D2410">
        <v>6.4089736940000002</v>
      </c>
      <c r="E2410">
        <v>2630.070068</v>
      </c>
      <c r="G2410" s="41">
        <f t="shared" si="192"/>
        <v>43916</v>
      </c>
      <c r="H2410" s="21">
        <f t="shared" si="193"/>
        <v>3.8388573906870901E-3</v>
      </c>
      <c r="I2410" s="21">
        <f t="shared" si="194"/>
        <v>3.6933124513722992E-2</v>
      </c>
      <c r="J2410" s="21">
        <f t="shared" si="195"/>
        <v>4.7309172892573859E-2</v>
      </c>
      <c r="K2410" s="21">
        <f t="shared" si="196"/>
        <v>6.2414162984360866E-2</v>
      </c>
    </row>
    <row r="2411" spans="1:11" x14ac:dyDescent="0.2">
      <c r="A2411" s="41">
        <v>43917</v>
      </c>
      <c r="B2411">
        <v>34.113327030000001</v>
      </c>
      <c r="C2411">
        <v>95.004997250000002</v>
      </c>
      <c r="D2411">
        <v>6.2966079710000002</v>
      </c>
      <c r="E2411">
        <v>2541.469971</v>
      </c>
      <c r="G2411" s="41">
        <f t="shared" si="192"/>
        <v>43917</v>
      </c>
      <c r="H2411" s="21">
        <f t="shared" si="193"/>
        <v>-2.1854033254514243E-3</v>
      </c>
      <c r="I2411" s="21">
        <f t="shared" si="194"/>
        <v>-2.8325389512951049E-2</v>
      </c>
      <c r="J2411" s="21">
        <f t="shared" si="195"/>
        <v>-1.7532561118981493E-2</v>
      </c>
      <c r="K2411" s="21">
        <f t="shared" si="196"/>
        <v>-3.3687352317337549E-2</v>
      </c>
    </row>
    <row r="2412" spans="1:11" x14ac:dyDescent="0.2">
      <c r="A2412" s="41">
        <v>43920</v>
      </c>
      <c r="B2412">
        <v>35.859786990000003</v>
      </c>
      <c r="C2412">
        <v>98.197502139999997</v>
      </c>
      <c r="D2412">
        <v>6.6170072559999999</v>
      </c>
      <c r="E2412">
        <v>2626.6499020000001</v>
      </c>
      <c r="G2412" s="41">
        <f t="shared" si="192"/>
        <v>43920</v>
      </c>
      <c r="H2412" s="21">
        <f t="shared" si="193"/>
        <v>5.1195826149238621E-2</v>
      </c>
      <c r="I2412" s="21">
        <f t="shared" si="194"/>
        <v>3.3603546996576528E-2</v>
      </c>
      <c r="J2412" s="21">
        <f t="shared" si="195"/>
        <v>5.0884426420645612E-2</v>
      </c>
      <c r="K2412" s="21">
        <f t="shared" si="196"/>
        <v>3.351600922771647E-2</v>
      </c>
    </row>
    <row r="2413" spans="1:11" x14ac:dyDescent="0.2">
      <c r="A2413" s="41">
        <v>43921</v>
      </c>
      <c r="B2413">
        <v>35.37102127</v>
      </c>
      <c r="C2413">
        <v>97.486000059999995</v>
      </c>
      <c r="D2413">
        <v>6.5674276349999996</v>
      </c>
      <c r="E2413">
        <v>2584.5900879999999</v>
      </c>
      <c r="G2413" s="41">
        <f t="shared" si="192"/>
        <v>43921</v>
      </c>
      <c r="H2413" s="21">
        <f t="shared" si="193"/>
        <v>-1.3629911414038867E-2</v>
      </c>
      <c r="I2413" s="21">
        <f t="shared" si="194"/>
        <v>-7.2456229995098154E-3</v>
      </c>
      <c r="J2413" s="21">
        <f t="shared" si="195"/>
        <v>-7.4927560272877169E-3</v>
      </c>
      <c r="K2413" s="21">
        <f t="shared" si="196"/>
        <v>-1.601272174414059E-2</v>
      </c>
    </row>
    <row r="2414" spans="1:11" x14ac:dyDescent="0.2">
      <c r="A2414" s="41">
        <v>43922</v>
      </c>
      <c r="B2414">
        <v>35.532894130000003</v>
      </c>
      <c r="C2414">
        <v>95.385002139999997</v>
      </c>
      <c r="D2414">
        <v>6.0559353829999996</v>
      </c>
      <c r="E2414">
        <v>2470.5</v>
      </c>
      <c r="G2414" s="41">
        <f t="shared" si="192"/>
        <v>43922</v>
      </c>
      <c r="H2414" s="21">
        <f t="shared" si="193"/>
        <v>4.5764259607990266E-3</v>
      </c>
      <c r="I2414" s="21">
        <f t="shared" si="194"/>
        <v>-2.1551791218296867E-2</v>
      </c>
      <c r="J2414" s="21">
        <f t="shared" si="195"/>
        <v>-7.7883195739240185E-2</v>
      </c>
      <c r="K2414" s="21">
        <f t="shared" si="196"/>
        <v>-4.4142430372115515E-2</v>
      </c>
    </row>
    <row r="2415" spans="1:11" x14ac:dyDescent="0.2">
      <c r="A2415" s="41">
        <v>43923</v>
      </c>
      <c r="B2415">
        <v>36.936908719999998</v>
      </c>
      <c r="C2415">
        <v>95.941497799999993</v>
      </c>
      <c r="D2415">
        <v>6.3648738859999998</v>
      </c>
      <c r="E2415">
        <v>2526.8999020000001</v>
      </c>
      <c r="G2415" s="41">
        <f t="shared" si="192"/>
        <v>43923</v>
      </c>
      <c r="H2415" s="21">
        <f t="shared" si="193"/>
        <v>3.9513094116772285E-2</v>
      </c>
      <c r="I2415" s="21">
        <f t="shared" si="194"/>
        <v>5.8342050376347654E-3</v>
      </c>
      <c r="J2415" s="21">
        <f t="shared" si="195"/>
        <v>5.1014167665533794E-2</v>
      </c>
      <c r="K2415" s="21">
        <f t="shared" si="196"/>
        <v>2.2829347095729702E-2</v>
      </c>
    </row>
    <row r="2416" spans="1:11" x14ac:dyDescent="0.2">
      <c r="A2416" s="41">
        <v>43924</v>
      </c>
      <c r="B2416">
        <v>37.195297240000002</v>
      </c>
      <c r="C2416">
        <v>95.329498290000004</v>
      </c>
      <c r="D2416">
        <v>6.0768642430000002</v>
      </c>
      <c r="E2416">
        <v>2488.6499020000001</v>
      </c>
      <c r="G2416" s="41">
        <f t="shared" si="192"/>
        <v>43924</v>
      </c>
      <c r="H2416" s="21">
        <f t="shared" si="193"/>
        <v>6.9954018610143189E-3</v>
      </c>
      <c r="I2416" s="21">
        <f t="shared" si="194"/>
        <v>-6.3788821733403722E-3</v>
      </c>
      <c r="J2416" s="21">
        <f t="shared" si="195"/>
        <v>-4.5249858545272637E-2</v>
      </c>
      <c r="K2416" s="21">
        <f t="shared" si="196"/>
        <v>-1.513712512700871E-2</v>
      </c>
    </row>
    <row r="2417" spans="1:11" x14ac:dyDescent="0.2">
      <c r="A2417" s="41">
        <v>43927</v>
      </c>
      <c r="B2417">
        <v>39.246826169999999</v>
      </c>
      <c r="C2417">
        <v>99.879501340000004</v>
      </c>
      <c r="D2417">
        <v>6.6870169639999997</v>
      </c>
      <c r="E2417">
        <v>2663.679932</v>
      </c>
      <c r="G2417" s="41">
        <f t="shared" si="192"/>
        <v>43927</v>
      </c>
      <c r="H2417" s="21">
        <f t="shared" si="193"/>
        <v>5.5155599826576251E-2</v>
      </c>
      <c r="I2417" s="21">
        <f t="shared" si="194"/>
        <v>4.7729224758516153E-2</v>
      </c>
      <c r="J2417" s="21">
        <f t="shared" si="195"/>
        <v>0.10040585022165671</v>
      </c>
      <c r="K2417" s="21">
        <f t="shared" si="196"/>
        <v>7.0331318944997889E-2</v>
      </c>
    </row>
    <row r="2418" spans="1:11" x14ac:dyDescent="0.2">
      <c r="A2418" s="41">
        <v>43928</v>
      </c>
      <c r="B2418">
        <v>37.976684570000003</v>
      </c>
      <c r="C2418">
        <v>100.58000180000001</v>
      </c>
      <c r="D2418">
        <v>6.4535689349999998</v>
      </c>
      <c r="E2418">
        <v>2659.4099120000001</v>
      </c>
      <c r="G2418" s="41">
        <f t="shared" si="192"/>
        <v>43928</v>
      </c>
      <c r="H2418" s="21">
        <f t="shared" si="193"/>
        <v>-3.2362912468343302E-2</v>
      </c>
      <c r="I2418" s="21">
        <f t="shared" si="194"/>
        <v>7.0134557201624315E-3</v>
      </c>
      <c r="J2418" s="21">
        <f t="shared" si="195"/>
        <v>-3.4910638070276057E-2</v>
      </c>
      <c r="K2418" s="21">
        <f t="shared" si="196"/>
        <v>-1.6030529601932519E-3</v>
      </c>
    </row>
    <row r="2419" spans="1:11" x14ac:dyDescent="0.2">
      <c r="A2419" s="41">
        <v>43929</v>
      </c>
      <c r="B2419">
        <v>37.929985049999999</v>
      </c>
      <c r="C2419">
        <v>102.1500015</v>
      </c>
      <c r="D2419">
        <v>6.6508903500000001</v>
      </c>
      <c r="E2419">
        <v>2749.9799800000001</v>
      </c>
      <c r="G2419" s="41">
        <f t="shared" si="192"/>
        <v>43929</v>
      </c>
      <c r="H2419" s="21">
        <f t="shared" si="193"/>
        <v>-1.2296892298201008E-3</v>
      </c>
      <c r="I2419" s="21">
        <f t="shared" si="194"/>
        <v>1.5609461840355499E-2</v>
      </c>
      <c r="J2419" s="21">
        <f t="shared" si="195"/>
        <v>3.0575549279384884E-2</v>
      </c>
      <c r="K2419" s="21">
        <f t="shared" si="196"/>
        <v>3.4056452745897747E-2</v>
      </c>
    </row>
    <row r="2420" spans="1:11" x14ac:dyDescent="0.2">
      <c r="A2420" s="41">
        <v>43930</v>
      </c>
      <c r="B2420">
        <v>37.91753387</v>
      </c>
      <c r="C2420">
        <v>102.1380005</v>
      </c>
      <c r="D2420">
        <v>6.551233292</v>
      </c>
      <c r="E2420">
        <v>2789.820068</v>
      </c>
      <c r="G2420" s="41">
        <f t="shared" si="192"/>
        <v>43930</v>
      </c>
      <c r="H2420" s="21">
        <f t="shared" si="193"/>
        <v>-3.2826746394932577E-4</v>
      </c>
      <c r="I2420" s="21">
        <f t="shared" si="194"/>
        <v>-1.17484090296327E-4</v>
      </c>
      <c r="J2420" s="21">
        <f t="shared" si="195"/>
        <v>-1.4984017590968124E-2</v>
      </c>
      <c r="K2420" s="21">
        <f t="shared" si="196"/>
        <v>1.4487410195618944E-2</v>
      </c>
    </row>
    <row r="2421" spans="1:11" x14ac:dyDescent="0.2">
      <c r="A2421" s="41">
        <v>43934</v>
      </c>
      <c r="B2421">
        <v>39.007122039999999</v>
      </c>
      <c r="C2421">
        <v>108.4434967</v>
      </c>
      <c r="D2421">
        <v>6.7231421469999999</v>
      </c>
      <c r="E2421">
        <v>2761.6298830000001</v>
      </c>
      <c r="G2421" s="41">
        <f t="shared" si="192"/>
        <v>43934</v>
      </c>
      <c r="H2421" s="21">
        <f t="shared" si="193"/>
        <v>2.8735734073203293E-2</v>
      </c>
      <c r="I2421" s="21">
        <f t="shared" si="194"/>
        <v>6.1735065980658144E-2</v>
      </c>
      <c r="J2421" s="21">
        <f t="shared" si="195"/>
        <v>2.6240685888857751E-2</v>
      </c>
      <c r="K2421" s="21">
        <f t="shared" si="196"/>
        <v>-1.0104660627883844E-2</v>
      </c>
    </row>
    <row r="2422" spans="1:11" x14ac:dyDescent="0.2">
      <c r="A2422" s="41">
        <v>43935</v>
      </c>
      <c r="B2422">
        <v>40.158958439999999</v>
      </c>
      <c r="C2422">
        <v>114.1660004</v>
      </c>
      <c r="D2422">
        <v>7.0744347569999997</v>
      </c>
      <c r="E2422">
        <v>2846.0600589999999</v>
      </c>
      <c r="G2422" s="41">
        <f t="shared" si="192"/>
        <v>43935</v>
      </c>
      <c r="H2422" s="21">
        <f t="shared" si="193"/>
        <v>2.9528874209659599E-2</v>
      </c>
      <c r="I2422" s="21">
        <f t="shared" si="194"/>
        <v>5.2769450212683866E-2</v>
      </c>
      <c r="J2422" s="21">
        <f t="shared" si="195"/>
        <v>5.2251254297330796E-2</v>
      </c>
      <c r="K2422" s="21">
        <f t="shared" si="196"/>
        <v>3.0572589223390789E-2</v>
      </c>
    </row>
    <row r="2423" spans="1:11" x14ac:dyDescent="0.2">
      <c r="A2423" s="41">
        <v>43936</v>
      </c>
      <c r="B2423">
        <v>40.084251399999999</v>
      </c>
      <c r="C2423">
        <v>115.3840027</v>
      </c>
      <c r="D2423">
        <v>6.9969511029999998</v>
      </c>
      <c r="E2423">
        <v>2783.360107</v>
      </c>
      <c r="G2423" s="41">
        <f t="shared" si="192"/>
        <v>43936</v>
      </c>
      <c r="H2423" s="21">
        <f t="shared" si="193"/>
        <v>-1.8602833066902577E-3</v>
      </c>
      <c r="I2423" s="21">
        <f t="shared" si="194"/>
        <v>1.0668695546244278E-2</v>
      </c>
      <c r="J2423" s="21">
        <f t="shared" si="195"/>
        <v>-1.095262825391552E-2</v>
      </c>
      <c r="K2423" s="21">
        <f t="shared" si="196"/>
        <v>-2.2030438817243536E-2</v>
      </c>
    </row>
    <row r="2424" spans="1:11" x14ac:dyDescent="0.2">
      <c r="A2424" s="41">
        <v>43937</v>
      </c>
      <c r="B2424">
        <v>41.195617679999998</v>
      </c>
      <c r="C2424">
        <v>120.4095001</v>
      </c>
      <c r="D2424">
        <v>7.3422641750000004</v>
      </c>
      <c r="E2424">
        <v>2799.5500489999999</v>
      </c>
      <c r="G2424" s="41">
        <f t="shared" si="192"/>
        <v>43937</v>
      </c>
      <c r="H2424" s="21">
        <f t="shared" si="193"/>
        <v>2.7725758650440923E-2</v>
      </c>
      <c r="I2424" s="21">
        <f t="shared" si="194"/>
        <v>4.3554542071714719E-2</v>
      </c>
      <c r="J2424" s="21">
        <f t="shared" si="195"/>
        <v>4.9351934423544019E-2</v>
      </c>
      <c r="K2424" s="21">
        <f t="shared" si="196"/>
        <v>5.8166896763673925E-3</v>
      </c>
    </row>
    <row r="2425" spans="1:11" x14ac:dyDescent="0.2">
      <c r="A2425" s="41">
        <v>43938</v>
      </c>
      <c r="B2425">
        <v>41.130249020000001</v>
      </c>
      <c r="C2425">
        <v>118.75</v>
      </c>
      <c r="D2425">
        <v>7.2829680440000004</v>
      </c>
      <c r="E2425">
        <v>2874.5600589999999</v>
      </c>
      <c r="G2425" s="41">
        <f t="shared" si="192"/>
        <v>43938</v>
      </c>
      <c r="H2425" s="21">
        <f t="shared" si="193"/>
        <v>-1.5867867428950562E-3</v>
      </c>
      <c r="I2425" s="21">
        <f t="shared" si="194"/>
        <v>-1.3782135949586993E-2</v>
      </c>
      <c r="J2425" s="21">
        <f t="shared" si="195"/>
        <v>-8.0760007521794019E-3</v>
      </c>
      <c r="K2425" s="21">
        <f t="shared" si="196"/>
        <v>2.6793594930297315E-2</v>
      </c>
    </row>
    <row r="2426" spans="1:11" x14ac:dyDescent="0.2">
      <c r="A2426" s="41">
        <v>43941</v>
      </c>
      <c r="B2426">
        <v>40.423572540000002</v>
      </c>
      <c r="C2426">
        <v>119.68049619999999</v>
      </c>
      <c r="D2426">
        <v>7.1516704559999997</v>
      </c>
      <c r="E2426">
        <v>2823.1599120000001</v>
      </c>
      <c r="G2426" s="41">
        <f t="shared" si="192"/>
        <v>43941</v>
      </c>
      <c r="H2426" s="21">
        <f t="shared" si="193"/>
        <v>-1.7181429649413747E-2</v>
      </c>
      <c r="I2426" s="21">
        <f t="shared" si="194"/>
        <v>7.8357574736842572E-3</v>
      </c>
      <c r="J2426" s="21">
        <f t="shared" si="195"/>
        <v>-1.8028032967708718E-2</v>
      </c>
      <c r="K2426" s="21">
        <f t="shared" si="196"/>
        <v>-1.7881048210862893E-2</v>
      </c>
    </row>
    <row r="2427" spans="1:11" x14ac:dyDescent="0.2">
      <c r="A2427" s="41">
        <v>43942</v>
      </c>
      <c r="B2427">
        <v>40.224334720000002</v>
      </c>
      <c r="C2427">
        <v>116.4059982</v>
      </c>
      <c r="D2427">
        <v>6.7146720889999996</v>
      </c>
      <c r="E2427">
        <v>2736.5600589999999</v>
      </c>
      <c r="G2427" s="41">
        <f t="shared" si="192"/>
        <v>43942</v>
      </c>
      <c r="H2427" s="21">
        <f t="shared" si="193"/>
        <v>-4.9287533852395236E-3</v>
      </c>
      <c r="I2427" s="21">
        <f t="shared" si="194"/>
        <v>-2.736033108124758E-2</v>
      </c>
      <c r="J2427" s="21">
        <f t="shared" si="195"/>
        <v>-6.1104376898878821E-2</v>
      </c>
      <c r="K2427" s="21">
        <f t="shared" si="196"/>
        <v>-3.0674795512610764E-2</v>
      </c>
    </row>
    <row r="2428" spans="1:11" x14ac:dyDescent="0.2">
      <c r="A2428" s="41">
        <v>43943</v>
      </c>
      <c r="B2428">
        <v>40.965259549999999</v>
      </c>
      <c r="C2428">
        <v>118.1744995</v>
      </c>
      <c r="D2428">
        <v>7.129247189</v>
      </c>
      <c r="E2428">
        <v>2799.3100589999999</v>
      </c>
      <c r="G2428" s="41">
        <f t="shared" si="192"/>
        <v>43943</v>
      </c>
      <c r="H2428" s="21">
        <f t="shared" si="193"/>
        <v>1.8419815645368549E-2</v>
      </c>
      <c r="I2428" s="21">
        <f t="shared" si="194"/>
        <v>1.5192527252431587E-2</v>
      </c>
      <c r="J2428" s="21">
        <f t="shared" si="195"/>
        <v>6.1741674724393292E-2</v>
      </c>
      <c r="K2428" s="21">
        <f t="shared" si="196"/>
        <v>2.2930247700439832E-2</v>
      </c>
    </row>
    <row r="2429" spans="1:11" x14ac:dyDescent="0.2">
      <c r="A2429" s="41">
        <v>43944</v>
      </c>
      <c r="B2429">
        <v>40.012645720000002</v>
      </c>
      <c r="C2429">
        <v>119.9725037</v>
      </c>
      <c r="D2429">
        <v>7.0759286880000003</v>
      </c>
      <c r="E2429">
        <v>2797.8000489999999</v>
      </c>
      <c r="G2429" s="41">
        <f t="shared" si="192"/>
        <v>43944</v>
      </c>
      <c r="H2429" s="21">
        <f t="shared" si="193"/>
        <v>-2.3254187583927981E-2</v>
      </c>
      <c r="I2429" s="21">
        <f t="shared" si="194"/>
        <v>1.5214823905389308E-2</v>
      </c>
      <c r="J2429" s="21">
        <f t="shared" si="195"/>
        <v>-7.4788402739446314E-3</v>
      </c>
      <c r="K2429" s="21">
        <f t="shared" si="196"/>
        <v>-5.3942220339087132E-4</v>
      </c>
    </row>
    <row r="2430" spans="1:11" x14ac:dyDescent="0.2">
      <c r="A2430" s="41">
        <v>43945</v>
      </c>
      <c r="B2430">
        <v>40.29593277</v>
      </c>
      <c r="C2430">
        <v>120.5110016</v>
      </c>
      <c r="D2430">
        <v>7.2149510379999997</v>
      </c>
      <c r="E2430">
        <v>2836.73999</v>
      </c>
      <c r="G2430" s="41">
        <f t="shared" si="192"/>
        <v>43945</v>
      </c>
      <c r="H2430" s="21">
        <f t="shared" si="193"/>
        <v>7.079937977168045E-3</v>
      </c>
      <c r="I2430" s="21">
        <f t="shared" si="194"/>
        <v>4.4885109787033972E-3</v>
      </c>
      <c r="J2430" s="21">
        <f t="shared" si="195"/>
        <v>1.9647223160369931E-2</v>
      </c>
      <c r="K2430" s="21">
        <f t="shared" si="196"/>
        <v>1.3918057158487152E-2</v>
      </c>
    </row>
    <row r="2431" spans="1:11" x14ac:dyDescent="0.2">
      <c r="A2431" s="41">
        <v>43948</v>
      </c>
      <c r="B2431">
        <v>39.941047670000003</v>
      </c>
      <c r="C2431">
        <v>118.8000031</v>
      </c>
      <c r="D2431">
        <v>7.4015612600000003</v>
      </c>
      <c r="E2431">
        <v>2878.4799800000001</v>
      </c>
      <c r="G2431" s="41">
        <f t="shared" si="192"/>
        <v>43948</v>
      </c>
      <c r="H2431" s="21">
        <f t="shared" si="193"/>
        <v>-8.806970718995397E-3</v>
      </c>
      <c r="I2431" s="21">
        <f t="shared" si="194"/>
        <v>-1.4197861417492352E-2</v>
      </c>
      <c r="J2431" s="21">
        <f t="shared" si="195"/>
        <v>2.586437815269349E-2</v>
      </c>
      <c r="K2431" s="21">
        <f t="shared" si="196"/>
        <v>1.4714069723394063E-2</v>
      </c>
    </row>
    <row r="2432" spans="1:11" x14ac:dyDescent="0.2">
      <c r="A2432" s="41">
        <v>43949</v>
      </c>
      <c r="B2432">
        <v>39.847663879999999</v>
      </c>
      <c r="C2432">
        <v>115.70400239999999</v>
      </c>
      <c r="D2432">
        <v>7.2590508460000001</v>
      </c>
      <c r="E2432">
        <v>2863.389893</v>
      </c>
      <c r="G2432" s="41">
        <f t="shared" si="192"/>
        <v>43949</v>
      </c>
      <c r="H2432" s="21">
        <f t="shared" si="193"/>
        <v>-2.3380405734861457E-3</v>
      </c>
      <c r="I2432" s="21">
        <f t="shared" si="194"/>
        <v>-2.6060611272829215E-2</v>
      </c>
      <c r="J2432" s="21">
        <f t="shared" si="195"/>
        <v>-1.9254101802840484E-2</v>
      </c>
      <c r="K2432" s="21">
        <f t="shared" si="196"/>
        <v>-5.2423803899446231E-3</v>
      </c>
    </row>
    <row r="2433" spans="1:11" x14ac:dyDescent="0.2">
      <c r="A2433" s="41">
        <v>43950</v>
      </c>
      <c r="B2433">
        <v>38.477893829999999</v>
      </c>
      <c r="C2433">
        <v>118.635498</v>
      </c>
      <c r="D2433">
        <v>7.4359421729999999</v>
      </c>
      <c r="E2433">
        <v>2939.51001</v>
      </c>
      <c r="G2433" s="41">
        <f t="shared" si="192"/>
        <v>43950</v>
      </c>
      <c r="H2433" s="21">
        <f t="shared" si="193"/>
        <v>-3.437516573430803E-2</v>
      </c>
      <c r="I2433" s="21">
        <f t="shared" si="194"/>
        <v>2.5336164170583597E-2</v>
      </c>
      <c r="J2433" s="21">
        <f t="shared" si="195"/>
        <v>2.4368382417030876E-2</v>
      </c>
      <c r="K2433" s="21">
        <f t="shared" si="196"/>
        <v>2.6583916212768344E-2</v>
      </c>
    </row>
    <row r="2434" spans="1:11" x14ac:dyDescent="0.2">
      <c r="A2434" s="41">
        <v>43951</v>
      </c>
      <c r="B2434">
        <v>37.83969879</v>
      </c>
      <c r="C2434">
        <v>123.6999969</v>
      </c>
      <c r="D2434">
        <v>7.2819724079999997</v>
      </c>
      <c r="E2434">
        <v>2912.429932</v>
      </c>
      <c r="G2434" s="41">
        <f t="shared" ref="G2434:G2497" si="197">A2434</f>
        <v>43951</v>
      </c>
      <c r="H2434" s="21">
        <f t="shared" si="193"/>
        <v>-1.6586018008668105E-2</v>
      </c>
      <c r="I2434" s="21">
        <f t="shared" si="194"/>
        <v>4.2689574245307282E-2</v>
      </c>
      <c r="J2434" s="21">
        <f t="shared" si="195"/>
        <v>-2.0706154165516022E-2</v>
      </c>
      <c r="K2434" s="21">
        <f t="shared" si="196"/>
        <v>-9.2124462607290347E-3</v>
      </c>
    </row>
    <row r="2435" spans="1:11" x14ac:dyDescent="0.2">
      <c r="A2435" s="41">
        <v>43952</v>
      </c>
      <c r="B2435">
        <v>38.266197200000001</v>
      </c>
      <c r="C2435">
        <v>114.302002</v>
      </c>
      <c r="D2435">
        <v>7.0452852249999998</v>
      </c>
      <c r="E2435">
        <v>2830.709961</v>
      </c>
      <c r="G2435" s="41">
        <f t="shared" si="197"/>
        <v>43952</v>
      </c>
      <c r="H2435" s="21">
        <f t="shared" si="193"/>
        <v>1.1271189349760695E-2</v>
      </c>
      <c r="I2435" s="21">
        <f t="shared" si="194"/>
        <v>-7.597409163718416E-2</v>
      </c>
      <c r="J2435" s="21">
        <f t="shared" si="195"/>
        <v>-3.2503169435244561E-2</v>
      </c>
      <c r="K2435" s="21">
        <f t="shared" si="196"/>
        <v>-2.8059034176963649E-2</v>
      </c>
    </row>
    <row r="2436" spans="1:11" x14ac:dyDescent="0.2">
      <c r="A2436" s="41">
        <v>43955</v>
      </c>
      <c r="B2436">
        <v>38.509029390000002</v>
      </c>
      <c r="C2436">
        <v>115.7994995</v>
      </c>
      <c r="D2436">
        <v>7.257306099</v>
      </c>
      <c r="E2436">
        <v>2842.73999</v>
      </c>
      <c r="G2436" s="41">
        <f t="shared" si="197"/>
        <v>43955</v>
      </c>
      <c r="H2436" s="21">
        <f t="shared" si="193"/>
        <v>6.3458667902333774E-3</v>
      </c>
      <c r="I2436" s="21">
        <f t="shared" si="194"/>
        <v>1.3101235969602554E-2</v>
      </c>
      <c r="J2436" s="21">
        <f t="shared" si="195"/>
        <v>3.0094008578623654E-2</v>
      </c>
      <c r="K2436" s="21">
        <f t="shared" si="196"/>
        <v>4.2498274870061969E-3</v>
      </c>
    </row>
    <row r="2437" spans="1:11" x14ac:dyDescent="0.2">
      <c r="A2437" s="41">
        <v>43956</v>
      </c>
      <c r="B2437">
        <v>38.829677580000002</v>
      </c>
      <c r="C2437">
        <v>115.88999939999999</v>
      </c>
      <c r="D2437">
        <v>7.3183464999999996</v>
      </c>
      <c r="E2437">
        <v>2868.4399410000001</v>
      </c>
      <c r="G2437" s="41">
        <f t="shared" si="197"/>
        <v>43956</v>
      </c>
      <c r="H2437" s="21">
        <f t="shared" ref="H2437:H2500" si="198">(B2437-B2436)/B2436</f>
        <v>8.3265715879940021E-3</v>
      </c>
      <c r="I2437" s="21">
        <f t="shared" ref="I2437:I2500" si="199">C2437/C2436-1</f>
        <v>7.8152237609629971E-4</v>
      </c>
      <c r="J2437" s="21">
        <f t="shared" ref="J2437:J2500" si="200">D2437/D2436-1</f>
        <v>8.4108896837644664E-3</v>
      </c>
      <c r="K2437" s="21">
        <f t="shared" ref="K2437:K2500" si="201">E2437/E2436-1</f>
        <v>9.0405563260818056E-3</v>
      </c>
    </row>
    <row r="2438" spans="1:11" x14ac:dyDescent="0.2">
      <c r="A2438" s="41">
        <v>43957</v>
      </c>
      <c r="B2438">
        <v>38.384494779999997</v>
      </c>
      <c r="C2438">
        <v>117.56300349999999</v>
      </c>
      <c r="D2438">
        <v>7.4192504880000003</v>
      </c>
      <c r="E2438">
        <v>2848.419922</v>
      </c>
      <c r="G2438" s="41">
        <f t="shared" si="197"/>
        <v>43957</v>
      </c>
      <c r="H2438" s="21">
        <f t="shared" si="198"/>
        <v>-1.1465014075453079E-2</v>
      </c>
      <c r="I2438" s="21">
        <f t="shared" si="199"/>
        <v>1.4436138654428277E-2</v>
      </c>
      <c r="J2438" s="21">
        <f t="shared" si="200"/>
        <v>1.3787812315254611E-2</v>
      </c>
      <c r="K2438" s="21">
        <f t="shared" si="201"/>
        <v>-6.9794102061696561E-3</v>
      </c>
    </row>
    <row r="2439" spans="1:11" x14ac:dyDescent="0.2">
      <c r="A2439" s="41">
        <v>43958</v>
      </c>
      <c r="B2439">
        <v>38.112468720000003</v>
      </c>
      <c r="C2439">
        <v>118.38050079999999</v>
      </c>
      <c r="D2439">
        <v>7.5956439969999998</v>
      </c>
      <c r="E2439">
        <v>2881.1899410000001</v>
      </c>
      <c r="G2439" s="41">
        <f t="shared" si="197"/>
        <v>43958</v>
      </c>
      <c r="H2439" s="21">
        <f t="shared" si="198"/>
        <v>-7.086873529509945E-3</v>
      </c>
      <c r="I2439" s="21">
        <f t="shared" si="199"/>
        <v>6.953695258389736E-3</v>
      </c>
      <c r="J2439" s="21">
        <f t="shared" si="200"/>
        <v>2.3775111688882911E-2</v>
      </c>
      <c r="K2439" s="21">
        <f t="shared" si="201"/>
        <v>1.1504630601302246E-2</v>
      </c>
    </row>
    <row r="2440" spans="1:11" x14ac:dyDescent="0.2">
      <c r="A2440" s="41">
        <v>43959</v>
      </c>
      <c r="B2440">
        <v>38.440776820000004</v>
      </c>
      <c r="C2440">
        <v>118.98049930000001</v>
      </c>
      <c r="D2440">
        <v>7.7857403759999997</v>
      </c>
      <c r="E2440">
        <v>2929.8000489999999</v>
      </c>
      <c r="G2440" s="41">
        <f t="shared" si="197"/>
        <v>43959</v>
      </c>
      <c r="H2440" s="21">
        <f t="shared" si="198"/>
        <v>8.6141913926377888E-3</v>
      </c>
      <c r="I2440" s="21">
        <f t="shared" si="199"/>
        <v>5.0683896076237911E-3</v>
      </c>
      <c r="J2440" s="21">
        <f t="shared" si="200"/>
        <v>2.5027025894720945E-2</v>
      </c>
      <c r="K2440" s="21">
        <f t="shared" si="201"/>
        <v>1.6871538841735756E-2</v>
      </c>
    </row>
    <row r="2441" spans="1:11" x14ac:dyDescent="0.2">
      <c r="A2441" s="41">
        <v>43962</v>
      </c>
      <c r="B2441">
        <v>38.669033050000003</v>
      </c>
      <c r="C2441">
        <v>120.4499969</v>
      </c>
      <c r="D2441">
        <v>8.0378742219999992</v>
      </c>
      <c r="E2441">
        <v>2930.1899410000001</v>
      </c>
      <c r="G2441" s="41">
        <f t="shared" si="197"/>
        <v>43962</v>
      </c>
      <c r="H2441" s="21">
        <f t="shared" si="198"/>
        <v>5.9378672566586148E-3</v>
      </c>
      <c r="I2441" s="21">
        <f t="shared" si="199"/>
        <v>1.235074326167318E-2</v>
      </c>
      <c r="J2441" s="21">
        <f t="shared" si="200"/>
        <v>3.2384055185967542E-2</v>
      </c>
      <c r="K2441" s="21">
        <f t="shared" si="201"/>
        <v>1.3307802357820364E-4</v>
      </c>
    </row>
    <row r="2442" spans="1:11" x14ac:dyDescent="0.2">
      <c r="A2442" s="41">
        <v>43963</v>
      </c>
      <c r="B2442">
        <v>38.703422549999999</v>
      </c>
      <c r="C2442">
        <v>117.8475037</v>
      </c>
      <c r="D2442">
        <v>7.7757744789999999</v>
      </c>
      <c r="E2442">
        <v>2870.1201169999999</v>
      </c>
      <c r="G2442" s="41">
        <f t="shared" si="197"/>
        <v>43963</v>
      </c>
      <c r="H2442" s="21">
        <f t="shared" si="198"/>
        <v>8.893291941262046E-4</v>
      </c>
      <c r="I2442" s="21">
        <f t="shared" si="199"/>
        <v>-2.1606419817184697E-2</v>
      </c>
      <c r="J2442" s="21">
        <f t="shared" si="200"/>
        <v>-3.2608092110053333E-2</v>
      </c>
      <c r="K2442" s="21">
        <f t="shared" si="201"/>
        <v>-2.0500317457065598E-2</v>
      </c>
    </row>
    <row r="2443" spans="1:11" x14ac:dyDescent="0.2">
      <c r="A2443" s="41">
        <v>43964</v>
      </c>
      <c r="B2443">
        <v>38.681541439999997</v>
      </c>
      <c r="C2443">
        <v>118.39600369999999</v>
      </c>
      <c r="D2443">
        <v>7.7533521649999999</v>
      </c>
      <c r="E2443">
        <v>2820</v>
      </c>
      <c r="G2443" s="41">
        <f t="shared" si="197"/>
        <v>43964</v>
      </c>
      <c r="H2443" s="21">
        <f t="shared" si="198"/>
        <v>-5.653533604614634E-4</v>
      </c>
      <c r="I2443" s="21">
        <f t="shared" si="199"/>
        <v>4.6543200558264441E-3</v>
      </c>
      <c r="J2443" s="21">
        <f t="shared" si="200"/>
        <v>-2.8836116660219124E-3</v>
      </c>
      <c r="K2443" s="21">
        <f t="shared" si="201"/>
        <v>-1.7462724540040497E-2</v>
      </c>
    </row>
    <row r="2444" spans="1:11" x14ac:dyDescent="0.2">
      <c r="A2444" s="41">
        <v>43965</v>
      </c>
      <c r="B2444">
        <v>38.590869900000001</v>
      </c>
      <c r="C2444">
        <v>119.4424973</v>
      </c>
      <c r="D2444">
        <v>8.0029916760000006</v>
      </c>
      <c r="E2444">
        <v>2852.5</v>
      </c>
      <c r="G2444" s="41">
        <f t="shared" si="197"/>
        <v>43965</v>
      </c>
      <c r="H2444" s="21">
        <f t="shared" si="198"/>
        <v>-2.344051881713102E-3</v>
      </c>
      <c r="I2444" s="21">
        <f t="shared" si="199"/>
        <v>8.8389267145509987E-3</v>
      </c>
      <c r="J2444" s="21">
        <f t="shared" si="200"/>
        <v>3.2197623129633923E-2</v>
      </c>
      <c r="K2444" s="21">
        <f t="shared" si="201"/>
        <v>1.1524822695035519E-2</v>
      </c>
    </row>
    <row r="2445" spans="1:11" x14ac:dyDescent="0.2">
      <c r="A2445" s="41">
        <v>43966</v>
      </c>
      <c r="B2445">
        <v>39.378818510000002</v>
      </c>
      <c r="C2445">
        <v>120.4889984</v>
      </c>
      <c r="D2445">
        <v>8.4616661069999992</v>
      </c>
      <c r="E2445">
        <v>2863.6999510000001</v>
      </c>
      <c r="G2445" s="41">
        <f t="shared" si="197"/>
        <v>43966</v>
      </c>
      <c r="H2445" s="21">
        <f t="shared" si="198"/>
        <v>2.0418005918026762E-2</v>
      </c>
      <c r="I2445" s="21">
        <f t="shared" si="199"/>
        <v>8.7615473860325199E-3</v>
      </c>
      <c r="J2445" s="21">
        <f t="shared" si="200"/>
        <v>5.7312871182348957E-2</v>
      </c>
      <c r="K2445" s="21">
        <f t="shared" si="201"/>
        <v>3.9263631901840235E-3</v>
      </c>
    </row>
    <row r="2446" spans="1:11" x14ac:dyDescent="0.2">
      <c r="A2446" s="41">
        <v>43969</v>
      </c>
      <c r="B2446">
        <v>39.916622160000003</v>
      </c>
      <c r="C2446">
        <v>121.31300349999999</v>
      </c>
      <c r="D2446">
        <v>8.7202777860000005</v>
      </c>
      <c r="E2446">
        <v>2953.9099120000001</v>
      </c>
      <c r="G2446" s="41">
        <f t="shared" si="197"/>
        <v>43969</v>
      </c>
      <c r="H2446" s="21">
        <f t="shared" si="198"/>
        <v>1.3657180950297656E-2</v>
      </c>
      <c r="I2446" s="21">
        <f t="shared" si="199"/>
        <v>6.8388409808541883E-3</v>
      </c>
      <c r="J2446" s="21">
        <f t="shared" si="200"/>
        <v>3.0562737376987892E-2</v>
      </c>
      <c r="K2446" s="21">
        <f t="shared" si="201"/>
        <v>3.1501191655396221E-2</v>
      </c>
    </row>
    <row r="2447" spans="1:11" x14ac:dyDescent="0.2">
      <c r="A2447" s="41">
        <v>43970</v>
      </c>
      <c r="B2447">
        <v>39.069267269999997</v>
      </c>
      <c r="C2447">
        <v>122.4664993</v>
      </c>
      <c r="D2447">
        <v>8.7753381729999997</v>
      </c>
      <c r="E2447">
        <v>2922.9399410000001</v>
      </c>
      <c r="G2447" s="41">
        <f t="shared" si="197"/>
        <v>43970</v>
      </c>
      <c r="H2447" s="21">
        <f t="shared" si="198"/>
        <v>-2.1228121122160739E-2</v>
      </c>
      <c r="I2447" s="21">
        <f t="shared" si="199"/>
        <v>9.5084266873337597E-3</v>
      </c>
      <c r="J2447" s="21">
        <f t="shared" si="200"/>
        <v>6.3140634221992009E-3</v>
      </c>
      <c r="K2447" s="21">
        <f t="shared" si="201"/>
        <v>-1.0484399295383806E-2</v>
      </c>
    </row>
    <row r="2448" spans="1:11" x14ac:dyDescent="0.2">
      <c r="A2448" s="41">
        <v>43971</v>
      </c>
      <c r="B2448">
        <v>39.225605010000002</v>
      </c>
      <c r="C2448">
        <v>124.8970032</v>
      </c>
      <c r="D2448">
        <v>8.9392776489999992</v>
      </c>
      <c r="E2448">
        <v>2971.610107</v>
      </c>
      <c r="G2448" s="41">
        <f t="shared" si="197"/>
        <v>43971</v>
      </c>
      <c r="H2448" s="21">
        <f t="shared" si="198"/>
        <v>4.0015529065233228E-3</v>
      </c>
      <c r="I2448" s="21">
        <f t="shared" si="199"/>
        <v>1.9846275625517107E-2</v>
      </c>
      <c r="J2448" s="21">
        <f t="shared" si="200"/>
        <v>1.868184140235285E-2</v>
      </c>
      <c r="K2448" s="21">
        <f t="shared" si="201"/>
        <v>1.6651100256048545E-2</v>
      </c>
    </row>
    <row r="2449" spans="1:11" x14ac:dyDescent="0.2">
      <c r="A2449" s="41">
        <v>43972</v>
      </c>
      <c r="B2449">
        <v>39.081771850000003</v>
      </c>
      <c r="C2449">
        <v>122.33699799999999</v>
      </c>
      <c r="D2449">
        <v>8.7451944350000002</v>
      </c>
      <c r="E2449">
        <v>2948.51001</v>
      </c>
      <c r="G2449" s="41">
        <f t="shared" si="197"/>
        <v>43972</v>
      </c>
      <c r="H2449" s="21">
        <f t="shared" si="198"/>
        <v>-3.6668181399198713E-3</v>
      </c>
      <c r="I2449" s="21">
        <f t="shared" si="199"/>
        <v>-2.049693054604862E-2</v>
      </c>
      <c r="J2449" s="21">
        <f t="shared" si="200"/>
        <v>-2.1711286036820931E-2</v>
      </c>
      <c r="K2449" s="21">
        <f t="shared" si="201"/>
        <v>-7.7735961880008864E-3</v>
      </c>
    </row>
    <row r="2450" spans="1:11" x14ac:dyDescent="0.2">
      <c r="A2450" s="41">
        <v>43973</v>
      </c>
      <c r="B2450">
        <v>38.875404359999997</v>
      </c>
      <c r="C2450">
        <v>121.8440018</v>
      </c>
      <c r="D2450">
        <v>8.9953317639999995</v>
      </c>
      <c r="E2450">
        <v>2955.4499510000001</v>
      </c>
      <c r="G2450" s="41">
        <f t="shared" si="197"/>
        <v>43973</v>
      </c>
      <c r="H2450" s="21">
        <f t="shared" si="198"/>
        <v>-5.2804026079489325E-3</v>
      </c>
      <c r="I2450" s="21">
        <f t="shared" si="199"/>
        <v>-4.0298209704311416E-3</v>
      </c>
      <c r="J2450" s="21">
        <f t="shared" si="200"/>
        <v>2.8602832202209161E-2</v>
      </c>
      <c r="K2450" s="21">
        <f t="shared" si="201"/>
        <v>2.3537111885199025E-3</v>
      </c>
    </row>
    <row r="2451" spans="1:11" x14ac:dyDescent="0.2">
      <c r="A2451" s="41">
        <v>43977</v>
      </c>
      <c r="B2451">
        <v>38.728454589999998</v>
      </c>
      <c r="C2451">
        <v>121.09300229999999</v>
      </c>
      <c r="D2451">
        <v>8.6878881450000005</v>
      </c>
      <c r="E2451">
        <v>2991.7700199999999</v>
      </c>
      <c r="G2451" s="41">
        <f t="shared" si="197"/>
        <v>43977</v>
      </c>
      <c r="H2451" s="21">
        <f t="shared" si="198"/>
        <v>-3.7800190742504499E-3</v>
      </c>
      <c r="I2451" s="21">
        <f t="shared" si="199"/>
        <v>-6.1636148592093543E-3</v>
      </c>
      <c r="J2451" s="21">
        <f t="shared" si="200"/>
        <v>-3.417813006413073E-2</v>
      </c>
      <c r="K2451" s="21">
        <f t="shared" si="201"/>
        <v>1.2289184253555296E-2</v>
      </c>
    </row>
    <row r="2452" spans="1:11" x14ac:dyDescent="0.2">
      <c r="A2452" s="41">
        <v>43978</v>
      </c>
      <c r="B2452">
        <v>38.29694748</v>
      </c>
      <c r="C2452">
        <v>120.51950069999999</v>
      </c>
      <c r="D2452">
        <v>8.4960517880000008</v>
      </c>
      <c r="E2452">
        <v>3036.1298830000001</v>
      </c>
      <c r="G2452" s="41">
        <f t="shared" si="197"/>
        <v>43978</v>
      </c>
      <c r="H2452" s="21">
        <f t="shared" si="198"/>
        <v>-1.1141862348192354E-2</v>
      </c>
      <c r="I2452" s="21">
        <f t="shared" si="199"/>
        <v>-4.7360424558571257E-3</v>
      </c>
      <c r="J2452" s="21">
        <f t="shared" si="200"/>
        <v>-2.2080896277469231E-2</v>
      </c>
      <c r="K2452" s="21">
        <f t="shared" si="201"/>
        <v>1.4827297119582861E-2</v>
      </c>
    </row>
    <row r="2453" spans="1:11" x14ac:dyDescent="0.2">
      <c r="A2453" s="41">
        <v>43979</v>
      </c>
      <c r="B2453">
        <v>38.675289149999998</v>
      </c>
      <c r="C2453">
        <v>120.0550003</v>
      </c>
      <c r="D2453">
        <v>8.4579296110000008</v>
      </c>
      <c r="E2453">
        <v>3029.7299800000001</v>
      </c>
      <c r="G2453" s="41">
        <f t="shared" si="197"/>
        <v>43979</v>
      </c>
      <c r="H2453" s="21">
        <f t="shared" si="198"/>
        <v>9.8791599564842791E-3</v>
      </c>
      <c r="I2453" s="21">
        <f t="shared" si="199"/>
        <v>-3.8541513804992711E-3</v>
      </c>
      <c r="J2453" s="21">
        <f t="shared" si="200"/>
        <v>-4.4870462129061872E-3</v>
      </c>
      <c r="K2453" s="21">
        <f t="shared" si="201"/>
        <v>-2.1079147620906014E-3</v>
      </c>
    </row>
    <row r="2454" spans="1:11" x14ac:dyDescent="0.2">
      <c r="A2454" s="41">
        <v>43980</v>
      </c>
      <c r="B2454">
        <v>38.790985110000001</v>
      </c>
      <c r="C2454">
        <v>122.1184998</v>
      </c>
      <c r="D2454">
        <v>8.8450994489999992</v>
      </c>
      <c r="E2454">
        <v>3044.3100589999999</v>
      </c>
      <c r="G2454" s="41">
        <f t="shared" si="197"/>
        <v>43980</v>
      </c>
      <c r="H2454" s="21">
        <f t="shared" si="198"/>
        <v>2.9914698129672188E-3</v>
      </c>
      <c r="I2454" s="21">
        <f t="shared" si="199"/>
        <v>1.7187951312678473E-2</v>
      </c>
      <c r="J2454" s="21">
        <f t="shared" si="200"/>
        <v>4.5775958870178268E-2</v>
      </c>
      <c r="K2454" s="21">
        <f t="shared" si="201"/>
        <v>4.8123361145206989E-3</v>
      </c>
    </row>
    <row r="2455" spans="1:11" x14ac:dyDescent="0.2">
      <c r="A2455" s="41">
        <v>43983</v>
      </c>
      <c r="B2455">
        <v>38.759708400000001</v>
      </c>
      <c r="C2455">
        <v>123.552002</v>
      </c>
      <c r="D2455">
        <v>8.7760877609999994</v>
      </c>
      <c r="E2455">
        <v>3055.7299800000001</v>
      </c>
      <c r="G2455" s="41">
        <f t="shared" si="197"/>
        <v>43983</v>
      </c>
      <c r="H2455" s="21">
        <f t="shared" si="198"/>
        <v>-8.0628810821144431E-4</v>
      </c>
      <c r="I2455" s="21">
        <f t="shared" si="199"/>
        <v>1.1738616199410634E-2</v>
      </c>
      <c r="J2455" s="21">
        <f t="shared" si="200"/>
        <v>-7.8022512237329034E-3</v>
      </c>
      <c r="K2455" s="21">
        <f t="shared" si="201"/>
        <v>3.7512345256156543E-3</v>
      </c>
    </row>
    <row r="2456" spans="1:11" x14ac:dyDescent="0.2">
      <c r="A2456" s="41">
        <v>43984</v>
      </c>
      <c r="B2456">
        <v>38.753456120000003</v>
      </c>
      <c r="C2456">
        <v>123.6204987</v>
      </c>
      <c r="D2456">
        <v>8.7950210569999996</v>
      </c>
      <c r="E2456">
        <v>3080.820068</v>
      </c>
      <c r="G2456" s="41">
        <f t="shared" si="197"/>
        <v>43984</v>
      </c>
      <c r="H2456" s="21">
        <f t="shared" si="198"/>
        <v>-1.6130874710084821E-4</v>
      </c>
      <c r="I2456" s="21">
        <f t="shared" si="199"/>
        <v>5.5439571104631824E-4</v>
      </c>
      <c r="J2456" s="21">
        <f t="shared" si="200"/>
        <v>2.1573731388759843E-3</v>
      </c>
      <c r="K2456" s="21">
        <f t="shared" si="201"/>
        <v>8.2108328171064393E-3</v>
      </c>
    </row>
    <row r="2457" spans="1:11" x14ac:dyDescent="0.2">
      <c r="A2457" s="41">
        <v>43985</v>
      </c>
      <c r="B2457">
        <v>38.606498719999998</v>
      </c>
      <c r="C2457">
        <v>123.91999819999999</v>
      </c>
      <c r="D2457">
        <v>8.7394628520000008</v>
      </c>
      <c r="E2457">
        <v>3122.8701169999999</v>
      </c>
      <c r="G2457" s="41">
        <f t="shared" si="197"/>
        <v>43985</v>
      </c>
      <c r="H2457" s="21">
        <f t="shared" si="198"/>
        <v>-3.7921108131608139E-3</v>
      </c>
      <c r="I2457" s="21">
        <f t="shared" si="199"/>
        <v>2.4227333100055315E-3</v>
      </c>
      <c r="J2457" s="21">
        <f t="shared" si="200"/>
        <v>-6.3170064789986879E-3</v>
      </c>
      <c r="K2457" s="21">
        <f t="shared" si="201"/>
        <v>1.3648979191211774E-2</v>
      </c>
    </row>
    <row r="2458" spans="1:11" x14ac:dyDescent="0.2">
      <c r="A2458" s="41">
        <v>43986</v>
      </c>
      <c r="B2458">
        <v>38.181262969999999</v>
      </c>
      <c r="C2458">
        <v>123.0299988</v>
      </c>
      <c r="D2458">
        <v>8.7404594420000006</v>
      </c>
      <c r="E2458">
        <v>3112.3500979999999</v>
      </c>
      <c r="G2458" s="41">
        <f t="shared" si="197"/>
        <v>43986</v>
      </c>
      <c r="H2458" s="21">
        <f t="shared" si="198"/>
        <v>-1.101461577969272E-2</v>
      </c>
      <c r="I2458" s="21">
        <f t="shared" si="199"/>
        <v>-7.1820481998683405E-3</v>
      </c>
      <c r="J2458" s="21">
        <f t="shared" si="200"/>
        <v>1.1403332411585865E-4</v>
      </c>
      <c r="K2458" s="21">
        <f t="shared" si="201"/>
        <v>-3.3687020612007679E-3</v>
      </c>
    </row>
    <row r="2459" spans="1:11" x14ac:dyDescent="0.2">
      <c r="A2459" s="41">
        <v>43987</v>
      </c>
      <c r="B2459">
        <v>38.009284970000003</v>
      </c>
      <c r="C2459">
        <v>124.1500015</v>
      </c>
      <c r="D2459">
        <v>8.8935031890000005</v>
      </c>
      <c r="E2459">
        <v>3193.929932</v>
      </c>
      <c r="G2459" s="41">
        <f t="shared" si="197"/>
        <v>43987</v>
      </c>
      <c r="H2459" s="21">
        <f t="shared" si="198"/>
        <v>-4.5042512117821586E-3</v>
      </c>
      <c r="I2459" s="21">
        <f t="shared" si="199"/>
        <v>9.1034927328634829E-3</v>
      </c>
      <c r="J2459" s="21">
        <f t="shared" si="200"/>
        <v>1.7509805750552276E-2</v>
      </c>
      <c r="K2459" s="21">
        <f t="shared" si="201"/>
        <v>2.6211650820524124E-2</v>
      </c>
    </row>
    <row r="2460" spans="1:11" x14ac:dyDescent="0.2">
      <c r="A2460" s="41">
        <v>43990</v>
      </c>
      <c r="B2460">
        <v>37.909221649999999</v>
      </c>
      <c r="C2460">
        <v>126.2030029</v>
      </c>
      <c r="D2460">
        <v>8.7788467410000006</v>
      </c>
      <c r="E2460">
        <v>3232.389893</v>
      </c>
      <c r="G2460" s="41">
        <f t="shared" si="197"/>
        <v>43990</v>
      </c>
      <c r="H2460" s="21">
        <f t="shared" si="198"/>
        <v>-2.6326020097189907E-3</v>
      </c>
      <c r="I2460" s="21">
        <f t="shared" si="199"/>
        <v>1.6536458922233654E-2</v>
      </c>
      <c r="J2460" s="21">
        <f t="shared" si="200"/>
        <v>-1.2892157967831386E-2</v>
      </c>
      <c r="K2460" s="21">
        <f t="shared" si="201"/>
        <v>1.2041579439382666E-2</v>
      </c>
    </row>
    <row r="2461" spans="1:11" x14ac:dyDescent="0.2">
      <c r="A2461" s="41">
        <v>43991</v>
      </c>
      <c r="B2461">
        <v>37.943607329999999</v>
      </c>
      <c r="C2461">
        <v>130.04299929999999</v>
      </c>
      <c r="D2461">
        <v>9.0191307070000004</v>
      </c>
      <c r="E2461">
        <v>3207.179932</v>
      </c>
      <c r="G2461" s="41">
        <f t="shared" si="197"/>
        <v>43991</v>
      </c>
      <c r="H2461" s="21">
        <f t="shared" si="198"/>
        <v>9.0705317870855707E-4</v>
      </c>
      <c r="I2461" s="21">
        <f t="shared" si="199"/>
        <v>3.0427139701602046E-2</v>
      </c>
      <c r="J2461" s="21">
        <f t="shared" si="200"/>
        <v>2.7370789477141333E-2</v>
      </c>
      <c r="K2461" s="21">
        <f t="shared" si="201"/>
        <v>-7.7991708409292926E-3</v>
      </c>
    </row>
    <row r="2462" spans="1:11" x14ac:dyDescent="0.2">
      <c r="A2462" s="41">
        <v>43992</v>
      </c>
      <c r="B2462">
        <v>37.88420868</v>
      </c>
      <c r="C2462">
        <v>132.3724976</v>
      </c>
      <c r="D2462">
        <v>9.3389253619999995</v>
      </c>
      <c r="E2462">
        <v>3190.139893</v>
      </c>
      <c r="G2462" s="41">
        <f t="shared" si="197"/>
        <v>43992</v>
      </c>
      <c r="H2462" s="21">
        <f t="shared" si="198"/>
        <v>-1.5654455171697707E-3</v>
      </c>
      <c r="I2462" s="21">
        <f t="shared" si="199"/>
        <v>1.7913292622742549E-2</v>
      </c>
      <c r="J2462" s="21">
        <f t="shared" si="200"/>
        <v>3.5457370049177594E-2</v>
      </c>
      <c r="K2462" s="21">
        <f t="shared" si="201"/>
        <v>-5.3130910523544461E-3</v>
      </c>
    </row>
    <row r="2463" spans="1:11" x14ac:dyDescent="0.2">
      <c r="A2463" s="41">
        <v>43993</v>
      </c>
      <c r="B2463">
        <v>37.549644469999997</v>
      </c>
      <c r="C2463">
        <v>127.8980026</v>
      </c>
      <c r="D2463">
        <v>8.7701215739999991</v>
      </c>
      <c r="E2463">
        <v>3002.1000979999999</v>
      </c>
      <c r="G2463" s="41">
        <f t="shared" si="197"/>
        <v>43993</v>
      </c>
      <c r="H2463" s="21">
        <f t="shared" si="198"/>
        <v>-8.8312313139756321E-3</v>
      </c>
      <c r="I2463" s="21">
        <f t="shared" si="199"/>
        <v>-3.380230093958736E-2</v>
      </c>
      <c r="J2463" s="21">
        <f t="shared" si="200"/>
        <v>-6.0906770956159262E-2</v>
      </c>
      <c r="K2463" s="21">
        <f t="shared" si="201"/>
        <v>-5.8944059291132778E-2</v>
      </c>
    </row>
    <row r="2464" spans="1:11" x14ac:dyDescent="0.2">
      <c r="A2464" s="41">
        <v>43994</v>
      </c>
      <c r="B2464">
        <v>36.814846039999999</v>
      </c>
      <c r="C2464">
        <v>127.25099950000001</v>
      </c>
      <c r="D2464">
        <v>8.9059677120000007</v>
      </c>
      <c r="E2464">
        <v>3041.3100589999999</v>
      </c>
      <c r="G2464" s="41">
        <f t="shared" si="197"/>
        <v>43994</v>
      </c>
      <c r="H2464" s="21">
        <f t="shared" si="198"/>
        <v>-1.9568718702171986E-2</v>
      </c>
      <c r="I2464" s="21">
        <f t="shared" si="199"/>
        <v>-5.0587428016642955E-3</v>
      </c>
      <c r="J2464" s="21">
        <f t="shared" si="200"/>
        <v>1.5489652777759932E-2</v>
      </c>
      <c r="K2464" s="21">
        <f t="shared" si="201"/>
        <v>1.3060843982557913E-2</v>
      </c>
    </row>
    <row r="2465" spans="1:11" x14ac:dyDescent="0.2">
      <c r="A2465" s="41">
        <v>43997</v>
      </c>
      <c r="B2465">
        <v>36.921161650000002</v>
      </c>
      <c r="C2465">
        <v>128.6340027</v>
      </c>
      <c r="D2465">
        <v>9.1465015409999992</v>
      </c>
      <c r="E2465">
        <v>3066.5900879999999</v>
      </c>
      <c r="G2465" s="41">
        <f t="shared" si="197"/>
        <v>43997</v>
      </c>
      <c r="H2465" s="21">
        <f t="shared" si="198"/>
        <v>2.887846111986698E-3</v>
      </c>
      <c r="I2465" s="21">
        <f t="shared" si="199"/>
        <v>1.0868309132613163E-2</v>
      </c>
      <c r="J2465" s="21">
        <f t="shared" si="200"/>
        <v>2.7008163152882458E-2</v>
      </c>
      <c r="K2465" s="21">
        <f t="shared" si="201"/>
        <v>8.3122169425606796E-3</v>
      </c>
    </row>
    <row r="2466" spans="1:11" x14ac:dyDescent="0.2">
      <c r="A2466" s="41">
        <v>43998</v>
      </c>
      <c r="B2466">
        <v>37.41205978</v>
      </c>
      <c r="C2466">
        <v>130.76350400000001</v>
      </c>
      <c r="D2466">
        <v>9.0415620800000003</v>
      </c>
      <c r="E2466">
        <v>3124.73999</v>
      </c>
      <c r="G2466" s="41">
        <f t="shared" si="197"/>
        <v>43998</v>
      </c>
      <c r="H2466" s="21">
        <f t="shared" si="198"/>
        <v>1.3295847369417692E-2</v>
      </c>
      <c r="I2466" s="21">
        <f t="shared" si="199"/>
        <v>1.6554730905532278E-2</v>
      </c>
      <c r="J2466" s="21">
        <f t="shared" si="200"/>
        <v>-1.1473180267843275E-2</v>
      </c>
      <c r="K2466" s="21">
        <f t="shared" si="201"/>
        <v>1.8962398081031173E-2</v>
      </c>
    </row>
    <row r="2467" spans="1:11" x14ac:dyDescent="0.2">
      <c r="A2467" s="41">
        <v>43999</v>
      </c>
      <c r="B2467">
        <v>37.218204499999999</v>
      </c>
      <c r="C2467">
        <v>132.04899599999999</v>
      </c>
      <c r="D2467">
        <v>9.2085657120000004</v>
      </c>
      <c r="E2467">
        <v>3113.48999</v>
      </c>
      <c r="G2467" s="41">
        <f t="shared" si="197"/>
        <v>43999</v>
      </c>
      <c r="H2467" s="21">
        <f t="shared" si="198"/>
        <v>-5.1816254207856681E-3</v>
      </c>
      <c r="I2467" s="21">
        <f t="shared" si="199"/>
        <v>9.8306634548426253E-3</v>
      </c>
      <c r="J2467" s="21">
        <f t="shared" si="200"/>
        <v>1.8470661432432589E-2</v>
      </c>
      <c r="K2467" s="21">
        <f t="shared" si="201"/>
        <v>-3.600299556444031E-3</v>
      </c>
    </row>
    <row r="2468" spans="1:11" x14ac:dyDescent="0.2">
      <c r="A2468" s="41">
        <v>44000</v>
      </c>
      <c r="B2468">
        <v>36.89301682</v>
      </c>
      <c r="C2468">
        <v>132.69900509999999</v>
      </c>
      <c r="D2468">
        <v>9.1906194689999996</v>
      </c>
      <c r="E2468">
        <v>3115.3400879999999</v>
      </c>
      <c r="G2468" s="41">
        <f t="shared" si="197"/>
        <v>44000</v>
      </c>
      <c r="H2468" s="21">
        <f t="shared" si="198"/>
        <v>-8.7373285296446553E-3</v>
      </c>
      <c r="I2468" s="21">
        <f t="shared" si="199"/>
        <v>4.9224842269910418E-3</v>
      </c>
      <c r="J2468" s="21">
        <f t="shared" si="200"/>
        <v>-1.9488640860340078E-3</v>
      </c>
      <c r="K2468" s="21">
        <f t="shared" si="201"/>
        <v>5.9421999297959438E-4</v>
      </c>
    </row>
    <row r="2469" spans="1:11" x14ac:dyDescent="0.2">
      <c r="A2469" s="41">
        <v>44001</v>
      </c>
      <c r="B2469">
        <v>37.474605560000001</v>
      </c>
      <c r="C2469">
        <v>133.75050350000001</v>
      </c>
      <c r="D2469">
        <v>9.2337379459999998</v>
      </c>
      <c r="E2469">
        <v>3097.73999</v>
      </c>
      <c r="G2469" s="41">
        <f t="shared" si="197"/>
        <v>44001</v>
      </c>
      <c r="H2469" s="21">
        <f t="shared" si="198"/>
        <v>1.5764195778229687E-2</v>
      </c>
      <c r="I2469" s="21">
        <f t="shared" si="199"/>
        <v>7.9239358215807965E-3</v>
      </c>
      <c r="J2469" s="21">
        <f t="shared" si="200"/>
        <v>4.6915746153388671E-3</v>
      </c>
      <c r="K2469" s="21">
        <f t="shared" si="201"/>
        <v>-5.6494949196056465E-3</v>
      </c>
    </row>
    <row r="2470" spans="1:11" x14ac:dyDescent="0.2">
      <c r="A2470" s="41">
        <v>44004</v>
      </c>
      <c r="B2470">
        <v>38.04680252</v>
      </c>
      <c r="C2470">
        <v>135.6909943</v>
      </c>
      <c r="D2470">
        <v>9.4984512330000008</v>
      </c>
      <c r="E2470">
        <v>3117.860107</v>
      </c>
      <c r="G2470" s="41">
        <f t="shared" si="197"/>
        <v>44004</v>
      </c>
      <c r="H2470" s="21">
        <f t="shared" si="198"/>
        <v>1.5268925488324724E-2</v>
      </c>
      <c r="I2470" s="21">
        <f t="shared" si="199"/>
        <v>1.4508287813660425E-2</v>
      </c>
      <c r="J2470" s="21">
        <f t="shared" si="200"/>
        <v>2.8668052802459432E-2</v>
      </c>
      <c r="K2470" s="21">
        <f t="shared" si="201"/>
        <v>6.4950954776550329E-3</v>
      </c>
    </row>
    <row r="2471" spans="1:11" x14ac:dyDescent="0.2">
      <c r="A2471" s="41">
        <v>44005</v>
      </c>
      <c r="B2471">
        <v>37.856063839999997</v>
      </c>
      <c r="C2471">
        <v>138.22050479999999</v>
      </c>
      <c r="D2471">
        <v>9.4219293589999999</v>
      </c>
      <c r="E2471">
        <v>3131.290039</v>
      </c>
      <c r="G2471" s="41">
        <f t="shared" si="197"/>
        <v>44005</v>
      </c>
      <c r="H2471" s="21">
        <f t="shared" si="198"/>
        <v>-5.0132643840369324E-3</v>
      </c>
      <c r="I2471" s="21">
        <f t="shared" si="199"/>
        <v>1.8641697726877071E-2</v>
      </c>
      <c r="J2471" s="21">
        <f t="shared" si="200"/>
        <v>-8.056247500028757E-3</v>
      </c>
      <c r="K2471" s="21">
        <f t="shared" si="201"/>
        <v>4.3074196850103608E-3</v>
      </c>
    </row>
    <row r="2472" spans="1:11" x14ac:dyDescent="0.2">
      <c r="A2472" s="41">
        <v>44006</v>
      </c>
      <c r="B2472">
        <v>37.61531067</v>
      </c>
      <c r="C2472">
        <v>136.72000120000001</v>
      </c>
      <c r="D2472">
        <v>9.2080688479999999</v>
      </c>
      <c r="E2472">
        <v>3050.330078</v>
      </c>
      <c r="G2472" s="41">
        <f t="shared" si="197"/>
        <v>44006</v>
      </c>
      <c r="H2472" s="21">
        <f t="shared" si="198"/>
        <v>-6.3596989644129328E-3</v>
      </c>
      <c r="I2472" s="21">
        <f t="shared" si="199"/>
        <v>-1.0855868325550855E-2</v>
      </c>
      <c r="J2472" s="21">
        <f t="shared" si="200"/>
        <v>-2.2698165402367021E-2</v>
      </c>
      <c r="K2472" s="21">
        <f t="shared" si="201"/>
        <v>-2.5855145959540415E-2</v>
      </c>
    </row>
    <row r="2473" spans="1:11" x14ac:dyDescent="0.2">
      <c r="A2473" s="41">
        <v>44007</v>
      </c>
      <c r="B2473">
        <v>37.430824280000003</v>
      </c>
      <c r="C2473">
        <v>137.72900390000001</v>
      </c>
      <c r="D2473">
        <v>9.4618110659999992</v>
      </c>
      <c r="E2473">
        <v>3083.76001</v>
      </c>
      <c r="G2473" s="41">
        <f t="shared" si="197"/>
        <v>44007</v>
      </c>
      <c r="H2473" s="21">
        <f t="shared" si="198"/>
        <v>-4.9045557969333246E-3</v>
      </c>
      <c r="I2473" s="21">
        <f t="shared" si="199"/>
        <v>7.3800664946161998E-3</v>
      </c>
      <c r="J2473" s="21">
        <f t="shared" si="200"/>
        <v>2.7556507470631209E-2</v>
      </c>
      <c r="K2473" s="21">
        <f t="shared" si="201"/>
        <v>1.0959447386073906E-2</v>
      </c>
    </row>
    <row r="2474" spans="1:11" x14ac:dyDescent="0.2">
      <c r="A2474" s="41">
        <v>44008</v>
      </c>
      <c r="B2474">
        <v>36.996196750000003</v>
      </c>
      <c r="C2474">
        <v>134.64349369999999</v>
      </c>
      <c r="D2474">
        <v>9.1278047559999997</v>
      </c>
      <c r="E2474">
        <v>3009.0500489999999</v>
      </c>
      <c r="G2474" s="41">
        <f t="shared" si="197"/>
        <v>44008</v>
      </c>
      <c r="H2474" s="21">
        <f t="shared" si="198"/>
        <v>-1.161148701264989E-2</v>
      </c>
      <c r="I2474" s="21">
        <f t="shared" si="199"/>
        <v>-2.2402762763319539E-2</v>
      </c>
      <c r="J2474" s="21">
        <f t="shared" si="200"/>
        <v>-3.5300462846929559E-2</v>
      </c>
      <c r="K2474" s="21">
        <f t="shared" si="201"/>
        <v>-2.4226905063212123E-2</v>
      </c>
    </row>
    <row r="2475" spans="1:11" x14ac:dyDescent="0.2">
      <c r="A2475" s="41">
        <v>44011</v>
      </c>
      <c r="B2475">
        <v>37.227588650000001</v>
      </c>
      <c r="C2475">
        <v>134.0189972</v>
      </c>
      <c r="D2475">
        <v>9.1726722719999998</v>
      </c>
      <c r="E2475">
        <v>3053.23999</v>
      </c>
      <c r="G2475" s="41">
        <f t="shared" si="197"/>
        <v>44011</v>
      </c>
      <c r="H2475" s="21">
        <f t="shared" si="198"/>
        <v>6.254478036313244E-3</v>
      </c>
      <c r="I2475" s="21">
        <f t="shared" si="199"/>
        <v>-4.6381483637927268E-3</v>
      </c>
      <c r="J2475" s="21">
        <f t="shared" si="200"/>
        <v>4.9154771820143495E-3</v>
      </c>
      <c r="K2475" s="21">
        <f t="shared" si="201"/>
        <v>1.468567829727041E-2</v>
      </c>
    </row>
    <row r="2476" spans="1:11" x14ac:dyDescent="0.2">
      <c r="A2476" s="41">
        <v>44012</v>
      </c>
      <c r="B2476">
        <v>37.452709200000001</v>
      </c>
      <c r="C2476">
        <v>137.9409943</v>
      </c>
      <c r="D2476">
        <v>9.4695377349999994</v>
      </c>
      <c r="E2476">
        <v>3100.290039</v>
      </c>
      <c r="G2476" s="41">
        <f t="shared" si="197"/>
        <v>44012</v>
      </c>
      <c r="H2476" s="21">
        <f t="shared" si="198"/>
        <v>6.0471429432752081E-3</v>
      </c>
      <c r="I2476" s="21">
        <f t="shared" si="199"/>
        <v>2.9264486244044097E-2</v>
      </c>
      <c r="J2476" s="21">
        <f t="shared" si="200"/>
        <v>3.2364119658585766E-2</v>
      </c>
      <c r="K2476" s="21">
        <f t="shared" si="201"/>
        <v>1.5409875789030192E-2</v>
      </c>
    </row>
    <row r="2477" spans="1:11" x14ac:dyDescent="0.2">
      <c r="A2477" s="41">
        <v>44013</v>
      </c>
      <c r="B2477">
        <v>37.42457581</v>
      </c>
      <c r="C2477">
        <v>143.9349976</v>
      </c>
      <c r="D2477">
        <v>9.5016889570000007</v>
      </c>
      <c r="E2477">
        <v>3115.860107</v>
      </c>
      <c r="G2477" s="41">
        <f t="shared" si="197"/>
        <v>44013</v>
      </c>
      <c r="H2477" s="21">
        <f t="shared" si="198"/>
        <v>-7.5117102610031486E-4</v>
      </c>
      <c r="I2477" s="21">
        <f t="shared" si="199"/>
        <v>4.3453386213557321E-2</v>
      </c>
      <c r="J2477" s="21">
        <f t="shared" si="200"/>
        <v>3.3952261345522317E-3</v>
      </c>
      <c r="K2477" s="21">
        <f t="shared" si="201"/>
        <v>5.0221327050492537E-3</v>
      </c>
    </row>
    <row r="2478" spans="1:11" x14ac:dyDescent="0.2">
      <c r="A2478" s="41">
        <v>44014</v>
      </c>
      <c r="B2478">
        <v>37.274490360000001</v>
      </c>
      <c r="C2478">
        <v>144.51499939999999</v>
      </c>
      <c r="D2478">
        <v>9.5836963649999998</v>
      </c>
      <c r="E2478">
        <v>3130.01001</v>
      </c>
      <c r="G2478" s="41">
        <f t="shared" si="197"/>
        <v>44014</v>
      </c>
      <c r="H2478" s="21">
        <f t="shared" si="198"/>
        <v>-4.0103447200567971E-3</v>
      </c>
      <c r="I2478" s="21">
        <f t="shared" si="199"/>
        <v>4.0296092657869931E-3</v>
      </c>
      <c r="J2478" s="21">
        <f t="shared" si="200"/>
        <v>8.6308243061969936E-3</v>
      </c>
      <c r="K2478" s="21">
        <f t="shared" si="201"/>
        <v>4.541251055594886E-3</v>
      </c>
    </row>
    <row r="2479" spans="1:11" x14ac:dyDescent="0.2">
      <c r="A2479" s="41">
        <v>44018</v>
      </c>
      <c r="B2479">
        <v>37.174438479999999</v>
      </c>
      <c r="C2479">
        <v>152.85200499999999</v>
      </c>
      <c r="D2479">
        <v>9.8100214000000001</v>
      </c>
      <c r="E2479">
        <v>3179.719971</v>
      </c>
      <c r="G2479" s="41">
        <f t="shared" si="197"/>
        <v>44018</v>
      </c>
      <c r="H2479" s="21">
        <f t="shared" si="198"/>
        <v>-2.6841917631520453E-3</v>
      </c>
      <c r="I2479" s="21">
        <f t="shared" si="199"/>
        <v>5.768955218914118E-2</v>
      </c>
      <c r="J2479" s="21">
        <f t="shared" si="200"/>
        <v>2.3615630794246334E-2</v>
      </c>
      <c r="K2479" s="21">
        <f t="shared" si="201"/>
        <v>1.5881725886237597E-2</v>
      </c>
    </row>
    <row r="2480" spans="1:11" x14ac:dyDescent="0.2">
      <c r="A2480" s="41">
        <v>44019</v>
      </c>
      <c r="B2480">
        <v>39.694629669999998</v>
      </c>
      <c r="C2480">
        <v>150.0059967</v>
      </c>
      <c r="D2480">
        <v>9.8424272540000004</v>
      </c>
      <c r="E2480">
        <v>3145.320068</v>
      </c>
      <c r="G2480" s="41">
        <f t="shared" si="197"/>
        <v>44019</v>
      </c>
      <c r="H2480" s="21">
        <f t="shared" si="198"/>
        <v>6.7793658574180529E-2</v>
      </c>
      <c r="I2480" s="21">
        <f t="shared" si="199"/>
        <v>-1.861937172495709E-2</v>
      </c>
      <c r="J2480" s="21">
        <f t="shared" si="200"/>
        <v>3.3033418255337121E-3</v>
      </c>
      <c r="K2480" s="21">
        <f t="shared" si="201"/>
        <v>-1.0818532233573208E-2</v>
      </c>
    </row>
    <row r="2481" spans="1:11" x14ac:dyDescent="0.2">
      <c r="A2481" s="41">
        <v>44020</v>
      </c>
      <c r="B2481">
        <v>38.90979385</v>
      </c>
      <c r="C2481">
        <v>154.05549619999999</v>
      </c>
      <c r="D2481">
        <v>10.185654639999999</v>
      </c>
      <c r="E2481">
        <v>3169.9399410000001</v>
      </c>
      <c r="G2481" s="41">
        <f t="shared" si="197"/>
        <v>44020</v>
      </c>
      <c r="H2481" s="21">
        <f t="shared" si="198"/>
        <v>-1.9771838823657122E-2</v>
      </c>
      <c r="I2481" s="21">
        <f t="shared" si="199"/>
        <v>2.6995584103872039E-2</v>
      </c>
      <c r="J2481" s="21">
        <f t="shared" si="200"/>
        <v>3.4872229902487728E-2</v>
      </c>
      <c r="K2481" s="21">
        <f t="shared" si="201"/>
        <v>7.8274619014067071E-3</v>
      </c>
    </row>
    <row r="2482" spans="1:11" x14ac:dyDescent="0.2">
      <c r="A2482" s="41">
        <v>44021</v>
      </c>
      <c r="B2482">
        <v>39.944763180000002</v>
      </c>
      <c r="C2482">
        <v>159.1315002</v>
      </c>
      <c r="D2482">
        <v>10.477782250000001</v>
      </c>
      <c r="E2482">
        <v>3152.0500489999999</v>
      </c>
      <c r="G2482" s="41">
        <f t="shared" si="197"/>
        <v>44021</v>
      </c>
      <c r="H2482" s="21">
        <f t="shared" si="198"/>
        <v>2.659919849459708E-2</v>
      </c>
      <c r="I2482" s="21">
        <f t="shared" si="199"/>
        <v>3.2949191201917083E-2</v>
      </c>
      <c r="J2482" s="21">
        <f t="shared" si="200"/>
        <v>2.8680297960701484E-2</v>
      </c>
      <c r="K2482" s="21">
        <f t="shared" si="201"/>
        <v>-5.6436059777070779E-3</v>
      </c>
    </row>
    <row r="2483" spans="1:11" x14ac:dyDescent="0.2">
      <c r="A2483" s="41">
        <v>44022</v>
      </c>
      <c r="B2483">
        <v>40.86091614</v>
      </c>
      <c r="C2483">
        <v>160</v>
      </c>
      <c r="D2483">
        <v>10.448121069999999</v>
      </c>
      <c r="E2483">
        <v>3185.040039</v>
      </c>
      <c r="G2483" s="41">
        <f t="shared" si="197"/>
        <v>44022</v>
      </c>
      <c r="H2483" s="21">
        <f t="shared" si="198"/>
        <v>2.2935496096737604E-2</v>
      </c>
      <c r="I2483" s="21">
        <f t="shared" si="199"/>
        <v>5.457749087443009E-3</v>
      </c>
      <c r="J2483" s="21">
        <f t="shared" si="200"/>
        <v>-2.8308643272293432E-3</v>
      </c>
      <c r="K2483" s="21">
        <f t="shared" si="201"/>
        <v>1.0466201198317426E-2</v>
      </c>
    </row>
    <row r="2484" spans="1:11" x14ac:dyDescent="0.2">
      <c r="A2484" s="41">
        <v>44025</v>
      </c>
      <c r="B2484">
        <v>40.498222349999999</v>
      </c>
      <c r="C2484">
        <v>155.1999969</v>
      </c>
      <c r="D2484">
        <v>10.022391320000001</v>
      </c>
      <c r="E2484">
        <v>3155.219971</v>
      </c>
      <c r="G2484" s="41">
        <f t="shared" si="197"/>
        <v>44025</v>
      </c>
      <c r="H2484" s="21">
        <f t="shared" si="198"/>
        <v>-8.8763009805585234E-3</v>
      </c>
      <c r="I2484" s="21">
        <f t="shared" si="199"/>
        <v>-3.0000019374999964E-2</v>
      </c>
      <c r="J2484" s="21">
        <f t="shared" si="200"/>
        <v>-4.0747015386566443E-2</v>
      </c>
      <c r="K2484" s="21">
        <f t="shared" si="201"/>
        <v>-9.3625410151397803E-3</v>
      </c>
    </row>
    <row r="2485" spans="1:11" x14ac:dyDescent="0.2">
      <c r="A2485" s="41">
        <v>44026</v>
      </c>
      <c r="B2485">
        <v>41.276771549999999</v>
      </c>
      <c r="C2485">
        <v>154.1999969</v>
      </c>
      <c r="D2485">
        <v>10.34617615</v>
      </c>
      <c r="E2485">
        <v>3197.5200199999999</v>
      </c>
      <c r="G2485" s="41">
        <f t="shared" si="197"/>
        <v>44026</v>
      </c>
      <c r="H2485" s="21">
        <f t="shared" si="198"/>
        <v>1.9224280840563872E-2</v>
      </c>
      <c r="I2485" s="21">
        <f t="shared" si="199"/>
        <v>-6.4432990977720817E-3</v>
      </c>
      <c r="J2485" s="21">
        <f t="shared" si="200"/>
        <v>3.2306145276315146E-2</v>
      </c>
      <c r="K2485" s="21">
        <f t="shared" si="201"/>
        <v>1.3406370835879811E-2</v>
      </c>
    </row>
    <row r="2486" spans="1:11" x14ac:dyDescent="0.2">
      <c r="A2486" s="41">
        <v>44027</v>
      </c>
      <c r="B2486">
        <v>41.27365494</v>
      </c>
      <c r="C2486">
        <v>150.4434967</v>
      </c>
      <c r="D2486">
        <v>10.196869850000001</v>
      </c>
      <c r="E2486">
        <v>3226.5600589999999</v>
      </c>
      <c r="G2486" s="41">
        <f t="shared" si="197"/>
        <v>44027</v>
      </c>
      <c r="H2486" s="21">
        <f t="shared" si="198"/>
        <v>-7.5505178408249277E-5</v>
      </c>
      <c r="I2486" s="21">
        <f t="shared" si="199"/>
        <v>-2.4361220982618614E-2</v>
      </c>
      <c r="J2486" s="21">
        <f t="shared" si="200"/>
        <v>-1.4431061083374219E-2</v>
      </c>
      <c r="K2486" s="21">
        <f t="shared" si="201"/>
        <v>9.0820507200453093E-3</v>
      </c>
    </row>
    <row r="2487" spans="1:11" x14ac:dyDescent="0.2">
      <c r="A2487" s="41">
        <v>44028</v>
      </c>
      <c r="B2487">
        <v>41.336185460000003</v>
      </c>
      <c r="C2487">
        <v>149.99499510000001</v>
      </c>
      <c r="D2487">
        <v>10.104644779999999</v>
      </c>
      <c r="E2487">
        <v>3215.570068</v>
      </c>
      <c r="G2487" s="41">
        <f t="shared" si="197"/>
        <v>44028</v>
      </c>
      <c r="H2487" s="21">
        <f t="shared" si="198"/>
        <v>1.5150225995469548E-3</v>
      </c>
      <c r="I2487" s="21">
        <f t="shared" si="199"/>
        <v>-2.9811963284418486E-3</v>
      </c>
      <c r="J2487" s="21">
        <f t="shared" si="200"/>
        <v>-9.0444490668870614E-3</v>
      </c>
      <c r="K2487" s="21">
        <f t="shared" si="201"/>
        <v>-3.4061014823960623E-3</v>
      </c>
    </row>
    <row r="2488" spans="1:11" x14ac:dyDescent="0.2">
      <c r="A2488" s="41">
        <v>44029</v>
      </c>
      <c r="B2488">
        <v>41.192359920000001</v>
      </c>
      <c r="C2488">
        <v>148.09849550000001</v>
      </c>
      <c r="D2488">
        <v>10.17119789</v>
      </c>
      <c r="E2488">
        <v>3224.7299800000001</v>
      </c>
      <c r="G2488" s="41">
        <f t="shared" si="197"/>
        <v>44029</v>
      </c>
      <c r="H2488" s="21">
        <f t="shared" si="198"/>
        <v>-3.4794100713327332E-3</v>
      </c>
      <c r="I2488" s="21">
        <f t="shared" si="199"/>
        <v>-1.2643752538113895E-2</v>
      </c>
      <c r="J2488" s="21">
        <f t="shared" si="200"/>
        <v>6.586387888837919E-3</v>
      </c>
      <c r="K2488" s="21">
        <f t="shared" si="201"/>
        <v>2.848612160921471E-3</v>
      </c>
    </row>
    <row r="2489" spans="1:11" x14ac:dyDescent="0.2">
      <c r="A2489" s="41">
        <v>44032</v>
      </c>
      <c r="B2489">
        <v>41.107929230000003</v>
      </c>
      <c r="C2489">
        <v>159.84199520000001</v>
      </c>
      <c r="D2489">
        <v>10.47952843</v>
      </c>
      <c r="E2489">
        <v>3251.8400879999999</v>
      </c>
      <c r="G2489" s="41">
        <f t="shared" si="197"/>
        <v>44032</v>
      </c>
      <c r="H2489" s="21">
        <f t="shared" si="198"/>
        <v>-2.0496686804050875E-3</v>
      </c>
      <c r="I2489" s="21">
        <f t="shared" si="199"/>
        <v>7.9295199187219279E-2</v>
      </c>
      <c r="J2489" s="21">
        <f t="shared" si="200"/>
        <v>3.0314083290341021E-2</v>
      </c>
      <c r="K2489" s="21">
        <f t="shared" si="201"/>
        <v>8.4069389276431039E-3</v>
      </c>
    </row>
    <row r="2490" spans="1:11" x14ac:dyDescent="0.2">
      <c r="A2490" s="41">
        <v>44033</v>
      </c>
      <c r="B2490">
        <v>41.37683105</v>
      </c>
      <c r="C2490">
        <v>156.91450499999999</v>
      </c>
      <c r="D2490">
        <v>10.29781914</v>
      </c>
      <c r="E2490">
        <v>3257.3000489999999</v>
      </c>
      <c r="G2490" s="41">
        <f t="shared" si="197"/>
        <v>44033</v>
      </c>
      <c r="H2490" s="21">
        <f t="shared" si="198"/>
        <v>6.5413613635336206E-3</v>
      </c>
      <c r="I2490" s="21">
        <f t="shared" si="199"/>
        <v>-1.8314900263457279E-2</v>
      </c>
      <c r="J2490" s="21">
        <f t="shared" si="200"/>
        <v>-1.7339452935669963E-2</v>
      </c>
      <c r="K2490" s="21">
        <f t="shared" si="201"/>
        <v>1.679037361077107E-3</v>
      </c>
    </row>
    <row r="2491" spans="1:11" x14ac:dyDescent="0.2">
      <c r="A2491" s="41">
        <v>44034</v>
      </c>
      <c r="B2491">
        <v>41.480026250000002</v>
      </c>
      <c r="C2491">
        <v>154.99549870000001</v>
      </c>
      <c r="D2491">
        <v>10.407744409999999</v>
      </c>
      <c r="E2491">
        <v>3276.0200199999999</v>
      </c>
      <c r="G2491" s="41">
        <f t="shared" si="197"/>
        <v>44034</v>
      </c>
      <c r="H2491" s="21">
        <f t="shared" si="198"/>
        <v>2.4940334332346561E-3</v>
      </c>
      <c r="I2491" s="21">
        <f t="shared" si="199"/>
        <v>-1.2229629759211713E-2</v>
      </c>
      <c r="J2491" s="21">
        <f t="shared" si="200"/>
        <v>1.0674616489720234E-2</v>
      </c>
      <c r="K2491" s="21">
        <f t="shared" si="201"/>
        <v>5.7470821595777544E-3</v>
      </c>
    </row>
    <row r="2492" spans="1:11" x14ac:dyDescent="0.2">
      <c r="A2492" s="41">
        <v>44035</v>
      </c>
      <c r="B2492">
        <v>41.16109848</v>
      </c>
      <c r="C2492">
        <v>149.32749939999999</v>
      </c>
      <c r="D2492">
        <v>10.099660869999999</v>
      </c>
      <c r="E2492">
        <v>3235.6599120000001</v>
      </c>
      <c r="G2492" s="41">
        <f t="shared" si="197"/>
        <v>44035</v>
      </c>
      <c r="H2492" s="21">
        <f t="shared" si="198"/>
        <v>-7.6887070436702518E-3</v>
      </c>
      <c r="I2492" s="21">
        <f t="shared" si="199"/>
        <v>-3.6568799400882313E-2</v>
      </c>
      <c r="J2492" s="21">
        <f t="shared" si="200"/>
        <v>-2.9601374501855182E-2</v>
      </c>
      <c r="K2492" s="21">
        <f t="shared" si="201"/>
        <v>-1.231985999890195E-2</v>
      </c>
    </row>
    <row r="2493" spans="1:11" x14ac:dyDescent="0.2">
      <c r="A2493" s="41">
        <v>44036</v>
      </c>
      <c r="B2493">
        <v>41.036014559999998</v>
      </c>
      <c r="C2493">
        <v>150.44549559999999</v>
      </c>
      <c r="D2493">
        <v>10.164217000000001</v>
      </c>
      <c r="E2493">
        <v>3215.6298830000001</v>
      </c>
      <c r="G2493" s="41">
        <f t="shared" si="197"/>
        <v>44036</v>
      </c>
      <c r="H2493" s="21">
        <f t="shared" si="198"/>
        <v>-3.0388868280757692E-3</v>
      </c>
      <c r="I2493" s="21">
        <f t="shared" si="199"/>
        <v>7.4868741825324658E-3</v>
      </c>
      <c r="J2493" s="21">
        <f t="shared" si="200"/>
        <v>6.3919106622440935E-3</v>
      </c>
      <c r="K2493" s="21">
        <f t="shared" si="201"/>
        <v>-6.1903999631467421E-3</v>
      </c>
    </row>
    <row r="2494" spans="1:11" x14ac:dyDescent="0.2">
      <c r="A2494" s="41">
        <v>44039</v>
      </c>
      <c r="B2494">
        <v>41.026638030000001</v>
      </c>
      <c r="C2494">
        <v>152.76049800000001</v>
      </c>
      <c r="D2494">
        <v>10.390544889999999</v>
      </c>
      <c r="E2494">
        <v>3239.4099120000001</v>
      </c>
      <c r="G2494" s="41">
        <f t="shared" si="197"/>
        <v>44039</v>
      </c>
      <c r="H2494" s="21">
        <f t="shared" si="198"/>
        <v>-2.2849514263349247E-4</v>
      </c>
      <c r="I2494" s="21">
        <f t="shared" si="199"/>
        <v>1.5387648468752291E-2</v>
      </c>
      <c r="J2494" s="21">
        <f t="shared" si="200"/>
        <v>2.2267124954140405E-2</v>
      </c>
      <c r="K2494" s="21">
        <f t="shared" si="201"/>
        <v>7.3951387022856974E-3</v>
      </c>
    </row>
    <row r="2495" spans="1:11" x14ac:dyDescent="0.2">
      <c r="A2495" s="41">
        <v>44040</v>
      </c>
      <c r="B2495">
        <v>41.198604580000001</v>
      </c>
      <c r="C2495">
        <v>150.0164948</v>
      </c>
      <c r="D2495">
        <v>10.18515682</v>
      </c>
      <c r="E2495">
        <v>3218.4399410000001</v>
      </c>
      <c r="G2495" s="41">
        <f t="shared" si="197"/>
        <v>44040</v>
      </c>
      <c r="H2495" s="21">
        <f t="shared" si="198"/>
        <v>4.1915827924835815E-3</v>
      </c>
      <c r="I2495" s="21">
        <f t="shared" si="199"/>
        <v>-1.7962779880437485E-2</v>
      </c>
      <c r="J2495" s="21">
        <f t="shared" si="200"/>
        <v>-1.9766823797437993E-2</v>
      </c>
      <c r="K2495" s="21">
        <f t="shared" si="201"/>
        <v>-6.4733922441613245E-3</v>
      </c>
    </row>
    <row r="2496" spans="1:11" x14ac:dyDescent="0.2">
      <c r="A2496" s="41">
        <v>44041</v>
      </c>
      <c r="B2496">
        <v>40.864036560000002</v>
      </c>
      <c r="C2496">
        <v>151.67649840000001</v>
      </c>
      <c r="D2496">
        <v>10.434412</v>
      </c>
      <c r="E2496">
        <v>3258.4399410000001</v>
      </c>
      <c r="G2496" s="41">
        <f t="shared" si="197"/>
        <v>44041</v>
      </c>
      <c r="H2496" s="21">
        <f t="shared" si="198"/>
        <v>-8.1208580584405544E-3</v>
      </c>
      <c r="I2496" s="21">
        <f t="shared" si="199"/>
        <v>1.1065473848146601E-2</v>
      </c>
      <c r="J2496" s="21">
        <f t="shared" si="200"/>
        <v>2.4472394917921303E-2</v>
      </c>
      <c r="K2496" s="21">
        <f t="shared" si="201"/>
        <v>1.2428381679718825E-2</v>
      </c>
    </row>
    <row r="2497" spans="1:11" x14ac:dyDescent="0.2">
      <c r="A2497" s="41">
        <v>44042</v>
      </c>
      <c r="B2497">
        <v>40.685813899999999</v>
      </c>
      <c r="C2497">
        <v>152.5939941</v>
      </c>
      <c r="D2497">
        <v>10.5824728</v>
      </c>
      <c r="E2497">
        <v>3246.219971</v>
      </c>
      <c r="G2497" s="41">
        <f t="shared" si="197"/>
        <v>44042</v>
      </c>
      <c r="H2497" s="21">
        <f t="shared" si="198"/>
        <v>-4.3613571982376613E-3</v>
      </c>
      <c r="I2497" s="21">
        <f t="shared" si="199"/>
        <v>6.049030071754169E-3</v>
      </c>
      <c r="J2497" s="21">
        <f t="shared" si="200"/>
        <v>1.4189663969565336E-2</v>
      </c>
      <c r="K2497" s="21">
        <f t="shared" si="201"/>
        <v>-3.7502517220709963E-3</v>
      </c>
    </row>
    <row r="2498" spans="1:11" x14ac:dyDescent="0.2">
      <c r="A2498" s="41">
        <v>44043</v>
      </c>
      <c r="B2498">
        <v>40.46069336</v>
      </c>
      <c r="C2498">
        <v>158.2339935</v>
      </c>
      <c r="D2498">
        <v>10.58322048</v>
      </c>
      <c r="E2498">
        <v>3271.1201169999999</v>
      </c>
      <c r="G2498" s="41">
        <f t="shared" ref="G2498:G2561" si="202">A2498</f>
        <v>44043</v>
      </c>
      <c r="H2498" s="21">
        <f t="shared" si="198"/>
        <v>-5.5331457926173855E-3</v>
      </c>
      <c r="I2498" s="21">
        <f t="shared" si="199"/>
        <v>3.6960821644814512E-2</v>
      </c>
      <c r="J2498" s="21">
        <f t="shared" si="200"/>
        <v>7.0652673919369136E-5</v>
      </c>
      <c r="K2498" s="21">
        <f t="shared" si="201"/>
        <v>7.6705048402279097E-3</v>
      </c>
    </row>
    <row r="2499" spans="1:11" x14ac:dyDescent="0.2">
      <c r="A2499" s="41">
        <v>44046</v>
      </c>
      <c r="B2499">
        <v>40.429420469999997</v>
      </c>
      <c r="C2499">
        <v>155.59449770000001</v>
      </c>
      <c r="D2499">
        <v>10.977544780000001</v>
      </c>
      <c r="E2499">
        <v>3294.610107</v>
      </c>
      <c r="G2499" s="41">
        <f t="shared" si="202"/>
        <v>44046</v>
      </c>
      <c r="H2499" s="21">
        <f t="shared" si="198"/>
        <v>-7.7292026910543983E-4</v>
      </c>
      <c r="I2499" s="21">
        <f t="shared" si="199"/>
        <v>-1.6680965585312069E-2</v>
      </c>
      <c r="J2499" s="21">
        <f t="shared" si="200"/>
        <v>3.7259386284655749E-2</v>
      </c>
      <c r="K2499" s="21">
        <f t="shared" si="201"/>
        <v>7.1810233680880131E-3</v>
      </c>
    </row>
    <row r="2500" spans="1:11" x14ac:dyDescent="0.2">
      <c r="A2500" s="41">
        <v>44047</v>
      </c>
      <c r="B2500">
        <v>41.16109848</v>
      </c>
      <c r="C2500">
        <v>156.94149780000001</v>
      </c>
      <c r="D2500">
        <v>11.19439983</v>
      </c>
      <c r="E2500">
        <v>3306.51001</v>
      </c>
      <c r="G2500" s="41">
        <f t="shared" si="202"/>
        <v>44047</v>
      </c>
      <c r="H2500" s="21">
        <f t="shared" si="198"/>
        <v>1.8097662580717253E-2</v>
      </c>
      <c r="I2500" s="21">
        <f t="shared" si="199"/>
        <v>8.6571191135378367E-3</v>
      </c>
      <c r="J2500" s="21">
        <f t="shared" si="200"/>
        <v>1.9754421807969935E-2</v>
      </c>
      <c r="K2500" s="21">
        <f t="shared" si="201"/>
        <v>3.6119305816237901E-3</v>
      </c>
    </row>
    <row r="2501" spans="1:11" x14ac:dyDescent="0.2">
      <c r="A2501" s="41">
        <v>44048</v>
      </c>
      <c r="B2501">
        <v>40.588890079999999</v>
      </c>
      <c r="C2501">
        <v>160.25149540000001</v>
      </c>
      <c r="D2501">
        <v>11.253222470000001</v>
      </c>
      <c r="E2501">
        <v>3327.7700199999999</v>
      </c>
      <c r="G2501" s="41">
        <f t="shared" si="202"/>
        <v>44048</v>
      </c>
      <c r="H2501" s="21">
        <f t="shared" ref="H2501:H2564" si="203">(B2501-B2500)/B2500</f>
        <v>-1.3901679525827878E-2</v>
      </c>
      <c r="I2501" s="21">
        <f t="shared" ref="I2501:I2564" si="204">C2501/C2500-1</f>
        <v>2.109064617325207E-2</v>
      </c>
      <c r="J2501" s="21">
        <f t="shared" ref="J2501:J2564" si="205">D2501/D2500-1</f>
        <v>5.2546488327458452E-3</v>
      </c>
      <c r="K2501" s="21">
        <f t="shared" ref="K2501:K2564" si="206">E2501/E2500-1</f>
        <v>6.4297431236266522E-3</v>
      </c>
    </row>
    <row r="2502" spans="1:11" x14ac:dyDescent="0.2">
      <c r="A2502" s="41">
        <v>44049</v>
      </c>
      <c r="B2502">
        <v>40.445056919999999</v>
      </c>
      <c r="C2502">
        <v>161.25</v>
      </c>
      <c r="D2502">
        <v>11.301827429999999</v>
      </c>
      <c r="E2502">
        <v>3349.1599120000001</v>
      </c>
      <c r="G2502" s="41">
        <f t="shared" si="202"/>
        <v>44049</v>
      </c>
      <c r="H2502" s="21">
        <f t="shared" si="203"/>
        <v>-3.5436583684970721E-3</v>
      </c>
      <c r="I2502" s="21">
        <f t="shared" si="204"/>
        <v>6.2308597963947054E-3</v>
      </c>
      <c r="J2502" s="21">
        <f t="shared" si="205"/>
        <v>4.3192036885055796E-3</v>
      </c>
      <c r="K2502" s="21">
        <f t="shared" si="206"/>
        <v>6.4276953850315177E-3</v>
      </c>
    </row>
    <row r="2503" spans="1:11" x14ac:dyDescent="0.2">
      <c r="A2503" s="41">
        <v>44050</v>
      </c>
      <c r="B2503">
        <v>40.638919829999999</v>
      </c>
      <c r="C2503">
        <v>158.37300110000001</v>
      </c>
      <c r="D2503">
        <v>11.166232109999999</v>
      </c>
      <c r="E2503">
        <v>3351.280029</v>
      </c>
      <c r="G2503" s="41">
        <f t="shared" si="202"/>
        <v>44050</v>
      </c>
      <c r="H2503" s="21">
        <f t="shared" si="203"/>
        <v>4.7932411217385422E-3</v>
      </c>
      <c r="I2503" s="21">
        <f t="shared" si="204"/>
        <v>-1.7841853643410843E-2</v>
      </c>
      <c r="J2503" s="21">
        <f t="shared" si="205"/>
        <v>-1.1997645587833894E-2</v>
      </c>
      <c r="K2503" s="21">
        <f t="shared" si="206"/>
        <v>6.3302949268062569E-4</v>
      </c>
    </row>
    <row r="2504" spans="1:11" x14ac:dyDescent="0.2">
      <c r="A2504" s="41">
        <v>44053</v>
      </c>
      <c r="B2504">
        <v>41.236129759999997</v>
      </c>
      <c r="C2504">
        <v>157.40800479999999</v>
      </c>
      <c r="D2504">
        <v>11.131834980000001</v>
      </c>
      <c r="E2504">
        <v>3360.469971</v>
      </c>
      <c r="G2504" s="41">
        <f t="shared" si="202"/>
        <v>44053</v>
      </c>
      <c r="H2504" s="21">
        <f t="shared" si="203"/>
        <v>1.4695516822254038E-2</v>
      </c>
      <c r="I2504" s="21">
        <f t="shared" si="204"/>
        <v>-6.0931869276803496E-3</v>
      </c>
      <c r="J2504" s="21">
        <f t="shared" si="205"/>
        <v>-3.0804598777052217E-3</v>
      </c>
      <c r="K2504" s="21">
        <f t="shared" si="206"/>
        <v>2.7422184718899345E-3</v>
      </c>
    </row>
    <row r="2505" spans="1:11" x14ac:dyDescent="0.2">
      <c r="A2505" s="41">
        <v>44054</v>
      </c>
      <c r="B2505">
        <v>40.710838320000001</v>
      </c>
      <c r="C2505">
        <v>154.03349299999999</v>
      </c>
      <c r="D2505">
        <v>10.817770960000001</v>
      </c>
      <c r="E2505">
        <v>3333.6899410000001</v>
      </c>
      <c r="G2505" s="41">
        <f t="shared" si="202"/>
        <v>44054</v>
      </c>
      <c r="H2505" s="21">
        <f t="shared" si="203"/>
        <v>-1.2738621278409631E-2</v>
      </c>
      <c r="I2505" s="21">
        <f t="shared" si="204"/>
        <v>-2.1437993603232508E-2</v>
      </c>
      <c r="J2505" s="21">
        <f t="shared" si="205"/>
        <v>-2.8213140112502866E-2</v>
      </c>
      <c r="K2505" s="21">
        <f t="shared" si="206"/>
        <v>-7.9691323627661959E-3</v>
      </c>
    </row>
    <row r="2506" spans="1:11" x14ac:dyDescent="0.2">
      <c r="A2506" s="41">
        <v>44055</v>
      </c>
      <c r="B2506">
        <v>41.239257809999998</v>
      </c>
      <c r="C2506">
        <v>158.1119995</v>
      </c>
      <c r="D2506">
        <v>11.40626907</v>
      </c>
      <c r="E2506">
        <v>3380.3500979999999</v>
      </c>
      <c r="G2506" s="41">
        <f t="shared" si="202"/>
        <v>44055</v>
      </c>
      <c r="H2506" s="21">
        <f t="shared" si="203"/>
        <v>1.2979823354322845E-2</v>
      </c>
      <c r="I2506" s="21">
        <f t="shared" si="204"/>
        <v>2.6478049809595561E-2</v>
      </c>
      <c r="J2506" s="21">
        <f t="shared" si="205"/>
        <v>5.4401051027613834E-2</v>
      </c>
      <c r="K2506" s="21">
        <f t="shared" si="206"/>
        <v>1.3996549716919215E-2</v>
      </c>
    </row>
    <row r="2507" spans="1:11" x14ac:dyDescent="0.2">
      <c r="A2507" s="41">
        <v>44056</v>
      </c>
      <c r="B2507">
        <v>41.39624405</v>
      </c>
      <c r="C2507">
        <v>158.05099490000001</v>
      </c>
      <c r="D2507">
        <v>11.409008979999999</v>
      </c>
      <c r="E2507">
        <v>3373.429932</v>
      </c>
      <c r="G2507" s="41">
        <f t="shared" si="202"/>
        <v>44056</v>
      </c>
      <c r="H2507" s="21">
        <f t="shared" si="203"/>
        <v>3.8067183634409338E-3</v>
      </c>
      <c r="I2507" s="21">
        <f t="shared" si="204"/>
        <v>-3.8583156365679105E-4</v>
      </c>
      <c r="J2507" s="21">
        <f t="shared" si="205"/>
        <v>2.4021088606485108E-4</v>
      </c>
      <c r="K2507" s="21">
        <f t="shared" si="206"/>
        <v>-2.0471743456673686E-3</v>
      </c>
    </row>
    <row r="2508" spans="1:11" x14ac:dyDescent="0.2">
      <c r="A2508" s="41">
        <v>44057</v>
      </c>
      <c r="B2508">
        <v>41.631710050000002</v>
      </c>
      <c r="C2508">
        <v>157.40100100000001</v>
      </c>
      <c r="D2508">
        <v>11.52965069</v>
      </c>
      <c r="E2508">
        <v>3372.8500979999999</v>
      </c>
      <c r="G2508" s="41">
        <f t="shared" si="202"/>
        <v>44057</v>
      </c>
      <c r="H2508" s="21">
        <f t="shared" si="203"/>
        <v>5.6881005850578465E-3</v>
      </c>
      <c r="I2508" s="21">
        <f t="shared" si="204"/>
        <v>-4.1125581044981763E-3</v>
      </c>
      <c r="J2508" s="21">
        <f t="shared" si="205"/>
        <v>1.0574249718926954E-2</v>
      </c>
      <c r="K2508" s="21">
        <f t="shared" si="206"/>
        <v>-1.7188262738165871E-4</v>
      </c>
    </row>
    <row r="2509" spans="1:11" x14ac:dyDescent="0.2">
      <c r="A2509" s="41">
        <v>44060</v>
      </c>
      <c r="B2509">
        <v>42.573604580000001</v>
      </c>
      <c r="C2509">
        <v>159.12049870000001</v>
      </c>
      <c r="D2509">
        <v>12.300354</v>
      </c>
      <c r="E2509">
        <v>3381.98999</v>
      </c>
      <c r="G2509" s="41">
        <f t="shared" si="202"/>
        <v>44060</v>
      </c>
      <c r="H2509" s="21">
        <f t="shared" si="203"/>
        <v>2.2624449701171931E-2</v>
      </c>
      <c r="I2509" s="21">
        <f t="shared" si="204"/>
        <v>1.0924312355548471E-2</v>
      </c>
      <c r="J2509" s="21">
        <f t="shared" si="205"/>
        <v>6.6845330419979865E-2</v>
      </c>
      <c r="K2509" s="21">
        <f t="shared" si="206"/>
        <v>2.7098423393971949E-3</v>
      </c>
    </row>
    <row r="2510" spans="1:11" x14ac:dyDescent="0.2">
      <c r="A2510" s="41">
        <v>44061</v>
      </c>
      <c r="B2510">
        <v>42.294181819999999</v>
      </c>
      <c r="C2510">
        <v>165.62449649999999</v>
      </c>
      <c r="D2510">
        <v>12.22432899</v>
      </c>
      <c r="E2510">
        <v>3389.780029</v>
      </c>
      <c r="G2510" s="41">
        <f t="shared" si="202"/>
        <v>44061</v>
      </c>
      <c r="H2510" s="21">
        <f t="shared" si="203"/>
        <v>-6.5632864014354211E-3</v>
      </c>
      <c r="I2510" s="21">
        <f t="shared" si="204"/>
        <v>4.0874669531185903E-2</v>
      </c>
      <c r="J2510" s="21">
        <f t="shared" si="205"/>
        <v>-6.1807172378941511E-3</v>
      </c>
      <c r="K2510" s="21">
        <f t="shared" si="206"/>
        <v>2.3033891356964986E-3</v>
      </c>
    </row>
    <row r="2511" spans="1:11" x14ac:dyDescent="0.2">
      <c r="A2511" s="41">
        <v>44062</v>
      </c>
      <c r="B2511">
        <v>41.572063450000002</v>
      </c>
      <c r="C2511">
        <v>163.02400209999999</v>
      </c>
      <c r="D2511">
        <v>12.10244179</v>
      </c>
      <c r="E2511">
        <v>3374.8500979999999</v>
      </c>
      <c r="G2511" s="41">
        <f t="shared" si="202"/>
        <v>44062</v>
      </c>
      <c r="H2511" s="21">
        <f t="shared" si="203"/>
        <v>-1.7073704678181593E-2</v>
      </c>
      <c r="I2511" s="21">
        <f t="shared" si="204"/>
        <v>-1.5701145995634769E-2</v>
      </c>
      <c r="J2511" s="21">
        <f t="shared" si="205"/>
        <v>-9.9708703929440867E-3</v>
      </c>
      <c r="K2511" s="21">
        <f t="shared" si="206"/>
        <v>-4.4043952328094438E-3</v>
      </c>
    </row>
    <row r="2512" spans="1:11" x14ac:dyDescent="0.2">
      <c r="A2512" s="41">
        <v>44063</v>
      </c>
      <c r="B2512">
        <v>40.994365690000002</v>
      </c>
      <c r="C2512">
        <v>164.8684998</v>
      </c>
      <c r="D2512">
        <v>12.10493469</v>
      </c>
      <c r="E2512">
        <v>3385.51001</v>
      </c>
      <c r="G2512" s="41">
        <f t="shared" si="202"/>
        <v>44063</v>
      </c>
      <c r="H2512" s="21">
        <f t="shared" si="203"/>
        <v>-1.3896297466562235E-2</v>
      </c>
      <c r="I2512" s="21">
        <f t="shared" si="204"/>
        <v>1.1314270759152256E-2</v>
      </c>
      <c r="J2512" s="21">
        <f t="shared" si="205"/>
        <v>2.0598322580323014E-4</v>
      </c>
      <c r="K2512" s="21">
        <f t="shared" si="206"/>
        <v>3.1586327364043765E-3</v>
      </c>
    </row>
    <row r="2513" spans="1:11" x14ac:dyDescent="0.2">
      <c r="A2513" s="41">
        <v>44064</v>
      </c>
      <c r="B2513">
        <v>41.327171329999999</v>
      </c>
      <c r="C2513">
        <v>164.23599239999999</v>
      </c>
      <c r="D2513">
        <v>12.645824429999999</v>
      </c>
      <c r="E2513">
        <v>3397.1599120000001</v>
      </c>
      <c r="G2513" s="41">
        <f t="shared" si="202"/>
        <v>44064</v>
      </c>
      <c r="H2513" s="21">
        <f t="shared" si="203"/>
        <v>8.1183263699377058E-3</v>
      </c>
      <c r="I2513" s="21">
        <f t="shared" si="204"/>
        <v>-3.8364357094732293E-3</v>
      </c>
      <c r="J2513" s="21">
        <f t="shared" si="205"/>
        <v>4.4683408366245292E-2</v>
      </c>
      <c r="K2513" s="21">
        <f t="shared" si="206"/>
        <v>3.4411069427024987E-3</v>
      </c>
    </row>
    <row r="2514" spans="1:11" x14ac:dyDescent="0.2">
      <c r="A2514" s="41">
        <v>44067</v>
      </c>
      <c r="B2514">
        <v>41.232975009999997</v>
      </c>
      <c r="C2514">
        <v>165.37300110000001</v>
      </c>
      <c r="D2514">
        <v>12.68246555</v>
      </c>
      <c r="E2514">
        <v>3431.280029</v>
      </c>
      <c r="G2514" s="41">
        <f t="shared" si="202"/>
        <v>44067</v>
      </c>
      <c r="H2514" s="21">
        <f t="shared" si="203"/>
        <v>-2.279283022973878E-3</v>
      </c>
      <c r="I2514" s="21">
        <f t="shared" si="204"/>
        <v>6.923017807392684E-3</v>
      </c>
      <c r="J2514" s="21">
        <f t="shared" si="205"/>
        <v>2.8974876413021544E-3</v>
      </c>
      <c r="K2514" s="21">
        <f t="shared" si="206"/>
        <v>1.0043718248138767E-2</v>
      </c>
    </row>
    <row r="2515" spans="1:11" x14ac:dyDescent="0.2">
      <c r="A2515" s="41">
        <v>44068</v>
      </c>
      <c r="B2515">
        <v>41.013202669999998</v>
      </c>
      <c r="C2515">
        <v>167.32449339999999</v>
      </c>
      <c r="D2515">
        <v>12.712127690000001</v>
      </c>
      <c r="E2515">
        <v>3443.6201169999999</v>
      </c>
      <c r="G2515" s="41">
        <f t="shared" si="202"/>
        <v>44068</v>
      </c>
      <c r="H2515" s="21">
        <f t="shared" si="203"/>
        <v>-5.3300141439393727E-3</v>
      </c>
      <c r="I2515" s="21">
        <f t="shared" si="204"/>
        <v>1.1800549588018461E-2</v>
      </c>
      <c r="J2515" s="21">
        <f t="shared" si="205"/>
        <v>2.3388307173444201E-3</v>
      </c>
      <c r="K2515" s="21">
        <f t="shared" si="206"/>
        <v>3.5963511854777419E-3</v>
      </c>
    </row>
    <row r="2516" spans="1:11" x14ac:dyDescent="0.2">
      <c r="A2516" s="41">
        <v>44069</v>
      </c>
      <c r="B2516">
        <v>41.035179139999997</v>
      </c>
      <c r="C2516">
        <v>172.09249879999999</v>
      </c>
      <c r="D2516">
        <v>12.735057830000001</v>
      </c>
      <c r="E2516">
        <v>3478.7299800000001</v>
      </c>
      <c r="G2516" s="41">
        <f t="shared" si="202"/>
        <v>44069</v>
      </c>
      <c r="H2516" s="21">
        <f t="shared" si="203"/>
        <v>5.3583891452772695E-4</v>
      </c>
      <c r="I2516" s="21">
        <f t="shared" si="204"/>
        <v>2.8495561546998172E-2</v>
      </c>
      <c r="J2516" s="21">
        <f t="shared" si="205"/>
        <v>1.8038003203852959E-3</v>
      </c>
      <c r="K2516" s="21">
        <f t="shared" si="206"/>
        <v>1.0195626058366436E-2</v>
      </c>
    </row>
    <row r="2517" spans="1:11" x14ac:dyDescent="0.2">
      <c r="A2517" s="41">
        <v>44070</v>
      </c>
      <c r="B2517">
        <v>42.896987920000001</v>
      </c>
      <c r="C2517">
        <v>170</v>
      </c>
      <c r="D2517">
        <v>12.59073925</v>
      </c>
      <c r="E2517">
        <v>3484.5500489999999</v>
      </c>
      <c r="G2517" s="41">
        <f t="shared" si="202"/>
        <v>44070</v>
      </c>
      <c r="H2517" s="21">
        <f t="shared" si="203"/>
        <v>4.5371040629506171E-2</v>
      </c>
      <c r="I2517" s="21">
        <f t="shared" si="204"/>
        <v>-1.2159151703827753E-2</v>
      </c>
      <c r="J2517" s="21">
        <f t="shared" si="205"/>
        <v>-1.133238513138346E-2</v>
      </c>
      <c r="K2517" s="21">
        <f t="shared" si="206"/>
        <v>1.6730441952841346E-3</v>
      </c>
    </row>
    <row r="2518" spans="1:11" x14ac:dyDescent="0.2">
      <c r="A2518" s="41">
        <v>44071</v>
      </c>
      <c r="B2518">
        <v>44.049236299999997</v>
      </c>
      <c r="C2518">
        <v>170.0899963</v>
      </c>
      <c r="D2518">
        <v>13.10869598</v>
      </c>
      <c r="E2518">
        <v>3508.01001</v>
      </c>
      <c r="G2518" s="41">
        <f t="shared" si="202"/>
        <v>44071</v>
      </c>
      <c r="H2518" s="21">
        <f t="shared" si="203"/>
        <v>2.686082253954198E-2</v>
      </c>
      <c r="I2518" s="21">
        <f t="shared" si="204"/>
        <v>5.2939000000007397E-4</v>
      </c>
      <c r="J2518" s="21">
        <f t="shared" si="205"/>
        <v>4.1137912533610654E-2</v>
      </c>
      <c r="K2518" s="21">
        <f t="shared" si="206"/>
        <v>6.7325653728902424E-3</v>
      </c>
    </row>
    <row r="2519" spans="1:11" x14ac:dyDescent="0.2">
      <c r="A2519" s="41">
        <v>44074</v>
      </c>
      <c r="B2519">
        <v>43.593986510000001</v>
      </c>
      <c r="C2519">
        <v>172.54800420000001</v>
      </c>
      <c r="D2519">
        <v>13.33477497</v>
      </c>
      <c r="E2519">
        <v>3500.3100589999999</v>
      </c>
      <c r="G2519" s="41">
        <f t="shared" si="202"/>
        <v>44074</v>
      </c>
      <c r="H2519" s="21">
        <f t="shared" si="203"/>
        <v>-1.0335021177200213E-2</v>
      </c>
      <c r="I2519" s="21">
        <f t="shared" si="204"/>
        <v>1.445121966881957E-2</v>
      </c>
      <c r="J2519" s="21">
        <f t="shared" si="205"/>
        <v>1.7246489684781041E-2</v>
      </c>
      <c r="K2519" s="21">
        <f t="shared" si="206"/>
        <v>-2.1949626648870568E-3</v>
      </c>
    </row>
    <row r="2520" spans="1:11" x14ac:dyDescent="0.2">
      <c r="A2520" s="41">
        <v>44075</v>
      </c>
      <c r="B2520">
        <v>46.338047029999998</v>
      </c>
      <c r="C2520">
        <v>174.95599369999999</v>
      </c>
      <c r="D2520">
        <v>13.784070010000001</v>
      </c>
      <c r="E2520">
        <v>3526.6499020000001</v>
      </c>
      <c r="G2520" s="41">
        <f t="shared" si="202"/>
        <v>44075</v>
      </c>
      <c r="H2520" s="21">
        <f t="shared" si="203"/>
        <v>6.2945849638471107E-2</v>
      </c>
      <c r="I2520" s="21">
        <f t="shared" si="204"/>
        <v>1.3955475817668095E-2</v>
      </c>
      <c r="J2520" s="21">
        <f t="shared" si="205"/>
        <v>3.3693484967748377E-2</v>
      </c>
      <c r="K2520" s="21">
        <f t="shared" si="206"/>
        <v>7.5250028014732795E-3</v>
      </c>
    </row>
    <row r="2521" spans="1:11" x14ac:dyDescent="0.2">
      <c r="A2521" s="41">
        <v>44076</v>
      </c>
      <c r="B2521">
        <v>46.36629868</v>
      </c>
      <c r="C2521">
        <v>176.5724945</v>
      </c>
      <c r="D2521">
        <v>14.3081646</v>
      </c>
      <c r="E2521">
        <v>3580.8400879999999</v>
      </c>
      <c r="G2521" s="41">
        <f t="shared" si="202"/>
        <v>44076</v>
      </c>
      <c r="H2521" s="21">
        <f t="shared" si="203"/>
        <v>6.0968581566915906E-4</v>
      </c>
      <c r="I2521" s="21">
        <f t="shared" si="204"/>
        <v>9.2394708281435811E-3</v>
      </c>
      <c r="J2521" s="21">
        <f t="shared" si="205"/>
        <v>3.8021759148044287E-2</v>
      </c>
      <c r="K2521" s="21">
        <f t="shared" si="206"/>
        <v>1.5365910284791173E-2</v>
      </c>
    </row>
    <row r="2522" spans="1:11" x14ac:dyDescent="0.2">
      <c r="A2522" s="41">
        <v>44077</v>
      </c>
      <c r="B2522">
        <v>45.380451200000003</v>
      </c>
      <c r="C2522">
        <v>168.3999939</v>
      </c>
      <c r="D2522">
        <v>12.98072243</v>
      </c>
      <c r="E2522">
        <v>3455.0600589999999</v>
      </c>
      <c r="G2522" s="41">
        <f t="shared" si="202"/>
        <v>44077</v>
      </c>
      <c r="H2522" s="21">
        <f t="shared" si="203"/>
        <v>-2.1262156093241058E-2</v>
      </c>
      <c r="I2522" s="21">
        <f t="shared" si="204"/>
        <v>-4.6284109102847859E-2</v>
      </c>
      <c r="J2522" s="21">
        <f t="shared" si="205"/>
        <v>-9.2775153704899305E-2</v>
      </c>
      <c r="K2522" s="21">
        <f t="shared" si="206"/>
        <v>-3.5125843631361842E-2</v>
      </c>
    </row>
    <row r="2523" spans="1:11" x14ac:dyDescent="0.2">
      <c r="A2523" s="41">
        <v>44078</v>
      </c>
      <c r="B2523">
        <v>44.843578340000001</v>
      </c>
      <c r="C2523">
        <v>164.7310028</v>
      </c>
      <c r="D2523">
        <v>12.588770869999999</v>
      </c>
      <c r="E2523">
        <v>3426.959961</v>
      </c>
      <c r="G2523" s="41">
        <f t="shared" si="202"/>
        <v>44078</v>
      </c>
      <c r="H2523" s="21">
        <f t="shared" si="203"/>
        <v>-1.1830487485325013E-2</v>
      </c>
      <c r="I2523" s="21">
        <f t="shared" si="204"/>
        <v>-2.1787358865219097E-2</v>
      </c>
      <c r="J2523" s="21">
        <f t="shared" si="205"/>
        <v>-3.0194895708897773E-2</v>
      </c>
      <c r="K2523" s="21">
        <f t="shared" si="206"/>
        <v>-8.1330273628102967E-3</v>
      </c>
    </row>
    <row r="2524" spans="1:11" x14ac:dyDescent="0.2">
      <c r="A2524" s="41">
        <v>44082</v>
      </c>
      <c r="B2524">
        <v>43.46841431</v>
      </c>
      <c r="C2524">
        <v>157.49200440000001</v>
      </c>
      <c r="D2524">
        <v>11.88116932</v>
      </c>
      <c r="E2524">
        <v>3331.8400879999999</v>
      </c>
      <c r="G2524" s="41">
        <f t="shared" si="202"/>
        <v>44082</v>
      </c>
      <c r="H2524" s="21">
        <f t="shared" si="203"/>
        <v>-3.0665796105155345E-2</v>
      </c>
      <c r="I2524" s="21">
        <f t="shared" si="204"/>
        <v>-4.3944359452415038E-2</v>
      </c>
      <c r="J2524" s="21">
        <f t="shared" si="205"/>
        <v>-5.6208946632452239E-2</v>
      </c>
      <c r="K2524" s="21">
        <f t="shared" si="206"/>
        <v>-2.7756342088176567E-2</v>
      </c>
    </row>
    <row r="2525" spans="1:11" x14ac:dyDescent="0.2">
      <c r="A2525" s="41">
        <v>44083</v>
      </c>
      <c r="B2525">
        <v>43.920520779999997</v>
      </c>
      <c r="C2525">
        <v>163.43049619999999</v>
      </c>
      <c r="D2525">
        <v>12.68102264</v>
      </c>
      <c r="E2525">
        <v>3398.959961</v>
      </c>
      <c r="G2525" s="41">
        <f t="shared" si="202"/>
        <v>44083</v>
      </c>
      <c r="H2525" s="21">
        <f t="shared" si="203"/>
        <v>1.0400804289196E-2</v>
      </c>
      <c r="I2525" s="21">
        <f t="shared" si="204"/>
        <v>3.7706624044972603E-2</v>
      </c>
      <c r="J2525" s="21">
        <f t="shared" si="205"/>
        <v>6.7321094284346072E-2</v>
      </c>
      <c r="K2525" s="21">
        <f t="shared" si="206"/>
        <v>2.0144986322044645E-2</v>
      </c>
    </row>
    <row r="2526" spans="1:11" x14ac:dyDescent="0.2">
      <c r="A2526" s="41">
        <v>44084</v>
      </c>
      <c r="B2526">
        <v>42.953495029999999</v>
      </c>
      <c r="C2526">
        <v>158.75549319999999</v>
      </c>
      <c r="D2526">
        <v>12.278851510000001</v>
      </c>
      <c r="E2526">
        <v>3339.1899410000001</v>
      </c>
      <c r="G2526" s="41">
        <f t="shared" si="202"/>
        <v>44084</v>
      </c>
      <c r="H2526" s="21">
        <f t="shared" si="203"/>
        <v>-2.2017629409356875E-2</v>
      </c>
      <c r="I2526" s="21">
        <f t="shared" si="204"/>
        <v>-2.8605450688217404E-2</v>
      </c>
      <c r="J2526" s="21">
        <f t="shared" si="205"/>
        <v>-3.1714408326298793E-2</v>
      </c>
      <c r="K2526" s="21">
        <f t="shared" si="206"/>
        <v>-1.7584796727765806E-2</v>
      </c>
    </row>
    <row r="2527" spans="1:11" x14ac:dyDescent="0.2">
      <c r="A2527" s="41">
        <v>44085</v>
      </c>
      <c r="B2527">
        <v>42.91895676</v>
      </c>
      <c r="C2527">
        <v>155.81100459999999</v>
      </c>
      <c r="D2527">
        <v>12.13199425</v>
      </c>
      <c r="E2527">
        <v>3340.969971</v>
      </c>
      <c r="G2527" s="41">
        <f t="shared" si="202"/>
        <v>44085</v>
      </c>
      <c r="H2527" s="21">
        <f t="shared" si="203"/>
        <v>-8.040852083369748E-4</v>
      </c>
      <c r="I2527" s="21">
        <f t="shared" si="204"/>
        <v>-1.8547317895265092E-2</v>
      </c>
      <c r="J2527" s="21">
        <f t="shared" si="205"/>
        <v>-1.196017883923417E-2</v>
      </c>
      <c r="K2527" s="21">
        <f t="shared" si="206"/>
        <v>5.3307240122646427E-4</v>
      </c>
    </row>
    <row r="2528" spans="1:11" x14ac:dyDescent="0.2">
      <c r="A2528" s="41">
        <v>44088</v>
      </c>
      <c r="B2528">
        <v>43.113624569999999</v>
      </c>
      <c r="C2528">
        <v>155.14849849999999</v>
      </c>
      <c r="D2528">
        <v>12.83785248</v>
      </c>
      <c r="E2528">
        <v>3383.540039</v>
      </c>
      <c r="G2528" s="41">
        <f t="shared" si="202"/>
        <v>44088</v>
      </c>
      <c r="H2528" s="21">
        <f t="shared" si="203"/>
        <v>4.5357069392102942E-3</v>
      </c>
      <c r="I2528" s="21">
        <f t="shared" si="204"/>
        <v>-4.251985292699989E-3</v>
      </c>
      <c r="J2528" s="21">
        <f t="shared" si="205"/>
        <v>5.8181549995376836E-2</v>
      </c>
      <c r="K2528" s="21">
        <f t="shared" si="206"/>
        <v>1.274182898065912E-2</v>
      </c>
    </row>
    <row r="2529" spans="1:11" x14ac:dyDescent="0.2">
      <c r="A2529" s="41">
        <v>44089</v>
      </c>
      <c r="B2529">
        <v>43.126182559999997</v>
      </c>
      <c r="C2529">
        <v>157.8065033</v>
      </c>
      <c r="D2529">
        <v>12.95628548</v>
      </c>
      <c r="E2529">
        <v>3401.1999510000001</v>
      </c>
      <c r="G2529" s="41">
        <f t="shared" si="202"/>
        <v>44089</v>
      </c>
      <c r="H2529" s="21">
        <f t="shared" si="203"/>
        <v>2.912766005003436E-4</v>
      </c>
      <c r="I2529" s="21">
        <f t="shared" si="204"/>
        <v>1.7132004664550449E-2</v>
      </c>
      <c r="J2529" s="21">
        <f t="shared" si="205"/>
        <v>9.2252968465329488E-3</v>
      </c>
      <c r="K2529" s="21">
        <f t="shared" si="206"/>
        <v>5.2193595454597119E-3</v>
      </c>
    </row>
    <row r="2530" spans="1:11" x14ac:dyDescent="0.2">
      <c r="A2530" s="41">
        <v>44090</v>
      </c>
      <c r="B2530">
        <v>42.780830379999998</v>
      </c>
      <c r="C2530">
        <v>153.90499879999999</v>
      </c>
      <c r="D2530">
        <v>12.48106003</v>
      </c>
      <c r="E2530">
        <v>3385.48999</v>
      </c>
      <c r="G2530" s="41">
        <f t="shared" si="202"/>
        <v>44090</v>
      </c>
      <c r="H2530" s="21">
        <f t="shared" si="203"/>
        <v>-8.0079469013869288E-3</v>
      </c>
      <c r="I2530" s="21">
        <f t="shared" si="204"/>
        <v>-2.4723344212139398E-2</v>
      </c>
      <c r="J2530" s="21">
        <f t="shared" si="205"/>
        <v>-3.6679143164418782E-2</v>
      </c>
      <c r="K2530" s="21">
        <f t="shared" si="206"/>
        <v>-4.6189466148207625E-3</v>
      </c>
    </row>
    <row r="2531" spans="1:11" x14ac:dyDescent="0.2">
      <c r="A2531" s="41">
        <v>44091</v>
      </c>
      <c r="B2531">
        <v>42.915824890000003</v>
      </c>
      <c r="C2531">
        <v>150.43649289999999</v>
      </c>
      <c r="D2531">
        <v>12.430195810000001</v>
      </c>
      <c r="E2531">
        <v>3357.01001</v>
      </c>
      <c r="G2531" s="41">
        <f t="shared" si="202"/>
        <v>44091</v>
      </c>
      <c r="H2531" s="21">
        <f t="shared" si="203"/>
        <v>3.1554906438448992E-3</v>
      </c>
      <c r="I2531" s="21">
        <f t="shared" si="204"/>
        <v>-2.2536668250180303E-2</v>
      </c>
      <c r="J2531" s="21">
        <f t="shared" si="205"/>
        <v>-4.0753125037248372E-3</v>
      </c>
      <c r="K2531" s="21">
        <f t="shared" si="206"/>
        <v>-8.4123657385264394E-3</v>
      </c>
    </row>
    <row r="2532" spans="1:11" x14ac:dyDescent="0.2">
      <c r="A2532" s="41">
        <v>44092</v>
      </c>
      <c r="B2532">
        <v>42.476284030000002</v>
      </c>
      <c r="C2532">
        <v>147.74549870000001</v>
      </c>
      <c r="D2532">
        <v>12.15668106</v>
      </c>
      <c r="E2532">
        <v>3319.469971</v>
      </c>
      <c r="G2532" s="41">
        <f t="shared" si="202"/>
        <v>44092</v>
      </c>
      <c r="H2532" s="21">
        <f t="shared" si="203"/>
        <v>-1.0241929664095081E-2</v>
      </c>
      <c r="I2532" s="21">
        <f t="shared" si="204"/>
        <v>-1.7887908366680527E-2</v>
      </c>
      <c r="J2532" s="21">
        <f t="shared" si="205"/>
        <v>-2.2004058035832386E-2</v>
      </c>
      <c r="K2532" s="21">
        <f t="shared" si="206"/>
        <v>-1.1182581788012014E-2</v>
      </c>
    </row>
    <row r="2533" spans="1:11" x14ac:dyDescent="0.2">
      <c r="A2533" s="41">
        <v>44095</v>
      </c>
      <c r="B2533">
        <v>43.035129550000001</v>
      </c>
      <c r="C2533">
        <v>148.02349849999999</v>
      </c>
      <c r="D2533">
        <v>12.483802799999999</v>
      </c>
      <c r="E2533">
        <v>3281.0600589999999</v>
      </c>
      <c r="G2533" s="41">
        <f t="shared" si="202"/>
        <v>44095</v>
      </c>
      <c r="H2533" s="21">
        <f t="shared" si="203"/>
        <v>1.3156648062841348E-2</v>
      </c>
      <c r="I2533" s="21">
        <f t="shared" si="204"/>
        <v>1.8816126545042611E-3</v>
      </c>
      <c r="J2533" s="21">
        <f t="shared" si="205"/>
        <v>2.6908803347350352E-2</v>
      </c>
      <c r="K2533" s="21">
        <f t="shared" si="206"/>
        <v>-1.1571097896821425E-2</v>
      </c>
    </row>
    <row r="2534" spans="1:11" x14ac:dyDescent="0.2">
      <c r="A2534" s="41">
        <v>44096</v>
      </c>
      <c r="B2534">
        <v>43.424449920000001</v>
      </c>
      <c r="C2534">
        <v>156.44949339999999</v>
      </c>
      <c r="D2534">
        <v>12.603981020000001</v>
      </c>
      <c r="E2534">
        <v>3315.570068</v>
      </c>
      <c r="G2534" s="41">
        <f t="shared" si="202"/>
        <v>44096</v>
      </c>
      <c r="H2534" s="21">
        <f t="shared" si="203"/>
        <v>9.046571349289689E-3</v>
      </c>
      <c r="I2534" s="21">
        <f t="shared" si="204"/>
        <v>5.6923360043405591E-2</v>
      </c>
      <c r="J2534" s="21">
        <f t="shared" si="205"/>
        <v>9.6267316878797526E-3</v>
      </c>
      <c r="K2534" s="21">
        <f t="shared" si="206"/>
        <v>1.0517944926164535E-2</v>
      </c>
    </row>
    <row r="2535" spans="1:11" x14ac:dyDescent="0.2">
      <c r="A2535" s="41">
        <v>44097</v>
      </c>
      <c r="B2535">
        <v>42.696060180000003</v>
      </c>
      <c r="C2535">
        <v>149.99299619999999</v>
      </c>
      <c r="D2535">
        <v>12.091353420000001</v>
      </c>
      <c r="E2535">
        <v>3236.919922</v>
      </c>
      <c r="G2535" s="41">
        <f t="shared" si="202"/>
        <v>44097</v>
      </c>
      <c r="H2535" s="21">
        <f t="shared" si="203"/>
        <v>-1.6773724050434608E-2</v>
      </c>
      <c r="I2535" s="21">
        <f t="shared" si="204"/>
        <v>-4.1268891702272548E-2</v>
      </c>
      <c r="J2535" s="21">
        <f t="shared" si="205"/>
        <v>-4.0671879716937198E-2</v>
      </c>
      <c r="K2535" s="21">
        <f t="shared" si="206"/>
        <v>-2.372145494950828E-2</v>
      </c>
    </row>
    <row r="2536" spans="1:11" x14ac:dyDescent="0.2">
      <c r="A2536" s="41">
        <v>44098</v>
      </c>
      <c r="B2536">
        <v>42.91895676</v>
      </c>
      <c r="C2536">
        <v>150.98950199999999</v>
      </c>
      <c r="D2536">
        <v>12.315002440000001</v>
      </c>
      <c r="E2536">
        <v>3246.5900879999999</v>
      </c>
      <c r="G2536" s="41">
        <f t="shared" si="202"/>
        <v>44098</v>
      </c>
      <c r="H2536" s="21">
        <f t="shared" si="203"/>
        <v>5.2205421076394242E-3</v>
      </c>
      <c r="I2536" s="21">
        <f t="shared" si="204"/>
        <v>6.6436822068096646E-3</v>
      </c>
      <c r="J2536" s="21">
        <f t="shared" si="205"/>
        <v>1.8496607636169893E-2</v>
      </c>
      <c r="K2536" s="21">
        <f t="shared" si="206"/>
        <v>2.9874591380143478E-3</v>
      </c>
    </row>
    <row r="2537" spans="1:11" x14ac:dyDescent="0.2">
      <c r="A2537" s="41">
        <v>44099</v>
      </c>
      <c r="B2537">
        <v>43.097927089999999</v>
      </c>
      <c r="C2537">
        <v>154.7565002</v>
      </c>
      <c r="D2537">
        <v>12.839348790000001</v>
      </c>
      <c r="E2537">
        <v>3298.459961</v>
      </c>
      <c r="G2537" s="41">
        <f t="shared" si="202"/>
        <v>44099</v>
      </c>
      <c r="H2537" s="21">
        <f t="shared" si="203"/>
        <v>4.169959931710104E-3</v>
      </c>
      <c r="I2537" s="21">
        <f t="shared" si="204"/>
        <v>2.4948742462903351E-2</v>
      </c>
      <c r="J2537" s="21">
        <f t="shared" si="205"/>
        <v>4.2577851896877128E-2</v>
      </c>
      <c r="K2537" s="21">
        <f t="shared" si="206"/>
        <v>1.5976723760637634E-2</v>
      </c>
    </row>
    <row r="2538" spans="1:11" x14ac:dyDescent="0.2">
      <c r="A2538" s="41">
        <v>44102</v>
      </c>
      <c r="B2538">
        <v>43.091651919999997</v>
      </c>
      <c r="C2538">
        <v>158.70249939999999</v>
      </c>
      <c r="D2538">
        <v>13.000166889999999</v>
      </c>
      <c r="E2538">
        <v>3351.6000979999999</v>
      </c>
      <c r="G2538" s="41">
        <f t="shared" si="202"/>
        <v>44102</v>
      </c>
      <c r="H2538" s="21">
        <f t="shared" si="203"/>
        <v>-1.4560259445652393E-4</v>
      </c>
      <c r="I2538" s="21">
        <f t="shared" si="204"/>
        <v>2.5498116039716301E-2</v>
      </c>
      <c r="J2538" s="21">
        <f t="shared" si="205"/>
        <v>1.2525409398119303E-2</v>
      </c>
      <c r="K2538" s="21">
        <f t="shared" si="206"/>
        <v>1.611059028404549E-2</v>
      </c>
    </row>
    <row r="2539" spans="1:11" x14ac:dyDescent="0.2">
      <c r="A2539" s="41">
        <v>44103</v>
      </c>
      <c r="B2539">
        <v>43.057113649999998</v>
      </c>
      <c r="C2539">
        <v>157.2440033</v>
      </c>
      <c r="D2539">
        <v>13.19040871</v>
      </c>
      <c r="E2539">
        <v>3335.469971</v>
      </c>
      <c r="G2539" s="41">
        <f t="shared" si="202"/>
        <v>44103</v>
      </c>
      <c r="H2539" s="21">
        <f t="shared" si="203"/>
        <v>-8.0150721685303089E-4</v>
      </c>
      <c r="I2539" s="21">
        <f t="shared" si="204"/>
        <v>-9.1901268443412842E-3</v>
      </c>
      <c r="J2539" s="21">
        <f t="shared" si="205"/>
        <v>1.4633798289646505E-2</v>
      </c>
      <c r="K2539" s="21">
        <f t="shared" si="206"/>
        <v>-4.8126645567366788E-3</v>
      </c>
    </row>
    <row r="2540" spans="1:11" x14ac:dyDescent="0.2">
      <c r="A2540" s="41">
        <v>44104</v>
      </c>
      <c r="B2540">
        <v>43.926799770000002</v>
      </c>
      <c r="C2540">
        <v>157.43649289999999</v>
      </c>
      <c r="D2540">
        <v>13.49434566</v>
      </c>
      <c r="E2540">
        <v>3363</v>
      </c>
      <c r="G2540" s="41">
        <f t="shared" si="202"/>
        <v>44104</v>
      </c>
      <c r="H2540" s="21">
        <f t="shared" si="203"/>
        <v>2.0198430555969336E-2</v>
      </c>
      <c r="I2540" s="21">
        <f t="shared" si="204"/>
        <v>1.2241458876669498E-3</v>
      </c>
      <c r="J2540" s="21">
        <f t="shared" si="205"/>
        <v>2.3042269324799358E-2</v>
      </c>
      <c r="K2540" s="21">
        <f t="shared" si="206"/>
        <v>8.2537181384805258E-3</v>
      </c>
    </row>
    <row r="2541" spans="1:11" x14ac:dyDescent="0.2">
      <c r="A2541" s="41">
        <v>44105</v>
      </c>
      <c r="B2541">
        <v>44.922061919999997</v>
      </c>
      <c r="C2541">
        <v>161.06300350000001</v>
      </c>
      <c r="D2541">
        <v>13.578121189999999</v>
      </c>
      <c r="E2541">
        <v>3380.8000489999999</v>
      </c>
      <c r="G2541" s="41">
        <f t="shared" si="202"/>
        <v>44105</v>
      </c>
      <c r="H2541" s="21">
        <f t="shared" si="203"/>
        <v>2.2657287924710452E-2</v>
      </c>
      <c r="I2541" s="21">
        <f t="shared" si="204"/>
        <v>2.3034752192450769E-2</v>
      </c>
      <c r="J2541" s="21">
        <f t="shared" si="205"/>
        <v>6.2081950552317355E-3</v>
      </c>
      <c r="K2541" s="21">
        <f t="shared" si="206"/>
        <v>5.2929078203984847E-3</v>
      </c>
    </row>
    <row r="2542" spans="1:11" x14ac:dyDescent="0.2">
      <c r="A2542" s="41">
        <v>44106</v>
      </c>
      <c r="B2542">
        <v>44.11203003</v>
      </c>
      <c r="C2542">
        <v>156.25</v>
      </c>
      <c r="D2542">
        <v>13.0273447</v>
      </c>
      <c r="E2542">
        <v>3348.419922</v>
      </c>
      <c r="G2542" s="41">
        <f t="shared" si="202"/>
        <v>44106</v>
      </c>
      <c r="H2542" s="21">
        <f t="shared" si="203"/>
        <v>-1.8031939216026034E-2</v>
      </c>
      <c r="I2542" s="21">
        <f t="shared" si="204"/>
        <v>-2.9882737782174873E-2</v>
      </c>
      <c r="J2542" s="21">
        <f t="shared" si="205"/>
        <v>-4.0563527331427429E-2</v>
      </c>
      <c r="K2542" s="21">
        <f t="shared" si="206"/>
        <v>-9.5776521919944679E-3</v>
      </c>
    </row>
    <row r="2543" spans="1:11" x14ac:dyDescent="0.2">
      <c r="A2543" s="41">
        <v>44109</v>
      </c>
      <c r="B2543">
        <v>44.520179749999997</v>
      </c>
      <c r="C2543">
        <v>159.96000670000001</v>
      </c>
      <c r="D2543">
        <v>13.60604382</v>
      </c>
      <c r="E2543">
        <v>3408.6000979999999</v>
      </c>
      <c r="G2543" s="41">
        <f t="shared" si="202"/>
        <v>44109</v>
      </c>
      <c r="H2543" s="21">
        <f t="shared" si="203"/>
        <v>9.2525716844683893E-3</v>
      </c>
      <c r="I2543" s="21">
        <f t="shared" si="204"/>
        <v>2.3744042879999983E-2</v>
      </c>
      <c r="J2543" s="21">
        <f t="shared" si="205"/>
        <v>4.4421878235861856E-2</v>
      </c>
      <c r="K2543" s="21">
        <f t="shared" si="206"/>
        <v>1.7972708740800369E-2</v>
      </c>
    </row>
    <row r="2544" spans="1:11" x14ac:dyDescent="0.2">
      <c r="A2544" s="41">
        <v>44110</v>
      </c>
      <c r="B2544">
        <v>44.152851099999999</v>
      </c>
      <c r="C2544">
        <v>154.99800110000001</v>
      </c>
      <c r="D2544">
        <v>13.699792860000001</v>
      </c>
      <c r="E2544">
        <v>3360.969971</v>
      </c>
      <c r="G2544" s="41">
        <f t="shared" si="202"/>
        <v>44110</v>
      </c>
      <c r="H2544" s="21">
        <f t="shared" si="203"/>
        <v>-8.2508348363080786E-3</v>
      </c>
      <c r="I2544" s="21">
        <f t="shared" si="204"/>
        <v>-3.1020288773218718E-2</v>
      </c>
      <c r="J2544" s="21">
        <f t="shared" si="205"/>
        <v>6.8902497478506852E-3</v>
      </c>
      <c r="K2544" s="21">
        <f t="shared" si="206"/>
        <v>-1.3973515704569395E-2</v>
      </c>
    </row>
    <row r="2545" spans="1:11" x14ac:dyDescent="0.2">
      <c r="A2545" s="41">
        <v>44111</v>
      </c>
      <c r="B2545">
        <v>44.234478000000003</v>
      </c>
      <c r="C2545">
        <v>159.7845001</v>
      </c>
      <c r="D2545">
        <v>13.926686289999999</v>
      </c>
      <c r="E2545">
        <v>3419.4399410000001</v>
      </c>
      <c r="G2545" s="41">
        <f t="shared" si="202"/>
        <v>44111</v>
      </c>
      <c r="H2545" s="21">
        <f t="shared" si="203"/>
        <v>1.8487345203400329E-3</v>
      </c>
      <c r="I2545" s="21">
        <f t="shared" si="204"/>
        <v>3.0881036955514585E-2</v>
      </c>
      <c r="J2545" s="21">
        <f t="shared" si="205"/>
        <v>1.6561814643378359E-2</v>
      </c>
      <c r="K2545" s="21">
        <f t="shared" si="206"/>
        <v>1.7396754658478342E-2</v>
      </c>
    </row>
    <row r="2546" spans="1:11" x14ac:dyDescent="0.2">
      <c r="A2546" s="41">
        <v>44112</v>
      </c>
      <c r="B2546">
        <v>44.382045750000003</v>
      </c>
      <c r="C2546">
        <v>159.5274963</v>
      </c>
      <c r="D2546">
        <v>13.801770210000001</v>
      </c>
      <c r="E2546">
        <v>3446.830078</v>
      </c>
      <c r="G2546" s="41">
        <f t="shared" si="202"/>
        <v>44112</v>
      </c>
      <c r="H2546" s="21">
        <f t="shared" si="203"/>
        <v>3.336034619872768E-3</v>
      </c>
      <c r="I2546" s="21">
        <f t="shared" si="204"/>
        <v>-1.6084401167770768E-3</v>
      </c>
      <c r="J2546" s="21">
        <f t="shared" si="205"/>
        <v>-8.9695479167714032E-3</v>
      </c>
      <c r="K2546" s="21">
        <f t="shared" si="206"/>
        <v>8.0101237256968716E-3</v>
      </c>
    </row>
    <row r="2547" spans="1:11" x14ac:dyDescent="0.2">
      <c r="A2547" s="41">
        <v>44113</v>
      </c>
      <c r="B2547">
        <v>44.827877039999997</v>
      </c>
      <c r="C2547">
        <v>164.33250430000001</v>
      </c>
      <c r="D2547">
        <v>13.72597504</v>
      </c>
      <c r="E2547">
        <v>3477.139893</v>
      </c>
      <c r="G2547" s="41">
        <f t="shared" si="202"/>
        <v>44113</v>
      </c>
      <c r="H2547" s="21">
        <f t="shared" si="203"/>
        <v>1.0045307341426321E-2</v>
      </c>
      <c r="I2547" s="21">
        <f t="shared" si="204"/>
        <v>3.0120249558508227E-2</v>
      </c>
      <c r="J2547" s="21">
        <f t="shared" si="205"/>
        <v>-5.4916991695083128E-3</v>
      </c>
      <c r="K2547" s="21">
        <f t="shared" si="206"/>
        <v>8.7935332795945342E-3</v>
      </c>
    </row>
    <row r="2548" spans="1:11" x14ac:dyDescent="0.2">
      <c r="A2548" s="41">
        <v>44116</v>
      </c>
      <c r="B2548">
        <v>45.289405819999999</v>
      </c>
      <c r="C2548">
        <v>172.1464996</v>
      </c>
      <c r="D2548">
        <v>14.18798542</v>
      </c>
      <c r="E2548">
        <v>3534.219971</v>
      </c>
      <c r="G2548" s="41">
        <f t="shared" si="202"/>
        <v>44116</v>
      </c>
      <c r="H2548" s="21">
        <f t="shared" si="203"/>
        <v>1.0295575219593355E-2</v>
      </c>
      <c r="I2548" s="21">
        <f t="shared" si="204"/>
        <v>4.7549907021042115E-2</v>
      </c>
      <c r="J2548" s="21">
        <f t="shared" si="205"/>
        <v>3.3659567255048817E-2</v>
      </c>
      <c r="K2548" s="21">
        <f t="shared" si="206"/>
        <v>1.6415812925706819E-2</v>
      </c>
    </row>
    <row r="2549" spans="1:11" x14ac:dyDescent="0.2">
      <c r="A2549" s="41">
        <v>44117</v>
      </c>
      <c r="B2549">
        <v>45.911048890000004</v>
      </c>
      <c r="C2549">
        <v>172.1815033</v>
      </c>
      <c r="D2549">
        <v>14.210175509999999</v>
      </c>
      <c r="E2549">
        <v>3511.929932</v>
      </c>
      <c r="G2549" s="41">
        <f t="shared" si="202"/>
        <v>44117</v>
      </c>
      <c r="H2549" s="21">
        <f t="shared" si="203"/>
        <v>1.3726015140730425E-2</v>
      </c>
      <c r="I2549" s="21">
        <f t="shared" si="204"/>
        <v>2.0333669334737792E-4</v>
      </c>
      <c r="J2549" s="21">
        <f t="shared" si="205"/>
        <v>1.5640056951791159E-3</v>
      </c>
      <c r="K2549" s="21">
        <f t="shared" si="206"/>
        <v>-6.3069189758704347E-3</v>
      </c>
    </row>
    <row r="2550" spans="1:11" x14ac:dyDescent="0.2">
      <c r="A2550" s="41">
        <v>44118</v>
      </c>
      <c r="B2550">
        <v>45.192077640000001</v>
      </c>
      <c r="C2550">
        <v>168.18550110000001</v>
      </c>
      <c r="D2550">
        <v>14.057585720000001</v>
      </c>
      <c r="E2550">
        <v>3488.669922</v>
      </c>
      <c r="G2550" s="41">
        <f t="shared" si="202"/>
        <v>44118</v>
      </c>
      <c r="H2550" s="21">
        <f t="shared" si="203"/>
        <v>-1.566009201233047E-2</v>
      </c>
      <c r="I2550" s="21">
        <f t="shared" si="204"/>
        <v>-2.3208080562739486E-2</v>
      </c>
      <c r="J2550" s="21">
        <f t="shared" si="205"/>
        <v>-1.0738065120491913E-2</v>
      </c>
      <c r="K2550" s="21">
        <f t="shared" si="206"/>
        <v>-6.6231418195618064E-3</v>
      </c>
    </row>
    <row r="2551" spans="1:11" x14ac:dyDescent="0.2">
      <c r="A2551" s="41">
        <v>44119</v>
      </c>
      <c r="B2551">
        <v>45.377307889999997</v>
      </c>
      <c r="C2551">
        <v>166.93249510000001</v>
      </c>
      <c r="D2551">
        <v>13.93266964</v>
      </c>
      <c r="E2551">
        <v>3483.3400879999999</v>
      </c>
      <c r="G2551" s="41">
        <f t="shared" si="202"/>
        <v>44119</v>
      </c>
      <c r="H2551" s="21">
        <f t="shared" si="203"/>
        <v>4.0987327795712399E-3</v>
      </c>
      <c r="I2551" s="21">
        <f t="shared" si="204"/>
        <v>-7.4501427994971836E-3</v>
      </c>
      <c r="J2551" s="21">
        <f t="shared" si="205"/>
        <v>-8.8860265544943307E-3</v>
      </c>
      <c r="K2551" s="21">
        <f t="shared" si="206"/>
        <v>-1.5277553105237374E-3</v>
      </c>
    </row>
    <row r="2552" spans="1:11" x14ac:dyDescent="0.2">
      <c r="A2552" s="41">
        <v>44120</v>
      </c>
      <c r="B2552">
        <v>45.433822630000002</v>
      </c>
      <c r="C2552">
        <v>163.63549800000001</v>
      </c>
      <c r="D2552">
        <v>13.77459526</v>
      </c>
      <c r="E2552">
        <v>3483.8100589999999</v>
      </c>
      <c r="G2552" s="41">
        <f t="shared" si="202"/>
        <v>44120</v>
      </c>
      <c r="H2552" s="21">
        <f t="shared" si="203"/>
        <v>1.2454405655135559E-3</v>
      </c>
      <c r="I2552" s="21">
        <f t="shared" si="204"/>
        <v>-1.9750481163208766E-2</v>
      </c>
      <c r="J2552" s="21">
        <f t="shared" si="205"/>
        <v>-1.1345591626329532E-2</v>
      </c>
      <c r="K2552" s="21">
        <f t="shared" si="206"/>
        <v>1.3491964267831058E-4</v>
      </c>
    </row>
    <row r="2553" spans="1:11" x14ac:dyDescent="0.2">
      <c r="A2553" s="41">
        <v>44123</v>
      </c>
      <c r="B2553">
        <v>44.881252289999999</v>
      </c>
      <c r="C2553">
        <v>160.36050420000001</v>
      </c>
      <c r="D2553">
        <v>13.461684229999999</v>
      </c>
      <c r="E2553">
        <v>3426.919922</v>
      </c>
      <c r="G2553" s="41">
        <f t="shared" si="202"/>
        <v>44123</v>
      </c>
      <c r="H2553" s="21">
        <f t="shared" si="203"/>
        <v>-1.2162092203862674E-2</v>
      </c>
      <c r="I2553" s="21">
        <f t="shared" si="204"/>
        <v>-2.0013956873831895E-2</v>
      </c>
      <c r="J2553" s="21">
        <f t="shared" si="205"/>
        <v>-2.2716531708823484E-2</v>
      </c>
      <c r="K2553" s="21">
        <f t="shared" si="206"/>
        <v>-1.6329861857144357E-2</v>
      </c>
    </row>
    <row r="2554" spans="1:11" x14ac:dyDescent="0.2">
      <c r="A2554" s="41">
        <v>44124</v>
      </c>
      <c r="B2554">
        <v>45.179515840000001</v>
      </c>
      <c r="C2554">
        <v>160.8504944</v>
      </c>
      <c r="D2554">
        <v>13.6090374</v>
      </c>
      <c r="E2554">
        <v>3443.1201169999999</v>
      </c>
      <c r="G2554" s="41">
        <f t="shared" si="202"/>
        <v>44124</v>
      </c>
      <c r="H2554" s="21">
        <f t="shared" si="203"/>
        <v>6.6456155918460779E-3</v>
      </c>
      <c r="I2554" s="21">
        <f t="shared" si="204"/>
        <v>3.0555541244050577E-3</v>
      </c>
      <c r="J2554" s="21">
        <f t="shared" si="205"/>
        <v>1.0946116955530494E-2</v>
      </c>
      <c r="K2554" s="21">
        <f t="shared" si="206"/>
        <v>4.7273339817479609E-3</v>
      </c>
    </row>
    <row r="2555" spans="1:11" x14ac:dyDescent="0.2">
      <c r="A2555" s="41">
        <v>44125</v>
      </c>
      <c r="B2555">
        <v>45.336494450000004</v>
      </c>
      <c r="C2555">
        <v>159.246994</v>
      </c>
      <c r="D2555">
        <v>13.488610270000001</v>
      </c>
      <c r="E2555">
        <v>3435.5600589999999</v>
      </c>
      <c r="G2555" s="41">
        <f t="shared" si="202"/>
        <v>44125</v>
      </c>
      <c r="H2555" s="21">
        <f t="shared" si="203"/>
        <v>3.4745527277435079E-3</v>
      </c>
      <c r="I2555" s="21">
        <f t="shared" si="204"/>
        <v>-9.9688869840365291E-3</v>
      </c>
      <c r="J2555" s="21">
        <f t="shared" si="205"/>
        <v>-8.849055701764752E-3</v>
      </c>
      <c r="K2555" s="21">
        <f t="shared" si="206"/>
        <v>-2.195699755774716E-3</v>
      </c>
    </row>
    <row r="2556" spans="1:11" x14ac:dyDescent="0.2">
      <c r="A2556" s="41">
        <v>44126</v>
      </c>
      <c r="B2556">
        <v>45.069629669999998</v>
      </c>
      <c r="C2556">
        <v>158.82000729999999</v>
      </c>
      <c r="D2556">
        <v>13.32529736</v>
      </c>
      <c r="E2556">
        <v>3453.48999</v>
      </c>
      <c r="G2556" s="41">
        <f t="shared" si="202"/>
        <v>44126</v>
      </c>
      <c r="H2556" s="21">
        <f t="shared" si="203"/>
        <v>-5.8863126326258314E-3</v>
      </c>
      <c r="I2556" s="21">
        <f t="shared" si="204"/>
        <v>-2.6812857767350984E-3</v>
      </c>
      <c r="J2556" s="21">
        <f t="shared" si="205"/>
        <v>-1.2107467465586441E-2</v>
      </c>
      <c r="K2556" s="21">
        <f t="shared" si="206"/>
        <v>5.2189252093060023E-3</v>
      </c>
    </row>
    <row r="2557" spans="1:11" x14ac:dyDescent="0.2">
      <c r="A2557" s="41">
        <v>44127</v>
      </c>
      <c r="B2557">
        <v>45.16381836</v>
      </c>
      <c r="C2557">
        <v>160.22000120000001</v>
      </c>
      <c r="D2557">
        <v>13.55393505</v>
      </c>
      <c r="E2557">
        <v>3465.389893</v>
      </c>
      <c r="G2557" s="41">
        <f t="shared" si="202"/>
        <v>44127</v>
      </c>
      <c r="H2557" s="21">
        <f t="shared" si="203"/>
        <v>2.0898483233532826E-3</v>
      </c>
      <c r="I2557" s="21">
        <f t="shared" si="204"/>
        <v>8.8149718905095042E-3</v>
      </c>
      <c r="J2557" s="21">
        <f t="shared" si="205"/>
        <v>1.7158167943503111E-2</v>
      </c>
      <c r="K2557" s="21">
        <f t="shared" si="206"/>
        <v>3.4457615439620337E-3</v>
      </c>
    </row>
    <row r="2558" spans="1:11" x14ac:dyDescent="0.2">
      <c r="A2558" s="41">
        <v>44130</v>
      </c>
      <c r="B2558">
        <v>44.633209229999999</v>
      </c>
      <c r="C2558">
        <v>160.35200499999999</v>
      </c>
      <c r="D2558">
        <v>13.106134409999999</v>
      </c>
      <c r="E2558">
        <v>3400.969971</v>
      </c>
      <c r="G2558" s="41">
        <f t="shared" si="202"/>
        <v>44130</v>
      </c>
      <c r="H2558" s="21">
        <f t="shared" si="203"/>
        <v>-1.1748544504597152E-2</v>
      </c>
      <c r="I2558" s="21">
        <f t="shared" si="204"/>
        <v>8.2389089384160563E-4</v>
      </c>
      <c r="J2558" s="21">
        <f t="shared" si="205"/>
        <v>-3.3038423037153319E-2</v>
      </c>
      <c r="K2558" s="21">
        <f t="shared" si="206"/>
        <v>-1.8589516328343492E-2</v>
      </c>
    </row>
    <row r="2559" spans="1:11" x14ac:dyDescent="0.2">
      <c r="A2559" s="41">
        <v>44131</v>
      </c>
      <c r="B2559">
        <v>44.856136319999997</v>
      </c>
      <c r="C2559">
        <v>164.31649780000001</v>
      </c>
      <c r="D2559">
        <v>13.36095428</v>
      </c>
      <c r="E2559">
        <v>3390.679932</v>
      </c>
      <c r="G2559" s="41">
        <f t="shared" si="202"/>
        <v>44131</v>
      </c>
      <c r="H2559" s="21">
        <f t="shared" si="203"/>
        <v>4.9946462252183181E-3</v>
      </c>
      <c r="I2559" s="21">
        <f t="shared" si="204"/>
        <v>2.4723687115730364E-2</v>
      </c>
      <c r="J2559" s="21">
        <f t="shared" si="205"/>
        <v>1.9442793887843202E-2</v>
      </c>
      <c r="K2559" s="21">
        <f t="shared" si="206"/>
        <v>-3.0256188933577288E-3</v>
      </c>
    </row>
    <row r="2560" spans="1:11" x14ac:dyDescent="0.2">
      <c r="A2560" s="41">
        <v>44132</v>
      </c>
      <c r="B2560">
        <v>43.967605589999998</v>
      </c>
      <c r="C2560">
        <v>158.13900760000001</v>
      </c>
      <c r="D2560">
        <v>12.593259809999999</v>
      </c>
      <c r="E2560">
        <v>3271.030029</v>
      </c>
      <c r="G2560" s="41">
        <f t="shared" si="202"/>
        <v>44132</v>
      </c>
      <c r="H2560" s="21">
        <f t="shared" si="203"/>
        <v>-1.9808454380941195E-2</v>
      </c>
      <c r="I2560" s="21">
        <f t="shared" si="204"/>
        <v>-3.7595069775154366E-2</v>
      </c>
      <c r="J2560" s="21">
        <f t="shared" si="205"/>
        <v>-5.7458056805804736E-2</v>
      </c>
      <c r="K2560" s="21">
        <f t="shared" si="206"/>
        <v>-3.5287878950409857E-2</v>
      </c>
    </row>
    <row r="2561" spans="1:11" x14ac:dyDescent="0.2">
      <c r="A2561" s="41">
        <v>44133</v>
      </c>
      <c r="B2561">
        <v>43.929927829999997</v>
      </c>
      <c r="C2561">
        <v>160.55050660000001</v>
      </c>
      <c r="D2561">
        <v>12.989198679999999</v>
      </c>
      <c r="E2561">
        <v>3310.110107</v>
      </c>
      <c r="G2561" s="41">
        <f t="shared" si="202"/>
        <v>44133</v>
      </c>
      <c r="H2561" s="21">
        <f t="shared" si="203"/>
        <v>-8.5694364053726308E-4</v>
      </c>
      <c r="I2561" s="21">
        <f t="shared" si="204"/>
        <v>1.5249235698377994E-2</v>
      </c>
      <c r="J2561" s="21">
        <f t="shared" si="205"/>
        <v>3.1440538508194171E-2</v>
      </c>
      <c r="K2561" s="21">
        <f t="shared" si="206"/>
        <v>1.1947330857108529E-2</v>
      </c>
    </row>
    <row r="2562" spans="1:11" x14ac:dyDescent="0.2">
      <c r="A2562" s="41">
        <v>44134</v>
      </c>
      <c r="B2562">
        <v>43.562595369999997</v>
      </c>
      <c r="C2562">
        <v>151.80749510000001</v>
      </c>
      <c r="D2562">
        <v>12.500507349999999</v>
      </c>
      <c r="E2562">
        <v>3269.959961</v>
      </c>
      <c r="G2562" s="41">
        <f t="shared" ref="G2562:G2625" si="207">A2562</f>
        <v>44134</v>
      </c>
      <c r="H2562" s="21">
        <f t="shared" si="203"/>
        <v>-8.361781549505452E-3</v>
      </c>
      <c r="I2562" s="21">
        <f t="shared" si="204"/>
        <v>-5.4456455386855729E-2</v>
      </c>
      <c r="J2562" s="21">
        <f t="shared" si="205"/>
        <v>-3.7622900537541137E-2</v>
      </c>
      <c r="K2562" s="21">
        <f t="shared" si="206"/>
        <v>-1.212954998538962E-2</v>
      </c>
    </row>
    <row r="2563" spans="1:11" x14ac:dyDescent="0.2">
      <c r="A2563" s="41">
        <v>44137</v>
      </c>
      <c r="B2563">
        <v>44.080638890000003</v>
      </c>
      <c r="C2563">
        <v>150.22399899999999</v>
      </c>
      <c r="D2563">
        <v>12.54713345</v>
      </c>
      <c r="E2563">
        <v>3310.23999</v>
      </c>
      <c r="G2563" s="41">
        <f t="shared" si="207"/>
        <v>44137</v>
      </c>
      <c r="H2563" s="21">
        <f t="shared" si="203"/>
        <v>1.1891934252309591E-2</v>
      </c>
      <c r="I2563" s="21">
        <f t="shared" si="204"/>
        <v>-1.0430948083010816E-2</v>
      </c>
      <c r="J2563" s="21">
        <f t="shared" si="205"/>
        <v>3.7299366093330732E-3</v>
      </c>
      <c r="K2563" s="21">
        <f t="shared" si="206"/>
        <v>1.2318202510247733E-2</v>
      </c>
    </row>
    <row r="2564" spans="1:11" x14ac:dyDescent="0.2">
      <c r="A2564" s="41">
        <v>44138</v>
      </c>
      <c r="B2564">
        <v>44.827877039999997</v>
      </c>
      <c r="C2564">
        <v>152.42050169999999</v>
      </c>
      <c r="D2564">
        <v>12.98470974</v>
      </c>
      <c r="E2564">
        <v>3369.1599120000001</v>
      </c>
      <c r="G2564" s="41">
        <f t="shared" si="207"/>
        <v>44138</v>
      </c>
      <c r="H2564" s="21">
        <f t="shared" si="203"/>
        <v>1.6951617962359212E-2</v>
      </c>
      <c r="I2564" s="21">
        <f t="shared" si="204"/>
        <v>1.4621516632638665E-2</v>
      </c>
      <c r="J2564" s="21">
        <f t="shared" si="205"/>
        <v>3.4874602373819341E-2</v>
      </c>
      <c r="K2564" s="21">
        <f t="shared" si="206"/>
        <v>1.7799290135456225E-2</v>
      </c>
    </row>
    <row r="2565" spans="1:11" x14ac:dyDescent="0.2">
      <c r="A2565" s="41">
        <v>44139</v>
      </c>
      <c r="B2565">
        <v>44.570423130000002</v>
      </c>
      <c r="C2565">
        <v>162.05799870000001</v>
      </c>
      <c r="D2565">
        <v>13.75738907</v>
      </c>
      <c r="E2565">
        <v>3443.4399410000001</v>
      </c>
      <c r="G2565" s="41">
        <f t="shared" si="207"/>
        <v>44139</v>
      </c>
      <c r="H2565" s="21">
        <f t="shared" ref="H2565:H2628" si="208">(B2565-B2564)/B2564</f>
        <v>-5.7431653470957078E-3</v>
      </c>
      <c r="I2565" s="21">
        <f t="shared" ref="I2565:I2628" si="209">C2565/C2564-1</f>
        <v>6.3229663283545179E-2</v>
      </c>
      <c r="J2565" s="21">
        <f t="shared" ref="J2565:J2628" si="210">D2565/D2564-1</f>
        <v>5.9506861953157575E-2</v>
      </c>
      <c r="K2565" s="21">
        <f t="shared" ref="K2565:K2628" si="211">E2565/E2564-1</f>
        <v>2.2047047614283777E-2</v>
      </c>
    </row>
    <row r="2566" spans="1:11" x14ac:dyDescent="0.2">
      <c r="A2566" s="41">
        <v>44140</v>
      </c>
      <c r="B2566">
        <v>45.044506069999997</v>
      </c>
      <c r="C2566">
        <v>166.1000061</v>
      </c>
      <c r="D2566">
        <v>14.12216091</v>
      </c>
      <c r="E2566">
        <v>3510.4499510000001</v>
      </c>
      <c r="G2566" s="41">
        <f t="shared" si="207"/>
        <v>44140</v>
      </c>
      <c r="H2566" s="21">
        <f t="shared" si="208"/>
        <v>1.0636716160787214E-2</v>
      </c>
      <c r="I2566" s="21">
        <f t="shared" si="209"/>
        <v>2.4941733406707689E-2</v>
      </c>
      <c r="J2566" s="21">
        <f t="shared" si="210"/>
        <v>2.651461248525977E-2</v>
      </c>
      <c r="K2566" s="21">
        <f t="shared" si="211"/>
        <v>1.9460194209323101E-2</v>
      </c>
    </row>
    <row r="2567" spans="1:11" x14ac:dyDescent="0.2">
      <c r="A2567" s="41">
        <v>44141</v>
      </c>
      <c r="B2567">
        <v>45.766632080000001</v>
      </c>
      <c r="C2567">
        <v>165.5684967</v>
      </c>
      <c r="D2567">
        <v>14.52308846</v>
      </c>
      <c r="E2567">
        <v>3509.4399410000001</v>
      </c>
      <c r="G2567" s="41">
        <f t="shared" si="207"/>
        <v>44141</v>
      </c>
      <c r="H2567" s="21">
        <f t="shared" si="208"/>
        <v>1.6031389241516081E-2</v>
      </c>
      <c r="I2567" s="21">
        <f t="shared" si="209"/>
        <v>-3.1999360655050602E-3</v>
      </c>
      <c r="J2567" s="21">
        <f t="shared" si="210"/>
        <v>2.8389957638572216E-2</v>
      </c>
      <c r="K2567" s="21">
        <f t="shared" si="211"/>
        <v>-2.877152541975736E-4</v>
      </c>
    </row>
    <row r="2568" spans="1:11" x14ac:dyDescent="0.2">
      <c r="A2568" s="41">
        <v>44144</v>
      </c>
      <c r="B2568">
        <v>45.066490170000002</v>
      </c>
      <c r="C2568">
        <v>157.18699649999999</v>
      </c>
      <c r="D2568">
        <v>13.594326969999999</v>
      </c>
      <c r="E2568">
        <v>3550.5</v>
      </c>
      <c r="G2568" s="41">
        <f t="shared" si="207"/>
        <v>44144</v>
      </c>
      <c r="H2568" s="21">
        <f t="shared" si="208"/>
        <v>-1.5298086797738411E-2</v>
      </c>
      <c r="I2568" s="21">
        <f t="shared" si="209"/>
        <v>-5.0622554212029658E-2</v>
      </c>
      <c r="J2568" s="21">
        <f t="shared" si="210"/>
        <v>-6.3950687387054672E-2</v>
      </c>
      <c r="K2568" s="21">
        <f t="shared" si="211"/>
        <v>1.1699889352800863E-2</v>
      </c>
    </row>
    <row r="2569" spans="1:11" x14ac:dyDescent="0.2">
      <c r="A2569" s="41">
        <v>44145</v>
      </c>
      <c r="B2569">
        <v>45.700695039999999</v>
      </c>
      <c r="C2569">
        <v>151.75100710000001</v>
      </c>
      <c r="D2569">
        <v>12.735876080000001</v>
      </c>
      <c r="E2569">
        <v>3545.530029</v>
      </c>
      <c r="G2569" s="41">
        <f t="shared" si="207"/>
        <v>44145</v>
      </c>
      <c r="H2569" s="21">
        <f t="shared" si="208"/>
        <v>1.4072648382593088E-2</v>
      </c>
      <c r="I2569" s="21">
        <f t="shared" si="209"/>
        <v>-3.4582945924537589E-2</v>
      </c>
      <c r="J2569" s="21">
        <f t="shared" si="210"/>
        <v>-6.3147730071112074E-2</v>
      </c>
      <c r="K2569" s="21">
        <f t="shared" si="211"/>
        <v>-1.3997946768060654E-3</v>
      </c>
    </row>
    <row r="2570" spans="1:11" x14ac:dyDescent="0.2">
      <c r="A2570" s="41">
        <v>44146</v>
      </c>
      <c r="B2570">
        <v>46.460483549999999</v>
      </c>
      <c r="C2570">
        <v>156.86950680000001</v>
      </c>
      <c r="D2570">
        <v>13.382145879999999</v>
      </c>
      <c r="E2570">
        <v>3572.6599120000001</v>
      </c>
      <c r="G2570" s="41">
        <f t="shared" si="207"/>
        <v>44146</v>
      </c>
      <c r="H2570" s="21">
        <f t="shared" si="208"/>
        <v>1.6625316296283617E-2</v>
      </c>
      <c r="I2570" s="21">
        <f t="shared" si="209"/>
        <v>3.3729592955037413E-2</v>
      </c>
      <c r="J2570" s="21">
        <f t="shared" si="210"/>
        <v>5.0744039588676459E-2</v>
      </c>
      <c r="K2570" s="21">
        <f t="shared" si="211"/>
        <v>7.6518553722846328E-3</v>
      </c>
    </row>
    <row r="2571" spans="1:11" x14ac:dyDescent="0.2">
      <c r="A2571" s="41">
        <v>44147</v>
      </c>
      <c r="B2571">
        <v>46.538982390000001</v>
      </c>
      <c r="C2571">
        <v>155.51400760000001</v>
      </c>
      <c r="D2571">
        <v>13.420790670000001</v>
      </c>
      <c r="E2571">
        <v>3537.01001</v>
      </c>
      <c r="G2571" s="41">
        <f t="shared" si="207"/>
        <v>44147</v>
      </c>
      <c r="H2571" s="21">
        <f t="shared" si="208"/>
        <v>1.6895829316008429E-3</v>
      </c>
      <c r="I2571" s="21">
        <f t="shared" si="209"/>
        <v>-8.6409349251552747E-3</v>
      </c>
      <c r="J2571" s="21">
        <f t="shared" si="210"/>
        <v>2.8877872313255448E-3</v>
      </c>
      <c r="K2571" s="21">
        <f t="shared" si="211"/>
        <v>-9.9785322079657401E-3</v>
      </c>
    </row>
    <row r="2572" spans="1:11" x14ac:dyDescent="0.2">
      <c r="A2572" s="41">
        <v>44148</v>
      </c>
      <c r="B2572">
        <v>47.264236449999999</v>
      </c>
      <c r="C2572">
        <v>156.440506</v>
      </c>
      <c r="D2572">
        <v>13.26146698</v>
      </c>
      <c r="E2572">
        <v>3585.1499020000001</v>
      </c>
      <c r="G2572" s="41">
        <f t="shared" si="207"/>
        <v>44148</v>
      </c>
      <c r="H2572" s="21">
        <f t="shared" si="208"/>
        <v>1.5583797125650849E-2</v>
      </c>
      <c r="I2572" s="21">
        <f t="shared" si="209"/>
        <v>5.9576523960660488E-3</v>
      </c>
      <c r="J2572" s="21">
        <f t="shared" si="210"/>
        <v>-1.187140861649405E-2</v>
      </c>
      <c r="K2572" s="21">
        <f t="shared" si="211"/>
        <v>1.3610335244711447E-2</v>
      </c>
    </row>
    <row r="2573" spans="1:11" x14ac:dyDescent="0.2">
      <c r="A2573" s="41">
        <v>44151</v>
      </c>
      <c r="B2573">
        <v>47.860767359999997</v>
      </c>
      <c r="C2573">
        <v>156.5529938</v>
      </c>
      <c r="D2573">
        <v>13.479135510000001</v>
      </c>
      <c r="E2573">
        <v>3626.9099120000001</v>
      </c>
      <c r="G2573" s="41">
        <f t="shared" si="207"/>
        <v>44151</v>
      </c>
      <c r="H2573" s="21">
        <f t="shared" si="208"/>
        <v>1.2621190032997952E-2</v>
      </c>
      <c r="I2573" s="21">
        <f t="shared" si="209"/>
        <v>7.1904523244126217E-4</v>
      </c>
      <c r="J2573" s="21">
        <f t="shared" si="210"/>
        <v>1.6413608715255545E-2</v>
      </c>
      <c r="K2573" s="21">
        <f t="shared" si="211"/>
        <v>1.1648051306502927E-2</v>
      </c>
    </row>
    <row r="2574" spans="1:11" x14ac:dyDescent="0.2">
      <c r="A2574" s="41">
        <v>44152</v>
      </c>
      <c r="B2574">
        <v>46.896903989999998</v>
      </c>
      <c r="C2574">
        <v>156.78300479999999</v>
      </c>
      <c r="D2574">
        <v>13.38638306</v>
      </c>
      <c r="E2574">
        <v>3609.530029</v>
      </c>
      <c r="G2574" s="41">
        <f t="shared" si="207"/>
        <v>44152</v>
      </c>
      <c r="H2574" s="21">
        <f t="shared" si="208"/>
        <v>-2.0138903389283196E-2</v>
      </c>
      <c r="I2574" s="21">
        <f t="shared" si="209"/>
        <v>1.469221344267746E-3</v>
      </c>
      <c r="J2574" s="21">
        <f t="shared" si="210"/>
        <v>-6.8811868484583982E-3</v>
      </c>
      <c r="K2574" s="21">
        <f t="shared" si="211"/>
        <v>-4.7919257499330348E-3</v>
      </c>
    </row>
    <row r="2575" spans="1:11" x14ac:dyDescent="0.2">
      <c r="A2575" s="41">
        <v>44153</v>
      </c>
      <c r="B2575">
        <v>46.80898285</v>
      </c>
      <c r="C2575">
        <v>155.27299500000001</v>
      </c>
      <c r="D2575">
        <v>13.392867089999999</v>
      </c>
      <c r="E2575">
        <v>3567.790039</v>
      </c>
      <c r="G2575" s="41">
        <f t="shared" si="207"/>
        <v>44153</v>
      </c>
      <c r="H2575" s="21">
        <f t="shared" si="208"/>
        <v>-1.8747749322374585E-3</v>
      </c>
      <c r="I2575" s="21">
        <f t="shared" si="209"/>
        <v>-9.631208445878503E-3</v>
      </c>
      <c r="J2575" s="21">
        <f t="shared" si="210"/>
        <v>4.8437505268883463E-4</v>
      </c>
      <c r="K2575" s="21">
        <f t="shared" si="211"/>
        <v>-1.1563829546962889E-2</v>
      </c>
    </row>
    <row r="2576" spans="1:11" x14ac:dyDescent="0.2">
      <c r="A2576" s="41">
        <v>44154</v>
      </c>
      <c r="B2576">
        <v>47.760303499999999</v>
      </c>
      <c r="C2576">
        <v>155.85099790000001</v>
      </c>
      <c r="D2576">
        <v>13.404335980000001</v>
      </c>
      <c r="E2576">
        <v>3581.8701169999999</v>
      </c>
      <c r="G2576" s="41">
        <f t="shared" si="207"/>
        <v>44154</v>
      </c>
      <c r="H2576" s="21">
        <f t="shared" si="208"/>
        <v>2.0323463405486058E-2</v>
      </c>
      <c r="I2576" s="21">
        <f t="shared" si="209"/>
        <v>3.7224946939420356E-3</v>
      </c>
      <c r="J2576" s="21">
        <f t="shared" si="210"/>
        <v>8.5634315064364586E-4</v>
      </c>
      <c r="K2576" s="21">
        <f t="shared" si="211"/>
        <v>3.9464424324551217E-3</v>
      </c>
    </row>
    <row r="2577" spans="1:11" x14ac:dyDescent="0.2">
      <c r="A2577" s="41">
        <v>44155</v>
      </c>
      <c r="B2577">
        <v>47.170055390000002</v>
      </c>
      <c r="C2577">
        <v>154.97000120000001</v>
      </c>
      <c r="D2577">
        <v>13.0527792</v>
      </c>
      <c r="E2577">
        <v>3557.540039</v>
      </c>
      <c r="G2577" s="41">
        <f t="shared" si="207"/>
        <v>44155</v>
      </c>
      <c r="H2577" s="21">
        <f t="shared" si="208"/>
        <v>-1.2358550234087131E-2</v>
      </c>
      <c r="I2577" s="21">
        <f t="shared" si="209"/>
        <v>-5.6528139817576539E-3</v>
      </c>
      <c r="J2577" s="21">
        <f t="shared" si="210"/>
        <v>-2.622709401827461E-2</v>
      </c>
      <c r="K2577" s="21">
        <f t="shared" si="211"/>
        <v>-6.7925628806377869E-3</v>
      </c>
    </row>
    <row r="2578" spans="1:11" x14ac:dyDescent="0.2">
      <c r="A2578" s="41">
        <v>44158</v>
      </c>
      <c r="B2578">
        <v>47.386692050000001</v>
      </c>
      <c r="C2578">
        <v>154.91949460000001</v>
      </c>
      <c r="D2578">
        <v>13.104886049999999</v>
      </c>
      <c r="E2578">
        <v>3577.5900879999999</v>
      </c>
      <c r="G2578" s="41">
        <f t="shared" si="207"/>
        <v>44158</v>
      </c>
      <c r="H2578" s="21">
        <f t="shared" si="208"/>
        <v>4.5926734282768231E-3</v>
      </c>
      <c r="I2578" s="21">
        <f t="shared" si="209"/>
        <v>-3.2591210949806104E-4</v>
      </c>
      <c r="J2578" s="21">
        <f t="shared" si="210"/>
        <v>3.992011908084736E-3</v>
      </c>
      <c r="K2578" s="21">
        <f t="shared" si="211"/>
        <v>5.6359306656281749E-3</v>
      </c>
    </row>
    <row r="2579" spans="1:11" x14ac:dyDescent="0.2">
      <c r="A2579" s="41">
        <v>44159</v>
      </c>
      <c r="B2579">
        <v>47.521698000000001</v>
      </c>
      <c r="C2579">
        <v>155.9029999</v>
      </c>
      <c r="D2579">
        <v>12.92312622</v>
      </c>
      <c r="E2579">
        <v>3635.4099120000001</v>
      </c>
      <c r="G2579" s="41">
        <f t="shared" si="207"/>
        <v>44159</v>
      </c>
      <c r="H2579" s="21">
        <f t="shared" si="208"/>
        <v>2.8490266815322054E-3</v>
      </c>
      <c r="I2579" s="21">
        <f t="shared" si="209"/>
        <v>6.3484928255117534E-3</v>
      </c>
      <c r="J2579" s="21">
        <f t="shared" si="210"/>
        <v>-1.3869623078485271E-2</v>
      </c>
      <c r="K2579" s="21">
        <f t="shared" si="211"/>
        <v>1.6161668211777558E-2</v>
      </c>
    </row>
    <row r="2580" spans="1:11" x14ac:dyDescent="0.2">
      <c r="A2580" s="41">
        <v>44160</v>
      </c>
      <c r="B2580">
        <v>47.669258120000002</v>
      </c>
      <c r="C2580">
        <v>159.2534943</v>
      </c>
      <c r="D2580">
        <v>13.199385639999999</v>
      </c>
      <c r="E2580">
        <v>3629.6499020000001</v>
      </c>
      <c r="G2580" s="41">
        <f t="shared" si="207"/>
        <v>44160</v>
      </c>
      <c r="H2580" s="21">
        <f t="shared" si="208"/>
        <v>3.1051104276619366E-3</v>
      </c>
      <c r="I2580" s="21">
        <f t="shared" si="209"/>
        <v>2.1490891144808622E-2</v>
      </c>
      <c r="J2580" s="21">
        <f t="shared" si="210"/>
        <v>2.1377135477672171E-2</v>
      </c>
      <c r="K2580" s="21">
        <f t="shared" si="211"/>
        <v>-1.5844183020425895E-3</v>
      </c>
    </row>
    <row r="2581" spans="1:11" x14ac:dyDescent="0.2">
      <c r="A2581" s="41">
        <v>44162</v>
      </c>
      <c r="B2581">
        <v>47.597042080000001</v>
      </c>
      <c r="C2581">
        <v>159.76699830000001</v>
      </c>
      <c r="D2581">
        <v>13.22581291</v>
      </c>
      <c r="E2581">
        <v>3638.3500979999999</v>
      </c>
      <c r="G2581" s="41">
        <f t="shared" si="207"/>
        <v>44162</v>
      </c>
      <c r="H2581" s="21">
        <f t="shared" si="208"/>
        <v>-1.5149394567502597E-3</v>
      </c>
      <c r="I2581" s="21">
        <f t="shared" si="209"/>
        <v>3.2244441621649411E-3</v>
      </c>
      <c r="J2581" s="21">
        <f t="shared" si="210"/>
        <v>2.0021590944290235E-3</v>
      </c>
      <c r="K2581" s="21">
        <f t="shared" si="211"/>
        <v>2.3969793877931522E-3</v>
      </c>
    </row>
    <row r="2582" spans="1:11" x14ac:dyDescent="0.2">
      <c r="A2582" s="41">
        <v>44165</v>
      </c>
      <c r="B2582">
        <v>47.970661159999999</v>
      </c>
      <c r="C2582">
        <v>158.40199279999999</v>
      </c>
      <c r="D2582">
        <v>13.36568737</v>
      </c>
      <c r="E2582">
        <v>3621.6298830000001</v>
      </c>
      <c r="G2582" s="41">
        <f t="shared" si="207"/>
        <v>44165</v>
      </c>
      <c r="H2582" s="21">
        <f t="shared" si="208"/>
        <v>7.8496281212607107E-3</v>
      </c>
      <c r="I2582" s="21">
        <f t="shared" si="209"/>
        <v>-8.5437262671538283E-3</v>
      </c>
      <c r="J2582" s="21">
        <f t="shared" si="210"/>
        <v>1.0575868640500863E-2</v>
      </c>
      <c r="K2582" s="21">
        <f t="shared" si="211"/>
        <v>-4.5955486826819714E-3</v>
      </c>
    </row>
    <row r="2583" spans="1:11" x14ac:dyDescent="0.2">
      <c r="A2583" s="41">
        <v>44166</v>
      </c>
      <c r="B2583">
        <v>47.923564910000003</v>
      </c>
      <c r="C2583">
        <v>161.00399780000001</v>
      </c>
      <c r="D2583">
        <v>13.35422039</v>
      </c>
      <c r="E2583">
        <v>3662.4499510000001</v>
      </c>
      <c r="G2583" s="41">
        <f t="shared" si="207"/>
        <v>44166</v>
      </c>
      <c r="H2583" s="21">
        <f t="shared" si="208"/>
        <v>-9.8177195938392646E-4</v>
      </c>
      <c r="I2583" s="21">
        <f t="shared" si="209"/>
        <v>1.6426592582615696E-2</v>
      </c>
      <c r="J2583" s="21">
        <f t="shared" si="210"/>
        <v>-8.5794165930730415E-4</v>
      </c>
      <c r="K2583" s="21">
        <f t="shared" si="211"/>
        <v>1.1271187094962443E-2</v>
      </c>
    </row>
    <row r="2584" spans="1:11" x14ac:dyDescent="0.2">
      <c r="A2584" s="41">
        <v>44167</v>
      </c>
      <c r="B2584">
        <v>47.257968900000002</v>
      </c>
      <c r="C2584">
        <v>160.17649840000001</v>
      </c>
      <c r="D2584">
        <v>13.50830936</v>
      </c>
      <c r="E2584">
        <v>3669.01001</v>
      </c>
      <c r="G2584" s="41">
        <f t="shared" si="207"/>
        <v>44167</v>
      </c>
      <c r="H2584" s="21">
        <f t="shared" si="208"/>
        <v>-1.3888699875520206E-2</v>
      </c>
      <c r="I2584" s="21">
        <f t="shared" si="209"/>
        <v>-5.1396202038903605E-3</v>
      </c>
      <c r="J2584" s="21">
        <f t="shared" si="210"/>
        <v>1.1538597199982181E-2</v>
      </c>
      <c r="K2584" s="21">
        <f t="shared" si="211"/>
        <v>1.7911668658321389E-3</v>
      </c>
    </row>
    <row r="2585" spans="1:11" x14ac:dyDescent="0.2">
      <c r="A2585" s="41">
        <v>44168</v>
      </c>
      <c r="B2585">
        <v>46.874919890000001</v>
      </c>
      <c r="C2585">
        <v>159.33650209999999</v>
      </c>
      <c r="D2585">
        <v>13.36415195</v>
      </c>
      <c r="E2585">
        <v>3666.719971</v>
      </c>
      <c r="G2585" s="41">
        <f t="shared" si="207"/>
        <v>44168</v>
      </c>
      <c r="H2585" s="21">
        <f t="shared" si="208"/>
        <v>-8.1054903313883334E-3</v>
      </c>
      <c r="I2585" s="21">
        <f t="shared" si="209"/>
        <v>-5.2441919282212313E-3</v>
      </c>
      <c r="J2585" s="21">
        <f t="shared" si="210"/>
        <v>-1.0671758112593355E-2</v>
      </c>
      <c r="K2585" s="21">
        <f t="shared" si="211"/>
        <v>-6.2415719601705E-4</v>
      </c>
    </row>
    <row r="2586" spans="1:11" x14ac:dyDescent="0.2">
      <c r="A2586" s="41">
        <v>44169</v>
      </c>
      <c r="B2586">
        <v>46.752475740000001</v>
      </c>
      <c r="C2586">
        <v>158.12899780000001</v>
      </c>
      <c r="D2586">
        <v>13.526015279999999</v>
      </c>
      <c r="E2586">
        <v>3699.1201169999999</v>
      </c>
      <c r="G2586" s="41">
        <f t="shared" si="207"/>
        <v>44169</v>
      </c>
      <c r="H2586" s="21">
        <f t="shared" si="208"/>
        <v>-2.6121463308595694E-3</v>
      </c>
      <c r="I2586" s="21">
        <f t="shared" si="209"/>
        <v>-7.5783281551025095E-3</v>
      </c>
      <c r="J2586" s="21">
        <f t="shared" si="210"/>
        <v>1.2111754685638632E-2</v>
      </c>
      <c r="K2586" s="21">
        <f t="shared" si="211"/>
        <v>8.8362749967960674E-3</v>
      </c>
    </row>
    <row r="2587" spans="1:11" x14ac:dyDescent="0.2">
      <c r="A2587" s="41">
        <v>44172</v>
      </c>
      <c r="B2587">
        <v>46.50130463</v>
      </c>
      <c r="C2587">
        <v>157.8999939</v>
      </c>
      <c r="D2587">
        <v>13.574398990000001</v>
      </c>
      <c r="E2587">
        <v>3691.959961</v>
      </c>
      <c r="G2587" s="41">
        <f t="shared" si="207"/>
        <v>44172</v>
      </c>
      <c r="H2587" s="21">
        <f t="shared" si="208"/>
        <v>-5.3723595600971988E-3</v>
      </c>
      <c r="I2587" s="21">
        <f t="shared" si="209"/>
        <v>-1.4482093935083151E-3</v>
      </c>
      <c r="J2587" s="21">
        <f t="shared" si="210"/>
        <v>3.5770852685301779E-3</v>
      </c>
      <c r="K2587" s="21">
        <f t="shared" si="211"/>
        <v>-1.9356376039518786E-3</v>
      </c>
    </row>
    <row r="2588" spans="1:11" x14ac:dyDescent="0.2">
      <c r="A2588" s="41">
        <v>44173</v>
      </c>
      <c r="B2588">
        <v>46.92201996</v>
      </c>
      <c r="C2588">
        <v>158.86450199999999</v>
      </c>
      <c r="D2588">
        <v>13.3182621</v>
      </c>
      <c r="E2588">
        <v>3702.25</v>
      </c>
      <c r="G2588" s="41">
        <f t="shared" si="207"/>
        <v>44173</v>
      </c>
      <c r="H2588" s="21">
        <f t="shared" si="208"/>
        <v>9.0473876668092125E-3</v>
      </c>
      <c r="I2588" s="21">
        <f t="shared" si="209"/>
        <v>6.1083479243881911E-3</v>
      </c>
      <c r="J2588" s="21">
        <f t="shared" si="210"/>
        <v>-1.8869114587591773E-2</v>
      </c>
      <c r="K2588" s="21">
        <f t="shared" si="211"/>
        <v>2.7871480483805389E-3</v>
      </c>
    </row>
    <row r="2589" spans="1:11" x14ac:dyDescent="0.2">
      <c r="A2589" s="41">
        <v>44174</v>
      </c>
      <c r="B2589">
        <v>46.551540369999998</v>
      </c>
      <c r="C2589">
        <v>155.21000670000001</v>
      </c>
      <c r="D2589">
        <v>12.9000082</v>
      </c>
      <c r="E2589">
        <v>3672.820068</v>
      </c>
      <c r="G2589" s="41">
        <f t="shared" si="207"/>
        <v>44174</v>
      </c>
      <c r="H2589" s="21">
        <f t="shared" si="208"/>
        <v>-7.895644525018914E-3</v>
      </c>
      <c r="I2589" s="21">
        <f t="shared" si="209"/>
        <v>-2.3003850791034397E-2</v>
      </c>
      <c r="J2589" s="21">
        <f t="shared" si="210"/>
        <v>-3.1404540386692048E-2</v>
      </c>
      <c r="K2589" s="21">
        <f t="shared" si="211"/>
        <v>-7.9492017016679073E-3</v>
      </c>
    </row>
    <row r="2590" spans="1:11" x14ac:dyDescent="0.2">
      <c r="A2590" s="41">
        <v>44175</v>
      </c>
      <c r="B2590">
        <v>46.334117890000002</v>
      </c>
      <c r="C2590">
        <v>155.07449339999999</v>
      </c>
      <c r="D2590">
        <v>12.94140625</v>
      </c>
      <c r="E2590">
        <v>3668.1000979999999</v>
      </c>
      <c r="G2590" s="41">
        <f t="shared" si="207"/>
        <v>44175</v>
      </c>
      <c r="H2590" s="21">
        <f t="shared" si="208"/>
        <v>-4.6705754153758029E-3</v>
      </c>
      <c r="I2590" s="21">
        <f t="shared" si="209"/>
        <v>-8.7309641228183743E-4</v>
      </c>
      <c r="J2590" s="21">
        <f t="shared" si="210"/>
        <v>3.209149122866517E-3</v>
      </c>
      <c r="K2590" s="21">
        <f t="shared" si="211"/>
        <v>-1.2851078769481328E-3</v>
      </c>
    </row>
    <row r="2591" spans="1:11" x14ac:dyDescent="0.2">
      <c r="A2591" s="41">
        <v>44176</v>
      </c>
      <c r="B2591">
        <v>46.321506499999998</v>
      </c>
      <c r="C2591">
        <v>155.82099909999999</v>
      </c>
      <c r="D2591">
        <v>12.982312200000001</v>
      </c>
      <c r="E2591">
        <v>3663.459961</v>
      </c>
      <c r="G2591" s="41">
        <f t="shared" si="207"/>
        <v>44176</v>
      </c>
      <c r="H2591" s="21">
        <f t="shared" si="208"/>
        <v>-2.7218366452866881E-4</v>
      </c>
      <c r="I2591" s="21">
        <f t="shared" si="209"/>
        <v>4.8138522566343322E-3</v>
      </c>
      <c r="J2591" s="21">
        <f t="shared" si="210"/>
        <v>3.1608581949895687E-3</v>
      </c>
      <c r="K2591" s="21">
        <f t="shared" si="211"/>
        <v>-1.2649973763065869E-3</v>
      </c>
    </row>
    <row r="2592" spans="1:11" x14ac:dyDescent="0.2">
      <c r="A2592" s="41">
        <v>44179</v>
      </c>
      <c r="B2592">
        <v>45.896110530000001</v>
      </c>
      <c r="C2592">
        <v>157.84849550000001</v>
      </c>
      <c r="D2592">
        <v>13.27710819</v>
      </c>
      <c r="E2592">
        <v>3647.48999</v>
      </c>
      <c r="G2592" s="41">
        <f t="shared" si="207"/>
        <v>44179</v>
      </c>
      <c r="H2592" s="21">
        <f t="shared" si="208"/>
        <v>-9.1835521368459107E-3</v>
      </c>
      <c r="I2592" s="21">
        <f t="shared" si="209"/>
        <v>1.301170196385959E-2</v>
      </c>
      <c r="J2592" s="21">
        <f t="shared" si="210"/>
        <v>2.2707510454108348E-2</v>
      </c>
      <c r="K2592" s="21">
        <f t="shared" si="211"/>
        <v>-4.359259052920228E-3</v>
      </c>
    </row>
    <row r="2593" spans="1:11" x14ac:dyDescent="0.2">
      <c r="A2593" s="41">
        <v>44180</v>
      </c>
      <c r="B2593">
        <v>45.87405777</v>
      </c>
      <c r="C2593">
        <v>158.2559967</v>
      </c>
      <c r="D2593">
        <v>13.328735350000001</v>
      </c>
      <c r="E2593">
        <v>3694.6201169999999</v>
      </c>
      <c r="G2593" s="41">
        <f t="shared" si="207"/>
        <v>44180</v>
      </c>
      <c r="H2593" s="21">
        <f t="shared" si="208"/>
        <v>-4.8049300355389207E-4</v>
      </c>
      <c r="I2593" s="21">
        <f t="shared" si="209"/>
        <v>2.5815969845590647E-3</v>
      </c>
      <c r="J2593" s="21">
        <f t="shared" si="210"/>
        <v>3.8884340822713526E-3</v>
      </c>
      <c r="K2593" s="21">
        <f t="shared" si="211"/>
        <v>1.2921249168390325E-2</v>
      </c>
    </row>
    <row r="2594" spans="1:11" x14ac:dyDescent="0.2">
      <c r="A2594" s="41">
        <v>44181</v>
      </c>
      <c r="B2594">
        <v>45.826782229999999</v>
      </c>
      <c r="C2594">
        <v>162.04800420000001</v>
      </c>
      <c r="D2594">
        <v>13.211017610000001</v>
      </c>
      <c r="E2594">
        <v>3701.169922</v>
      </c>
      <c r="G2594" s="41">
        <f t="shared" si="207"/>
        <v>44181</v>
      </c>
      <c r="H2594" s="21">
        <f t="shared" si="208"/>
        <v>-1.0305506488444464E-3</v>
      </c>
      <c r="I2594" s="21">
        <f t="shared" si="209"/>
        <v>2.3961224718633378E-2</v>
      </c>
      <c r="J2594" s="21">
        <f t="shared" si="210"/>
        <v>-8.8318761614544217E-3</v>
      </c>
      <c r="K2594" s="21">
        <f t="shared" si="211"/>
        <v>1.7727952516315426E-3</v>
      </c>
    </row>
    <row r="2595" spans="1:11" x14ac:dyDescent="0.2">
      <c r="A2595" s="41">
        <v>44182</v>
      </c>
      <c r="B2595">
        <v>46.03790283</v>
      </c>
      <c r="C2595">
        <v>161.80400090000001</v>
      </c>
      <c r="D2595">
        <v>13.309531209999999</v>
      </c>
      <c r="E2595">
        <v>3722.4799800000001</v>
      </c>
      <c r="G2595" s="41">
        <f t="shared" si="207"/>
        <v>44182</v>
      </c>
      <c r="H2595" s="21">
        <f t="shared" si="208"/>
        <v>4.6069261188884702E-3</v>
      </c>
      <c r="I2595" s="21">
        <f t="shared" si="209"/>
        <v>-1.5057470235724235E-3</v>
      </c>
      <c r="J2595" s="21">
        <f t="shared" si="210"/>
        <v>7.4569274607150238E-3</v>
      </c>
      <c r="K2595" s="21">
        <f t="shared" si="211"/>
        <v>5.7576545927631173E-3</v>
      </c>
    </row>
    <row r="2596" spans="1:11" x14ac:dyDescent="0.2">
      <c r="A2596" s="41">
        <v>44183</v>
      </c>
      <c r="B2596">
        <v>45.990642549999997</v>
      </c>
      <c r="C2596">
        <v>160.08250430000001</v>
      </c>
      <c r="D2596">
        <v>13.24044514</v>
      </c>
      <c r="E2596">
        <v>3709.4099120000001</v>
      </c>
      <c r="G2596" s="41">
        <f t="shared" si="207"/>
        <v>44183</v>
      </c>
      <c r="H2596" s="21">
        <f t="shared" si="208"/>
        <v>-1.0265515389464421E-3</v>
      </c>
      <c r="I2596" s="21">
        <f t="shared" si="209"/>
        <v>-1.0639394516974487E-2</v>
      </c>
      <c r="J2596" s="21">
        <f t="shared" si="210"/>
        <v>-5.1907215145257091E-3</v>
      </c>
      <c r="K2596" s="21">
        <f t="shared" si="211"/>
        <v>-3.5111184130531825E-3</v>
      </c>
    </row>
    <row r="2597" spans="1:11" x14ac:dyDescent="0.2">
      <c r="A2597" s="41">
        <v>44186</v>
      </c>
      <c r="B2597">
        <v>45.996944429999999</v>
      </c>
      <c r="C2597">
        <v>160.3090057</v>
      </c>
      <c r="D2597">
        <v>13.30055237</v>
      </c>
      <c r="E2597">
        <v>3694.919922</v>
      </c>
      <c r="G2597" s="41">
        <f t="shared" si="207"/>
        <v>44186</v>
      </c>
      <c r="H2597" s="21">
        <f t="shared" si="208"/>
        <v>1.3702526537112523E-4</v>
      </c>
      <c r="I2597" s="21">
        <f t="shared" si="209"/>
        <v>1.414904152021057E-3</v>
      </c>
      <c r="J2597" s="21">
        <f t="shared" si="210"/>
        <v>4.539668369488048E-3</v>
      </c>
      <c r="K2597" s="21">
        <f t="shared" si="211"/>
        <v>-3.9062789887751581E-3</v>
      </c>
    </row>
    <row r="2598" spans="1:11" x14ac:dyDescent="0.2">
      <c r="A2598" s="41">
        <v>44187</v>
      </c>
      <c r="B2598">
        <v>45.43919373</v>
      </c>
      <c r="C2598">
        <v>160.32600400000001</v>
      </c>
      <c r="D2598">
        <v>13.24668026</v>
      </c>
      <c r="E2598">
        <v>3687.26001</v>
      </c>
      <c r="G2598" s="41">
        <f t="shared" si="207"/>
        <v>44187</v>
      </c>
      <c r="H2598" s="21">
        <f t="shared" si="208"/>
        <v>-1.2125820680302083E-2</v>
      </c>
      <c r="I2598" s="21">
        <f t="shared" si="209"/>
        <v>1.06034591917048E-4</v>
      </c>
      <c r="J2598" s="21">
        <f t="shared" si="210"/>
        <v>-4.0503663683556512E-3</v>
      </c>
      <c r="K2598" s="21">
        <f t="shared" si="211"/>
        <v>-2.0730928306164076E-3</v>
      </c>
    </row>
    <row r="2599" spans="1:11" x14ac:dyDescent="0.2">
      <c r="A2599" s="41">
        <v>44188</v>
      </c>
      <c r="B2599">
        <v>45.130390169999998</v>
      </c>
      <c r="C2599">
        <v>159.26350400000001</v>
      </c>
      <c r="D2599">
        <v>12.978320119999999</v>
      </c>
      <c r="E2599">
        <v>3690.01001</v>
      </c>
      <c r="G2599" s="41">
        <f t="shared" si="207"/>
        <v>44188</v>
      </c>
      <c r="H2599" s="21">
        <f t="shared" si="208"/>
        <v>-6.795973578116594E-3</v>
      </c>
      <c r="I2599" s="21">
        <f t="shared" si="209"/>
        <v>-6.6271220730980129E-3</v>
      </c>
      <c r="J2599" s="21">
        <f t="shared" si="210"/>
        <v>-2.0258671209144152E-2</v>
      </c>
      <c r="K2599" s="21">
        <f t="shared" si="211"/>
        <v>7.4581125077743948E-4</v>
      </c>
    </row>
    <row r="2600" spans="1:11" x14ac:dyDescent="0.2">
      <c r="A2600" s="41">
        <v>44189</v>
      </c>
      <c r="B2600">
        <v>45.218612669999999</v>
      </c>
      <c r="C2600">
        <v>158.6345062</v>
      </c>
      <c r="D2600">
        <v>12.96285629</v>
      </c>
      <c r="E2600">
        <v>3703.0600589999999</v>
      </c>
      <c r="G2600" s="41">
        <f t="shared" si="207"/>
        <v>44189</v>
      </c>
      <c r="H2600" s="21">
        <f t="shared" si="208"/>
        <v>1.9548357474348985E-3</v>
      </c>
      <c r="I2600" s="21">
        <f t="shared" si="209"/>
        <v>-3.9494158058961393E-3</v>
      </c>
      <c r="J2600" s="21">
        <f t="shared" si="210"/>
        <v>-1.1915124497637875E-3</v>
      </c>
      <c r="K2600" s="21">
        <f t="shared" si="211"/>
        <v>3.5365890511500631E-3</v>
      </c>
    </row>
    <row r="2601" spans="1:11" x14ac:dyDescent="0.2">
      <c r="A2601" s="41">
        <v>44193</v>
      </c>
      <c r="B2601">
        <v>45.76061249</v>
      </c>
      <c r="C2601">
        <v>164.19799800000001</v>
      </c>
      <c r="D2601">
        <v>12.86932945</v>
      </c>
      <c r="E2601">
        <v>3735.360107</v>
      </c>
      <c r="G2601" s="41">
        <f t="shared" si="207"/>
        <v>44193</v>
      </c>
      <c r="H2601" s="21">
        <f t="shared" si="208"/>
        <v>1.1986210721577207E-2</v>
      </c>
      <c r="I2601" s="21">
        <f t="shared" si="209"/>
        <v>3.5071132588175846E-2</v>
      </c>
      <c r="J2601" s="21">
        <f t="shared" si="210"/>
        <v>-7.2149870296833729E-3</v>
      </c>
      <c r="K2601" s="21">
        <f t="shared" si="211"/>
        <v>8.7225287965548848E-3</v>
      </c>
    </row>
    <row r="2602" spans="1:11" x14ac:dyDescent="0.2">
      <c r="A2602" s="41">
        <v>44194</v>
      </c>
      <c r="B2602">
        <v>45.470703129999997</v>
      </c>
      <c r="C2602">
        <v>166.1000061</v>
      </c>
      <c r="D2602">
        <v>12.912477490000001</v>
      </c>
      <c r="E2602">
        <v>3727.040039</v>
      </c>
      <c r="G2602" s="41">
        <f t="shared" si="207"/>
        <v>44194</v>
      </c>
      <c r="H2602" s="21">
        <f t="shared" si="208"/>
        <v>-6.3353470206142098E-3</v>
      </c>
      <c r="I2602" s="21">
        <f t="shared" si="209"/>
        <v>1.1583625398404518E-2</v>
      </c>
      <c r="J2602" s="21">
        <f t="shared" si="210"/>
        <v>3.352780746474826E-3</v>
      </c>
      <c r="K2602" s="21">
        <f t="shared" si="211"/>
        <v>-2.2273804296427668E-3</v>
      </c>
    </row>
    <row r="2603" spans="1:11" x14ac:dyDescent="0.2">
      <c r="A2603" s="41">
        <v>44195</v>
      </c>
      <c r="B2603">
        <v>45.432891849999997</v>
      </c>
      <c r="C2603">
        <v>164.29249569999999</v>
      </c>
      <c r="D2603">
        <v>13.11449528</v>
      </c>
      <c r="E2603">
        <v>3732.040039</v>
      </c>
      <c r="G2603" s="41">
        <f t="shared" si="207"/>
        <v>44195</v>
      </c>
      <c r="H2603" s="21">
        <f t="shared" si="208"/>
        <v>-8.3155256895627581E-4</v>
      </c>
      <c r="I2603" s="21">
        <f t="shared" si="209"/>
        <v>-1.0882061009147792E-2</v>
      </c>
      <c r="J2603" s="21">
        <f t="shared" si="210"/>
        <v>1.5645161058863488E-2</v>
      </c>
      <c r="K2603" s="21">
        <f t="shared" si="211"/>
        <v>1.3415471654931732E-3</v>
      </c>
    </row>
    <row r="2604" spans="1:11" x14ac:dyDescent="0.2">
      <c r="A2604" s="41">
        <v>44196</v>
      </c>
      <c r="B2604">
        <v>45.423439029999997</v>
      </c>
      <c r="C2604">
        <v>162.84649659999999</v>
      </c>
      <c r="D2604">
        <v>13.023962969999999</v>
      </c>
      <c r="E2604">
        <v>3756.070068</v>
      </c>
      <c r="G2604" s="41">
        <f t="shared" si="207"/>
        <v>44196</v>
      </c>
      <c r="H2604" s="21">
        <f t="shared" si="208"/>
        <v>-2.0806115602786394E-4</v>
      </c>
      <c r="I2604" s="21">
        <f t="shared" si="209"/>
        <v>-8.8013703476780281E-3</v>
      </c>
      <c r="J2604" s="21">
        <f t="shared" si="210"/>
        <v>-6.9032248719526068E-3</v>
      </c>
      <c r="K2604" s="21">
        <f t="shared" si="211"/>
        <v>6.4388454434800568E-3</v>
      </c>
    </row>
    <row r="2605" spans="1:11" x14ac:dyDescent="0.2">
      <c r="A2605" s="41">
        <v>44200</v>
      </c>
      <c r="B2605">
        <v>46.173408510000002</v>
      </c>
      <c r="C2605">
        <v>159.3314972</v>
      </c>
      <c r="D2605">
        <v>13.08232117</v>
      </c>
      <c r="E2605">
        <v>3700.6499020000001</v>
      </c>
      <c r="G2605" s="41">
        <f t="shared" si="207"/>
        <v>44200</v>
      </c>
      <c r="H2605" s="21">
        <f t="shared" si="208"/>
        <v>1.6510627464923683E-2</v>
      </c>
      <c r="I2605" s="21">
        <f t="shared" si="209"/>
        <v>-2.1584740681489079E-2</v>
      </c>
      <c r="J2605" s="21">
        <f t="shared" si="210"/>
        <v>4.4808327645300405E-3</v>
      </c>
      <c r="K2605" s="21">
        <f t="shared" si="211"/>
        <v>-1.4754827518302815E-2</v>
      </c>
    </row>
    <row r="2606" spans="1:11" x14ac:dyDescent="0.2">
      <c r="A2606" s="41">
        <v>44201</v>
      </c>
      <c r="B2606">
        <v>45.9276123</v>
      </c>
      <c r="C2606">
        <v>160.92550660000001</v>
      </c>
      <c r="D2606">
        <v>13.37287998</v>
      </c>
      <c r="E2606">
        <v>3726.860107</v>
      </c>
      <c r="G2606" s="41">
        <f t="shared" si="207"/>
        <v>44201</v>
      </c>
      <c r="H2606" s="21">
        <f t="shared" si="208"/>
        <v>-5.3233282517310462E-3</v>
      </c>
      <c r="I2606" s="21">
        <f t="shared" si="209"/>
        <v>1.0004358384953393E-2</v>
      </c>
      <c r="J2606" s="21">
        <f t="shared" si="210"/>
        <v>2.2210034918443977E-2</v>
      </c>
      <c r="K2606" s="21">
        <f t="shared" si="211"/>
        <v>7.0825951370958595E-3</v>
      </c>
    </row>
    <row r="2607" spans="1:11" x14ac:dyDescent="0.2">
      <c r="A2607" s="41">
        <v>44202</v>
      </c>
      <c r="B2607">
        <v>46.214366910000003</v>
      </c>
      <c r="C2607">
        <v>156.91900630000001</v>
      </c>
      <c r="D2607">
        <v>12.584508899999999</v>
      </c>
      <c r="E2607">
        <v>3748.139893</v>
      </c>
      <c r="G2607" s="41">
        <f t="shared" si="207"/>
        <v>44202</v>
      </c>
      <c r="H2607" s="21">
        <f t="shared" si="208"/>
        <v>6.2436211167895325E-3</v>
      </c>
      <c r="I2607" s="21">
        <f t="shared" si="209"/>
        <v>-2.4896614493553515E-2</v>
      </c>
      <c r="J2607" s="21">
        <f t="shared" si="210"/>
        <v>-5.8952976559952686E-2</v>
      </c>
      <c r="K2607" s="21">
        <f t="shared" si="211"/>
        <v>5.7098429747957091E-3</v>
      </c>
    </row>
    <row r="2608" spans="1:11" x14ac:dyDescent="0.2">
      <c r="A2608" s="41">
        <v>44203</v>
      </c>
      <c r="B2608">
        <v>46.211215969999998</v>
      </c>
      <c r="C2608">
        <v>158.10800169999999</v>
      </c>
      <c r="D2608">
        <v>13.312273980000001</v>
      </c>
      <c r="E2608">
        <v>3803.790039</v>
      </c>
      <c r="G2608" s="41">
        <f t="shared" si="207"/>
        <v>44203</v>
      </c>
      <c r="H2608" s="21">
        <f t="shared" si="208"/>
        <v>-6.8180962126799131E-5</v>
      </c>
      <c r="I2608" s="21">
        <f t="shared" si="209"/>
        <v>7.5771280231462512E-3</v>
      </c>
      <c r="J2608" s="21">
        <f t="shared" si="210"/>
        <v>5.783023285080291E-2</v>
      </c>
      <c r="K2608" s="21">
        <f t="shared" si="211"/>
        <v>1.4847403669199233E-2</v>
      </c>
    </row>
    <row r="2609" spans="1:11" x14ac:dyDescent="0.2">
      <c r="A2609" s="41">
        <v>44204</v>
      </c>
      <c r="B2609">
        <v>46.204921720000002</v>
      </c>
      <c r="C2609">
        <v>159.1349945</v>
      </c>
      <c r="D2609">
        <v>13.24518299</v>
      </c>
      <c r="E2609">
        <v>3824.679932</v>
      </c>
      <c r="G2609" s="41">
        <f t="shared" si="207"/>
        <v>44204</v>
      </c>
      <c r="H2609" s="21">
        <f t="shared" si="208"/>
        <v>-1.3620611074338459E-4</v>
      </c>
      <c r="I2609" s="21">
        <f t="shared" si="209"/>
        <v>6.4955143886307187E-3</v>
      </c>
      <c r="J2609" s="21">
        <f t="shared" si="210"/>
        <v>-5.0397843449433433E-3</v>
      </c>
      <c r="K2609" s="21">
        <f t="shared" si="211"/>
        <v>5.4918627962683431E-3</v>
      </c>
    </row>
    <row r="2610" spans="1:11" x14ac:dyDescent="0.2">
      <c r="A2610" s="41">
        <v>44207</v>
      </c>
      <c r="B2610">
        <v>46.412895200000001</v>
      </c>
      <c r="C2610">
        <v>155.71049500000001</v>
      </c>
      <c r="D2610">
        <v>13.589115140000001</v>
      </c>
      <c r="E2610">
        <v>3799.610107</v>
      </c>
      <c r="G2610" s="41">
        <f t="shared" si="207"/>
        <v>44207</v>
      </c>
      <c r="H2610" s="21">
        <f t="shared" si="208"/>
        <v>4.5011109695263802E-3</v>
      </c>
      <c r="I2610" s="21">
        <f t="shared" si="209"/>
        <v>-2.1519462207289619E-2</v>
      </c>
      <c r="J2610" s="21">
        <f t="shared" si="210"/>
        <v>2.5966583493762796E-2</v>
      </c>
      <c r="K2610" s="21">
        <f t="shared" si="211"/>
        <v>-6.554751102242018E-3</v>
      </c>
    </row>
    <row r="2611" spans="1:11" x14ac:dyDescent="0.2">
      <c r="A2611" s="41">
        <v>44208</v>
      </c>
      <c r="B2611">
        <v>46.942276</v>
      </c>
      <c r="C2611">
        <v>156.04150390000001</v>
      </c>
      <c r="D2611">
        <v>13.452689169999999</v>
      </c>
      <c r="E2611">
        <v>3801.1899410000001</v>
      </c>
      <c r="G2611" s="41">
        <f t="shared" si="207"/>
        <v>44208</v>
      </c>
      <c r="H2611" s="21">
        <f t="shared" si="208"/>
        <v>1.1405899108832116E-2</v>
      </c>
      <c r="I2611" s="21">
        <f t="shared" si="209"/>
        <v>2.125796979837391E-3</v>
      </c>
      <c r="J2611" s="21">
        <f t="shared" si="210"/>
        <v>-1.0039356396239985E-2</v>
      </c>
      <c r="K2611" s="21">
        <f t="shared" si="211"/>
        <v>4.1578845079115467E-4</v>
      </c>
    </row>
    <row r="2612" spans="1:11" x14ac:dyDescent="0.2">
      <c r="A2612" s="41">
        <v>44209</v>
      </c>
      <c r="B2612">
        <v>46.463317869999997</v>
      </c>
      <c r="C2612">
        <v>158.29449460000001</v>
      </c>
      <c r="D2612">
        <v>13.499577520000001</v>
      </c>
      <c r="E2612">
        <v>3809.8400879999999</v>
      </c>
      <c r="G2612" s="41">
        <f t="shared" si="207"/>
        <v>44209</v>
      </c>
      <c r="H2612" s="21">
        <f t="shared" si="208"/>
        <v>-1.0203129690601331E-2</v>
      </c>
      <c r="I2612" s="21">
        <f t="shared" si="209"/>
        <v>1.4438406729557318E-2</v>
      </c>
      <c r="J2612" s="21">
        <f t="shared" si="210"/>
        <v>3.4854258065044608E-3</v>
      </c>
      <c r="K2612" s="21">
        <f t="shared" si="211"/>
        <v>2.2756418737981399E-3</v>
      </c>
    </row>
    <row r="2613" spans="1:11" x14ac:dyDescent="0.2">
      <c r="A2613" s="41">
        <v>44210</v>
      </c>
      <c r="B2613">
        <v>46.312053679999998</v>
      </c>
      <c r="C2613">
        <v>156.37350459999999</v>
      </c>
      <c r="D2613">
        <v>13.168867110000001</v>
      </c>
      <c r="E2613">
        <v>3795.540039</v>
      </c>
      <c r="G2613" s="41">
        <f t="shared" si="207"/>
        <v>44210</v>
      </c>
      <c r="H2613" s="21">
        <f t="shared" si="208"/>
        <v>-3.2555615253999325E-3</v>
      </c>
      <c r="I2613" s="21">
        <f t="shared" si="209"/>
        <v>-1.2135545237086376E-2</v>
      </c>
      <c r="J2613" s="21">
        <f t="shared" si="210"/>
        <v>-2.4497834062587764E-2</v>
      </c>
      <c r="K2613" s="21">
        <f t="shared" si="211"/>
        <v>-3.7534512393423425E-3</v>
      </c>
    </row>
    <row r="2614" spans="1:11" x14ac:dyDescent="0.2">
      <c r="A2614" s="41">
        <v>44211</v>
      </c>
      <c r="B2614">
        <v>45.577842709999999</v>
      </c>
      <c r="C2614">
        <v>155.2124939</v>
      </c>
      <c r="D2614">
        <v>12.82892609</v>
      </c>
      <c r="E2614">
        <v>3768.25</v>
      </c>
      <c r="G2614" s="41">
        <f t="shared" si="207"/>
        <v>44211</v>
      </c>
      <c r="H2614" s="21">
        <f t="shared" si="208"/>
        <v>-1.585356104208073E-2</v>
      </c>
      <c r="I2614" s="21">
        <f t="shared" si="209"/>
        <v>-7.4245998576921712E-3</v>
      </c>
      <c r="J2614" s="21">
        <f t="shared" si="210"/>
        <v>-2.5813991223425869E-2</v>
      </c>
      <c r="K2614" s="21">
        <f t="shared" si="211"/>
        <v>-7.1900279590226823E-3</v>
      </c>
    </row>
    <row r="2615" spans="1:11" x14ac:dyDescent="0.2">
      <c r="A2615" s="41">
        <v>44215</v>
      </c>
      <c r="B2615">
        <v>45.183948520000001</v>
      </c>
      <c r="C2615">
        <v>156.0379944</v>
      </c>
      <c r="D2615">
        <v>12.99428558</v>
      </c>
      <c r="E2615">
        <v>3798.9099120000001</v>
      </c>
      <c r="G2615" s="41">
        <f t="shared" si="207"/>
        <v>44215</v>
      </c>
      <c r="H2615" s="21">
        <f t="shared" si="208"/>
        <v>-8.6422297892913471E-3</v>
      </c>
      <c r="I2615" s="21">
        <f t="shared" si="209"/>
        <v>5.3185183696091709E-3</v>
      </c>
      <c r="J2615" s="21">
        <f t="shared" si="210"/>
        <v>1.288958162514442E-2</v>
      </c>
      <c r="K2615" s="21">
        <f t="shared" si="211"/>
        <v>8.1363794864990346E-3</v>
      </c>
    </row>
    <row r="2616" spans="1:11" x14ac:dyDescent="0.2">
      <c r="A2616" s="41">
        <v>44216</v>
      </c>
      <c r="B2616">
        <v>45.85199738</v>
      </c>
      <c r="C2616">
        <v>163.16900630000001</v>
      </c>
      <c r="D2616">
        <v>13.333971979999999</v>
      </c>
      <c r="E2616">
        <v>3851.8500979999999</v>
      </c>
      <c r="G2616" s="41">
        <f t="shared" si="207"/>
        <v>44216</v>
      </c>
      <c r="H2616" s="21">
        <f t="shared" si="208"/>
        <v>1.4785092535777325E-2</v>
      </c>
      <c r="I2616" s="21">
        <f t="shared" si="209"/>
        <v>4.5700484214888037E-2</v>
      </c>
      <c r="J2616" s="21">
        <f t="shared" si="210"/>
        <v>2.6141213990465539E-2</v>
      </c>
      <c r="K2616" s="21">
        <f t="shared" si="211"/>
        <v>1.3935625541624974E-2</v>
      </c>
    </row>
    <row r="2617" spans="1:11" x14ac:dyDescent="0.2">
      <c r="A2617" s="41">
        <v>44217</v>
      </c>
      <c r="B2617">
        <v>45.644012449999998</v>
      </c>
      <c r="C2617">
        <v>165.34950259999999</v>
      </c>
      <c r="D2617">
        <v>13.83452797</v>
      </c>
      <c r="E2617">
        <v>3853.070068</v>
      </c>
      <c r="G2617" s="41">
        <f t="shared" si="207"/>
        <v>44217</v>
      </c>
      <c r="H2617" s="21">
        <f t="shared" si="208"/>
        <v>-4.5360058859883427E-3</v>
      </c>
      <c r="I2617" s="21">
        <f t="shared" si="209"/>
        <v>1.3363422070432618E-2</v>
      </c>
      <c r="J2617" s="21">
        <f t="shared" si="210"/>
        <v>3.7539901145045018E-2</v>
      </c>
      <c r="K2617" s="21">
        <f t="shared" si="211"/>
        <v>3.1672312498187694E-4</v>
      </c>
    </row>
    <row r="2618" spans="1:11" x14ac:dyDescent="0.2">
      <c r="A2618" s="41">
        <v>44218</v>
      </c>
      <c r="B2618">
        <v>46.110385890000003</v>
      </c>
      <c r="C2618">
        <v>164.61149599999999</v>
      </c>
      <c r="D2618">
        <v>13.67989826</v>
      </c>
      <c r="E2618">
        <v>3841.469971</v>
      </c>
      <c r="G2618" s="41">
        <f t="shared" si="207"/>
        <v>44218</v>
      </c>
      <c r="H2618" s="21">
        <f t="shared" si="208"/>
        <v>1.0217625816987201E-2</v>
      </c>
      <c r="I2618" s="21">
        <f t="shared" si="209"/>
        <v>-4.4633130937522525E-3</v>
      </c>
      <c r="J2618" s="21">
        <f t="shared" si="210"/>
        <v>-1.1177086080227161E-2</v>
      </c>
      <c r="K2618" s="21">
        <f t="shared" si="211"/>
        <v>-3.0106114851996546E-3</v>
      </c>
    </row>
    <row r="2619" spans="1:11" x14ac:dyDescent="0.2">
      <c r="A2619" s="41">
        <v>44221</v>
      </c>
      <c r="B2619">
        <v>46.069416050000001</v>
      </c>
      <c r="C2619">
        <v>164.6999969</v>
      </c>
      <c r="D2619">
        <v>13.62079144</v>
      </c>
      <c r="E2619">
        <v>3855.360107</v>
      </c>
      <c r="G2619" s="41">
        <f t="shared" si="207"/>
        <v>44221</v>
      </c>
      <c r="H2619" s="21">
        <f t="shared" si="208"/>
        <v>-8.885165285265513E-4</v>
      </c>
      <c r="I2619" s="21">
        <f t="shared" si="209"/>
        <v>5.3763498996461934E-4</v>
      </c>
      <c r="J2619" s="21">
        <f t="shared" si="210"/>
        <v>-4.320706110280681E-3</v>
      </c>
      <c r="K2619" s="21">
        <f t="shared" si="211"/>
        <v>3.6158387557001515E-3</v>
      </c>
    </row>
    <row r="2620" spans="1:11" x14ac:dyDescent="0.2">
      <c r="A2620" s="41">
        <v>44222</v>
      </c>
      <c r="B2620">
        <v>46.482223509999997</v>
      </c>
      <c r="C2620">
        <v>166.3065033</v>
      </c>
      <c r="D2620">
        <v>13.403307910000001</v>
      </c>
      <c r="E2620">
        <v>3849.6201169999999</v>
      </c>
      <c r="G2620" s="41">
        <f t="shared" si="207"/>
        <v>44222</v>
      </c>
      <c r="H2620" s="21">
        <f t="shared" si="208"/>
        <v>8.9605533430675254E-3</v>
      </c>
      <c r="I2620" s="21">
        <f t="shared" si="209"/>
        <v>9.7541374027798611E-3</v>
      </c>
      <c r="J2620" s="21">
        <f t="shared" si="210"/>
        <v>-1.5967025921953315E-2</v>
      </c>
      <c r="K2620" s="21">
        <f t="shared" si="211"/>
        <v>-1.4888336862691753E-3</v>
      </c>
    </row>
    <row r="2621" spans="1:11" x14ac:dyDescent="0.2">
      <c r="A2621" s="41">
        <v>44223</v>
      </c>
      <c r="B2621">
        <v>45.325748439999998</v>
      </c>
      <c r="C2621">
        <v>161.62899780000001</v>
      </c>
      <c r="D2621">
        <v>12.88703823</v>
      </c>
      <c r="E2621">
        <v>3750.7700199999999</v>
      </c>
      <c r="G2621" s="41">
        <f t="shared" si="207"/>
        <v>44223</v>
      </c>
      <c r="H2621" s="21">
        <f t="shared" si="208"/>
        <v>-2.4879942968976079E-2</v>
      </c>
      <c r="I2621" s="21">
        <f t="shared" si="209"/>
        <v>-2.8125812323540056E-2</v>
      </c>
      <c r="J2621" s="21">
        <f t="shared" si="210"/>
        <v>-3.8518079526832283E-2</v>
      </c>
      <c r="K2621" s="21">
        <f t="shared" si="211"/>
        <v>-2.5677883530241363E-2</v>
      </c>
    </row>
    <row r="2622" spans="1:11" x14ac:dyDescent="0.2">
      <c r="A2622" s="41">
        <v>44224</v>
      </c>
      <c r="B2622">
        <v>45.297393800000002</v>
      </c>
      <c r="C2622">
        <v>161.8809967</v>
      </c>
      <c r="D2622">
        <v>13.019968990000001</v>
      </c>
      <c r="E2622">
        <v>3787.3798830000001</v>
      </c>
      <c r="G2622" s="41">
        <f t="shared" si="207"/>
        <v>44224</v>
      </c>
      <c r="H2622" s="21">
        <f t="shared" si="208"/>
        <v>-6.2557466728940629E-4</v>
      </c>
      <c r="I2622" s="21">
        <f t="shared" si="209"/>
        <v>1.55911936242914E-3</v>
      </c>
      <c r="J2622" s="21">
        <f t="shared" si="210"/>
        <v>1.0315074544479108E-2</v>
      </c>
      <c r="K2622" s="21">
        <f t="shared" si="211"/>
        <v>9.7606258994253903E-3</v>
      </c>
    </row>
    <row r="2623" spans="1:11" x14ac:dyDescent="0.2">
      <c r="A2623" s="41">
        <v>44225</v>
      </c>
      <c r="B2623">
        <v>44.270130160000001</v>
      </c>
      <c r="C2623">
        <v>160.3099976</v>
      </c>
      <c r="D2623">
        <v>12.95886421</v>
      </c>
      <c r="E2623">
        <v>3714.23999</v>
      </c>
      <c r="G2623" s="41">
        <f t="shared" si="207"/>
        <v>44225</v>
      </c>
      <c r="H2623" s="21">
        <f t="shared" si="208"/>
        <v>-2.2678206268017146E-2</v>
      </c>
      <c r="I2623" s="21">
        <f t="shared" si="209"/>
        <v>-9.7046542338220521E-3</v>
      </c>
      <c r="J2623" s="21">
        <f t="shared" si="210"/>
        <v>-4.6931586432297223E-3</v>
      </c>
      <c r="K2623" s="21">
        <f t="shared" si="211"/>
        <v>-1.9311475283558144E-2</v>
      </c>
    </row>
    <row r="2624" spans="1:11" x14ac:dyDescent="0.2">
      <c r="A2624" s="41">
        <v>44228</v>
      </c>
      <c r="B2624">
        <v>43.88568497</v>
      </c>
      <c r="C2624">
        <v>167.1439972</v>
      </c>
      <c r="D2624">
        <v>13.205528259999999</v>
      </c>
      <c r="E2624">
        <v>3773.860107</v>
      </c>
      <c r="G2624" s="41">
        <f t="shared" si="207"/>
        <v>44228</v>
      </c>
      <c r="H2624" s="21">
        <f t="shared" si="208"/>
        <v>-8.6840763424581944E-3</v>
      </c>
      <c r="I2624" s="21">
        <f t="shared" si="209"/>
        <v>4.262990270296152E-2</v>
      </c>
      <c r="J2624" s="21">
        <f t="shared" si="210"/>
        <v>1.9034388045339412E-2</v>
      </c>
      <c r="K2624" s="21">
        <f t="shared" si="211"/>
        <v>1.6051767564970953E-2</v>
      </c>
    </row>
    <row r="2625" spans="1:11" x14ac:dyDescent="0.2">
      <c r="A2625" s="41">
        <v>44229</v>
      </c>
      <c r="B2625">
        <v>44.35836029</v>
      </c>
      <c r="C2625">
        <v>169</v>
      </c>
      <c r="D2625">
        <v>13.524519919999999</v>
      </c>
      <c r="E2625">
        <v>3826.3100589999999</v>
      </c>
      <c r="G2625" s="41">
        <f t="shared" si="207"/>
        <v>44229</v>
      </c>
      <c r="H2625" s="21">
        <f t="shared" si="208"/>
        <v>1.0770603679152292E-2</v>
      </c>
      <c r="I2625" s="21">
        <f t="shared" si="209"/>
        <v>1.1104214516176381E-2</v>
      </c>
      <c r="J2625" s="21">
        <f t="shared" si="210"/>
        <v>2.4155918166957058E-2</v>
      </c>
      <c r="K2625" s="21">
        <f t="shared" si="211"/>
        <v>1.389822370540772E-2</v>
      </c>
    </row>
    <row r="2626" spans="1:11" x14ac:dyDescent="0.2">
      <c r="A2626" s="41">
        <v>44230</v>
      </c>
      <c r="B2626">
        <v>44.493854519999999</v>
      </c>
      <c r="C2626">
        <v>165.62649540000001</v>
      </c>
      <c r="D2626">
        <v>13.498332980000001</v>
      </c>
      <c r="E2626">
        <v>3830.169922</v>
      </c>
      <c r="G2626" s="41">
        <f t="shared" ref="G2626:G2689" si="212">A2626</f>
        <v>44230</v>
      </c>
      <c r="H2626" s="21">
        <f t="shared" si="208"/>
        <v>3.0545364867903923E-3</v>
      </c>
      <c r="I2626" s="21">
        <f t="shared" si="209"/>
        <v>-1.9961565680473359E-2</v>
      </c>
      <c r="J2626" s="21">
        <f t="shared" si="210"/>
        <v>-1.9362565292445622E-3</v>
      </c>
      <c r="K2626" s="21">
        <f t="shared" si="211"/>
        <v>1.0087690073419253E-3</v>
      </c>
    </row>
    <row r="2627" spans="1:11" x14ac:dyDescent="0.2">
      <c r="A2627" s="41">
        <v>44231</v>
      </c>
      <c r="B2627">
        <v>44.912952420000003</v>
      </c>
      <c r="C2627">
        <v>166.5500031</v>
      </c>
      <c r="D2627">
        <v>13.631764410000001</v>
      </c>
      <c r="E2627">
        <v>3871.73999</v>
      </c>
      <c r="G2627" s="41">
        <f t="shared" si="212"/>
        <v>44231</v>
      </c>
      <c r="H2627" s="21">
        <f t="shared" si="208"/>
        <v>9.4192311392491176E-3</v>
      </c>
      <c r="I2627" s="21">
        <f t="shared" si="209"/>
        <v>5.5758452038101591E-3</v>
      </c>
      <c r="J2627" s="21">
        <f t="shared" si="210"/>
        <v>9.8850302624553521E-3</v>
      </c>
      <c r="K2627" s="21">
        <f t="shared" si="211"/>
        <v>1.0853322136239241E-2</v>
      </c>
    </row>
    <row r="2628" spans="1:11" x14ac:dyDescent="0.2">
      <c r="A2628" s="41">
        <v>44232</v>
      </c>
      <c r="B2628">
        <v>45.489612579999999</v>
      </c>
      <c r="C2628">
        <v>167.60749820000001</v>
      </c>
      <c r="D2628">
        <v>13.55868626</v>
      </c>
      <c r="E2628">
        <v>3886.830078</v>
      </c>
      <c r="G2628" s="41">
        <f t="shared" si="212"/>
        <v>44232</v>
      </c>
      <c r="H2628" s="21">
        <f t="shared" si="208"/>
        <v>1.2839506844426592E-2</v>
      </c>
      <c r="I2628" s="21">
        <f t="shared" si="209"/>
        <v>6.3494150724516807E-3</v>
      </c>
      <c r="J2628" s="21">
        <f t="shared" si="210"/>
        <v>-5.3608724301597022E-3</v>
      </c>
      <c r="K2628" s="21">
        <f t="shared" si="211"/>
        <v>3.8974951931107782E-3</v>
      </c>
    </row>
    <row r="2629" spans="1:11" x14ac:dyDescent="0.2">
      <c r="A2629" s="41">
        <v>44235</v>
      </c>
      <c r="B2629">
        <v>45.70073318</v>
      </c>
      <c r="C2629">
        <v>166.1470032</v>
      </c>
      <c r="D2629">
        <v>14.404421810000001</v>
      </c>
      <c r="E2629">
        <v>3915.5900879999999</v>
      </c>
      <c r="G2629" s="41">
        <f t="shared" si="212"/>
        <v>44235</v>
      </c>
      <c r="H2629" s="21">
        <f t="shared" ref="H2629:H2692" si="213">(B2629-B2628)/B2628</f>
        <v>4.6410727202548753E-3</v>
      </c>
      <c r="I2629" s="21">
        <f t="shared" ref="I2629:I2692" si="214">C2629/C2628-1</f>
        <v>-8.7137808014845497E-3</v>
      </c>
      <c r="J2629" s="21">
        <f t="shared" ref="J2629:J2692" si="215">D2629/D2628-1</f>
        <v>6.237592151498017E-2</v>
      </c>
      <c r="K2629" s="21">
        <f t="shared" ref="K2629:K2692" si="216">E2629/E2628-1</f>
        <v>7.3993484209113891E-3</v>
      </c>
    </row>
    <row r="2630" spans="1:11" x14ac:dyDescent="0.2">
      <c r="A2630" s="41">
        <v>44236</v>
      </c>
      <c r="B2630">
        <v>45.952831269999997</v>
      </c>
      <c r="C2630">
        <v>165.25</v>
      </c>
      <c r="D2630">
        <v>14.22934055</v>
      </c>
      <c r="E2630">
        <v>3911.2299800000001</v>
      </c>
      <c r="G2630" s="41">
        <f t="shared" si="212"/>
        <v>44236</v>
      </c>
      <c r="H2630" s="21">
        <f t="shared" si="213"/>
        <v>5.5162810847490425E-3</v>
      </c>
      <c r="I2630" s="21">
        <f t="shared" si="214"/>
        <v>-5.3988527191202174E-3</v>
      </c>
      <c r="J2630" s="21">
        <f t="shared" si="215"/>
        <v>-1.2154688491450183E-2</v>
      </c>
      <c r="K2630" s="21">
        <f t="shared" si="216"/>
        <v>-1.1135251397642598E-3</v>
      </c>
    </row>
    <row r="2631" spans="1:11" x14ac:dyDescent="0.2">
      <c r="A2631" s="41">
        <v>44237</v>
      </c>
      <c r="B2631">
        <v>45.417133329999999</v>
      </c>
      <c r="C2631">
        <v>164.3289948</v>
      </c>
      <c r="D2631">
        <v>14.72914886</v>
      </c>
      <c r="E2631">
        <v>3909.8798830000001</v>
      </c>
      <c r="G2631" s="41">
        <f t="shared" si="212"/>
        <v>44237</v>
      </c>
      <c r="H2631" s="21">
        <f t="shared" si="213"/>
        <v>-1.1657561138125681E-2</v>
      </c>
      <c r="I2631" s="21">
        <f t="shared" si="214"/>
        <v>-5.5734051437216214E-3</v>
      </c>
      <c r="J2631" s="21">
        <f t="shared" si="215"/>
        <v>3.5125191377895604E-2</v>
      </c>
      <c r="K2631" s="21">
        <f t="shared" si="216"/>
        <v>-3.4518476461464775E-4</v>
      </c>
    </row>
    <row r="2632" spans="1:11" x14ac:dyDescent="0.2">
      <c r="A2632" s="41">
        <v>44238</v>
      </c>
      <c r="B2632">
        <v>45.38247681</v>
      </c>
      <c r="C2632">
        <v>163.10650630000001</v>
      </c>
      <c r="D2632">
        <v>15.21448994</v>
      </c>
      <c r="E2632">
        <v>3916.3798830000001</v>
      </c>
      <c r="G2632" s="41">
        <f t="shared" si="212"/>
        <v>44238</v>
      </c>
      <c r="H2632" s="21">
        <f t="shared" si="213"/>
        <v>-7.6307149877085029E-4</v>
      </c>
      <c r="I2632" s="21">
        <f t="shared" si="214"/>
        <v>-7.4392744961888635E-3</v>
      </c>
      <c r="J2632" s="21">
        <f t="shared" si="215"/>
        <v>3.2951060825927359E-2</v>
      </c>
      <c r="K2632" s="21">
        <f t="shared" si="216"/>
        <v>1.6624551634596418E-3</v>
      </c>
    </row>
    <row r="2633" spans="1:11" x14ac:dyDescent="0.2">
      <c r="A2633" s="41">
        <v>44239</v>
      </c>
      <c r="B2633">
        <v>45.524276729999997</v>
      </c>
      <c r="C2633">
        <v>163.88549800000001</v>
      </c>
      <c r="D2633">
        <v>14.925681109999999</v>
      </c>
      <c r="E2633">
        <v>3934.830078</v>
      </c>
      <c r="G2633" s="41">
        <f t="shared" si="212"/>
        <v>44239</v>
      </c>
      <c r="H2633" s="21">
        <f t="shared" si="213"/>
        <v>3.1245522493992955E-3</v>
      </c>
      <c r="I2633" s="21">
        <f t="shared" si="214"/>
        <v>4.7759695040443528E-3</v>
      </c>
      <c r="J2633" s="21">
        <f t="shared" si="215"/>
        <v>-1.8982485192664988E-2</v>
      </c>
      <c r="K2633" s="21">
        <f t="shared" si="216"/>
        <v>4.7110330333601791E-3</v>
      </c>
    </row>
    <row r="2634" spans="1:11" x14ac:dyDescent="0.2">
      <c r="A2634" s="41">
        <v>44243</v>
      </c>
      <c r="B2634">
        <v>45.899257660000004</v>
      </c>
      <c r="C2634">
        <v>163.4474945</v>
      </c>
      <c r="D2634">
        <v>15.293801309999999</v>
      </c>
      <c r="E2634">
        <v>3932.5900879999999</v>
      </c>
      <c r="G2634" s="41">
        <f t="shared" si="212"/>
        <v>44243</v>
      </c>
      <c r="H2634" s="21">
        <f t="shared" si="213"/>
        <v>8.2369442621566865E-3</v>
      </c>
      <c r="I2634" s="21">
        <f t="shared" si="214"/>
        <v>-2.6726190257542193E-3</v>
      </c>
      <c r="J2634" s="21">
        <f t="shared" si="215"/>
        <v>2.4663544483297661E-2</v>
      </c>
      <c r="K2634" s="21">
        <f t="shared" si="216"/>
        <v>-5.6927235880499527E-4</v>
      </c>
    </row>
    <row r="2635" spans="1:11" x14ac:dyDescent="0.2">
      <c r="A2635" s="41">
        <v>44244</v>
      </c>
      <c r="B2635">
        <v>46.384529110000003</v>
      </c>
      <c r="C2635">
        <v>165.43200680000001</v>
      </c>
      <c r="D2635">
        <v>14.87056065</v>
      </c>
      <c r="E2635">
        <v>3931.330078</v>
      </c>
      <c r="G2635" s="41">
        <f t="shared" si="212"/>
        <v>44244</v>
      </c>
      <c r="H2635" s="21">
        <f t="shared" si="213"/>
        <v>1.057253373452487E-2</v>
      </c>
      <c r="I2635" s="21">
        <f t="shared" si="214"/>
        <v>1.2141588992053975E-2</v>
      </c>
      <c r="J2635" s="21">
        <f t="shared" si="215"/>
        <v>-2.7674000166541979E-2</v>
      </c>
      <c r="K2635" s="21">
        <f t="shared" si="216"/>
        <v>-3.2040206881589484E-4</v>
      </c>
    </row>
    <row r="2636" spans="1:11" x14ac:dyDescent="0.2">
      <c r="A2636" s="41">
        <v>44245</v>
      </c>
      <c r="B2636">
        <v>43.378360749999999</v>
      </c>
      <c r="C2636">
        <v>166.41149899999999</v>
      </c>
      <c r="D2636">
        <v>14.793744090000001</v>
      </c>
      <c r="E2636">
        <v>3913.969971</v>
      </c>
      <c r="G2636" s="41">
        <f t="shared" si="212"/>
        <v>44245</v>
      </c>
      <c r="H2636" s="21">
        <f t="shared" si="213"/>
        <v>-6.480972034600016E-2</v>
      </c>
      <c r="I2636" s="21">
        <f t="shared" si="214"/>
        <v>5.9208143511439992E-3</v>
      </c>
      <c r="J2636" s="21">
        <f t="shared" si="215"/>
        <v>-5.1656801520795215E-3</v>
      </c>
      <c r="K2636" s="21">
        <f t="shared" si="216"/>
        <v>-4.4158355201839861E-3</v>
      </c>
    </row>
    <row r="2637" spans="1:11" x14ac:dyDescent="0.2">
      <c r="A2637" s="41">
        <v>44246</v>
      </c>
      <c r="B2637">
        <v>43.59264374</v>
      </c>
      <c r="C2637">
        <v>162.49499510000001</v>
      </c>
      <c r="D2637">
        <v>14.89101219</v>
      </c>
      <c r="E2637">
        <v>3906.709961</v>
      </c>
      <c r="G2637" s="41">
        <f t="shared" si="212"/>
        <v>44246</v>
      </c>
      <c r="H2637" s="21">
        <f t="shared" si="213"/>
        <v>4.9398590978337268E-3</v>
      </c>
      <c r="I2637" s="21">
        <f t="shared" si="214"/>
        <v>-2.3535055711504493E-2</v>
      </c>
      <c r="J2637" s="21">
        <f t="shared" si="215"/>
        <v>6.5749481272796562E-3</v>
      </c>
      <c r="K2637" s="21">
        <f t="shared" si="216"/>
        <v>-1.8548967043160447E-3</v>
      </c>
    </row>
    <row r="2638" spans="1:11" x14ac:dyDescent="0.2">
      <c r="A2638" s="41">
        <v>44249</v>
      </c>
      <c r="B2638">
        <v>43.387817380000001</v>
      </c>
      <c r="C2638">
        <v>159.03700259999999</v>
      </c>
      <c r="D2638">
        <v>14.32161808</v>
      </c>
      <c r="E2638">
        <v>3876.5</v>
      </c>
      <c r="G2638" s="41">
        <f t="shared" si="212"/>
        <v>44249</v>
      </c>
      <c r="H2638" s="21">
        <f t="shared" si="213"/>
        <v>-4.6986450563000067E-3</v>
      </c>
      <c r="I2638" s="21">
        <f t="shared" si="214"/>
        <v>-2.128060927582387E-2</v>
      </c>
      <c r="J2638" s="21">
        <f t="shared" si="215"/>
        <v>-3.8237434953036553E-2</v>
      </c>
      <c r="K2638" s="21">
        <f t="shared" si="216"/>
        <v>-7.7328394740282524E-3</v>
      </c>
    </row>
    <row r="2639" spans="1:11" x14ac:dyDescent="0.2">
      <c r="A2639" s="41">
        <v>44250</v>
      </c>
      <c r="B2639">
        <v>42.688266749999997</v>
      </c>
      <c r="C2639">
        <v>159.7250061</v>
      </c>
      <c r="D2639">
        <v>14.1083765</v>
      </c>
      <c r="E2639">
        <v>3881.3701169999999</v>
      </c>
      <c r="G2639" s="41">
        <f t="shared" si="212"/>
        <v>44250</v>
      </c>
      <c r="H2639" s="21">
        <f t="shared" si="213"/>
        <v>-1.6123203983117819E-2</v>
      </c>
      <c r="I2639" s="21">
        <f t="shared" si="214"/>
        <v>4.3260592739566839E-3</v>
      </c>
      <c r="J2639" s="21">
        <f t="shared" si="215"/>
        <v>-1.4889489358593466E-2</v>
      </c>
      <c r="K2639" s="21">
        <f t="shared" si="216"/>
        <v>1.2563180704243671E-3</v>
      </c>
    </row>
    <row r="2640" spans="1:11" x14ac:dyDescent="0.2">
      <c r="A2640" s="41">
        <v>44251</v>
      </c>
      <c r="B2640">
        <v>41.976108549999999</v>
      </c>
      <c r="C2640">
        <v>157.97650150000001</v>
      </c>
      <c r="D2640">
        <v>14.46452904</v>
      </c>
      <c r="E2640">
        <v>3925.429932</v>
      </c>
      <c r="G2640" s="41">
        <f t="shared" si="212"/>
        <v>44251</v>
      </c>
      <c r="H2640" s="21">
        <f t="shared" si="213"/>
        <v>-1.6682762131587307E-2</v>
      </c>
      <c r="I2640" s="21">
        <f t="shared" si="214"/>
        <v>-1.0946968434643822E-2</v>
      </c>
      <c r="J2640" s="21">
        <f t="shared" si="215"/>
        <v>2.524404845589423E-2</v>
      </c>
      <c r="K2640" s="21">
        <f t="shared" si="216"/>
        <v>1.1351613907424785E-2</v>
      </c>
    </row>
    <row r="2641" spans="1:11" x14ac:dyDescent="0.2">
      <c r="A2641" s="41">
        <v>44252</v>
      </c>
      <c r="B2641">
        <v>41.579078670000001</v>
      </c>
      <c r="C2641">
        <v>152.85800169999999</v>
      </c>
      <c r="D2641">
        <v>13.27586174</v>
      </c>
      <c r="E2641">
        <v>3829.3400879999999</v>
      </c>
      <c r="G2641" s="41">
        <f t="shared" si="212"/>
        <v>44252</v>
      </c>
      <c r="H2641" s="21">
        <f t="shared" si="213"/>
        <v>-9.4584727768910366E-3</v>
      </c>
      <c r="I2641" s="21">
        <f t="shared" si="214"/>
        <v>-3.2400387091747418E-2</v>
      </c>
      <c r="J2641" s="21">
        <f t="shared" si="215"/>
        <v>-8.2178085211960683E-2</v>
      </c>
      <c r="K2641" s="21">
        <f t="shared" si="216"/>
        <v>-2.4478807586572393E-2</v>
      </c>
    </row>
    <row r="2642" spans="1:11" x14ac:dyDescent="0.2">
      <c r="A2642" s="41">
        <v>44253</v>
      </c>
      <c r="B2642">
        <v>40.939399719999997</v>
      </c>
      <c r="C2642">
        <v>154.6464996</v>
      </c>
      <c r="D2642">
        <v>13.6818943</v>
      </c>
      <c r="E2642">
        <v>3811.1499020000001</v>
      </c>
      <c r="G2642" s="41">
        <f t="shared" si="212"/>
        <v>44253</v>
      </c>
      <c r="H2642" s="21">
        <f t="shared" si="213"/>
        <v>-1.5384635024670303E-2</v>
      </c>
      <c r="I2642" s="21">
        <f t="shared" si="214"/>
        <v>1.1700387811624857E-2</v>
      </c>
      <c r="J2642" s="21">
        <f t="shared" si="215"/>
        <v>3.0584271511101102E-2</v>
      </c>
      <c r="K2642" s="21">
        <f t="shared" si="216"/>
        <v>-4.7502142880968545E-3</v>
      </c>
    </row>
    <row r="2643" spans="1:11" x14ac:dyDescent="0.2">
      <c r="A2643" s="41">
        <v>44256</v>
      </c>
      <c r="B2643">
        <v>41.396305079999998</v>
      </c>
      <c r="C2643">
        <v>157.30700680000001</v>
      </c>
      <c r="D2643">
        <v>13.808841709999999</v>
      </c>
      <c r="E2643">
        <v>3901.820068</v>
      </c>
      <c r="G2643" s="41">
        <f t="shared" si="212"/>
        <v>44256</v>
      </c>
      <c r="H2643" s="21">
        <f t="shared" si="213"/>
        <v>1.1160529053306802E-2</v>
      </c>
      <c r="I2643" s="21">
        <f t="shared" si="214"/>
        <v>1.7203798384583857E-2</v>
      </c>
      <c r="J2643" s="21">
        <f t="shared" si="215"/>
        <v>9.2784966187029472E-3</v>
      </c>
      <c r="K2643" s="21">
        <f t="shared" si="216"/>
        <v>2.3790763504846213E-2</v>
      </c>
    </row>
    <row r="2644" spans="1:11" x14ac:dyDescent="0.2">
      <c r="A2644" s="41">
        <v>44257</v>
      </c>
      <c r="B2644">
        <v>40.999263759999998</v>
      </c>
      <c r="C2644">
        <v>154.72650150000001</v>
      </c>
      <c r="D2644">
        <v>13.37437725</v>
      </c>
      <c r="E2644">
        <v>3870.290039</v>
      </c>
      <c r="G2644" s="41">
        <f t="shared" si="212"/>
        <v>44257</v>
      </c>
      <c r="H2644" s="21">
        <f t="shared" si="213"/>
        <v>-9.5912260582847082E-3</v>
      </c>
      <c r="I2644" s="21">
        <f t="shared" si="214"/>
        <v>-1.6404261656830399E-2</v>
      </c>
      <c r="J2644" s="21">
        <f t="shared" si="215"/>
        <v>-3.1462773571035441E-2</v>
      </c>
      <c r="K2644" s="21">
        <f t="shared" si="216"/>
        <v>-8.0808516155286281E-3</v>
      </c>
    </row>
    <row r="2645" spans="1:11" x14ac:dyDescent="0.2">
      <c r="A2645" s="41">
        <v>44258</v>
      </c>
      <c r="B2645">
        <v>40.205181119999999</v>
      </c>
      <c r="C2645">
        <v>150.25</v>
      </c>
      <c r="D2645">
        <v>12.77430725</v>
      </c>
      <c r="E2645">
        <v>3819.719971</v>
      </c>
      <c r="G2645" s="41">
        <f t="shared" si="212"/>
        <v>44258</v>
      </c>
      <c r="H2645" s="21">
        <f t="shared" si="213"/>
        <v>-1.9368217064783682E-2</v>
      </c>
      <c r="I2645" s="21">
        <f t="shared" si="214"/>
        <v>-2.8931705018871767E-2</v>
      </c>
      <c r="J2645" s="21">
        <f t="shared" si="215"/>
        <v>-4.4867135776359257E-2</v>
      </c>
      <c r="K2645" s="21">
        <f t="shared" si="216"/>
        <v>-1.3066221779354348E-2</v>
      </c>
    </row>
    <row r="2646" spans="1:11" x14ac:dyDescent="0.2">
      <c r="A2646" s="41">
        <v>44259</v>
      </c>
      <c r="B2646">
        <v>40.186271669999996</v>
      </c>
      <c r="C2646">
        <v>148.8784943</v>
      </c>
      <c r="D2646">
        <v>12.340839389999999</v>
      </c>
      <c r="E2646">
        <v>3768.469971</v>
      </c>
      <c r="G2646" s="41">
        <f t="shared" si="212"/>
        <v>44259</v>
      </c>
      <c r="H2646" s="21">
        <f t="shared" si="213"/>
        <v>-4.703237113536087E-4</v>
      </c>
      <c r="I2646" s="21">
        <f t="shared" si="214"/>
        <v>-9.1281577371048472E-3</v>
      </c>
      <c r="J2646" s="21">
        <f t="shared" si="215"/>
        <v>-3.3932788018700588E-2</v>
      </c>
      <c r="K2646" s="21">
        <f t="shared" si="216"/>
        <v>-1.341721392905737E-2</v>
      </c>
    </row>
    <row r="2647" spans="1:11" x14ac:dyDescent="0.2">
      <c r="A2647" s="41">
        <v>44260</v>
      </c>
      <c r="B2647">
        <v>40.687297819999998</v>
      </c>
      <c r="C2647">
        <v>150.02299500000001</v>
      </c>
      <c r="D2647">
        <v>12.431871409999999</v>
      </c>
      <c r="E2647">
        <v>3841.9399410000001</v>
      </c>
      <c r="G2647" s="41">
        <f t="shared" si="212"/>
        <v>44260</v>
      </c>
      <c r="H2647" s="21">
        <f t="shared" si="213"/>
        <v>1.2467594757590543E-2</v>
      </c>
      <c r="I2647" s="21">
        <f t="shared" si="214"/>
        <v>7.6874816969452198E-3</v>
      </c>
      <c r="J2647" s="21">
        <f t="shared" si="215"/>
        <v>7.3764852716391438E-3</v>
      </c>
      <c r="K2647" s="21">
        <f t="shared" si="216"/>
        <v>1.9495968009665132E-2</v>
      </c>
    </row>
    <row r="2648" spans="1:11" x14ac:dyDescent="0.2">
      <c r="A2648" s="41">
        <v>44263</v>
      </c>
      <c r="B2648">
        <v>40.296566009999999</v>
      </c>
      <c r="C2648">
        <v>147.5975037</v>
      </c>
      <c r="D2648">
        <v>11.565687179999999</v>
      </c>
      <c r="E2648">
        <v>3821.3500979999999</v>
      </c>
      <c r="G2648" s="41">
        <f t="shared" si="212"/>
        <v>44263</v>
      </c>
      <c r="H2648" s="21">
        <f t="shared" si="213"/>
        <v>-9.6032872895268212E-3</v>
      </c>
      <c r="I2648" s="21">
        <f t="shared" si="214"/>
        <v>-1.6167463527841264E-2</v>
      </c>
      <c r="J2648" s="21">
        <f t="shared" si="215"/>
        <v>-6.9674484350220611E-2</v>
      </c>
      <c r="K2648" s="21">
        <f t="shared" si="216"/>
        <v>-5.3592308355140394E-3</v>
      </c>
    </row>
    <row r="2649" spans="1:11" x14ac:dyDescent="0.2">
      <c r="A2649" s="41">
        <v>44264</v>
      </c>
      <c r="B2649">
        <v>40.614826200000003</v>
      </c>
      <c r="C2649">
        <v>153.14250179999999</v>
      </c>
      <c r="D2649">
        <v>12.49479485</v>
      </c>
      <c r="E2649">
        <v>3875.4399410000001</v>
      </c>
      <c r="G2649" s="41">
        <f t="shared" si="212"/>
        <v>44264</v>
      </c>
      <c r="H2649" s="21">
        <f t="shared" si="213"/>
        <v>7.8979481755597786E-3</v>
      </c>
      <c r="I2649" s="21">
        <f t="shared" si="214"/>
        <v>3.7568373183807457E-2</v>
      </c>
      <c r="J2649" s="21">
        <f t="shared" si="215"/>
        <v>8.0333114283659857E-2</v>
      </c>
      <c r="K2649" s="21">
        <f t="shared" si="216"/>
        <v>1.4154642106283255E-2</v>
      </c>
    </row>
    <row r="2650" spans="1:11" x14ac:dyDescent="0.2">
      <c r="A2650" s="41">
        <v>44265</v>
      </c>
      <c r="B2650">
        <v>41.651542659999997</v>
      </c>
      <c r="C2650">
        <v>152.88200380000001</v>
      </c>
      <c r="D2650">
        <v>12.442900659999999</v>
      </c>
      <c r="E2650">
        <v>3898.8100589999999</v>
      </c>
      <c r="G2650" s="41">
        <f t="shared" si="212"/>
        <v>44265</v>
      </c>
      <c r="H2650" s="21">
        <f t="shared" si="213"/>
        <v>2.5525566818749401E-2</v>
      </c>
      <c r="I2650" s="21">
        <f t="shared" si="214"/>
        <v>-1.7010170066320551E-3</v>
      </c>
      <c r="J2650" s="21">
        <f t="shared" si="215"/>
        <v>-4.1532646692474806E-3</v>
      </c>
      <c r="K2650" s="21">
        <f t="shared" si="216"/>
        <v>6.0303135529871099E-3</v>
      </c>
    </row>
    <row r="2651" spans="1:11" x14ac:dyDescent="0.2">
      <c r="A2651" s="41">
        <v>44266</v>
      </c>
      <c r="B2651">
        <v>41.635784149999999</v>
      </c>
      <c r="C2651">
        <v>155.67950440000001</v>
      </c>
      <c r="D2651">
        <v>12.967082019999999</v>
      </c>
      <c r="E2651">
        <v>3939.3400879999999</v>
      </c>
      <c r="G2651" s="41">
        <f t="shared" si="212"/>
        <v>44266</v>
      </c>
      <c r="H2651" s="21">
        <f t="shared" si="213"/>
        <v>-3.783415689698185E-4</v>
      </c>
      <c r="I2651" s="21">
        <f t="shared" si="214"/>
        <v>1.8298429707002573E-2</v>
      </c>
      <c r="J2651" s="21">
        <f t="shared" si="215"/>
        <v>4.212694244880355E-2</v>
      </c>
      <c r="K2651" s="21">
        <f t="shared" si="216"/>
        <v>1.0395486927207598E-2</v>
      </c>
    </row>
    <row r="2652" spans="1:11" x14ac:dyDescent="0.2">
      <c r="A2652" s="41">
        <v>44267</v>
      </c>
      <c r="B2652">
        <v>42.262870790000001</v>
      </c>
      <c r="C2652">
        <v>154.47450259999999</v>
      </c>
      <c r="D2652">
        <v>12.829861640000001</v>
      </c>
      <c r="E2652">
        <v>3943.3400879999999</v>
      </c>
      <c r="G2652" s="41">
        <f t="shared" si="212"/>
        <v>44267</v>
      </c>
      <c r="H2652" s="21">
        <f t="shared" si="213"/>
        <v>1.5061242457709343E-2</v>
      </c>
      <c r="I2652" s="21">
        <f t="shared" si="214"/>
        <v>-7.7402725852975252E-3</v>
      </c>
      <c r="J2652" s="21">
        <f t="shared" si="215"/>
        <v>-1.0582209612644888E-2</v>
      </c>
      <c r="K2652" s="21">
        <f t="shared" si="216"/>
        <v>1.01539849585075E-3</v>
      </c>
    </row>
    <row r="2653" spans="1:11" x14ac:dyDescent="0.2">
      <c r="A2653" s="41">
        <v>44270</v>
      </c>
      <c r="B2653">
        <v>42.045433039999999</v>
      </c>
      <c r="C2653">
        <v>154.0839996</v>
      </c>
      <c r="D2653">
        <v>13.164430619999999</v>
      </c>
      <c r="E2653">
        <v>3968.9399410000001</v>
      </c>
      <c r="G2653" s="41">
        <f t="shared" si="212"/>
        <v>44270</v>
      </c>
      <c r="H2653" s="21">
        <f t="shared" si="213"/>
        <v>-5.1448883129692853E-3</v>
      </c>
      <c r="I2653" s="21">
        <f t="shared" si="214"/>
        <v>-2.5279446991401944E-3</v>
      </c>
      <c r="J2653" s="21">
        <f t="shared" si="215"/>
        <v>2.6077364619186749E-2</v>
      </c>
      <c r="K2653" s="21">
        <f t="shared" si="216"/>
        <v>6.4919211705587454E-3</v>
      </c>
    </row>
    <row r="2654" spans="1:11" x14ac:dyDescent="0.2">
      <c r="A2654" s="41">
        <v>44271</v>
      </c>
      <c r="B2654">
        <v>42.032825469999999</v>
      </c>
      <c r="C2654">
        <v>154.59300229999999</v>
      </c>
      <c r="D2654">
        <v>13.26422691</v>
      </c>
      <c r="E2654">
        <v>3962.709961</v>
      </c>
      <c r="G2654" s="41">
        <f t="shared" si="212"/>
        <v>44271</v>
      </c>
      <c r="H2654" s="21">
        <f t="shared" si="213"/>
        <v>-2.9985587228952758E-4</v>
      </c>
      <c r="I2654" s="21">
        <f t="shared" si="214"/>
        <v>3.3034104859774871E-3</v>
      </c>
      <c r="J2654" s="21">
        <f t="shared" si="215"/>
        <v>7.5807524746558386E-3</v>
      </c>
      <c r="K2654" s="21">
        <f t="shared" si="216"/>
        <v>-1.5696836164345029E-3</v>
      </c>
    </row>
    <row r="2655" spans="1:11" x14ac:dyDescent="0.2">
      <c r="A2655" s="41">
        <v>44272</v>
      </c>
      <c r="B2655">
        <v>41.683052060000001</v>
      </c>
      <c r="C2655">
        <v>156.78649899999999</v>
      </c>
      <c r="D2655">
        <v>13.31412697</v>
      </c>
      <c r="E2655">
        <v>3974.1201169999999</v>
      </c>
      <c r="G2655" s="41">
        <f t="shared" si="212"/>
        <v>44272</v>
      </c>
      <c r="H2655" s="21">
        <f t="shared" si="213"/>
        <v>-8.3214346427803298E-3</v>
      </c>
      <c r="I2655" s="21">
        <f t="shared" si="214"/>
        <v>1.4188848572481483E-2</v>
      </c>
      <c r="J2655" s="21">
        <f t="shared" si="215"/>
        <v>3.7620028923344151E-3</v>
      </c>
      <c r="K2655" s="21">
        <f t="shared" si="216"/>
        <v>2.8793820673973514E-3</v>
      </c>
    </row>
    <row r="2656" spans="1:11" x14ac:dyDescent="0.2">
      <c r="A2656" s="41">
        <v>44273</v>
      </c>
      <c r="B2656">
        <v>41.138797760000003</v>
      </c>
      <c r="C2656">
        <v>151.3995056</v>
      </c>
      <c r="D2656">
        <v>12.69663334</v>
      </c>
      <c r="E2656">
        <v>3915.459961</v>
      </c>
      <c r="G2656" s="41">
        <f t="shared" si="212"/>
        <v>44273</v>
      </c>
      <c r="H2656" s="21">
        <f t="shared" si="213"/>
        <v>-1.3056968554427841E-2</v>
      </c>
      <c r="I2656" s="21">
        <f t="shared" si="214"/>
        <v>-3.435878366032008E-2</v>
      </c>
      <c r="J2656" s="21">
        <f t="shared" si="215"/>
        <v>-4.6378829899351603E-2</v>
      </c>
      <c r="K2656" s="21">
        <f t="shared" si="216"/>
        <v>-1.4760539257248628E-2</v>
      </c>
    </row>
    <row r="2657" spans="1:11" x14ac:dyDescent="0.2">
      <c r="A2657" s="41">
        <v>44274</v>
      </c>
      <c r="B2657">
        <v>41.686218259999997</v>
      </c>
      <c r="C2657">
        <v>153.74800110000001</v>
      </c>
      <c r="D2657">
        <v>12.81963253</v>
      </c>
      <c r="E2657">
        <v>3913.1000979999999</v>
      </c>
      <c r="G2657" s="41">
        <f t="shared" si="212"/>
        <v>44274</v>
      </c>
      <c r="H2657" s="21">
        <f t="shared" si="213"/>
        <v>1.3306672285213471E-2</v>
      </c>
      <c r="I2657" s="21">
        <f t="shared" si="214"/>
        <v>1.5511909967558024E-2</v>
      </c>
      <c r="J2657" s="21">
        <f t="shared" si="215"/>
        <v>9.6875436744714438E-3</v>
      </c>
      <c r="K2657" s="21">
        <f t="shared" si="216"/>
        <v>-6.0270390286343289E-4</v>
      </c>
    </row>
    <row r="2658" spans="1:11" x14ac:dyDescent="0.2">
      <c r="A2658" s="41">
        <v>44277</v>
      </c>
      <c r="B2658">
        <v>41.885570530000003</v>
      </c>
      <c r="C2658">
        <v>155.5435028</v>
      </c>
      <c r="D2658">
        <v>13.15943813</v>
      </c>
      <c r="E2658">
        <v>3940.5900879999999</v>
      </c>
      <c r="G2658" s="41">
        <f t="shared" si="212"/>
        <v>44277</v>
      </c>
      <c r="H2658" s="21">
        <f t="shared" si="213"/>
        <v>4.7822104839693293E-3</v>
      </c>
      <c r="I2658" s="21">
        <f t="shared" si="214"/>
        <v>1.1678211665543392E-2</v>
      </c>
      <c r="J2658" s="21">
        <f t="shared" si="215"/>
        <v>2.65066568175647E-2</v>
      </c>
      <c r="K2658" s="21">
        <f t="shared" si="216"/>
        <v>7.0251180167995031E-3</v>
      </c>
    </row>
    <row r="2659" spans="1:11" x14ac:dyDescent="0.2">
      <c r="A2659" s="41">
        <v>44278</v>
      </c>
      <c r="B2659">
        <v>42.382362370000003</v>
      </c>
      <c r="C2659">
        <v>156.875</v>
      </c>
      <c r="D2659">
        <v>13.0441761</v>
      </c>
      <c r="E2659">
        <v>3910.5200199999999</v>
      </c>
      <c r="G2659" s="41">
        <f t="shared" si="212"/>
        <v>44278</v>
      </c>
      <c r="H2659" s="21">
        <f t="shared" si="213"/>
        <v>1.1860691730202873E-2</v>
      </c>
      <c r="I2659" s="21">
        <f t="shared" si="214"/>
        <v>8.5602881253874497E-3</v>
      </c>
      <c r="J2659" s="21">
        <f t="shared" si="215"/>
        <v>-8.7588868811376841E-3</v>
      </c>
      <c r="K2659" s="21">
        <f t="shared" si="216"/>
        <v>-7.6308540925305035E-3</v>
      </c>
    </row>
    <row r="2660" spans="1:11" x14ac:dyDescent="0.2">
      <c r="A2660" s="41">
        <v>44279</v>
      </c>
      <c r="B2660">
        <v>42.119720460000003</v>
      </c>
      <c r="C2660">
        <v>154.3535004</v>
      </c>
      <c r="D2660">
        <v>12.61729336</v>
      </c>
      <c r="E2660">
        <v>3889.139893</v>
      </c>
      <c r="G2660" s="41">
        <f t="shared" si="212"/>
        <v>44279</v>
      </c>
      <c r="H2660" s="21">
        <f t="shared" si="213"/>
        <v>-6.1969624936694919E-3</v>
      </c>
      <c r="I2660" s="21">
        <f t="shared" si="214"/>
        <v>-1.6073304223107598E-2</v>
      </c>
      <c r="J2660" s="21">
        <f t="shared" si="215"/>
        <v>-3.2725925863573702E-2</v>
      </c>
      <c r="K2660" s="21">
        <f t="shared" si="216"/>
        <v>-5.4673360296464413E-3</v>
      </c>
    </row>
    <row r="2661" spans="1:11" x14ac:dyDescent="0.2">
      <c r="A2661" s="41">
        <v>44280</v>
      </c>
      <c r="B2661">
        <v>42.40451813</v>
      </c>
      <c r="C2661">
        <v>152.31300350000001</v>
      </c>
      <c r="D2661">
        <v>12.50976372</v>
      </c>
      <c r="E2661">
        <v>3909.5200199999999</v>
      </c>
      <c r="G2661" s="41">
        <f t="shared" si="212"/>
        <v>44280</v>
      </c>
      <c r="H2661" s="21">
        <f t="shared" si="213"/>
        <v>6.7616229853771472E-3</v>
      </c>
      <c r="I2661" s="21">
        <f t="shared" si="214"/>
        <v>-1.3219634765082366E-2</v>
      </c>
      <c r="J2661" s="21">
        <f t="shared" si="215"/>
        <v>-8.5224015113174456E-3</v>
      </c>
      <c r="K2661" s="21">
        <f t="shared" si="216"/>
        <v>5.2402658584438377E-3</v>
      </c>
    </row>
    <row r="2662" spans="1:11" x14ac:dyDescent="0.2">
      <c r="A2662" s="41">
        <v>44281</v>
      </c>
      <c r="B2662">
        <v>42.758903500000002</v>
      </c>
      <c r="C2662">
        <v>152.60150150000001</v>
      </c>
      <c r="D2662">
        <v>12.813144680000001</v>
      </c>
      <c r="E2662">
        <v>3974.540039</v>
      </c>
      <c r="G2662" s="41">
        <f t="shared" si="212"/>
        <v>44281</v>
      </c>
      <c r="H2662" s="21">
        <f t="shared" si="213"/>
        <v>8.3572549725375884E-3</v>
      </c>
      <c r="I2662" s="21">
        <f t="shared" si="214"/>
        <v>1.894112737393483E-3</v>
      </c>
      <c r="J2662" s="21">
        <f t="shared" si="215"/>
        <v>2.4251533985008011E-2</v>
      </c>
      <c r="K2662" s="21">
        <f t="shared" si="216"/>
        <v>1.6631202466639294E-2</v>
      </c>
    </row>
    <row r="2663" spans="1:11" x14ac:dyDescent="0.2">
      <c r="A2663" s="41">
        <v>44284</v>
      </c>
      <c r="B2663">
        <v>43.246212010000001</v>
      </c>
      <c r="C2663">
        <v>153.78649899999999</v>
      </c>
      <c r="D2663">
        <v>12.921923639999999</v>
      </c>
      <c r="E2663">
        <v>3971.0900879999999</v>
      </c>
      <c r="G2663" s="41">
        <f t="shared" si="212"/>
        <v>44284</v>
      </c>
      <c r="H2663" s="21">
        <f t="shared" si="213"/>
        <v>1.1396655903489159E-2</v>
      </c>
      <c r="I2663" s="21">
        <f t="shared" si="214"/>
        <v>7.7653069488308191E-3</v>
      </c>
      <c r="J2663" s="21">
        <f t="shared" si="215"/>
        <v>8.4896380019645612E-3</v>
      </c>
      <c r="K2663" s="21">
        <f t="shared" si="216"/>
        <v>-8.6801264200320194E-4</v>
      </c>
    </row>
    <row r="2664" spans="1:11" x14ac:dyDescent="0.2">
      <c r="A2664" s="41">
        <v>44285</v>
      </c>
      <c r="B2664">
        <v>42.951934809999997</v>
      </c>
      <c r="C2664">
        <v>152.76449579999999</v>
      </c>
      <c r="D2664">
        <v>12.845580099999999</v>
      </c>
      <c r="E2664">
        <v>3958.5500489999999</v>
      </c>
      <c r="G2664" s="41">
        <f t="shared" si="212"/>
        <v>44285</v>
      </c>
      <c r="H2664" s="21">
        <f t="shared" si="213"/>
        <v>-6.8046930892341831E-3</v>
      </c>
      <c r="I2664" s="21">
        <f t="shared" si="214"/>
        <v>-6.6455976736943256E-3</v>
      </c>
      <c r="J2664" s="21">
        <f t="shared" si="215"/>
        <v>-5.9080630815429025E-3</v>
      </c>
      <c r="K2664" s="21">
        <f t="shared" si="216"/>
        <v>-3.1578329179421383E-3</v>
      </c>
    </row>
    <row r="2665" spans="1:11" x14ac:dyDescent="0.2">
      <c r="A2665" s="41">
        <v>44286</v>
      </c>
      <c r="B2665">
        <v>42.980407710000001</v>
      </c>
      <c r="C2665">
        <v>154.7039948</v>
      </c>
      <c r="D2665">
        <v>13.32111168</v>
      </c>
      <c r="E2665">
        <v>3972.889893</v>
      </c>
      <c r="G2665" s="41">
        <f t="shared" si="212"/>
        <v>44286</v>
      </c>
      <c r="H2665" s="21">
        <f t="shared" si="213"/>
        <v>6.6290145312325065E-4</v>
      </c>
      <c r="I2665" s="21">
        <f t="shared" si="214"/>
        <v>1.2696006292844508E-2</v>
      </c>
      <c r="J2665" s="21">
        <f t="shared" si="215"/>
        <v>3.7019081761827222E-2</v>
      </c>
      <c r="K2665" s="21">
        <f t="shared" si="216"/>
        <v>3.6224991025748388E-3</v>
      </c>
    </row>
    <row r="2666" spans="1:11" x14ac:dyDescent="0.2">
      <c r="A2666" s="41">
        <v>44287</v>
      </c>
      <c r="B2666">
        <v>42.913963320000001</v>
      </c>
      <c r="C2666">
        <v>158.0500031</v>
      </c>
      <c r="D2666">
        <v>13.783668520000001</v>
      </c>
      <c r="E2666">
        <v>4019.8701169999999</v>
      </c>
      <c r="G2666" s="41">
        <f t="shared" si="212"/>
        <v>44287</v>
      </c>
      <c r="H2666" s="21">
        <f t="shared" si="213"/>
        <v>-1.5459227480650835E-3</v>
      </c>
      <c r="I2666" s="21">
        <f t="shared" si="214"/>
        <v>2.1628454419200249E-2</v>
      </c>
      <c r="J2666" s="21">
        <f t="shared" si="215"/>
        <v>3.4723591477314297E-2</v>
      </c>
      <c r="K2666" s="21">
        <f t="shared" si="216"/>
        <v>1.1825201620305759E-2</v>
      </c>
    </row>
    <row r="2667" spans="1:11" x14ac:dyDescent="0.2">
      <c r="A2667" s="41">
        <v>44291</v>
      </c>
      <c r="B2667">
        <v>44.11955261</v>
      </c>
      <c r="C2667">
        <v>161.33650209999999</v>
      </c>
      <c r="D2667">
        <v>13.95906353</v>
      </c>
      <c r="E2667">
        <v>4077.9099120000001</v>
      </c>
      <c r="G2667" s="41">
        <f t="shared" si="212"/>
        <v>44291</v>
      </c>
      <c r="H2667" s="21">
        <f t="shared" si="213"/>
        <v>2.8093170537761437E-2</v>
      </c>
      <c r="I2667" s="21">
        <f t="shared" si="214"/>
        <v>2.0794045780059722E-2</v>
      </c>
      <c r="J2667" s="21">
        <f t="shared" si="215"/>
        <v>1.2724842428233352E-2</v>
      </c>
      <c r="K2667" s="21">
        <f t="shared" si="216"/>
        <v>1.4438226437851975E-2</v>
      </c>
    </row>
    <row r="2668" spans="1:11" x14ac:dyDescent="0.2">
      <c r="A2668" s="41">
        <v>44292</v>
      </c>
      <c r="B2668">
        <v>44.331558229999999</v>
      </c>
      <c r="C2668">
        <v>161.1909943</v>
      </c>
      <c r="D2668">
        <v>13.83331776</v>
      </c>
      <c r="E2668">
        <v>4073.9399410000001</v>
      </c>
      <c r="G2668" s="41">
        <f t="shared" si="212"/>
        <v>44292</v>
      </c>
      <c r="H2668" s="21">
        <f t="shared" si="213"/>
        <v>4.8052531691345126E-3</v>
      </c>
      <c r="I2668" s="21">
        <f t="shared" si="214"/>
        <v>-9.0189013711106103E-4</v>
      </c>
      <c r="J2668" s="21">
        <f t="shared" si="215"/>
        <v>-9.0081809377652311E-3</v>
      </c>
      <c r="K2668" s="21">
        <f t="shared" si="216"/>
        <v>-9.7353082477802388E-4</v>
      </c>
    </row>
    <row r="2669" spans="1:11" x14ac:dyDescent="0.2">
      <c r="A2669" s="41">
        <v>44293</v>
      </c>
      <c r="B2669">
        <v>44.236633300000001</v>
      </c>
      <c r="C2669">
        <v>163.96949770000001</v>
      </c>
      <c r="D2669">
        <v>14.11474419</v>
      </c>
      <c r="E2669">
        <v>4079.9499510000001</v>
      </c>
      <c r="G2669" s="41">
        <f t="shared" si="212"/>
        <v>44293</v>
      </c>
      <c r="H2669" s="21">
        <f t="shared" si="213"/>
        <v>-2.1412495700582029E-3</v>
      </c>
      <c r="I2669" s="21">
        <f t="shared" si="214"/>
        <v>1.7237336440947937E-2</v>
      </c>
      <c r="J2669" s="21">
        <f t="shared" si="215"/>
        <v>2.0344102180155588E-2</v>
      </c>
      <c r="K2669" s="21">
        <f t="shared" si="216"/>
        <v>1.4752328426630434E-3</v>
      </c>
    </row>
    <row r="2670" spans="1:11" x14ac:dyDescent="0.2">
      <c r="A2670" s="41">
        <v>44294</v>
      </c>
      <c r="B2670">
        <v>44.208145139999999</v>
      </c>
      <c r="C2670">
        <v>164.9649963</v>
      </c>
      <c r="D2670">
        <v>14.28789139</v>
      </c>
      <c r="E2670">
        <v>4097.169922</v>
      </c>
      <c r="G2670" s="41">
        <f t="shared" si="212"/>
        <v>44294</v>
      </c>
      <c r="H2670" s="21">
        <f t="shared" si="213"/>
        <v>-6.4399475897732896E-4</v>
      </c>
      <c r="I2670" s="21">
        <f t="shared" si="214"/>
        <v>6.0712426028246558E-3</v>
      </c>
      <c r="J2670" s="21">
        <f t="shared" si="215"/>
        <v>1.2267115696129371E-2</v>
      </c>
      <c r="K2670" s="21">
        <f t="shared" si="216"/>
        <v>4.2206329015823663E-3</v>
      </c>
    </row>
    <row r="2671" spans="1:11" x14ac:dyDescent="0.2">
      <c r="A2671" s="41">
        <v>44295</v>
      </c>
      <c r="B2671">
        <v>44.230304719999999</v>
      </c>
      <c r="C2671">
        <v>168.61000060000001</v>
      </c>
      <c r="D2671">
        <v>14.37072277</v>
      </c>
      <c r="E2671">
        <v>4128.7998049999997</v>
      </c>
      <c r="G2671" s="41">
        <f t="shared" si="212"/>
        <v>44295</v>
      </c>
      <c r="H2671" s="21">
        <f t="shared" si="213"/>
        <v>5.0125559282852763E-4</v>
      </c>
      <c r="I2671" s="21">
        <f t="shared" si="214"/>
        <v>2.2095622597240627E-2</v>
      </c>
      <c r="J2671" s="21">
        <f t="shared" si="215"/>
        <v>5.7973131051354265E-3</v>
      </c>
      <c r="K2671" s="21">
        <f t="shared" si="216"/>
        <v>7.7199343942659926E-3</v>
      </c>
    </row>
    <row r="2672" spans="1:11" x14ac:dyDescent="0.2">
      <c r="A2672" s="41">
        <v>44298</v>
      </c>
      <c r="B2672">
        <v>44.236633300000001</v>
      </c>
      <c r="C2672">
        <v>168.96949770000001</v>
      </c>
      <c r="D2672">
        <v>15.178077699999999</v>
      </c>
      <c r="E2672">
        <v>4127.9902339999999</v>
      </c>
      <c r="G2672" s="41">
        <f t="shared" si="212"/>
        <v>44298</v>
      </c>
      <c r="H2672" s="21">
        <f t="shared" si="213"/>
        <v>1.4308244177978826E-4</v>
      </c>
      <c r="I2672" s="21">
        <f t="shared" si="214"/>
        <v>2.1321220492303006E-3</v>
      </c>
      <c r="J2672" s="21">
        <f t="shared" si="215"/>
        <v>5.6180537536039354E-2</v>
      </c>
      <c r="K2672" s="21">
        <f t="shared" si="216"/>
        <v>-1.9607901526719207E-4</v>
      </c>
    </row>
    <row r="2673" spans="1:11" x14ac:dyDescent="0.2">
      <c r="A2673" s="41">
        <v>44299</v>
      </c>
      <c r="B2673">
        <v>44.100566860000001</v>
      </c>
      <c r="C2673">
        <v>170</v>
      </c>
      <c r="D2673">
        <v>15.647621150000001</v>
      </c>
      <c r="E2673">
        <v>4141.5898440000001</v>
      </c>
      <c r="G2673" s="41">
        <f t="shared" si="212"/>
        <v>44299</v>
      </c>
      <c r="H2673" s="21">
        <f t="shared" si="213"/>
        <v>-3.0758769338805098E-3</v>
      </c>
      <c r="I2673" s="21">
        <f t="shared" si="214"/>
        <v>6.0987474900919825E-3</v>
      </c>
      <c r="J2673" s="21">
        <f t="shared" si="215"/>
        <v>3.0935633568406562E-2</v>
      </c>
      <c r="K2673" s="21">
        <f t="shared" si="216"/>
        <v>3.2944869607460792E-3</v>
      </c>
    </row>
    <row r="2674" spans="1:11" x14ac:dyDescent="0.2">
      <c r="A2674" s="41">
        <v>44300</v>
      </c>
      <c r="B2674">
        <v>44.084743500000002</v>
      </c>
      <c r="C2674">
        <v>166.6499939</v>
      </c>
      <c r="D2674">
        <v>15.245941159999999</v>
      </c>
      <c r="E2674">
        <v>4124.6601559999999</v>
      </c>
      <c r="G2674" s="41">
        <f t="shared" si="212"/>
        <v>44300</v>
      </c>
      <c r="H2674" s="21">
        <f t="shared" si="213"/>
        <v>-3.5880173718018377E-4</v>
      </c>
      <c r="I2674" s="21">
        <f t="shared" si="214"/>
        <v>-1.9705918235294106E-2</v>
      </c>
      <c r="J2674" s="21">
        <f t="shared" si="215"/>
        <v>-2.5670355011119472E-2</v>
      </c>
      <c r="K2674" s="21">
        <f t="shared" si="216"/>
        <v>-4.0877268483083817E-3</v>
      </c>
    </row>
    <row r="2675" spans="1:11" x14ac:dyDescent="0.2">
      <c r="A2675" s="41">
        <v>44301</v>
      </c>
      <c r="B2675">
        <v>44.350536349999999</v>
      </c>
      <c r="C2675">
        <v>168.95449830000001</v>
      </c>
      <c r="D2675">
        <v>16.104442599999999</v>
      </c>
      <c r="E2675">
        <v>4170.419922</v>
      </c>
      <c r="G2675" s="41">
        <f t="shared" si="212"/>
        <v>44301</v>
      </c>
      <c r="H2675" s="21">
        <f t="shared" si="213"/>
        <v>6.0291345462857651E-3</v>
      </c>
      <c r="I2675" s="21">
        <f t="shared" si="214"/>
        <v>1.382840974709465E-2</v>
      </c>
      <c r="J2675" s="21">
        <f t="shared" si="215"/>
        <v>5.6310163537322655E-2</v>
      </c>
      <c r="K2675" s="21">
        <f t="shared" si="216"/>
        <v>1.1094190616755428E-2</v>
      </c>
    </row>
    <row r="2676" spans="1:11" x14ac:dyDescent="0.2">
      <c r="A2676" s="41">
        <v>44302</v>
      </c>
      <c r="B2676">
        <v>44.492931370000001</v>
      </c>
      <c r="C2676">
        <v>169.9720001</v>
      </c>
      <c r="D2676">
        <v>15.880146979999999</v>
      </c>
      <c r="E2676">
        <v>4185.4702150000003</v>
      </c>
      <c r="G2676" s="41">
        <f t="shared" si="212"/>
        <v>44302</v>
      </c>
      <c r="H2676" s="21">
        <f t="shared" si="213"/>
        <v>3.2106718817618571E-3</v>
      </c>
      <c r="I2676" s="21">
        <f t="shared" si="214"/>
        <v>6.0223421704539426E-3</v>
      </c>
      <c r="J2676" s="21">
        <f t="shared" si="215"/>
        <v>-1.3927561826945767E-2</v>
      </c>
      <c r="K2676" s="21">
        <f t="shared" si="216"/>
        <v>3.6088195628949382E-3</v>
      </c>
    </row>
    <row r="2677" spans="1:11" x14ac:dyDescent="0.2">
      <c r="A2677" s="41">
        <v>44305</v>
      </c>
      <c r="B2677">
        <v>44.208145139999999</v>
      </c>
      <c r="C2677">
        <v>168.6004944</v>
      </c>
      <c r="D2677">
        <v>15.33051777</v>
      </c>
      <c r="E2677">
        <v>4163.2597660000001</v>
      </c>
      <c r="G2677" s="41">
        <f t="shared" si="212"/>
        <v>44305</v>
      </c>
      <c r="H2677" s="21">
        <f t="shared" si="213"/>
        <v>-6.4007072861021449E-3</v>
      </c>
      <c r="I2677" s="21">
        <f t="shared" si="214"/>
        <v>-8.069009596834209E-3</v>
      </c>
      <c r="J2677" s="21">
        <f t="shared" si="215"/>
        <v>-3.4611090860318883E-2</v>
      </c>
      <c r="K2677" s="21">
        <f t="shared" si="216"/>
        <v>-5.3065600420239001E-3</v>
      </c>
    </row>
    <row r="2678" spans="1:11" x14ac:dyDescent="0.2">
      <c r="A2678" s="41">
        <v>44306</v>
      </c>
      <c r="B2678">
        <v>44.549896240000002</v>
      </c>
      <c r="C2678">
        <v>166.7344971</v>
      </c>
      <c r="D2678">
        <v>15.140404699999999</v>
      </c>
      <c r="E2678">
        <v>4134.9399409999996</v>
      </c>
      <c r="G2678" s="41">
        <f t="shared" si="212"/>
        <v>44306</v>
      </c>
      <c r="H2678" s="21">
        <f t="shared" si="213"/>
        <v>7.7305007689812185E-3</v>
      </c>
      <c r="I2678" s="21">
        <f t="shared" si="214"/>
        <v>-1.1067567189767424E-2</v>
      </c>
      <c r="J2678" s="21">
        <f t="shared" si="215"/>
        <v>-1.2400955587555496E-2</v>
      </c>
      <c r="K2678" s="21">
        <f t="shared" si="216"/>
        <v>-6.8023199588167493E-3</v>
      </c>
    </row>
    <row r="2679" spans="1:11" x14ac:dyDescent="0.2">
      <c r="A2679" s="41">
        <v>44307</v>
      </c>
      <c r="B2679">
        <v>44.679626460000001</v>
      </c>
      <c r="C2679">
        <v>168.10099790000001</v>
      </c>
      <c r="D2679">
        <v>15.32927132</v>
      </c>
      <c r="E2679">
        <v>4173.419922</v>
      </c>
      <c r="G2679" s="41">
        <f t="shared" si="212"/>
        <v>44307</v>
      </c>
      <c r="H2679" s="21">
        <f t="shared" si="213"/>
        <v>2.9120206992428004E-3</v>
      </c>
      <c r="I2679" s="21">
        <f t="shared" si="214"/>
        <v>8.1956693051974394E-3</v>
      </c>
      <c r="J2679" s="21">
        <f t="shared" si="215"/>
        <v>1.2474344229385093E-2</v>
      </c>
      <c r="K2679" s="21">
        <f t="shared" si="216"/>
        <v>9.3060556015462925E-3</v>
      </c>
    </row>
    <row r="2680" spans="1:11" x14ac:dyDescent="0.2">
      <c r="A2680" s="41">
        <v>44308</v>
      </c>
      <c r="B2680">
        <v>44.195491789999998</v>
      </c>
      <c r="C2680">
        <v>165.45199579999999</v>
      </c>
      <c r="D2680">
        <v>14.820057869999999</v>
      </c>
      <c r="E2680">
        <v>4134.9799800000001</v>
      </c>
      <c r="G2680" s="41">
        <f t="shared" si="212"/>
        <v>44308</v>
      </c>
      <c r="H2680" s="21">
        <f t="shared" si="213"/>
        <v>-1.0835691977716751E-2</v>
      </c>
      <c r="I2680" s="21">
        <f t="shared" si="214"/>
        <v>-1.5758396042216627E-2</v>
      </c>
      <c r="J2680" s="21">
        <f t="shared" si="215"/>
        <v>-3.3218372835219667E-2</v>
      </c>
      <c r="K2680" s="21">
        <f t="shared" si="216"/>
        <v>-9.2106576185553291E-3</v>
      </c>
    </row>
    <row r="2681" spans="1:11" x14ac:dyDescent="0.2">
      <c r="A2681" s="41">
        <v>44309</v>
      </c>
      <c r="B2681">
        <v>44.26828003</v>
      </c>
      <c r="C2681">
        <v>167.04400630000001</v>
      </c>
      <c r="D2681">
        <v>15.23421478</v>
      </c>
      <c r="E2681">
        <v>4180.169922</v>
      </c>
      <c r="G2681" s="41">
        <f t="shared" si="212"/>
        <v>44309</v>
      </c>
      <c r="H2681" s="21">
        <f t="shared" si="213"/>
        <v>1.6469607430971249E-3</v>
      </c>
      <c r="I2681" s="21">
        <f t="shared" si="214"/>
        <v>9.6221897614607865E-3</v>
      </c>
      <c r="J2681" s="21">
        <f t="shared" si="215"/>
        <v>2.7945701267359624E-2</v>
      </c>
      <c r="K2681" s="21">
        <f t="shared" si="216"/>
        <v>1.0928696685007955E-2</v>
      </c>
    </row>
    <row r="2682" spans="1:11" x14ac:dyDescent="0.2">
      <c r="A2682" s="41">
        <v>44312</v>
      </c>
      <c r="B2682">
        <v>43.638580320000003</v>
      </c>
      <c r="C2682">
        <v>170.4499969</v>
      </c>
      <c r="D2682">
        <v>15.446530340000001</v>
      </c>
      <c r="E2682">
        <v>4187.6201170000004</v>
      </c>
      <c r="G2682" s="41">
        <f t="shared" si="212"/>
        <v>44312</v>
      </c>
      <c r="H2682" s="21">
        <f t="shared" si="213"/>
        <v>-1.4224625613944301E-2</v>
      </c>
      <c r="I2682" s="21">
        <f t="shared" si="214"/>
        <v>2.0389780366516508E-2</v>
      </c>
      <c r="J2682" s="21">
        <f t="shared" si="215"/>
        <v>1.3936757690900858E-2</v>
      </c>
      <c r="K2682" s="21">
        <f t="shared" si="216"/>
        <v>1.7822708499934947E-3</v>
      </c>
    </row>
    <row r="2683" spans="1:11" x14ac:dyDescent="0.2">
      <c r="A2683" s="41">
        <v>44313</v>
      </c>
      <c r="B2683">
        <v>43.787296300000001</v>
      </c>
      <c r="C2683">
        <v>170.8715057</v>
      </c>
      <c r="D2683">
        <v>15.350478170000001</v>
      </c>
      <c r="E2683">
        <v>4186.7202150000003</v>
      </c>
      <c r="G2683" s="41">
        <f t="shared" si="212"/>
        <v>44313</v>
      </c>
      <c r="H2683" s="21">
        <f t="shared" si="213"/>
        <v>3.4079014236822135E-3</v>
      </c>
      <c r="I2683" s="21">
        <f t="shared" si="214"/>
        <v>2.4729176161104593E-3</v>
      </c>
      <c r="J2683" s="21">
        <f t="shared" si="215"/>
        <v>-6.218365411892246E-3</v>
      </c>
      <c r="K2683" s="21">
        <f t="shared" si="216"/>
        <v>-2.1489580593681001E-4</v>
      </c>
    </row>
    <row r="2684" spans="1:11" x14ac:dyDescent="0.2">
      <c r="A2684" s="41">
        <v>44314</v>
      </c>
      <c r="B2684">
        <v>43.632251740000001</v>
      </c>
      <c r="C2684">
        <v>172.9250031</v>
      </c>
      <c r="D2684">
        <v>15.24569035</v>
      </c>
      <c r="E2684">
        <v>4183.1801759999998</v>
      </c>
      <c r="G2684" s="41">
        <f t="shared" si="212"/>
        <v>44314</v>
      </c>
      <c r="H2684" s="21">
        <f t="shared" si="213"/>
        <v>-3.5408571229825015E-3</v>
      </c>
      <c r="I2684" s="21">
        <f t="shared" si="214"/>
        <v>1.2017787234843702E-2</v>
      </c>
      <c r="J2684" s="21">
        <f t="shared" si="215"/>
        <v>-6.8263554294217821E-3</v>
      </c>
      <c r="K2684" s="21">
        <f t="shared" si="216"/>
        <v>-8.4553990193025896E-4</v>
      </c>
    </row>
    <row r="2685" spans="1:11" x14ac:dyDescent="0.2">
      <c r="A2685" s="41">
        <v>44315</v>
      </c>
      <c r="B2685">
        <v>44.182834630000002</v>
      </c>
      <c r="C2685">
        <v>173.565506</v>
      </c>
      <c r="D2685">
        <v>15.293590549999999</v>
      </c>
      <c r="E2685">
        <v>4211.4702150000003</v>
      </c>
      <c r="G2685" s="41">
        <f t="shared" si="212"/>
        <v>44315</v>
      </c>
      <c r="H2685" s="21">
        <f t="shared" si="213"/>
        <v>1.2618713635978879E-2</v>
      </c>
      <c r="I2685" s="21">
        <f t="shared" si="214"/>
        <v>3.7039345873517426E-3</v>
      </c>
      <c r="J2685" s="21">
        <f t="shared" si="215"/>
        <v>3.1418846179043225E-3</v>
      </c>
      <c r="K2685" s="21">
        <f t="shared" si="216"/>
        <v>6.7628067187512908E-3</v>
      </c>
    </row>
    <row r="2686" spans="1:11" x14ac:dyDescent="0.2">
      <c r="A2686" s="41">
        <v>44316</v>
      </c>
      <c r="B2686">
        <v>44.271442409999999</v>
      </c>
      <c r="C2686">
        <v>173.37100219999999</v>
      </c>
      <c r="D2686">
        <v>14.97898197</v>
      </c>
      <c r="E2686">
        <v>4181.169922</v>
      </c>
      <c r="G2686" s="41">
        <f t="shared" si="212"/>
        <v>44316</v>
      </c>
      <c r="H2686" s="21">
        <f t="shared" si="213"/>
        <v>2.0054797466487651E-3</v>
      </c>
      <c r="I2686" s="21">
        <f t="shared" si="214"/>
        <v>-1.1206362628297661E-3</v>
      </c>
      <c r="J2686" s="21">
        <f t="shared" si="215"/>
        <v>-2.0571269969039352E-2</v>
      </c>
      <c r="K2686" s="21">
        <f t="shared" si="216"/>
        <v>-7.1947067064797032E-3</v>
      </c>
    </row>
    <row r="2687" spans="1:11" x14ac:dyDescent="0.2">
      <c r="A2687" s="41">
        <v>44319</v>
      </c>
      <c r="B2687">
        <v>44.970741269999998</v>
      </c>
      <c r="C2687">
        <v>169.32449339999999</v>
      </c>
      <c r="D2687">
        <v>14.80658436</v>
      </c>
      <c r="E2687">
        <v>4192.6601559999999</v>
      </c>
      <c r="G2687" s="41">
        <f t="shared" si="212"/>
        <v>44319</v>
      </c>
      <c r="H2687" s="21">
        <f t="shared" si="213"/>
        <v>1.5795709873732099E-2</v>
      </c>
      <c r="I2687" s="21">
        <f t="shared" si="214"/>
        <v>-2.3340170782031766E-2</v>
      </c>
      <c r="J2687" s="21">
        <f t="shared" si="215"/>
        <v>-1.1509300855377047E-2</v>
      </c>
      <c r="K2687" s="21">
        <f t="shared" si="216"/>
        <v>2.7480906574837149E-3</v>
      </c>
    </row>
    <row r="2688" spans="1:11" x14ac:dyDescent="0.2">
      <c r="A2688" s="41">
        <v>44320</v>
      </c>
      <c r="B2688">
        <v>44.527748109999997</v>
      </c>
      <c r="C2688">
        <v>165.5935059</v>
      </c>
      <c r="D2688">
        <v>14.322070119999999</v>
      </c>
      <c r="E2688">
        <v>4164.6601559999999</v>
      </c>
      <c r="G2688" s="41">
        <f t="shared" si="212"/>
        <v>44320</v>
      </c>
      <c r="H2688" s="21">
        <f t="shared" si="213"/>
        <v>-9.8506973087304044E-3</v>
      </c>
      <c r="I2688" s="21">
        <f t="shared" si="214"/>
        <v>-2.2034541046499267E-2</v>
      </c>
      <c r="J2688" s="21">
        <f t="shared" si="215"/>
        <v>-3.2722890588386955E-2</v>
      </c>
      <c r="K2688" s="21">
        <f t="shared" si="216"/>
        <v>-6.678337608625351E-3</v>
      </c>
    </row>
    <row r="2689" spans="1:11" x14ac:dyDescent="0.2">
      <c r="A2689" s="41">
        <v>44321</v>
      </c>
      <c r="B2689">
        <v>44.489765169999998</v>
      </c>
      <c r="C2689">
        <v>163.52699279999999</v>
      </c>
      <c r="D2689">
        <v>14.4291029</v>
      </c>
      <c r="E2689">
        <v>4167.5898440000001</v>
      </c>
      <c r="G2689" s="41">
        <f t="shared" si="212"/>
        <v>44321</v>
      </c>
      <c r="H2689" s="21">
        <f t="shared" si="213"/>
        <v>-8.5301731195045459E-4</v>
      </c>
      <c r="I2689" s="21">
        <f t="shared" si="214"/>
        <v>-1.2479433228788306E-2</v>
      </c>
      <c r="J2689" s="21">
        <f t="shared" si="215"/>
        <v>7.4732757976470054E-3</v>
      </c>
      <c r="K2689" s="21">
        <f t="shared" si="216"/>
        <v>7.034638818679273E-4</v>
      </c>
    </row>
    <row r="2690" spans="1:11" x14ac:dyDescent="0.2">
      <c r="A2690" s="41">
        <v>44322</v>
      </c>
      <c r="B2690">
        <v>44.807449339999998</v>
      </c>
      <c r="C2690">
        <v>165.3184967</v>
      </c>
      <c r="D2690">
        <v>14.49347401</v>
      </c>
      <c r="E2690">
        <v>4201.6201170000004</v>
      </c>
      <c r="G2690" s="41">
        <f t="shared" ref="G2690:G2753" si="217">A2690</f>
        <v>44322</v>
      </c>
      <c r="H2690" s="21">
        <f t="shared" si="213"/>
        <v>7.1406124259387662E-3</v>
      </c>
      <c r="I2690" s="21">
        <f t="shared" si="214"/>
        <v>1.0955401731083558E-2</v>
      </c>
      <c r="J2690" s="21">
        <f t="shared" si="215"/>
        <v>4.461199732659793E-3</v>
      </c>
      <c r="K2690" s="21">
        <f t="shared" si="216"/>
        <v>8.1654563605852992E-3</v>
      </c>
    </row>
    <row r="2691" spans="1:11" x14ac:dyDescent="0.2">
      <c r="A2691" s="41">
        <v>44323</v>
      </c>
      <c r="B2691">
        <v>44.537418369999997</v>
      </c>
      <c r="C2691">
        <v>164.58050539999999</v>
      </c>
      <c r="D2691">
        <v>14.782135009999999</v>
      </c>
      <c r="E2691">
        <v>4232.6000979999999</v>
      </c>
      <c r="G2691" s="41">
        <f t="shared" si="217"/>
        <v>44323</v>
      </c>
      <c r="H2691" s="21">
        <f t="shared" si="213"/>
        <v>-6.0264749272157647E-3</v>
      </c>
      <c r="I2691" s="21">
        <f t="shared" si="214"/>
        <v>-4.4640576507251062E-3</v>
      </c>
      <c r="J2691" s="21">
        <f t="shared" si="215"/>
        <v>1.9916619010792891E-2</v>
      </c>
      <c r="K2691" s="21">
        <f t="shared" si="216"/>
        <v>7.3733417437364945E-3</v>
      </c>
    </row>
    <row r="2692" spans="1:11" x14ac:dyDescent="0.2">
      <c r="A2692" s="41">
        <v>44326</v>
      </c>
      <c r="B2692">
        <v>44.734378810000003</v>
      </c>
      <c r="C2692">
        <v>159.5245056</v>
      </c>
      <c r="D2692">
        <v>14.23674488</v>
      </c>
      <c r="E2692">
        <v>4188.4301759999998</v>
      </c>
      <c r="G2692" s="41">
        <f t="shared" si="217"/>
        <v>44326</v>
      </c>
      <c r="H2692" s="21">
        <f t="shared" si="213"/>
        <v>4.4223587088890607E-3</v>
      </c>
      <c r="I2692" s="21">
        <f t="shared" si="214"/>
        <v>-3.0720526636564771E-2</v>
      </c>
      <c r="J2692" s="21">
        <f t="shared" si="215"/>
        <v>-3.6895220455708699E-2</v>
      </c>
      <c r="K2692" s="21">
        <f t="shared" si="216"/>
        <v>-1.0435647350873323E-2</v>
      </c>
    </row>
    <row r="2693" spans="1:11" x14ac:dyDescent="0.2">
      <c r="A2693" s="41">
        <v>44327</v>
      </c>
      <c r="B2693">
        <v>44.330936430000001</v>
      </c>
      <c r="C2693">
        <v>161.19549559999999</v>
      </c>
      <c r="D2693">
        <v>14.27716255</v>
      </c>
      <c r="E2693">
        <v>4152.1000979999999</v>
      </c>
      <c r="G2693" s="41">
        <f t="shared" si="217"/>
        <v>44327</v>
      </c>
      <c r="H2693" s="21">
        <f t="shared" ref="H2693:H2756" si="218">(B2693-B2692)/B2692</f>
        <v>-9.0186203705552546E-3</v>
      </c>
      <c r="I2693" s="21">
        <f t="shared" ref="I2693:I2756" si="219">C2693/C2692-1</f>
        <v>1.0474816980094115E-2</v>
      </c>
      <c r="J2693" s="21">
        <f t="shared" ref="J2693:J2756" si="220">D2693/D2692-1</f>
        <v>2.8389684819583039E-3</v>
      </c>
      <c r="K2693" s="21">
        <f t="shared" ref="K2693:K2756" si="221">E2693/E2692-1</f>
        <v>-8.6739127724210219E-3</v>
      </c>
    </row>
    <row r="2694" spans="1:11" x14ac:dyDescent="0.2">
      <c r="A2694" s="41">
        <v>44328</v>
      </c>
      <c r="B2694">
        <v>43.184143069999998</v>
      </c>
      <c r="C2694">
        <v>157.5970001</v>
      </c>
      <c r="D2694">
        <v>13.730526920000001</v>
      </c>
      <c r="E2694">
        <v>4063.040039</v>
      </c>
      <c r="G2694" s="41">
        <f t="shared" si="217"/>
        <v>44328</v>
      </c>
      <c r="H2694" s="21">
        <f t="shared" si="218"/>
        <v>-2.5868918014191465E-2</v>
      </c>
      <c r="I2694" s="21">
        <f t="shared" si="219"/>
        <v>-2.2323796869172519E-2</v>
      </c>
      <c r="J2694" s="21">
        <f t="shared" si="220"/>
        <v>-3.8287413769061529E-2</v>
      </c>
      <c r="K2694" s="21">
        <f t="shared" si="221"/>
        <v>-2.1449400760569004E-2</v>
      </c>
    </row>
    <row r="2695" spans="1:11" x14ac:dyDescent="0.2">
      <c r="A2695" s="41">
        <v>44329</v>
      </c>
      <c r="B2695">
        <v>43.914794919999999</v>
      </c>
      <c r="C2695">
        <v>158.07350159999999</v>
      </c>
      <c r="D2695">
        <v>13.637465479999999</v>
      </c>
      <c r="E2695">
        <v>4112.5</v>
      </c>
      <c r="G2695" s="41">
        <f t="shared" si="217"/>
        <v>44329</v>
      </c>
      <c r="H2695" s="21">
        <f t="shared" si="218"/>
        <v>1.6919447696707557E-2</v>
      </c>
      <c r="I2695" s="21">
        <f t="shared" si="219"/>
        <v>3.0235442279842317E-3</v>
      </c>
      <c r="J2695" s="21">
        <f t="shared" si="220"/>
        <v>-6.7777034735970743E-3</v>
      </c>
      <c r="K2695" s="21">
        <f t="shared" si="221"/>
        <v>1.2173141422493483E-2</v>
      </c>
    </row>
    <row r="2696" spans="1:11" x14ac:dyDescent="0.2">
      <c r="A2696" s="41">
        <v>44330</v>
      </c>
      <c r="B2696">
        <v>44.321403500000002</v>
      </c>
      <c r="C2696">
        <v>161.14500430000001</v>
      </c>
      <c r="D2696">
        <v>14.21404171</v>
      </c>
      <c r="E2696">
        <v>4173.8500979999999</v>
      </c>
      <c r="G2696" s="41">
        <f t="shared" si="217"/>
        <v>44330</v>
      </c>
      <c r="H2696" s="21">
        <f t="shared" si="218"/>
        <v>9.2590340166845055E-3</v>
      </c>
      <c r="I2696" s="21">
        <f t="shared" si="219"/>
        <v>1.943085127431643E-2</v>
      </c>
      <c r="J2696" s="21">
        <f t="shared" si="220"/>
        <v>4.2278840657421046E-2</v>
      </c>
      <c r="K2696" s="21">
        <f t="shared" si="221"/>
        <v>1.4917956960486256E-2</v>
      </c>
    </row>
    <row r="2697" spans="1:11" x14ac:dyDescent="0.2">
      <c r="A2697" s="41">
        <v>44333</v>
      </c>
      <c r="B2697">
        <v>44.121269230000003</v>
      </c>
      <c r="C2697">
        <v>163.51950070000001</v>
      </c>
      <c r="D2697">
        <v>14.13669777</v>
      </c>
      <c r="E2697">
        <v>4163.2900390000004</v>
      </c>
      <c r="G2697" s="41">
        <f t="shared" si="217"/>
        <v>44333</v>
      </c>
      <c r="H2697" s="21">
        <f t="shared" si="218"/>
        <v>-4.5155219418987827E-3</v>
      </c>
      <c r="I2697" s="21">
        <f t="shared" si="219"/>
        <v>1.4735153660609068E-2</v>
      </c>
      <c r="J2697" s="21">
        <f t="shared" si="220"/>
        <v>-5.4413756184200635E-3</v>
      </c>
      <c r="K2697" s="21">
        <f t="shared" si="221"/>
        <v>-2.5300522903445311E-3</v>
      </c>
    </row>
    <row r="2698" spans="1:11" x14ac:dyDescent="0.2">
      <c r="A2698" s="41">
        <v>44334</v>
      </c>
      <c r="B2698">
        <v>45.080638890000003</v>
      </c>
      <c r="C2698">
        <v>161.61399840000001</v>
      </c>
      <c r="D2698">
        <v>13.9872551</v>
      </c>
      <c r="E2698">
        <v>4127.830078</v>
      </c>
      <c r="G2698" s="41">
        <f t="shared" si="217"/>
        <v>44334</v>
      </c>
      <c r="H2698" s="21">
        <f t="shared" si="218"/>
        <v>2.1743927061547048E-2</v>
      </c>
      <c r="I2698" s="21">
        <f t="shared" si="219"/>
        <v>-1.1653058453841014E-2</v>
      </c>
      <c r="J2698" s="21">
        <f t="shared" si="220"/>
        <v>-1.0571257335439177E-2</v>
      </c>
      <c r="K2698" s="21">
        <f t="shared" si="221"/>
        <v>-8.5172929745047643E-3</v>
      </c>
    </row>
    <row r="2699" spans="1:11" x14ac:dyDescent="0.2">
      <c r="A2699" s="41">
        <v>44335</v>
      </c>
      <c r="B2699">
        <v>45.08381653</v>
      </c>
      <c r="C2699">
        <v>161.5899963</v>
      </c>
      <c r="D2699">
        <v>14.03715229</v>
      </c>
      <c r="E2699">
        <v>4115.6801759999998</v>
      </c>
      <c r="G2699" s="41">
        <f t="shared" si="217"/>
        <v>44335</v>
      </c>
      <c r="H2699" s="21">
        <f t="shared" si="218"/>
        <v>7.0487909626805727E-5</v>
      </c>
      <c r="I2699" s="21">
        <f t="shared" si="219"/>
        <v>-1.4851498160828314E-4</v>
      </c>
      <c r="J2699" s="21">
        <f t="shared" si="220"/>
        <v>3.5673325211607043E-3</v>
      </c>
      <c r="K2699" s="21">
        <f t="shared" si="221"/>
        <v>-2.9434113736307443E-3</v>
      </c>
    </row>
    <row r="2700" spans="1:11" x14ac:dyDescent="0.2">
      <c r="A2700" s="41">
        <v>44336</v>
      </c>
      <c r="B2700">
        <v>45.242645260000003</v>
      </c>
      <c r="C2700">
        <v>162.3840027</v>
      </c>
      <c r="D2700">
        <v>14.582789419999999</v>
      </c>
      <c r="E2700">
        <v>4159.1201170000004</v>
      </c>
      <c r="G2700" s="41">
        <f t="shared" si="217"/>
        <v>44336</v>
      </c>
      <c r="H2700" s="21">
        <f t="shared" si="218"/>
        <v>3.5229654945985846E-3</v>
      </c>
      <c r="I2700" s="21">
        <f t="shared" si="219"/>
        <v>4.9137101193188482E-3</v>
      </c>
      <c r="J2700" s="21">
        <f t="shared" si="220"/>
        <v>3.8870927573301906E-2</v>
      </c>
      <c r="K2700" s="21">
        <f t="shared" si="221"/>
        <v>1.0554741656874755E-2</v>
      </c>
    </row>
    <row r="2701" spans="1:11" x14ac:dyDescent="0.2">
      <c r="A2701" s="41">
        <v>44337</v>
      </c>
      <c r="B2701">
        <v>45.029811860000002</v>
      </c>
      <c r="C2701">
        <v>160.15400700000001</v>
      </c>
      <c r="D2701">
        <v>14.961269379999999</v>
      </c>
      <c r="E2701">
        <v>4155.8598629999997</v>
      </c>
      <c r="G2701" s="41">
        <f t="shared" si="217"/>
        <v>44337</v>
      </c>
      <c r="H2701" s="21">
        <f t="shared" si="218"/>
        <v>-4.7042651634733555E-3</v>
      </c>
      <c r="I2701" s="21">
        <f t="shared" si="219"/>
        <v>-1.3732853377926957E-2</v>
      </c>
      <c r="J2701" s="21">
        <f t="shared" si="220"/>
        <v>2.5953879542477853E-2</v>
      </c>
      <c r="K2701" s="21">
        <f t="shared" si="221"/>
        <v>-7.8388070271750987E-4</v>
      </c>
    </row>
    <row r="2702" spans="1:11" x14ac:dyDescent="0.2">
      <c r="A2702" s="41">
        <v>44340</v>
      </c>
      <c r="B2702">
        <v>45.032997129999998</v>
      </c>
      <c r="C2702">
        <v>162.24949649999999</v>
      </c>
      <c r="D2702">
        <v>15.580258369999999</v>
      </c>
      <c r="E2702">
        <v>4197.0498049999997</v>
      </c>
      <c r="G2702" s="41">
        <f t="shared" si="217"/>
        <v>44340</v>
      </c>
      <c r="H2702" s="21">
        <f t="shared" si="218"/>
        <v>7.0736915577153151E-5</v>
      </c>
      <c r="I2702" s="21">
        <f t="shared" si="219"/>
        <v>1.3084215245391828E-2</v>
      </c>
      <c r="J2702" s="21">
        <f t="shared" si="220"/>
        <v>4.137275884006586E-2</v>
      </c>
      <c r="K2702" s="21">
        <f t="shared" si="221"/>
        <v>9.911292333679933E-3</v>
      </c>
    </row>
    <row r="2703" spans="1:11" x14ac:dyDescent="0.2">
      <c r="A2703" s="41">
        <v>44341</v>
      </c>
      <c r="B2703">
        <v>45.217231750000003</v>
      </c>
      <c r="C2703">
        <v>162.95249939999999</v>
      </c>
      <c r="D2703">
        <v>15.61593914</v>
      </c>
      <c r="E2703">
        <v>4188.1298829999996</v>
      </c>
      <c r="G2703" s="41">
        <f t="shared" si="217"/>
        <v>44341</v>
      </c>
      <c r="H2703" s="21">
        <f t="shared" si="218"/>
        <v>4.0911027855454916E-3</v>
      </c>
      <c r="I2703" s="21">
        <f t="shared" si="219"/>
        <v>4.3328510421603017E-3</v>
      </c>
      <c r="J2703" s="21">
        <f t="shared" si="220"/>
        <v>2.2901269768866861E-3</v>
      </c>
      <c r="K2703" s="21">
        <f t="shared" si="221"/>
        <v>-2.1252838099213855E-3</v>
      </c>
    </row>
    <row r="2704" spans="1:11" x14ac:dyDescent="0.2">
      <c r="A2704" s="41">
        <v>44342</v>
      </c>
      <c r="B2704">
        <v>45.163227079999999</v>
      </c>
      <c r="C2704">
        <v>163.25799559999999</v>
      </c>
      <c r="D2704">
        <v>15.668078420000001</v>
      </c>
      <c r="E2704">
        <v>4195.9902339999999</v>
      </c>
      <c r="G2704" s="41">
        <f t="shared" si="217"/>
        <v>44342</v>
      </c>
      <c r="H2704" s="21">
        <f t="shared" si="218"/>
        <v>-1.1943382624259112E-3</v>
      </c>
      <c r="I2704" s="21">
        <f t="shared" si="219"/>
        <v>1.8747561474961039E-3</v>
      </c>
      <c r="J2704" s="21">
        <f t="shared" si="220"/>
        <v>3.3388501026139217E-3</v>
      </c>
      <c r="K2704" s="21">
        <f t="shared" si="221"/>
        <v>1.8768164358766715E-3</v>
      </c>
    </row>
    <row r="2705" spans="1:11" x14ac:dyDescent="0.2">
      <c r="A2705" s="41">
        <v>44343</v>
      </c>
      <c r="B2705">
        <v>45.01075745</v>
      </c>
      <c r="C2705">
        <v>161.50549319999999</v>
      </c>
      <c r="D2705">
        <v>15.456508639999999</v>
      </c>
      <c r="E2705">
        <v>4200.8798829999996</v>
      </c>
      <c r="G2705" s="41">
        <f t="shared" si="217"/>
        <v>44343</v>
      </c>
      <c r="H2705" s="21">
        <f t="shared" si="218"/>
        <v>-3.3759684561495422E-3</v>
      </c>
      <c r="I2705" s="21">
        <f t="shared" si="219"/>
        <v>-1.0734557860760607E-2</v>
      </c>
      <c r="J2705" s="21">
        <f t="shared" si="220"/>
        <v>-1.3503237239988364E-2</v>
      </c>
      <c r="K2705" s="21">
        <f t="shared" si="221"/>
        <v>1.165314675992013E-3</v>
      </c>
    </row>
    <row r="2706" spans="1:11" x14ac:dyDescent="0.2">
      <c r="A2706" s="41">
        <v>44344</v>
      </c>
      <c r="B2706">
        <v>45.118759160000003</v>
      </c>
      <c r="C2706">
        <v>161.15350340000001</v>
      </c>
      <c r="D2706">
        <v>16.21146774</v>
      </c>
      <c r="E2706">
        <v>4204.1098629999997</v>
      </c>
      <c r="G2706" s="41">
        <f t="shared" si="217"/>
        <v>44344</v>
      </c>
      <c r="H2706" s="21">
        <f t="shared" si="218"/>
        <v>2.3994643973715992E-3</v>
      </c>
      <c r="I2706" s="21">
        <f t="shared" si="219"/>
        <v>-2.1794292752884692E-3</v>
      </c>
      <c r="J2706" s="21">
        <f t="shared" si="220"/>
        <v>4.8844090058361322E-2</v>
      </c>
      <c r="K2706" s="21">
        <f t="shared" si="221"/>
        <v>7.6888177952216807E-4</v>
      </c>
    </row>
    <row r="2707" spans="1:11" x14ac:dyDescent="0.2">
      <c r="A2707" s="41">
        <v>44348</v>
      </c>
      <c r="B2707">
        <v>45.001224520000001</v>
      </c>
      <c r="C2707">
        <v>160.93249510000001</v>
      </c>
      <c r="D2707">
        <v>16.23143005</v>
      </c>
      <c r="E2707">
        <v>4202.0400390000004</v>
      </c>
      <c r="G2707" s="41">
        <f t="shared" si="217"/>
        <v>44348</v>
      </c>
      <c r="H2707" s="21">
        <f t="shared" si="218"/>
        <v>-2.6050060371385964E-3</v>
      </c>
      <c r="I2707" s="21">
        <f t="shared" si="219"/>
        <v>-1.3714148022673234E-3</v>
      </c>
      <c r="J2707" s="21">
        <f t="shared" si="220"/>
        <v>1.2313696896639748E-3</v>
      </c>
      <c r="K2707" s="21">
        <f t="shared" si="221"/>
        <v>-4.923334706867788E-4</v>
      </c>
    </row>
    <row r="2708" spans="1:11" x14ac:dyDescent="0.2">
      <c r="A2708" s="41">
        <v>44349</v>
      </c>
      <c r="B2708">
        <v>44.902748109999997</v>
      </c>
      <c r="C2708">
        <v>161.69949339999999</v>
      </c>
      <c r="D2708">
        <v>16.744138719999999</v>
      </c>
      <c r="E2708">
        <v>4208.1201170000004</v>
      </c>
      <c r="G2708" s="41">
        <f t="shared" si="217"/>
        <v>44349</v>
      </c>
      <c r="H2708" s="21">
        <f t="shared" si="218"/>
        <v>-2.1883051194804136E-3</v>
      </c>
      <c r="I2708" s="21">
        <f t="shared" si="219"/>
        <v>4.765962893469089E-3</v>
      </c>
      <c r="J2708" s="21">
        <f t="shared" si="220"/>
        <v>3.1587399780587999E-2</v>
      </c>
      <c r="K2708" s="21">
        <f t="shared" si="221"/>
        <v>1.4469348087047251E-3</v>
      </c>
    </row>
    <row r="2709" spans="1:11" x14ac:dyDescent="0.2">
      <c r="A2709" s="41">
        <v>44350</v>
      </c>
      <c r="B2709">
        <v>44.982166290000002</v>
      </c>
      <c r="C2709">
        <v>159.3504944</v>
      </c>
      <c r="D2709">
        <v>16.935249330000001</v>
      </c>
      <c r="E2709">
        <v>4192.8500979999999</v>
      </c>
      <c r="G2709" s="41">
        <f t="shared" si="217"/>
        <v>44350</v>
      </c>
      <c r="H2709" s="21">
        <f t="shared" si="218"/>
        <v>1.7686708128743229E-3</v>
      </c>
      <c r="I2709" s="21">
        <f t="shared" si="219"/>
        <v>-1.4526940997825033E-2</v>
      </c>
      <c r="J2709" s="21">
        <f t="shared" si="220"/>
        <v>1.1413582579301584E-2</v>
      </c>
      <c r="K2709" s="21">
        <f t="shared" si="221"/>
        <v>-3.6287032155551957E-3</v>
      </c>
    </row>
    <row r="2710" spans="1:11" x14ac:dyDescent="0.2">
      <c r="A2710" s="41">
        <v>44351</v>
      </c>
      <c r="B2710">
        <v>45.061573029999998</v>
      </c>
      <c r="C2710">
        <v>160.31100459999999</v>
      </c>
      <c r="D2710">
        <v>17.54251099</v>
      </c>
      <c r="E2710">
        <v>4229.8901370000003</v>
      </c>
      <c r="G2710" s="41">
        <f t="shared" si="217"/>
        <v>44351</v>
      </c>
      <c r="H2710" s="21">
        <f t="shared" si="218"/>
        <v>1.7652938163996109E-3</v>
      </c>
      <c r="I2710" s="21">
        <f t="shared" si="219"/>
        <v>6.0276574830633312E-3</v>
      </c>
      <c r="J2710" s="21">
        <f t="shared" si="220"/>
        <v>3.5857851760367154E-2</v>
      </c>
      <c r="K2710" s="21">
        <f t="shared" si="221"/>
        <v>8.8340956948755878E-3</v>
      </c>
    </row>
    <row r="2711" spans="1:11" x14ac:dyDescent="0.2">
      <c r="A2711" s="41">
        <v>44354</v>
      </c>
      <c r="B2711">
        <v>44.759792330000003</v>
      </c>
      <c r="C2711">
        <v>159.90049740000001</v>
      </c>
      <c r="D2711">
        <v>17.58317757</v>
      </c>
      <c r="E2711">
        <v>4226.5200199999999</v>
      </c>
      <c r="G2711" s="41">
        <f t="shared" si="217"/>
        <v>44354</v>
      </c>
      <c r="H2711" s="21">
        <f t="shared" si="218"/>
        <v>-6.697074241040866E-3</v>
      </c>
      <c r="I2711" s="21">
        <f t="shared" si="219"/>
        <v>-2.5606925801772151E-3</v>
      </c>
      <c r="J2711" s="21">
        <f t="shared" si="220"/>
        <v>2.3181732662549415E-3</v>
      </c>
      <c r="K2711" s="21">
        <f t="shared" si="221"/>
        <v>-7.9673866007090588E-4</v>
      </c>
    </row>
    <row r="2712" spans="1:11" x14ac:dyDescent="0.2">
      <c r="A2712" s="41">
        <v>44355</v>
      </c>
      <c r="B2712">
        <v>44.419895169999997</v>
      </c>
      <c r="C2712">
        <v>163.20550539999999</v>
      </c>
      <c r="D2712">
        <v>17.421504970000001</v>
      </c>
      <c r="E2712">
        <v>4227.2597660000001</v>
      </c>
      <c r="G2712" s="41">
        <f t="shared" si="217"/>
        <v>44355</v>
      </c>
      <c r="H2712" s="21">
        <f t="shared" si="218"/>
        <v>-7.5938055631279708E-3</v>
      </c>
      <c r="I2712" s="21">
        <f t="shared" si="219"/>
        <v>2.0669153965996223E-2</v>
      </c>
      <c r="J2712" s="21">
        <f t="shared" si="220"/>
        <v>-9.1947316892164732E-3</v>
      </c>
      <c r="K2712" s="21">
        <f t="shared" si="221"/>
        <v>1.7502484230513815E-4</v>
      </c>
    </row>
    <row r="2713" spans="1:11" x14ac:dyDescent="0.2">
      <c r="A2713" s="41">
        <v>44356</v>
      </c>
      <c r="B2713">
        <v>44.181636810000001</v>
      </c>
      <c r="C2713">
        <v>164.05749510000001</v>
      </c>
      <c r="D2713">
        <v>17.32692909</v>
      </c>
      <c r="E2713">
        <v>4219.5498049999997</v>
      </c>
      <c r="G2713" s="41">
        <f t="shared" si="217"/>
        <v>44356</v>
      </c>
      <c r="H2713" s="21">
        <f t="shared" si="218"/>
        <v>-5.3637758281093245E-3</v>
      </c>
      <c r="I2713" s="21">
        <f t="shared" si="219"/>
        <v>5.2203490189370871E-3</v>
      </c>
      <c r="J2713" s="21">
        <f t="shared" si="220"/>
        <v>-5.4286859925627429E-3</v>
      </c>
      <c r="K2713" s="21">
        <f t="shared" si="221"/>
        <v>-1.8238673341089973E-3</v>
      </c>
    </row>
    <row r="2714" spans="1:11" x14ac:dyDescent="0.2">
      <c r="A2714" s="41">
        <v>44357</v>
      </c>
      <c r="B2714">
        <v>44.435760500000001</v>
      </c>
      <c r="C2714">
        <v>167.48249820000001</v>
      </c>
      <c r="D2714">
        <v>17.393558500000001</v>
      </c>
      <c r="E2714">
        <v>4239.1801759999998</v>
      </c>
      <c r="G2714" s="41">
        <f t="shared" si="217"/>
        <v>44357</v>
      </c>
      <c r="H2714" s="21">
        <f t="shared" si="218"/>
        <v>5.7517943731428753E-3</v>
      </c>
      <c r="I2714" s="21">
        <f t="shared" si="219"/>
        <v>2.0876846241693059E-2</v>
      </c>
      <c r="J2714" s="21">
        <f t="shared" si="220"/>
        <v>3.8454252137762879E-3</v>
      </c>
      <c r="K2714" s="21">
        <f t="shared" si="221"/>
        <v>4.6522429896997952E-3</v>
      </c>
    </row>
    <row r="2715" spans="1:11" x14ac:dyDescent="0.2">
      <c r="A2715" s="41">
        <v>44358</v>
      </c>
      <c r="B2715">
        <v>44.71214294</v>
      </c>
      <c r="C2715">
        <v>167.34150700000001</v>
      </c>
      <c r="D2715">
        <v>17.793083190000001</v>
      </c>
      <c r="E2715">
        <v>4247.4399409999996</v>
      </c>
      <c r="G2715" s="41">
        <f t="shared" si="217"/>
        <v>44358</v>
      </c>
      <c r="H2715" s="21">
        <f t="shared" si="218"/>
        <v>6.2198201828907373E-3</v>
      </c>
      <c r="I2715" s="21">
        <f t="shared" si="219"/>
        <v>-8.4182646852826171E-4</v>
      </c>
      <c r="J2715" s="21">
        <f t="shared" si="220"/>
        <v>2.296969248702041E-2</v>
      </c>
      <c r="K2715" s="21">
        <f t="shared" si="221"/>
        <v>1.9484345220244226E-3</v>
      </c>
    </row>
    <row r="2716" spans="1:11" x14ac:dyDescent="0.2">
      <c r="A2716" s="41">
        <v>44361</v>
      </c>
      <c r="B2716">
        <v>44.651779169999998</v>
      </c>
      <c r="C2716">
        <v>169.1934967</v>
      </c>
      <c r="D2716">
        <v>17.986234660000001</v>
      </c>
      <c r="E2716">
        <v>4255.1499020000001</v>
      </c>
      <c r="G2716" s="41">
        <f t="shared" si="217"/>
        <v>44361</v>
      </c>
      <c r="H2716" s="21">
        <f t="shared" si="218"/>
        <v>-1.3500531629853962E-3</v>
      </c>
      <c r="I2716" s="21">
        <f t="shared" si="219"/>
        <v>1.1067126938207883E-2</v>
      </c>
      <c r="J2716" s="21">
        <f t="shared" si="220"/>
        <v>1.0855424433048988E-2</v>
      </c>
      <c r="K2716" s="21">
        <f t="shared" si="221"/>
        <v>1.8152018879837861E-3</v>
      </c>
    </row>
    <row r="2717" spans="1:11" x14ac:dyDescent="0.2">
      <c r="A2717" s="41">
        <v>44362</v>
      </c>
      <c r="B2717">
        <v>44.4738884</v>
      </c>
      <c r="C2717">
        <v>169.1564941</v>
      </c>
      <c r="D2717">
        <v>17.756401060000002</v>
      </c>
      <c r="E2717">
        <v>4246.5898440000001</v>
      </c>
      <c r="G2717" s="41">
        <f t="shared" si="217"/>
        <v>44362</v>
      </c>
      <c r="H2717" s="21">
        <f t="shared" si="218"/>
        <v>-3.9839570406080566E-3</v>
      </c>
      <c r="I2717" s="21">
        <f t="shared" si="219"/>
        <v>-2.1869989521883237E-4</v>
      </c>
      <c r="J2717" s="21">
        <f t="shared" si="220"/>
        <v>-1.2778305428825076E-2</v>
      </c>
      <c r="K2717" s="21">
        <f t="shared" si="221"/>
        <v>-2.0116936411515018E-3</v>
      </c>
    </row>
    <row r="2718" spans="1:11" x14ac:dyDescent="0.2">
      <c r="A2718" s="41">
        <v>44363</v>
      </c>
      <c r="B2718">
        <v>43.568523409999997</v>
      </c>
      <c r="C2718">
        <v>170.7624969</v>
      </c>
      <c r="D2718">
        <v>17.778112409999999</v>
      </c>
      <c r="E2718">
        <v>4223.7001950000003</v>
      </c>
      <c r="G2718" s="41">
        <f t="shared" si="217"/>
        <v>44363</v>
      </c>
      <c r="H2718" s="21">
        <f t="shared" si="218"/>
        <v>-2.035722583681265E-2</v>
      </c>
      <c r="I2718" s="21">
        <f t="shared" si="219"/>
        <v>9.4941835283639531E-3</v>
      </c>
      <c r="J2718" s="21">
        <f t="shared" si="220"/>
        <v>1.2227337018708706E-3</v>
      </c>
      <c r="K2718" s="21">
        <f t="shared" si="221"/>
        <v>-5.3901247449975598E-3</v>
      </c>
    </row>
    <row r="2719" spans="1:11" x14ac:dyDescent="0.2">
      <c r="A2719" s="41">
        <v>44364</v>
      </c>
      <c r="B2719">
        <v>43.74959183</v>
      </c>
      <c r="C2719">
        <v>174.4620056</v>
      </c>
      <c r="D2719">
        <v>18.623584749999999</v>
      </c>
      <c r="E2719">
        <v>4221.8598629999997</v>
      </c>
      <c r="G2719" s="41">
        <f t="shared" si="217"/>
        <v>44364</v>
      </c>
      <c r="H2719" s="21">
        <f t="shared" si="218"/>
        <v>4.1559457568957478E-3</v>
      </c>
      <c r="I2719" s="21">
        <f t="shared" si="219"/>
        <v>2.166464397722212E-2</v>
      </c>
      <c r="J2719" s="21">
        <f t="shared" si="220"/>
        <v>4.7556923958048003E-2</v>
      </c>
      <c r="K2719" s="21">
        <f t="shared" si="221"/>
        <v>-4.3571558468546989E-4</v>
      </c>
    </row>
    <row r="2720" spans="1:11" x14ac:dyDescent="0.2">
      <c r="A2720" s="41">
        <v>44365</v>
      </c>
      <c r="B2720">
        <v>42.939540860000001</v>
      </c>
      <c r="C2720">
        <v>174.34500120000001</v>
      </c>
      <c r="D2720">
        <v>18.605117799999999</v>
      </c>
      <c r="E2720">
        <v>4166.4501950000003</v>
      </c>
      <c r="G2720" s="41">
        <f t="shared" si="217"/>
        <v>44365</v>
      </c>
      <c r="H2720" s="21">
        <f t="shared" si="218"/>
        <v>-1.8515623486217995E-2</v>
      </c>
      <c r="I2720" s="21">
        <f t="shared" si="219"/>
        <v>-6.7065834533763802E-4</v>
      </c>
      <c r="J2720" s="21">
        <f t="shared" si="220"/>
        <v>-9.9158944144739358E-4</v>
      </c>
      <c r="K2720" s="21">
        <f t="shared" si="221"/>
        <v>-1.3124468788176635E-2</v>
      </c>
    </row>
    <row r="2721" spans="1:11" x14ac:dyDescent="0.2">
      <c r="A2721" s="41">
        <v>44368</v>
      </c>
      <c r="B2721">
        <v>43.330265050000001</v>
      </c>
      <c r="C2721">
        <v>172.69799800000001</v>
      </c>
      <c r="D2721">
        <v>18.393999099999998</v>
      </c>
      <c r="E2721">
        <v>4224.7900390000004</v>
      </c>
      <c r="G2721" s="41">
        <f t="shared" si="217"/>
        <v>44368</v>
      </c>
      <c r="H2721" s="21">
        <f t="shared" si="218"/>
        <v>9.0994030717262836E-3</v>
      </c>
      <c r="I2721" s="21">
        <f t="shared" si="219"/>
        <v>-9.4468048333122834E-3</v>
      </c>
      <c r="J2721" s="21">
        <f t="shared" si="220"/>
        <v>-1.1347345513716633E-2</v>
      </c>
      <c r="K2721" s="21">
        <f t="shared" si="221"/>
        <v>1.4002290023774178E-2</v>
      </c>
    </row>
    <row r="2722" spans="1:11" x14ac:dyDescent="0.2">
      <c r="A2722" s="41">
        <v>44369</v>
      </c>
      <c r="B2722">
        <v>43.530403139999997</v>
      </c>
      <c r="C2722">
        <v>175.2720032</v>
      </c>
      <c r="D2722">
        <v>18.85266876</v>
      </c>
      <c r="E2722">
        <v>4246.4399409999996</v>
      </c>
      <c r="G2722" s="41">
        <f t="shared" si="217"/>
        <v>44369</v>
      </c>
      <c r="H2722" s="21">
        <f t="shared" si="218"/>
        <v>4.6188983558962983E-3</v>
      </c>
      <c r="I2722" s="21">
        <f t="shared" si="219"/>
        <v>1.4904661488895687E-2</v>
      </c>
      <c r="J2722" s="21">
        <f t="shared" si="220"/>
        <v>2.4935831382094653E-2</v>
      </c>
      <c r="K2722" s="21">
        <f t="shared" si="221"/>
        <v>5.1244918209292223E-3</v>
      </c>
    </row>
    <row r="2723" spans="1:11" x14ac:dyDescent="0.2">
      <c r="A2723" s="41">
        <v>44370</v>
      </c>
      <c r="B2723">
        <v>43.190494540000003</v>
      </c>
      <c r="C2723">
        <v>175.1909943</v>
      </c>
      <c r="D2723">
        <v>19.022859570000001</v>
      </c>
      <c r="E2723">
        <v>4241.8398440000001</v>
      </c>
      <c r="G2723" s="41">
        <f t="shared" si="217"/>
        <v>44370</v>
      </c>
      <c r="H2723" s="21">
        <f t="shared" si="218"/>
        <v>-7.8085332430025836E-3</v>
      </c>
      <c r="I2723" s="21">
        <f t="shared" si="219"/>
        <v>-4.6218961682975568E-4</v>
      </c>
      <c r="J2723" s="21">
        <f t="shared" si="220"/>
        <v>9.0274120956868042E-3</v>
      </c>
      <c r="K2723" s="21">
        <f t="shared" si="221"/>
        <v>-1.0832831887211958E-3</v>
      </c>
    </row>
    <row r="2724" spans="1:11" x14ac:dyDescent="0.2">
      <c r="A2724" s="41">
        <v>44371</v>
      </c>
      <c r="B2724">
        <v>43.49227905</v>
      </c>
      <c r="C2724">
        <v>172.4539948</v>
      </c>
      <c r="D2724">
        <v>19.17084122</v>
      </c>
      <c r="E2724">
        <v>4266.4902339999999</v>
      </c>
      <c r="G2724" s="41">
        <f t="shared" si="217"/>
        <v>44371</v>
      </c>
      <c r="H2724" s="21">
        <f t="shared" si="218"/>
        <v>6.9872899862377302E-3</v>
      </c>
      <c r="I2724" s="21">
        <f t="shared" si="219"/>
        <v>-1.5622946321733333E-2</v>
      </c>
      <c r="J2724" s="21">
        <f t="shared" si="220"/>
        <v>7.7791485268268179E-3</v>
      </c>
      <c r="K2724" s="21">
        <f t="shared" si="221"/>
        <v>5.8112495772011385E-3</v>
      </c>
    </row>
    <row r="2725" spans="1:11" x14ac:dyDescent="0.2">
      <c r="A2725" s="41">
        <v>44372</v>
      </c>
      <c r="B2725">
        <v>44.006908420000002</v>
      </c>
      <c r="C2725">
        <v>170.07299800000001</v>
      </c>
      <c r="D2725">
        <v>18.99666023</v>
      </c>
      <c r="E2725">
        <v>4280.7001950000003</v>
      </c>
      <c r="G2725" s="41">
        <f t="shared" si="217"/>
        <v>44372</v>
      </c>
      <c r="H2725" s="21">
        <f t="shared" si="218"/>
        <v>1.1832660445509615E-2</v>
      </c>
      <c r="I2725" s="21">
        <f t="shared" si="219"/>
        <v>-1.380656216610876E-2</v>
      </c>
      <c r="J2725" s="21">
        <f t="shared" si="220"/>
        <v>-9.0857249299152176E-3</v>
      </c>
      <c r="K2725" s="21">
        <f t="shared" si="221"/>
        <v>3.330597334258556E-3</v>
      </c>
    </row>
    <row r="2726" spans="1:11" x14ac:dyDescent="0.2">
      <c r="A2726" s="41">
        <v>44375</v>
      </c>
      <c r="B2726">
        <v>43.870307920000002</v>
      </c>
      <c r="C2726">
        <v>172.19450380000001</v>
      </c>
      <c r="D2726">
        <v>19.948940279999999</v>
      </c>
      <c r="E2726">
        <v>4290.6098629999997</v>
      </c>
      <c r="G2726" s="41">
        <f t="shared" si="217"/>
        <v>44375</v>
      </c>
      <c r="H2726" s="21">
        <f t="shared" si="218"/>
        <v>-3.1040694496484722E-3</v>
      </c>
      <c r="I2726" s="21">
        <f t="shared" si="219"/>
        <v>1.2474089508317965E-2</v>
      </c>
      <c r="J2726" s="21">
        <f t="shared" si="220"/>
        <v>5.0128814142610834E-2</v>
      </c>
      <c r="K2726" s="21">
        <f t="shared" si="221"/>
        <v>2.3149642695310391E-3</v>
      </c>
    </row>
    <row r="2727" spans="1:11" x14ac:dyDescent="0.2">
      <c r="A2727" s="41">
        <v>44376</v>
      </c>
      <c r="B2727">
        <v>43.616176609999997</v>
      </c>
      <c r="C2727">
        <v>172.40699770000001</v>
      </c>
      <c r="D2727">
        <v>19.990610119999999</v>
      </c>
      <c r="E2727">
        <v>4291.7998049999997</v>
      </c>
      <c r="G2727" s="41">
        <f t="shared" si="217"/>
        <v>44376</v>
      </c>
      <c r="H2727" s="21">
        <f t="shared" si="218"/>
        <v>-5.7927861017850208E-3</v>
      </c>
      <c r="I2727" s="21">
        <f t="shared" si="219"/>
        <v>1.2340341608509942E-3</v>
      </c>
      <c r="J2727" s="21">
        <f t="shared" si="220"/>
        <v>2.0888247403185733E-3</v>
      </c>
      <c r="K2727" s="21">
        <f t="shared" si="221"/>
        <v>2.7733633166260319E-4</v>
      </c>
    </row>
    <row r="2728" spans="1:11" x14ac:dyDescent="0.2">
      <c r="A2728" s="41">
        <v>44377</v>
      </c>
      <c r="B2728">
        <v>44.797912599999997</v>
      </c>
      <c r="C2728">
        <v>172.00799559999999</v>
      </c>
      <c r="D2728">
        <v>19.966409680000002</v>
      </c>
      <c r="E2728">
        <v>4297.5</v>
      </c>
      <c r="G2728" s="41">
        <f t="shared" si="217"/>
        <v>44377</v>
      </c>
      <c r="H2728" s="21">
        <f t="shared" si="218"/>
        <v>2.7093983972200357E-2</v>
      </c>
      <c r="I2728" s="21">
        <f t="shared" si="219"/>
        <v>-2.31430339442662E-3</v>
      </c>
      <c r="J2728" s="21">
        <f t="shared" si="220"/>
        <v>-1.210590364912667E-3</v>
      </c>
      <c r="K2728" s="21">
        <f t="shared" si="221"/>
        <v>1.3281595738365848E-3</v>
      </c>
    </row>
    <row r="2729" spans="1:11" x14ac:dyDescent="0.2">
      <c r="A2729" s="41">
        <v>44378</v>
      </c>
      <c r="B2729">
        <v>44.25786591</v>
      </c>
      <c r="C2729">
        <v>171.64849849999999</v>
      </c>
      <c r="D2729">
        <v>20.175533290000001</v>
      </c>
      <c r="E2729">
        <v>4319.9399409999996</v>
      </c>
      <c r="G2729" s="41">
        <f t="shared" si="217"/>
        <v>44378</v>
      </c>
      <c r="H2729" s="21">
        <f t="shared" si="218"/>
        <v>-1.205517531189605E-2</v>
      </c>
      <c r="I2729" s="21">
        <f t="shared" si="219"/>
        <v>-2.090002262662205E-3</v>
      </c>
      <c r="J2729" s="21">
        <f t="shared" si="220"/>
        <v>1.0473771366590556E-2</v>
      </c>
      <c r="K2729" s="21">
        <f t="shared" si="221"/>
        <v>5.2216267597440247E-3</v>
      </c>
    </row>
    <row r="2730" spans="1:11" x14ac:dyDescent="0.2">
      <c r="A2730" s="41">
        <v>44379</v>
      </c>
      <c r="B2730">
        <v>44.508834839999999</v>
      </c>
      <c r="C2730">
        <v>175.54899599999999</v>
      </c>
      <c r="D2730">
        <v>20.450031280000001</v>
      </c>
      <c r="E2730">
        <v>4352.3398440000001</v>
      </c>
      <c r="G2730" s="41">
        <f t="shared" si="217"/>
        <v>44379</v>
      </c>
      <c r="H2730" s="21">
        <f t="shared" si="218"/>
        <v>5.6706062264808167E-3</v>
      </c>
      <c r="I2730" s="21">
        <f t="shared" si="219"/>
        <v>2.2723749605068733E-2</v>
      </c>
      <c r="J2730" s="21">
        <f t="shared" si="220"/>
        <v>1.3605488690405787E-2</v>
      </c>
      <c r="K2730" s="21">
        <f t="shared" si="221"/>
        <v>7.5000818165311678E-3</v>
      </c>
    </row>
    <row r="2731" spans="1:11" x14ac:dyDescent="0.2">
      <c r="A2731" s="41">
        <v>44383</v>
      </c>
      <c r="B2731">
        <v>44.454833979999997</v>
      </c>
      <c r="C2731">
        <v>183.78700259999999</v>
      </c>
      <c r="D2731">
        <v>20.661151889999999</v>
      </c>
      <c r="E2731">
        <v>4343.5400390000004</v>
      </c>
      <c r="G2731" s="41">
        <f t="shared" si="217"/>
        <v>44383</v>
      </c>
      <c r="H2731" s="21">
        <f t="shared" si="218"/>
        <v>-1.2132615961330826E-3</v>
      </c>
      <c r="I2731" s="21">
        <f t="shared" si="219"/>
        <v>4.6927107461212758E-2</v>
      </c>
      <c r="J2731" s="21">
        <f t="shared" si="220"/>
        <v>1.0323730419252275E-2</v>
      </c>
      <c r="K2731" s="21">
        <f t="shared" si="221"/>
        <v>-2.0218561315084038E-3</v>
      </c>
    </row>
    <row r="2732" spans="1:11" x14ac:dyDescent="0.2">
      <c r="A2732" s="41">
        <v>44384</v>
      </c>
      <c r="B2732">
        <v>44.381763460000002</v>
      </c>
      <c r="C2732">
        <v>184.8289948</v>
      </c>
      <c r="D2732">
        <v>20.334991460000001</v>
      </c>
      <c r="E2732">
        <v>4358.1298829999996</v>
      </c>
      <c r="G2732" s="41">
        <f t="shared" si="217"/>
        <v>44384</v>
      </c>
      <c r="H2732" s="21">
        <f t="shared" si="218"/>
        <v>-1.6437024606338344E-3</v>
      </c>
      <c r="I2732" s="21">
        <f t="shared" si="219"/>
        <v>5.6695641435964284E-3</v>
      </c>
      <c r="J2732" s="21">
        <f t="shared" si="220"/>
        <v>-1.5786168735241746E-2</v>
      </c>
      <c r="K2732" s="21">
        <f t="shared" si="221"/>
        <v>3.3589753677873979E-3</v>
      </c>
    </row>
    <row r="2733" spans="1:11" x14ac:dyDescent="0.2">
      <c r="A2733" s="41">
        <v>44385</v>
      </c>
      <c r="B2733">
        <v>44.343643190000002</v>
      </c>
      <c r="C2733">
        <v>186.57049559999999</v>
      </c>
      <c r="D2733">
        <v>19.86683464</v>
      </c>
      <c r="E2733">
        <v>4320.8198240000002</v>
      </c>
      <c r="G2733" s="41">
        <f t="shared" si="217"/>
        <v>44385</v>
      </c>
      <c r="H2733" s="21">
        <f t="shared" si="218"/>
        <v>-8.5891742526988555E-4</v>
      </c>
      <c r="I2733" s="21">
        <f t="shared" si="219"/>
        <v>9.4222272965582832E-3</v>
      </c>
      <c r="J2733" s="21">
        <f t="shared" si="220"/>
        <v>-2.3022228503065234E-2</v>
      </c>
      <c r="K2733" s="21">
        <f t="shared" si="221"/>
        <v>-8.5610250271651589E-3</v>
      </c>
    </row>
    <row r="2734" spans="1:11" x14ac:dyDescent="0.2">
      <c r="A2734" s="41">
        <v>44386</v>
      </c>
      <c r="B2734">
        <v>44.569187159999998</v>
      </c>
      <c r="C2734">
        <v>185.96699520000001</v>
      </c>
      <c r="D2734">
        <v>20.01407051</v>
      </c>
      <c r="E2734">
        <v>4369.5498049999997</v>
      </c>
      <c r="G2734" s="41">
        <f t="shared" si="217"/>
        <v>44386</v>
      </c>
      <c r="H2734" s="21">
        <f t="shared" si="218"/>
        <v>5.086275140578877E-3</v>
      </c>
      <c r="I2734" s="21">
        <f t="shared" si="219"/>
        <v>-3.234704383772713E-3</v>
      </c>
      <c r="J2734" s="21">
        <f t="shared" si="220"/>
        <v>7.4111388486395313E-3</v>
      </c>
      <c r="K2734" s="21">
        <f t="shared" si="221"/>
        <v>1.1277947932317955E-2</v>
      </c>
    </row>
    <row r="2735" spans="1:11" x14ac:dyDescent="0.2">
      <c r="A2735" s="41">
        <v>44389</v>
      </c>
      <c r="B2735">
        <v>44.489765169999998</v>
      </c>
      <c r="C2735">
        <v>185.9275055</v>
      </c>
      <c r="D2735">
        <v>20.475486759999999</v>
      </c>
      <c r="E2735">
        <v>4384.6298829999996</v>
      </c>
      <c r="G2735" s="41">
        <f t="shared" si="217"/>
        <v>44389</v>
      </c>
      <c r="H2735" s="21">
        <f t="shared" si="218"/>
        <v>-1.7819932348077439E-3</v>
      </c>
      <c r="I2735" s="21">
        <f t="shared" si="219"/>
        <v>-2.1234789516033636E-4</v>
      </c>
      <c r="J2735" s="21">
        <f t="shared" si="220"/>
        <v>2.305459300592827E-2</v>
      </c>
      <c r="K2735" s="21">
        <f t="shared" si="221"/>
        <v>3.4511743023832864E-3</v>
      </c>
    </row>
    <row r="2736" spans="1:11" x14ac:dyDescent="0.2">
      <c r="A2736" s="41">
        <v>44390</v>
      </c>
      <c r="B2736">
        <v>44.658142089999998</v>
      </c>
      <c r="C2736">
        <v>183.86799619999999</v>
      </c>
      <c r="D2736">
        <v>20.213460919999999</v>
      </c>
      <c r="E2736">
        <v>4369.2099609999996</v>
      </c>
      <c r="G2736" s="41">
        <f t="shared" si="217"/>
        <v>44390</v>
      </c>
      <c r="H2736" s="21">
        <f t="shared" si="218"/>
        <v>3.7846214597135859E-3</v>
      </c>
      <c r="I2736" s="21">
        <f t="shared" si="219"/>
        <v>-1.1076947945176441E-2</v>
      </c>
      <c r="J2736" s="21">
        <f t="shared" si="220"/>
        <v>-1.2797050593780335E-2</v>
      </c>
      <c r="K2736" s="21">
        <f t="shared" si="221"/>
        <v>-3.5168126869239424E-3</v>
      </c>
    </row>
    <row r="2737" spans="1:11" x14ac:dyDescent="0.2">
      <c r="A2737" s="41">
        <v>44391</v>
      </c>
      <c r="B2737">
        <v>44.966274259999999</v>
      </c>
      <c r="C2737">
        <v>184.0839996</v>
      </c>
      <c r="D2737">
        <v>19.80569839</v>
      </c>
      <c r="E2737">
        <v>4374.2998049999997</v>
      </c>
      <c r="G2737" s="41">
        <f t="shared" si="217"/>
        <v>44391</v>
      </c>
      <c r="H2737" s="21">
        <f t="shared" si="218"/>
        <v>6.8997982356502549E-3</v>
      </c>
      <c r="I2737" s="21">
        <f t="shared" si="219"/>
        <v>1.1747743188816884E-3</v>
      </c>
      <c r="J2737" s="21">
        <f t="shared" si="220"/>
        <v>-2.0172821052952039E-2</v>
      </c>
      <c r="K2737" s="21">
        <f t="shared" si="221"/>
        <v>1.1649346324467125E-3</v>
      </c>
    </row>
    <row r="2738" spans="1:11" x14ac:dyDescent="0.2">
      <c r="A2738" s="41">
        <v>44392</v>
      </c>
      <c r="B2738">
        <v>45.001224520000001</v>
      </c>
      <c r="C2738">
        <v>181.5599976</v>
      </c>
      <c r="D2738">
        <v>18.932027819999998</v>
      </c>
      <c r="E2738">
        <v>4360.0297849999997</v>
      </c>
      <c r="G2738" s="41">
        <f t="shared" si="217"/>
        <v>44392</v>
      </c>
      <c r="H2738" s="21">
        <f t="shared" si="218"/>
        <v>7.7725496664268734E-4</v>
      </c>
      <c r="I2738" s="21">
        <f t="shared" si="219"/>
        <v>-1.3711142768977447E-2</v>
      </c>
      <c r="J2738" s="21">
        <f t="shared" si="220"/>
        <v>-4.411208091713259E-2</v>
      </c>
      <c r="K2738" s="21">
        <f t="shared" si="221"/>
        <v>-3.2622409610993941E-3</v>
      </c>
    </row>
    <row r="2739" spans="1:11" x14ac:dyDescent="0.2">
      <c r="A2739" s="41">
        <v>44393</v>
      </c>
      <c r="B2739">
        <v>44.969455719999999</v>
      </c>
      <c r="C2739">
        <v>178.6815033</v>
      </c>
      <c r="D2739">
        <v>18.12822723</v>
      </c>
      <c r="E2739">
        <v>4327.1601559999999</v>
      </c>
      <c r="G2739" s="41">
        <f t="shared" si="217"/>
        <v>44393</v>
      </c>
      <c r="H2739" s="21">
        <f t="shared" si="218"/>
        <v>-7.0595412322352997E-4</v>
      </c>
      <c r="I2739" s="21">
        <f t="shared" si="219"/>
        <v>-1.5854231868529189E-2</v>
      </c>
      <c r="J2739" s="21">
        <f t="shared" si="220"/>
        <v>-4.2457184071473586E-2</v>
      </c>
      <c r="K2739" s="21">
        <f t="shared" si="221"/>
        <v>-7.5388542328500563E-3</v>
      </c>
    </row>
    <row r="2740" spans="1:11" x14ac:dyDescent="0.2">
      <c r="A2740" s="41">
        <v>44396</v>
      </c>
      <c r="B2740">
        <v>44.864620209999998</v>
      </c>
      <c r="C2740">
        <v>177.47950739999999</v>
      </c>
      <c r="D2740">
        <v>18.745864869999998</v>
      </c>
      <c r="E2740">
        <v>4258.4902339999999</v>
      </c>
      <c r="G2740" s="41">
        <f t="shared" si="217"/>
        <v>44396</v>
      </c>
      <c r="H2740" s="21">
        <f t="shared" si="218"/>
        <v>-2.3312603704335184E-3</v>
      </c>
      <c r="I2740" s="21">
        <f t="shared" si="219"/>
        <v>-6.7270303741618909E-3</v>
      </c>
      <c r="J2740" s="21">
        <f t="shared" si="220"/>
        <v>3.4070493058355078E-2</v>
      </c>
      <c r="K2740" s="21">
        <f t="shared" si="221"/>
        <v>-1.5869512457213575E-2</v>
      </c>
    </row>
    <row r="2741" spans="1:11" x14ac:dyDescent="0.2">
      <c r="A2741" s="41">
        <v>44397</v>
      </c>
      <c r="B2741">
        <v>45.067935939999998</v>
      </c>
      <c r="C2741">
        <v>178.6595001</v>
      </c>
      <c r="D2741">
        <v>18.578416820000001</v>
      </c>
      <c r="E2741">
        <v>4323.0600590000004</v>
      </c>
      <c r="G2741" s="41">
        <f t="shared" si="217"/>
        <v>44397</v>
      </c>
      <c r="H2741" s="21">
        <f t="shared" si="218"/>
        <v>4.531760862976888E-3</v>
      </c>
      <c r="I2741" s="21">
        <f t="shared" si="219"/>
        <v>6.6486137880727991E-3</v>
      </c>
      <c r="J2741" s="21">
        <f t="shared" si="220"/>
        <v>-8.9325326497990964E-3</v>
      </c>
      <c r="K2741" s="21">
        <f t="shared" si="221"/>
        <v>1.5162609622647816E-2</v>
      </c>
    </row>
    <row r="2742" spans="1:11" x14ac:dyDescent="0.2">
      <c r="A2742" s="41">
        <v>44398</v>
      </c>
      <c r="B2742">
        <v>44.845565800000003</v>
      </c>
      <c r="C2742">
        <v>179.2599945</v>
      </c>
      <c r="D2742">
        <v>19.374975200000002</v>
      </c>
      <c r="E2742">
        <v>4358.6899409999996</v>
      </c>
      <c r="G2742" s="41">
        <f t="shared" si="217"/>
        <v>44398</v>
      </c>
      <c r="H2742" s="21">
        <f t="shared" si="218"/>
        <v>-4.9341097026507257E-3</v>
      </c>
      <c r="I2742" s="21">
        <f t="shared" si="219"/>
        <v>3.3611109382030158E-3</v>
      </c>
      <c r="J2742" s="21">
        <f t="shared" si="220"/>
        <v>4.2875471452577862E-2</v>
      </c>
      <c r="K2742" s="21">
        <f t="shared" si="221"/>
        <v>8.2418198021152467E-3</v>
      </c>
    </row>
    <row r="2743" spans="1:11" x14ac:dyDescent="0.2">
      <c r="A2743" s="41">
        <v>44399</v>
      </c>
      <c r="B2743">
        <v>44.877330780000001</v>
      </c>
      <c r="C2743">
        <v>181.90150449999999</v>
      </c>
      <c r="D2743">
        <v>19.558645250000001</v>
      </c>
      <c r="E2743">
        <v>4367.4799800000001</v>
      </c>
      <c r="G2743" s="41">
        <f t="shared" si="217"/>
        <v>44399</v>
      </c>
      <c r="H2743" s="21">
        <f t="shared" si="218"/>
        <v>7.0831930500469653E-4</v>
      </c>
      <c r="I2743" s="21">
        <f t="shared" si="219"/>
        <v>1.473563584205051E-2</v>
      </c>
      <c r="J2743" s="21">
        <f t="shared" si="220"/>
        <v>9.4797566502176078E-3</v>
      </c>
      <c r="K2743" s="21">
        <f t="shared" si="221"/>
        <v>2.0166699441768188E-3</v>
      </c>
    </row>
    <row r="2744" spans="1:11" x14ac:dyDescent="0.2">
      <c r="A2744" s="41">
        <v>44400</v>
      </c>
      <c r="B2744">
        <v>45.245819089999998</v>
      </c>
      <c r="C2744">
        <v>182.83200070000001</v>
      </c>
      <c r="D2744">
        <v>19.52270699</v>
      </c>
      <c r="E2744">
        <v>4411.7900390000004</v>
      </c>
      <c r="G2744" s="41">
        <f t="shared" si="217"/>
        <v>44400</v>
      </c>
      <c r="H2744" s="21">
        <f t="shared" si="218"/>
        <v>8.211012188011341E-3</v>
      </c>
      <c r="I2744" s="21">
        <f t="shared" si="219"/>
        <v>5.1153848482876629E-3</v>
      </c>
      <c r="J2744" s="21">
        <f t="shared" si="220"/>
        <v>-1.8374616207122996E-3</v>
      </c>
      <c r="K2744" s="21">
        <f t="shared" si="221"/>
        <v>1.0145452114928899E-2</v>
      </c>
    </row>
    <row r="2745" spans="1:11" x14ac:dyDescent="0.2">
      <c r="A2745" s="41">
        <v>44403</v>
      </c>
      <c r="B2745">
        <v>45.309360499999997</v>
      </c>
      <c r="C2745">
        <v>184.9909973</v>
      </c>
      <c r="D2745">
        <v>19.259187699999998</v>
      </c>
      <c r="E2745">
        <v>4422.2998049999997</v>
      </c>
      <c r="G2745" s="41">
        <f t="shared" si="217"/>
        <v>44403</v>
      </c>
      <c r="H2745" s="21">
        <f t="shared" si="218"/>
        <v>1.4043598121984875E-3</v>
      </c>
      <c r="I2745" s="21">
        <f t="shared" si="219"/>
        <v>1.1808636298536124E-2</v>
      </c>
      <c r="J2745" s="21">
        <f t="shared" si="220"/>
        <v>-1.3498091741835916E-2</v>
      </c>
      <c r="K2745" s="21">
        <f t="shared" si="221"/>
        <v>2.3821999476614231E-3</v>
      </c>
    </row>
    <row r="2746" spans="1:11" x14ac:dyDescent="0.2">
      <c r="A2746" s="41">
        <v>44404</v>
      </c>
      <c r="B2746">
        <v>45.312534329999998</v>
      </c>
      <c r="C2746">
        <v>181.31950380000001</v>
      </c>
      <c r="D2746">
        <v>19.17333794</v>
      </c>
      <c r="E2746">
        <v>4401.4599609999996</v>
      </c>
      <c r="G2746" s="41">
        <f t="shared" si="217"/>
        <v>44404</v>
      </c>
      <c r="H2746" s="21">
        <f t="shared" si="218"/>
        <v>7.0047998139401849E-5</v>
      </c>
      <c r="I2746" s="21">
        <f t="shared" si="219"/>
        <v>-1.9846876624195597E-2</v>
      </c>
      <c r="J2746" s="21">
        <f t="shared" si="220"/>
        <v>-4.4576002548643023E-3</v>
      </c>
      <c r="K2746" s="21">
        <f t="shared" si="221"/>
        <v>-4.7124448632899218E-3</v>
      </c>
    </row>
    <row r="2747" spans="1:11" x14ac:dyDescent="0.2">
      <c r="A2747" s="41">
        <v>44405</v>
      </c>
      <c r="B2747">
        <v>45.12828064</v>
      </c>
      <c r="C2747">
        <v>181.5160065</v>
      </c>
      <c r="D2747">
        <v>19.467809679999998</v>
      </c>
      <c r="E2747">
        <v>4400.6401370000003</v>
      </c>
      <c r="G2747" s="41">
        <f t="shared" si="217"/>
        <v>44405</v>
      </c>
      <c r="H2747" s="21">
        <f t="shared" si="218"/>
        <v>-4.0662852503045698E-3</v>
      </c>
      <c r="I2747" s="21">
        <f t="shared" si="219"/>
        <v>1.0837372476859564E-3</v>
      </c>
      <c r="J2747" s="21">
        <f t="shared" si="220"/>
        <v>1.5358397213959485E-2</v>
      </c>
      <c r="K2747" s="21">
        <f t="shared" si="221"/>
        <v>-1.8626183295167298E-4</v>
      </c>
    </row>
    <row r="2748" spans="1:11" x14ac:dyDescent="0.2">
      <c r="A2748" s="41">
        <v>44406</v>
      </c>
      <c r="B2748">
        <v>45.185478209999999</v>
      </c>
      <c r="C2748">
        <v>179.99600219999999</v>
      </c>
      <c r="D2748">
        <v>19.626522059999999</v>
      </c>
      <c r="E2748">
        <v>4419.1499020000001</v>
      </c>
      <c r="G2748" s="41">
        <f t="shared" si="217"/>
        <v>44406</v>
      </c>
      <c r="H2748" s="21">
        <f t="shared" si="218"/>
        <v>1.2674440326295485E-3</v>
      </c>
      <c r="I2748" s="21">
        <f t="shared" si="219"/>
        <v>-8.3739408403082916E-3</v>
      </c>
      <c r="J2748" s="21">
        <f t="shared" si="220"/>
        <v>8.1525545302125746E-3</v>
      </c>
      <c r="K2748" s="21">
        <f t="shared" si="221"/>
        <v>4.2061528377137503E-3</v>
      </c>
    </row>
    <row r="2749" spans="1:11" x14ac:dyDescent="0.2">
      <c r="A2749" s="41">
        <v>44407</v>
      </c>
      <c r="B2749">
        <v>45.283946989999997</v>
      </c>
      <c r="C2749">
        <v>166.37950129999999</v>
      </c>
      <c r="D2749">
        <v>19.463813779999999</v>
      </c>
      <c r="E2749">
        <v>4395.2597660000001</v>
      </c>
      <c r="G2749" s="41">
        <f t="shared" si="217"/>
        <v>44407</v>
      </c>
      <c r="H2749" s="21">
        <f t="shared" si="218"/>
        <v>2.1792129662181014E-3</v>
      </c>
      <c r="I2749" s="21">
        <f t="shared" si="219"/>
        <v>-7.5648907384455288E-2</v>
      </c>
      <c r="J2749" s="21">
        <f t="shared" si="220"/>
        <v>-8.2902248040985782E-3</v>
      </c>
      <c r="K2749" s="21">
        <f t="shared" si="221"/>
        <v>-5.4060478892530295E-3</v>
      </c>
    </row>
    <row r="2750" spans="1:11" x14ac:dyDescent="0.2">
      <c r="A2750" s="41">
        <v>44410</v>
      </c>
      <c r="B2750">
        <v>45.17910767</v>
      </c>
      <c r="C2750">
        <v>166.57400509999999</v>
      </c>
      <c r="D2750">
        <v>19.7143631</v>
      </c>
      <c r="E2750">
        <v>4387.1601559999999</v>
      </c>
      <c r="G2750" s="41">
        <f t="shared" si="217"/>
        <v>44410</v>
      </c>
      <c r="H2750" s="21">
        <f t="shared" si="218"/>
        <v>-2.3151541985319424E-3</v>
      </c>
      <c r="I2750" s="21">
        <f t="shared" si="219"/>
        <v>1.1690370417043461E-3</v>
      </c>
      <c r="J2750" s="21">
        <f t="shared" si="220"/>
        <v>1.2872570752678003E-2</v>
      </c>
      <c r="K2750" s="21">
        <f t="shared" si="221"/>
        <v>-1.8428057569328526E-3</v>
      </c>
    </row>
    <row r="2751" spans="1:11" x14ac:dyDescent="0.2">
      <c r="A2751" s="41">
        <v>44411</v>
      </c>
      <c r="B2751">
        <v>45.687389369999998</v>
      </c>
      <c r="C2751">
        <v>168.31199649999999</v>
      </c>
      <c r="D2751">
        <v>19.779243470000001</v>
      </c>
      <c r="E2751">
        <v>4423.1499020000001</v>
      </c>
      <c r="G2751" s="41">
        <f t="shared" si="217"/>
        <v>44411</v>
      </c>
      <c r="H2751" s="21">
        <f t="shared" si="218"/>
        <v>1.1250370496748629E-2</v>
      </c>
      <c r="I2751" s="21">
        <f t="shared" si="219"/>
        <v>1.0433749245307711E-2</v>
      </c>
      <c r="J2751" s="21">
        <f t="shared" si="220"/>
        <v>3.2910203424223461E-3</v>
      </c>
      <c r="K2751" s="21">
        <f t="shared" si="221"/>
        <v>8.2034265265606976E-3</v>
      </c>
    </row>
    <row r="2752" spans="1:11" x14ac:dyDescent="0.2">
      <c r="A2752" s="41">
        <v>44412</v>
      </c>
      <c r="B2752">
        <v>45.376064300000003</v>
      </c>
      <c r="C2752">
        <v>167.73599239999999</v>
      </c>
      <c r="D2752">
        <v>20.237413409999998</v>
      </c>
      <c r="E2752">
        <v>4402.6601559999999</v>
      </c>
      <c r="G2752" s="41">
        <f t="shared" si="217"/>
        <v>44412</v>
      </c>
      <c r="H2752" s="21">
        <f t="shared" si="218"/>
        <v>-6.8142451186852578E-3</v>
      </c>
      <c r="I2752" s="21">
        <f t="shared" si="219"/>
        <v>-3.4222403154727798E-3</v>
      </c>
      <c r="J2752" s="21">
        <f t="shared" si="220"/>
        <v>2.3164179190924283E-2</v>
      </c>
      <c r="K2752" s="21">
        <f t="shared" si="221"/>
        <v>-4.6323878805769603E-3</v>
      </c>
    </row>
    <row r="2753" spans="1:11" x14ac:dyDescent="0.2">
      <c r="A2753" s="41">
        <v>44413</v>
      </c>
      <c r="B2753">
        <v>46.217891690000002</v>
      </c>
      <c r="C2753">
        <v>168.7994995</v>
      </c>
      <c r="D2753">
        <v>20.599761959999999</v>
      </c>
      <c r="E2753">
        <v>4429.1000979999999</v>
      </c>
      <c r="G2753" s="41">
        <f t="shared" si="217"/>
        <v>44413</v>
      </c>
      <c r="H2753" s="21">
        <f t="shared" si="218"/>
        <v>1.8552234597393209E-2</v>
      </c>
      <c r="I2753" s="21">
        <f t="shared" si="219"/>
        <v>6.3403631193468257E-3</v>
      </c>
      <c r="J2753" s="21">
        <f t="shared" si="220"/>
        <v>1.7904884515575148E-2</v>
      </c>
      <c r="K2753" s="21">
        <f t="shared" si="221"/>
        <v>6.0054469486969797E-3</v>
      </c>
    </row>
    <row r="2754" spans="1:11" x14ac:dyDescent="0.2">
      <c r="A2754" s="41">
        <v>44414</v>
      </c>
      <c r="B2754">
        <v>46.135303499999999</v>
      </c>
      <c r="C2754">
        <v>167.246994</v>
      </c>
      <c r="D2754">
        <v>20.329250340000002</v>
      </c>
      <c r="E2754">
        <v>4436.5200199999999</v>
      </c>
      <c r="G2754" s="41">
        <f t="shared" ref="G2754:G2817" si="222">A2754</f>
        <v>44414</v>
      </c>
      <c r="H2754" s="21">
        <f t="shared" si="218"/>
        <v>-1.7869311424664582E-3</v>
      </c>
      <c r="I2754" s="21">
        <f t="shared" si="219"/>
        <v>-9.1973347349882939E-3</v>
      </c>
      <c r="J2754" s="21">
        <f t="shared" si="220"/>
        <v>-1.3131783781058615E-2</v>
      </c>
      <c r="K2754" s="21">
        <f t="shared" si="221"/>
        <v>1.6752662698571452E-3</v>
      </c>
    </row>
    <row r="2755" spans="1:11" x14ac:dyDescent="0.2">
      <c r="A2755" s="41">
        <v>44417</v>
      </c>
      <c r="B2755">
        <v>46.246494290000001</v>
      </c>
      <c r="C2755">
        <v>167.0935059</v>
      </c>
      <c r="D2755">
        <v>20.258380890000002</v>
      </c>
      <c r="E2755">
        <v>4432.3500979999999</v>
      </c>
      <c r="G2755" s="41">
        <f t="shared" si="222"/>
        <v>44417</v>
      </c>
      <c r="H2755" s="21">
        <f t="shared" si="218"/>
        <v>2.4101020599117113E-3</v>
      </c>
      <c r="I2755" s="21">
        <f t="shared" si="219"/>
        <v>-9.1773308643150475E-4</v>
      </c>
      <c r="J2755" s="21">
        <f t="shared" si="220"/>
        <v>-3.4860828025987667E-3</v>
      </c>
      <c r="K2755" s="21">
        <f t="shared" si="221"/>
        <v>-9.3990830227341782E-4</v>
      </c>
    </row>
    <row r="2756" spans="1:11" x14ac:dyDescent="0.2">
      <c r="A2756" s="41">
        <v>44418</v>
      </c>
      <c r="B2756">
        <v>47.231269840000003</v>
      </c>
      <c r="C2756">
        <v>166.03399659999999</v>
      </c>
      <c r="D2756">
        <v>19.90002441</v>
      </c>
      <c r="E2756">
        <v>4436.75</v>
      </c>
      <c r="G2756" s="41">
        <f t="shared" si="222"/>
        <v>44418</v>
      </c>
      <c r="H2756" s="21">
        <f t="shared" si="218"/>
        <v>2.1294058395534263E-2</v>
      </c>
      <c r="I2756" s="21">
        <f t="shared" si="219"/>
        <v>-6.3408167438541163E-3</v>
      </c>
      <c r="J2756" s="21">
        <f t="shared" si="220"/>
        <v>-1.7689295208033862E-2</v>
      </c>
      <c r="K2756" s="21">
        <f t="shared" si="221"/>
        <v>9.9267925653823141E-4</v>
      </c>
    </row>
    <row r="2757" spans="1:11" x14ac:dyDescent="0.2">
      <c r="A2757" s="41">
        <v>44419</v>
      </c>
      <c r="B2757">
        <v>47.653770450000003</v>
      </c>
      <c r="C2757">
        <v>164.60549929999999</v>
      </c>
      <c r="D2757">
        <v>19.663452150000001</v>
      </c>
      <c r="E2757">
        <v>4442.4101559999999</v>
      </c>
      <c r="G2757" s="41">
        <f t="shared" si="222"/>
        <v>44419</v>
      </c>
      <c r="H2757" s="21">
        <f t="shared" ref="H2757:H2820" si="223">(B2757-B2756)/B2756</f>
        <v>8.945357840923129E-3</v>
      </c>
      <c r="I2757" s="21">
        <f t="shared" ref="I2757:I2820" si="224">C2757/C2756-1</f>
        <v>-8.6036434058830435E-3</v>
      </c>
      <c r="J2757" s="21">
        <f t="shared" ref="J2757:J2820" si="225">D2757/D2756-1</f>
        <v>-1.1888038684069069E-2</v>
      </c>
      <c r="K2757" s="21">
        <f t="shared" ref="K2757:K2820" si="226">E2757/E2756-1</f>
        <v>1.2757437313348774E-3</v>
      </c>
    </row>
    <row r="2758" spans="1:11" x14ac:dyDescent="0.2">
      <c r="A2758" s="41">
        <v>44420</v>
      </c>
      <c r="B2758">
        <v>47.526241300000002</v>
      </c>
      <c r="C2758">
        <v>165.1750031</v>
      </c>
      <c r="D2758">
        <v>19.8690815</v>
      </c>
      <c r="E2758">
        <v>4460.830078</v>
      </c>
      <c r="G2758" s="41">
        <f t="shared" si="222"/>
        <v>44420</v>
      </c>
      <c r="H2758" s="21">
        <f t="shared" si="223"/>
        <v>-2.6761607485772587E-3</v>
      </c>
      <c r="I2758" s="21">
        <f t="shared" si="224"/>
        <v>3.4598102883673931E-3</v>
      </c>
      <c r="J2758" s="21">
        <f t="shared" si="225"/>
        <v>1.0457438929409868E-2</v>
      </c>
      <c r="K2758" s="21">
        <f t="shared" si="226"/>
        <v>4.1463803100489915E-3</v>
      </c>
    </row>
    <row r="2759" spans="1:11" x14ac:dyDescent="0.2">
      <c r="A2759" s="41">
        <v>44421</v>
      </c>
      <c r="B2759">
        <v>47.676086429999998</v>
      </c>
      <c r="C2759">
        <v>164.69850159999999</v>
      </c>
      <c r="D2759">
        <v>20.151571270000002</v>
      </c>
      <c r="E2759">
        <v>4468</v>
      </c>
      <c r="G2759" s="41">
        <f t="shared" si="222"/>
        <v>44421</v>
      </c>
      <c r="H2759" s="21">
        <f t="shared" si="223"/>
        <v>3.1528925053030789E-3</v>
      </c>
      <c r="I2759" s="21">
        <f t="shared" si="224"/>
        <v>-2.8848281583595536E-3</v>
      </c>
      <c r="J2759" s="21">
        <f t="shared" si="225"/>
        <v>1.4217555552328953E-2</v>
      </c>
      <c r="K2759" s="21">
        <f t="shared" si="226"/>
        <v>1.6073066838750982E-3</v>
      </c>
    </row>
    <row r="2760" spans="1:11" x14ac:dyDescent="0.2">
      <c r="A2760" s="41">
        <v>44424</v>
      </c>
      <c r="B2760">
        <v>48.065078739999997</v>
      </c>
      <c r="C2760">
        <v>164.94949339999999</v>
      </c>
      <c r="D2760">
        <v>19.914001460000001</v>
      </c>
      <c r="E2760">
        <v>4479.7099609999996</v>
      </c>
      <c r="G2760" s="41">
        <f t="shared" si="222"/>
        <v>44424</v>
      </c>
      <c r="H2760" s="21">
        <f t="shared" si="223"/>
        <v>8.1590654587627189E-3</v>
      </c>
      <c r="I2760" s="21">
        <f t="shared" si="224"/>
        <v>1.523947076395249E-3</v>
      </c>
      <c r="J2760" s="21">
        <f t="shared" si="225"/>
        <v>-1.1789145710621285E-2</v>
      </c>
      <c r="K2760" s="21">
        <f t="shared" si="226"/>
        <v>2.6208507162039929E-3</v>
      </c>
    </row>
    <row r="2761" spans="1:11" x14ac:dyDescent="0.2">
      <c r="A2761" s="41">
        <v>44425</v>
      </c>
      <c r="B2761">
        <v>48.049133300000001</v>
      </c>
      <c r="C2761">
        <v>162.09800720000001</v>
      </c>
      <c r="D2761">
        <v>19.42288971</v>
      </c>
      <c r="E2761">
        <v>4448.080078</v>
      </c>
      <c r="G2761" s="41">
        <f t="shared" si="222"/>
        <v>44425</v>
      </c>
      <c r="H2761" s="21">
        <f t="shared" si="223"/>
        <v>-3.3174688189423467E-4</v>
      </c>
      <c r="I2761" s="21">
        <f t="shared" si="224"/>
        <v>-1.728702611462507E-2</v>
      </c>
      <c r="J2761" s="21">
        <f t="shared" si="225"/>
        <v>-2.466163071176164E-2</v>
      </c>
      <c r="K2761" s="21">
        <f t="shared" si="226"/>
        <v>-7.0606988567043505E-3</v>
      </c>
    </row>
    <row r="2762" spans="1:11" x14ac:dyDescent="0.2">
      <c r="A2762" s="41">
        <v>44426</v>
      </c>
      <c r="B2762">
        <v>47.53899002</v>
      </c>
      <c r="C2762">
        <v>160.06100459999999</v>
      </c>
      <c r="D2762">
        <v>19.005643840000001</v>
      </c>
      <c r="E2762">
        <v>4400.2700199999999</v>
      </c>
      <c r="G2762" s="41">
        <f t="shared" si="222"/>
        <v>44426</v>
      </c>
      <c r="H2762" s="21">
        <f t="shared" si="223"/>
        <v>-1.0617117208230709E-2</v>
      </c>
      <c r="I2762" s="21">
        <f t="shared" si="224"/>
        <v>-1.2566487615648048E-2</v>
      </c>
      <c r="J2762" s="21">
        <f t="shared" si="225"/>
        <v>-2.1482172644226916E-2</v>
      </c>
      <c r="K2762" s="21">
        <f t="shared" si="226"/>
        <v>-1.074847061240336E-2</v>
      </c>
    </row>
    <row r="2763" spans="1:11" x14ac:dyDescent="0.2">
      <c r="A2763" s="41">
        <v>44427</v>
      </c>
      <c r="B2763">
        <v>47.86101532</v>
      </c>
      <c r="C2763">
        <v>159.3874969</v>
      </c>
      <c r="D2763">
        <v>19.762277600000001</v>
      </c>
      <c r="E2763">
        <v>4405.7998049999997</v>
      </c>
      <c r="G2763" s="41">
        <f t="shared" si="222"/>
        <v>44427</v>
      </c>
      <c r="H2763" s="21">
        <f t="shared" si="223"/>
        <v>6.7739196786579092E-3</v>
      </c>
      <c r="I2763" s="21">
        <f t="shared" si="224"/>
        <v>-4.2078187731179328E-3</v>
      </c>
      <c r="J2763" s="21">
        <f t="shared" si="225"/>
        <v>3.9811003845476645E-2</v>
      </c>
      <c r="K2763" s="21">
        <f t="shared" si="226"/>
        <v>1.2566921972665401E-3</v>
      </c>
    </row>
    <row r="2764" spans="1:11" x14ac:dyDescent="0.2">
      <c r="A2764" s="41">
        <v>44428</v>
      </c>
      <c r="B2764">
        <v>48.28826523</v>
      </c>
      <c r="C2764">
        <v>159.9974976</v>
      </c>
      <c r="D2764">
        <v>20.778438569999999</v>
      </c>
      <c r="E2764">
        <v>4441.669922</v>
      </c>
      <c r="G2764" s="41">
        <f t="shared" si="222"/>
        <v>44428</v>
      </c>
      <c r="H2764" s="21">
        <f t="shared" si="223"/>
        <v>8.9268877215286056E-3</v>
      </c>
      <c r="I2764" s="21">
        <f t="shared" si="224"/>
        <v>3.8271552779496343E-3</v>
      </c>
      <c r="J2764" s="21">
        <f t="shared" si="225"/>
        <v>5.1419223561559368E-2</v>
      </c>
      <c r="K2764" s="21">
        <f t="shared" si="226"/>
        <v>8.1415676126028735E-3</v>
      </c>
    </row>
    <row r="2765" spans="1:11" x14ac:dyDescent="0.2">
      <c r="A2765" s="41">
        <v>44431</v>
      </c>
      <c r="B2765">
        <v>47.969425200000003</v>
      </c>
      <c r="C2765">
        <v>163.2935028</v>
      </c>
      <c r="D2765">
        <v>21.918378830000002</v>
      </c>
      <c r="E2765">
        <v>4479.5297849999997</v>
      </c>
      <c r="G2765" s="41">
        <f t="shared" si="222"/>
        <v>44431</v>
      </c>
      <c r="H2765" s="21">
        <f t="shared" si="223"/>
        <v>-6.6028470577963842E-3</v>
      </c>
      <c r="I2765" s="21">
        <f t="shared" si="224"/>
        <v>2.060035468954724E-2</v>
      </c>
      <c r="J2765" s="21">
        <f t="shared" si="225"/>
        <v>5.4861690216023051E-2</v>
      </c>
      <c r="K2765" s="21">
        <f t="shared" si="226"/>
        <v>8.523790300687617E-3</v>
      </c>
    </row>
    <row r="2766" spans="1:11" x14ac:dyDescent="0.2">
      <c r="A2766" s="41">
        <v>44432</v>
      </c>
      <c r="B2766">
        <v>47.475219729999999</v>
      </c>
      <c r="C2766">
        <v>165.28900150000001</v>
      </c>
      <c r="D2766">
        <v>21.75367546</v>
      </c>
      <c r="E2766">
        <v>4486.2299800000001</v>
      </c>
      <c r="G2766" s="41">
        <f t="shared" si="222"/>
        <v>44432</v>
      </c>
      <c r="H2766" s="21">
        <f t="shared" si="223"/>
        <v>-1.0302509732803807E-2</v>
      </c>
      <c r="I2766" s="21">
        <f t="shared" si="224"/>
        <v>1.222031903157883E-2</v>
      </c>
      <c r="J2766" s="21">
        <f t="shared" si="225"/>
        <v>-7.5143956255819822E-3</v>
      </c>
      <c r="K2766" s="21">
        <f t="shared" si="226"/>
        <v>1.4957362316099232E-3</v>
      </c>
    </row>
    <row r="2767" spans="1:11" x14ac:dyDescent="0.2">
      <c r="A2767" s="41">
        <v>44433</v>
      </c>
      <c r="B2767">
        <v>47.494346620000002</v>
      </c>
      <c r="C2767">
        <v>164.9589996</v>
      </c>
      <c r="D2767">
        <v>22.172916409999999</v>
      </c>
      <c r="E2767">
        <v>4496.1899409999996</v>
      </c>
      <c r="G2767" s="41">
        <f t="shared" si="222"/>
        <v>44433</v>
      </c>
      <c r="H2767" s="21">
        <f t="shared" si="223"/>
        <v>4.0288154765329322E-4</v>
      </c>
      <c r="I2767" s="21">
        <f t="shared" si="224"/>
        <v>-1.9965145714793131E-3</v>
      </c>
      <c r="J2767" s="21">
        <f t="shared" si="225"/>
        <v>1.927218923399332E-2</v>
      </c>
      <c r="K2767" s="21">
        <f t="shared" si="226"/>
        <v>2.2201182383430051E-3</v>
      </c>
    </row>
    <row r="2768" spans="1:11" x14ac:dyDescent="0.2">
      <c r="A2768" s="41">
        <v>44434</v>
      </c>
      <c r="B2768">
        <v>46.98102188</v>
      </c>
      <c r="C2768">
        <v>165.8000031</v>
      </c>
      <c r="D2768">
        <v>22.02817726</v>
      </c>
      <c r="E2768">
        <v>4470</v>
      </c>
      <c r="G2768" s="41">
        <f t="shared" si="222"/>
        <v>44434</v>
      </c>
      <c r="H2768" s="21">
        <f t="shared" si="223"/>
        <v>-1.0808122998450496E-2</v>
      </c>
      <c r="I2768" s="21">
        <f t="shared" si="224"/>
        <v>5.0982577612577185E-3</v>
      </c>
      <c r="J2768" s="21">
        <f t="shared" si="225"/>
        <v>-6.5277452601915087E-3</v>
      </c>
      <c r="K2768" s="21">
        <f t="shared" si="226"/>
        <v>-5.8249187297845229E-3</v>
      </c>
    </row>
    <row r="2769" spans="1:11" x14ac:dyDescent="0.2">
      <c r="A2769" s="41">
        <v>44435</v>
      </c>
      <c r="B2769">
        <v>46.716381069999997</v>
      </c>
      <c r="C2769">
        <v>167.48150630000001</v>
      </c>
      <c r="D2769">
        <v>22.595153809999999</v>
      </c>
      <c r="E2769">
        <v>4509.3701170000004</v>
      </c>
      <c r="G2769" s="41">
        <f t="shared" si="222"/>
        <v>44435</v>
      </c>
      <c r="H2769" s="21">
        <f t="shared" si="223"/>
        <v>-5.6329300515419751E-3</v>
      </c>
      <c r="I2769" s="21">
        <f t="shared" si="224"/>
        <v>1.0141756143308589E-2</v>
      </c>
      <c r="J2769" s="21">
        <f t="shared" si="225"/>
        <v>2.5738695640040499E-2</v>
      </c>
      <c r="K2769" s="21">
        <f t="shared" si="226"/>
        <v>8.8076324384789295E-3</v>
      </c>
    </row>
    <row r="2770" spans="1:11" x14ac:dyDescent="0.2">
      <c r="A2770" s="41">
        <v>44438</v>
      </c>
      <c r="B2770">
        <v>47.09261703</v>
      </c>
      <c r="C2770">
        <v>171.0785065</v>
      </c>
      <c r="D2770">
        <v>22.647062300000002</v>
      </c>
      <c r="E2770">
        <v>4528.7900390000004</v>
      </c>
      <c r="G2770" s="41">
        <f t="shared" si="222"/>
        <v>44438</v>
      </c>
      <c r="H2770" s="21">
        <f t="shared" si="223"/>
        <v>8.0536195523418039E-3</v>
      </c>
      <c r="I2770" s="21">
        <f t="shared" si="224"/>
        <v>2.1476999338403857E-2</v>
      </c>
      <c r="J2770" s="21">
        <f t="shared" si="225"/>
        <v>2.2973284641696345E-3</v>
      </c>
      <c r="K2770" s="21">
        <f t="shared" si="226"/>
        <v>4.3065708726788277E-3</v>
      </c>
    </row>
    <row r="2771" spans="1:11" x14ac:dyDescent="0.2">
      <c r="A2771" s="41">
        <v>44439</v>
      </c>
      <c r="B2771">
        <v>47.220149990000003</v>
      </c>
      <c r="C2771">
        <v>173.53950499999999</v>
      </c>
      <c r="D2771">
        <v>22.34854889</v>
      </c>
      <c r="E2771">
        <v>4522.6801759999998</v>
      </c>
      <c r="G2771" s="41">
        <f t="shared" si="222"/>
        <v>44439</v>
      </c>
      <c r="H2771" s="21">
        <f t="shared" si="223"/>
        <v>2.7081306591808128E-3</v>
      </c>
      <c r="I2771" s="21">
        <f t="shared" si="224"/>
        <v>1.438519981468267E-2</v>
      </c>
      <c r="J2771" s="21">
        <f t="shared" si="225"/>
        <v>-1.3181109587003803E-2</v>
      </c>
      <c r="K2771" s="21">
        <f t="shared" si="226"/>
        <v>-1.3491159774211559E-3</v>
      </c>
    </row>
    <row r="2772" spans="1:11" x14ac:dyDescent="0.2">
      <c r="A2772" s="41">
        <v>44440</v>
      </c>
      <c r="B2772">
        <v>47.118118289999998</v>
      </c>
      <c r="C2772">
        <v>173.9499969</v>
      </c>
      <c r="D2772">
        <v>22.404458999999999</v>
      </c>
      <c r="E2772">
        <v>4524.0898440000001</v>
      </c>
      <c r="G2772" s="41">
        <f t="shared" si="222"/>
        <v>44440</v>
      </c>
      <c r="H2772" s="21">
        <f t="shared" si="223"/>
        <v>-2.1607661140765643E-3</v>
      </c>
      <c r="I2772" s="21">
        <f t="shared" si="224"/>
        <v>2.3654089597640038E-3</v>
      </c>
      <c r="J2772" s="21">
        <f t="shared" si="225"/>
        <v>2.5017333463210889E-3</v>
      </c>
      <c r="K2772" s="21">
        <f t="shared" si="226"/>
        <v>3.1168863265662594E-4</v>
      </c>
    </row>
    <row r="2773" spans="1:11" x14ac:dyDescent="0.2">
      <c r="A2773" s="41">
        <v>44441</v>
      </c>
      <c r="B2773">
        <v>47.366813659999998</v>
      </c>
      <c r="C2773">
        <v>173.1560059</v>
      </c>
      <c r="D2773">
        <v>22.359531400000002</v>
      </c>
      <c r="E2773">
        <v>4536.9501950000003</v>
      </c>
      <c r="G2773" s="41">
        <f t="shared" si="222"/>
        <v>44441</v>
      </c>
      <c r="H2773" s="21">
        <f t="shared" si="223"/>
        <v>5.2781261014997142E-3</v>
      </c>
      <c r="I2773" s="21">
        <f t="shared" si="224"/>
        <v>-4.5644783797061939E-3</v>
      </c>
      <c r="J2773" s="21">
        <f t="shared" si="225"/>
        <v>-2.0052972490877119E-3</v>
      </c>
      <c r="K2773" s="21">
        <f t="shared" si="226"/>
        <v>2.8426382860313737E-3</v>
      </c>
    </row>
    <row r="2774" spans="1:11" x14ac:dyDescent="0.2">
      <c r="A2774" s="41">
        <v>44442</v>
      </c>
      <c r="B2774">
        <v>47.586818700000002</v>
      </c>
      <c r="C2774">
        <v>173.9024963</v>
      </c>
      <c r="D2774">
        <v>22.805801389999999</v>
      </c>
      <c r="E2774">
        <v>4535.4301759999998</v>
      </c>
      <c r="G2774" s="41">
        <f t="shared" si="222"/>
        <v>44442</v>
      </c>
      <c r="H2774" s="21">
        <f t="shared" si="223"/>
        <v>4.644708457258802E-3</v>
      </c>
      <c r="I2774" s="21">
        <f t="shared" si="224"/>
        <v>4.3110858102786143E-3</v>
      </c>
      <c r="J2774" s="21">
        <f t="shared" si="225"/>
        <v>1.9958825702402594E-2</v>
      </c>
      <c r="K2774" s="21">
        <f t="shared" si="226"/>
        <v>-3.3503100864440416E-4</v>
      </c>
    </row>
    <row r="2775" spans="1:11" x14ac:dyDescent="0.2">
      <c r="A2775" s="41">
        <v>44446</v>
      </c>
      <c r="B2775">
        <v>46.955513000000003</v>
      </c>
      <c r="C2775">
        <v>175.46449279999999</v>
      </c>
      <c r="D2775">
        <v>22.625097270000001</v>
      </c>
      <c r="E2775">
        <v>4520.0297849999997</v>
      </c>
      <c r="G2775" s="41">
        <f t="shared" si="222"/>
        <v>44446</v>
      </c>
      <c r="H2775" s="21">
        <f t="shared" si="223"/>
        <v>-1.326639849534633E-2</v>
      </c>
      <c r="I2775" s="21">
        <f t="shared" si="224"/>
        <v>8.9820246013339045E-3</v>
      </c>
      <c r="J2775" s="21">
        <f t="shared" si="225"/>
        <v>-7.9236031617478941E-3</v>
      </c>
      <c r="K2775" s="21">
        <f t="shared" si="226"/>
        <v>-3.3955744885003636E-3</v>
      </c>
    </row>
    <row r="2776" spans="1:11" x14ac:dyDescent="0.2">
      <c r="A2776" s="41">
        <v>44447</v>
      </c>
      <c r="B2776">
        <v>47.016090390000002</v>
      </c>
      <c r="C2776">
        <v>176.2749939</v>
      </c>
      <c r="D2776">
        <v>22.302623749999999</v>
      </c>
      <c r="E2776">
        <v>4514.0698240000002</v>
      </c>
      <c r="G2776" s="41">
        <f t="shared" si="222"/>
        <v>44447</v>
      </c>
      <c r="H2776" s="21">
        <f t="shared" si="223"/>
        <v>1.2901017607878937E-3</v>
      </c>
      <c r="I2776" s="21">
        <f t="shared" si="224"/>
        <v>4.6191744384651567E-3</v>
      </c>
      <c r="J2776" s="21">
        <f t="shared" si="225"/>
        <v>-1.4252911983171468E-2</v>
      </c>
      <c r="K2776" s="21">
        <f t="shared" si="226"/>
        <v>-1.3185667536479428E-3</v>
      </c>
    </row>
    <row r="2777" spans="1:11" x14ac:dyDescent="0.2">
      <c r="A2777" s="41">
        <v>44448</v>
      </c>
      <c r="B2777">
        <v>46.684505459999997</v>
      </c>
      <c r="C2777">
        <v>174.20799260000001</v>
      </c>
      <c r="D2777">
        <v>22.140884400000001</v>
      </c>
      <c r="E2777">
        <v>4493.2797849999997</v>
      </c>
      <c r="G2777" s="41">
        <f t="shared" si="222"/>
        <v>44448</v>
      </c>
      <c r="H2777" s="21">
        <f t="shared" si="223"/>
        <v>-7.0525840674862056E-3</v>
      </c>
      <c r="I2777" s="21">
        <f t="shared" si="224"/>
        <v>-1.1726004093198794E-2</v>
      </c>
      <c r="J2777" s="21">
        <f t="shared" si="225"/>
        <v>-7.252032398205932E-3</v>
      </c>
      <c r="K2777" s="21">
        <f t="shared" si="226"/>
        <v>-4.6056086437710198E-3</v>
      </c>
    </row>
    <row r="2778" spans="1:11" x14ac:dyDescent="0.2">
      <c r="A2778" s="41">
        <v>44449</v>
      </c>
      <c r="B2778">
        <v>46.515518190000002</v>
      </c>
      <c r="C2778">
        <v>173.45750430000001</v>
      </c>
      <c r="D2778">
        <v>22.441398620000001</v>
      </c>
      <c r="E2778">
        <v>4458.580078</v>
      </c>
      <c r="G2778" s="41">
        <f t="shared" si="222"/>
        <v>44449</v>
      </c>
      <c r="H2778" s="21">
        <f t="shared" si="223"/>
        <v>-3.6197720921513485E-3</v>
      </c>
      <c r="I2778" s="21">
        <f t="shared" si="224"/>
        <v>-4.3080015376975034E-3</v>
      </c>
      <c r="J2778" s="21">
        <f t="shared" si="225"/>
        <v>1.3572819159834548E-2</v>
      </c>
      <c r="K2778" s="21">
        <f t="shared" si="226"/>
        <v>-7.7225787532391177E-3</v>
      </c>
    </row>
    <row r="2779" spans="1:11" x14ac:dyDescent="0.2">
      <c r="A2779" s="41">
        <v>44452</v>
      </c>
      <c r="B2779">
        <v>46.250877379999999</v>
      </c>
      <c r="C2779">
        <v>172.8585052</v>
      </c>
      <c r="D2779">
        <v>22.115928650000001</v>
      </c>
      <c r="E2779">
        <v>4468.7299800000001</v>
      </c>
      <c r="G2779" s="41">
        <f t="shared" si="222"/>
        <v>44452</v>
      </c>
      <c r="H2779" s="21">
        <f t="shared" si="223"/>
        <v>-5.6893015556450594E-3</v>
      </c>
      <c r="I2779" s="21">
        <f t="shared" si="224"/>
        <v>-3.4532902016394251E-3</v>
      </c>
      <c r="J2779" s="21">
        <f t="shared" si="225"/>
        <v>-1.4503105421866946E-2</v>
      </c>
      <c r="K2779" s="21">
        <f t="shared" si="226"/>
        <v>2.2764875414220676E-3</v>
      </c>
    </row>
    <row r="2780" spans="1:11" x14ac:dyDescent="0.2">
      <c r="A2780" s="41">
        <v>44453</v>
      </c>
      <c r="B2780">
        <v>46.008564</v>
      </c>
      <c r="C2780">
        <v>172.5</v>
      </c>
      <c r="D2780">
        <v>22.205781940000001</v>
      </c>
      <c r="E2780">
        <v>4443.0498049999997</v>
      </c>
      <c r="G2780" s="41">
        <f t="shared" si="222"/>
        <v>44453</v>
      </c>
      <c r="H2780" s="21">
        <f t="shared" si="223"/>
        <v>-5.2391088283393512E-3</v>
      </c>
      <c r="I2780" s="21">
        <f t="shared" si="224"/>
        <v>-2.0739806790831539E-3</v>
      </c>
      <c r="J2780" s="21">
        <f t="shared" si="225"/>
        <v>4.0628314289665735E-3</v>
      </c>
      <c r="K2780" s="21">
        <f t="shared" si="226"/>
        <v>-5.7466383323524495E-3</v>
      </c>
    </row>
    <row r="2781" spans="1:11" x14ac:dyDescent="0.2">
      <c r="A2781" s="41">
        <v>44454</v>
      </c>
      <c r="B2781">
        <v>46.088264469999999</v>
      </c>
      <c r="C2781">
        <v>173.78950499999999</v>
      </c>
      <c r="D2781">
        <v>22.30461884</v>
      </c>
      <c r="E2781">
        <v>4480.7001950000003</v>
      </c>
      <c r="G2781" s="41">
        <f t="shared" si="222"/>
        <v>44454</v>
      </c>
      <c r="H2781" s="21">
        <f t="shared" si="223"/>
        <v>1.7322964046432487E-3</v>
      </c>
      <c r="I2781" s="21">
        <f t="shared" si="224"/>
        <v>7.4753913043477116E-3</v>
      </c>
      <c r="J2781" s="21">
        <f t="shared" si="225"/>
        <v>4.4509533718315453E-3</v>
      </c>
      <c r="K2781" s="21">
        <f t="shared" si="226"/>
        <v>8.4739968383047426E-3</v>
      </c>
    </row>
    <row r="2782" spans="1:11" x14ac:dyDescent="0.2">
      <c r="A2782" s="41">
        <v>44455</v>
      </c>
      <c r="B2782">
        <v>46.24131775</v>
      </c>
      <c r="C2782">
        <v>174.41200259999999</v>
      </c>
      <c r="D2782">
        <v>22.205781940000001</v>
      </c>
      <c r="E2782">
        <v>4473.75</v>
      </c>
      <c r="G2782" s="41">
        <f t="shared" si="222"/>
        <v>44455</v>
      </c>
      <c r="H2782" s="21">
        <f t="shared" si="223"/>
        <v>3.3208731498151319E-3</v>
      </c>
      <c r="I2782" s="21">
        <f t="shared" si="224"/>
        <v>3.5819055932060362E-3</v>
      </c>
      <c r="J2782" s="21">
        <f t="shared" si="225"/>
        <v>-4.4312301729518833E-3</v>
      </c>
      <c r="K2782" s="21">
        <f t="shared" si="226"/>
        <v>-1.5511403792997092E-3</v>
      </c>
    </row>
    <row r="2783" spans="1:11" x14ac:dyDescent="0.2">
      <c r="A2783" s="41">
        <v>44456</v>
      </c>
      <c r="B2783">
        <v>46.145656590000002</v>
      </c>
      <c r="C2783">
        <v>173.12600710000001</v>
      </c>
      <c r="D2783">
        <v>21.864337920000001</v>
      </c>
      <c r="E2783">
        <v>4432.9902339999999</v>
      </c>
      <c r="G2783" s="41">
        <f t="shared" si="222"/>
        <v>44456</v>
      </c>
      <c r="H2783" s="21">
        <f t="shared" si="223"/>
        <v>-2.0687377578031672E-3</v>
      </c>
      <c r="I2783" s="21">
        <f t="shared" si="224"/>
        <v>-7.3733199598040589E-3</v>
      </c>
      <c r="J2783" s="21">
        <f t="shared" si="225"/>
        <v>-1.5376356523836066E-2</v>
      </c>
      <c r="K2783" s="21">
        <f t="shared" si="226"/>
        <v>-9.1108725342274877E-3</v>
      </c>
    </row>
    <row r="2784" spans="1:11" x14ac:dyDescent="0.2">
      <c r="A2784" s="41">
        <v>44459</v>
      </c>
      <c r="B2784">
        <v>45.511173249999999</v>
      </c>
      <c r="C2784">
        <v>167.78649899999999</v>
      </c>
      <c r="D2784">
        <v>21.078619</v>
      </c>
      <c r="E2784">
        <v>4357.7299800000001</v>
      </c>
      <c r="G2784" s="41">
        <f t="shared" si="222"/>
        <v>44459</v>
      </c>
      <c r="H2784" s="21">
        <f t="shared" si="223"/>
        <v>-1.3749578766151927E-2</v>
      </c>
      <c r="I2784" s="21">
        <f t="shared" si="224"/>
        <v>-3.0841744631214474E-2</v>
      </c>
      <c r="J2784" s="21">
        <f t="shared" si="225"/>
        <v>-3.5936094789372874E-2</v>
      </c>
      <c r="K2784" s="21">
        <f t="shared" si="226"/>
        <v>-1.6977311030999198E-2</v>
      </c>
    </row>
    <row r="2785" spans="1:11" x14ac:dyDescent="0.2">
      <c r="A2785" s="41">
        <v>44460</v>
      </c>
      <c r="B2785">
        <v>45.600444789999997</v>
      </c>
      <c r="C2785">
        <v>167.1815033</v>
      </c>
      <c r="D2785">
        <v>21.211402889999999</v>
      </c>
      <c r="E2785">
        <v>4354.1899409999996</v>
      </c>
      <c r="G2785" s="41">
        <f t="shared" si="222"/>
        <v>44460</v>
      </c>
      <c r="H2785" s="21">
        <f t="shared" si="223"/>
        <v>1.9615301831402161E-3</v>
      </c>
      <c r="I2785" s="21">
        <f t="shared" si="224"/>
        <v>-3.6057472061562512E-3</v>
      </c>
      <c r="J2785" s="21">
        <f t="shared" si="225"/>
        <v>6.299458707422767E-3</v>
      </c>
      <c r="K2785" s="21">
        <f t="shared" si="226"/>
        <v>-8.1235850230454432E-4</v>
      </c>
    </row>
    <row r="2786" spans="1:11" x14ac:dyDescent="0.2">
      <c r="A2786" s="41">
        <v>44461</v>
      </c>
      <c r="B2786">
        <v>45.495224</v>
      </c>
      <c r="C2786">
        <v>169.0025024</v>
      </c>
      <c r="D2786">
        <v>21.905269619999999</v>
      </c>
      <c r="E2786">
        <v>4395.6401370000003</v>
      </c>
      <c r="G2786" s="41">
        <f t="shared" si="222"/>
        <v>44461</v>
      </c>
      <c r="H2786" s="21">
        <f t="shared" si="223"/>
        <v>-2.3074509576510006E-3</v>
      </c>
      <c r="I2786" s="21">
        <f t="shared" si="224"/>
        <v>1.0892347921601653E-2</v>
      </c>
      <c r="J2786" s="21">
        <f t="shared" si="225"/>
        <v>3.2711967878707338E-2</v>
      </c>
      <c r="K2786" s="21">
        <f t="shared" si="226"/>
        <v>9.5196113540423344E-3</v>
      </c>
    </row>
    <row r="2787" spans="1:11" x14ac:dyDescent="0.2">
      <c r="A2787" s="41">
        <v>44462</v>
      </c>
      <c r="B2787">
        <v>45.520732879999997</v>
      </c>
      <c r="C2787">
        <v>170.8000031</v>
      </c>
      <c r="D2787">
        <v>22.445390700000001</v>
      </c>
      <c r="E2787">
        <v>4448.9799800000001</v>
      </c>
      <c r="G2787" s="41">
        <f t="shared" si="222"/>
        <v>44462</v>
      </c>
      <c r="H2787" s="21">
        <f t="shared" si="223"/>
        <v>5.6069357961610947E-4</v>
      </c>
      <c r="I2787" s="21">
        <f t="shared" si="224"/>
        <v>1.0635941329114829E-2</v>
      </c>
      <c r="J2787" s="21">
        <f t="shared" si="225"/>
        <v>2.465712996779823E-2</v>
      </c>
      <c r="K2787" s="21">
        <f t="shared" si="226"/>
        <v>1.2134715613094649E-2</v>
      </c>
    </row>
    <row r="2788" spans="1:11" x14ac:dyDescent="0.2">
      <c r="A2788" s="41">
        <v>44463</v>
      </c>
      <c r="B2788">
        <v>45.648273469999999</v>
      </c>
      <c r="C2788">
        <v>171.27600100000001</v>
      </c>
      <c r="D2788">
        <v>22.045042039999998</v>
      </c>
      <c r="E2788">
        <v>4455.4799800000001</v>
      </c>
      <c r="G2788" s="41">
        <f t="shared" si="222"/>
        <v>44463</v>
      </c>
      <c r="H2788" s="21">
        <f t="shared" si="223"/>
        <v>2.8018131943573928E-3</v>
      </c>
      <c r="I2788" s="21">
        <f t="shared" si="224"/>
        <v>2.7868729002382686E-3</v>
      </c>
      <c r="J2788" s="21">
        <f t="shared" si="225"/>
        <v>-1.7836564546858225E-2</v>
      </c>
      <c r="K2788" s="21">
        <f t="shared" si="226"/>
        <v>1.4610090468423209E-3</v>
      </c>
    </row>
    <row r="2789" spans="1:11" x14ac:dyDescent="0.2">
      <c r="A2789" s="41">
        <v>44466</v>
      </c>
      <c r="B2789">
        <v>45.35493469</v>
      </c>
      <c r="C2789">
        <v>170.28999329999999</v>
      </c>
      <c r="D2789">
        <v>21.624725340000001</v>
      </c>
      <c r="E2789">
        <v>4443.1098629999997</v>
      </c>
      <c r="G2789" s="41">
        <f t="shared" si="222"/>
        <v>44466</v>
      </c>
      <c r="H2789" s="21">
        <f t="shared" si="223"/>
        <v>-6.4260651652637219E-3</v>
      </c>
      <c r="I2789" s="21">
        <f t="shared" si="224"/>
        <v>-5.7568351330202772E-3</v>
      </c>
      <c r="J2789" s="21">
        <f t="shared" si="225"/>
        <v>-1.9066268925110097E-2</v>
      </c>
      <c r="K2789" s="21">
        <f t="shared" si="226"/>
        <v>-2.7763825795488195E-3</v>
      </c>
    </row>
    <row r="2790" spans="1:11" x14ac:dyDescent="0.2">
      <c r="A2790" s="41">
        <v>44467</v>
      </c>
      <c r="B2790">
        <v>44.79696655</v>
      </c>
      <c r="C2790">
        <v>165.79800420000001</v>
      </c>
      <c r="D2790">
        <v>20.66529465</v>
      </c>
      <c r="E2790">
        <v>4352.6298829999996</v>
      </c>
      <c r="G2790" s="41">
        <f t="shared" si="222"/>
        <v>44467</v>
      </c>
      <c r="H2790" s="21">
        <f t="shared" si="223"/>
        <v>-1.2302258702690238E-2</v>
      </c>
      <c r="I2790" s="21">
        <f t="shared" si="224"/>
        <v>-2.6378467771071223E-2</v>
      </c>
      <c r="J2790" s="21">
        <f t="shared" si="225"/>
        <v>-4.436730062070704E-2</v>
      </c>
      <c r="K2790" s="21">
        <f t="shared" si="226"/>
        <v>-2.0364110451886908E-2</v>
      </c>
    </row>
    <row r="2791" spans="1:11" x14ac:dyDescent="0.2">
      <c r="A2791" s="41">
        <v>44468</v>
      </c>
      <c r="B2791">
        <v>44.777835850000002</v>
      </c>
      <c r="C2791">
        <v>165.0559998</v>
      </c>
      <c r="D2791">
        <v>20.48359108</v>
      </c>
      <c r="E2791">
        <v>4359.4599609999996</v>
      </c>
      <c r="G2791" s="41">
        <f t="shared" si="222"/>
        <v>44468</v>
      </c>
      <c r="H2791" s="21">
        <f t="shared" si="223"/>
        <v>-4.2705346976218541E-4</v>
      </c>
      <c r="I2791" s="21">
        <f t="shared" si="224"/>
        <v>-4.4753518209118548E-3</v>
      </c>
      <c r="J2791" s="21">
        <f t="shared" si="225"/>
        <v>-8.7926919541889692E-3</v>
      </c>
      <c r="K2791" s="21">
        <f t="shared" si="226"/>
        <v>1.5691841906144699E-3</v>
      </c>
    </row>
    <row r="2792" spans="1:11" x14ac:dyDescent="0.2">
      <c r="A2792" s="41">
        <v>44469</v>
      </c>
      <c r="B2792">
        <v>44.43986511</v>
      </c>
      <c r="C2792">
        <v>164.25199889999999</v>
      </c>
      <c r="D2792">
        <v>20.682264329999999</v>
      </c>
      <c r="E2792">
        <v>4307.5400390000004</v>
      </c>
      <c r="G2792" s="41">
        <f t="shared" si="222"/>
        <v>44469</v>
      </c>
      <c r="H2792" s="21">
        <f t="shared" si="223"/>
        <v>-7.547723859012782E-3</v>
      </c>
      <c r="I2792" s="21">
        <f t="shared" si="224"/>
        <v>-4.8710795183102285E-3</v>
      </c>
      <c r="J2792" s="21">
        <f t="shared" si="225"/>
        <v>9.6991415823557414E-3</v>
      </c>
      <c r="K2792" s="21">
        <f t="shared" si="226"/>
        <v>-1.1909714153697459E-2</v>
      </c>
    </row>
    <row r="2793" spans="1:11" x14ac:dyDescent="0.2">
      <c r="A2793" s="41">
        <v>44470</v>
      </c>
      <c r="B2793">
        <v>43.696975709999997</v>
      </c>
      <c r="C2793">
        <v>164.1629944</v>
      </c>
      <c r="D2793">
        <v>20.70822334</v>
      </c>
      <c r="E2793">
        <v>4357.0400390000004</v>
      </c>
      <c r="G2793" s="41">
        <f t="shared" si="222"/>
        <v>44470</v>
      </c>
      <c r="H2793" s="21">
        <f t="shared" si="223"/>
        <v>-1.6716733909096306E-2</v>
      </c>
      <c r="I2793" s="21">
        <f t="shared" si="224"/>
        <v>-5.4187772810099233E-4</v>
      </c>
      <c r="J2793" s="21">
        <f t="shared" si="225"/>
        <v>1.2551338473296703E-3</v>
      </c>
      <c r="K2793" s="21">
        <f t="shared" si="226"/>
        <v>1.1491477630348745E-2</v>
      </c>
    </row>
    <row r="2794" spans="1:11" x14ac:dyDescent="0.2">
      <c r="A2794" s="41">
        <v>44473</v>
      </c>
      <c r="B2794">
        <v>43.276100159999999</v>
      </c>
      <c r="C2794">
        <v>159.48899840000001</v>
      </c>
      <c r="D2794">
        <v>19.69987106</v>
      </c>
      <c r="E2794">
        <v>4300.4599609999996</v>
      </c>
      <c r="G2794" s="41">
        <f t="shared" si="222"/>
        <v>44473</v>
      </c>
      <c r="H2794" s="21">
        <f t="shared" si="223"/>
        <v>-9.6316860185745364E-3</v>
      </c>
      <c r="I2794" s="21">
        <f t="shared" si="224"/>
        <v>-2.8471678511244214E-2</v>
      </c>
      <c r="J2794" s="21">
        <f t="shared" si="225"/>
        <v>-4.869332648408653E-2</v>
      </c>
      <c r="K2794" s="21">
        <f t="shared" si="226"/>
        <v>-1.2985898108245686E-2</v>
      </c>
    </row>
    <row r="2795" spans="1:11" x14ac:dyDescent="0.2">
      <c r="A2795" s="41">
        <v>44474</v>
      </c>
      <c r="B2795">
        <v>43.55987167</v>
      </c>
      <c r="C2795">
        <v>161.0500031</v>
      </c>
      <c r="D2795">
        <v>20.417697910000001</v>
      </c>
      <c r="E2795">
        <v>4345.7202150000003</v>
      </c>
      <c r="G2795" s="41">
        <f t="shared" si="222"/>
        <v>44474</v>
      </c>
      <c r="H2795" s="21">
        <f t="shared" si="223"/>
        <v>6.5572338762236821E-3</v>
      </c>
      <c r="I2795" s="21">
        <f t="shared" si="224"/>
        <v>9.7875384237160468E-3</v>
      </c>
      <c r="J2795" s="21">
        <f t="shared" si="225"/>
        <v>3.6438149661676134E-2</v>
      </c>
      <c r="K2795" s="21">
        <f t="shared" si="226"/>
        <v>1.0524514682256569E-2</v>
      </c>
    </row>
    <row r="2796" spans="1:11" x14ac:dyDescent="0.2">
      <c r="A2796" s="41">
        <v>44475</v>
      </c>
      <c r="B2796">
        <v>43.878711699999997</v>
      </c>
      <c r="C2796">
        <v>163.1004944</v>
      </c>
      <c r="D2796">
        <v>20.66629601</v>
      </c>
      <c r="E2796">
        <v>4363.5498049999997</v>
      </c>
      <c r="G2796" s="41">
        <f t="shared" si="222"/>
        <v>44475</v>
      </c>
      <c r="H2796" s="21">
        <f t="shared" si="223"/>
        <v>7.3195814812187423E-3</v>
      </c>
      <c r="I2796" s="21">
        <f t="shared" si="224"/>
        <v>1.2732016519905409E-2</v>
      </c>
      <c r="J2796" s="21">
        <f t="shared" si="225"/>
        <v>1.2175618480389172E-2</v>
      </c>
      <c r="K2796" s="21">
        <f t="shared" si="226"/>
        <v>4.1027928899926014E-3</v>
      </c>
    </row>
    <row r="2797" spans="1:11" x14ac:dyDescent="0.2">
      <c r="A2797" s="41">
        <v>44476</v>
      </c>
      <c r="B2797">
        <v>44.395225519999997</v>
      </c>
      <c r="C2797">
        <v>165.1215057</v>
      </c>
      <c r="D2797">
        <v>21.040683749999999</v>
      </c>
      <c r="E2797">
        <v>4399.7597660000001</v>
      </c>
      <c r="G2797" s="41">
        <f t="shared" si="222"/>
        <v>44476</v>
      </c>
      <c r="H2797" s="21">
        <f t="shared" si="223"/>
        <v>1.1771398931021946E-2</v>
      </c>
      <c r="I2797" s="21">
        <f t="shared" si="224"/>
        <v>1.2391202782276789E-2</v>
      </c>
      <c r="J2797" s="21">
        <f t="shared" si="225"/>
        <v>1.8115860714413401E-2</v>
      </c>
      <c r="K2797" s="21">
        <f t="shared" si="226"/>
        <v>8.2982806701343836E-3</v>
      </c>
    </row>
    <row r="2798" spans="1:11" x14ac:dyDescent="0.2">
      <c r="A2798" s="41">
        <v>44477</v>
      </c>
      <c r="B2798">
        <v>44.529144289999998</v>
      </c>
      <c r="C2798">
        <v>164.4309998</v>
      </c>
      <c r="D2798">
        <v>20.797077179999999</v>
      </c>
      <c r="E2798">
        <v>4391.3398440000001</v>
      </c>
      <c r="G2798" s="41">
        <f t="shared" si="222"/>
        <v>44477</v>
      </c>
      <c r="H2798" s="21">
        <f t="shared" si="223"/>
        <v>3.0165128891995567E-3</v>
      </c>
      <c r="I2798" s="21">
        <f t="shared" si="224"/>
        <v>-4.1818047689956561E-3</v>
      </c>
      <c r="J2798" s="21">
        <f t="shared" si="225"/>
        <v>-1.1577882776741988E-2</v>
      </c>
      <c r="K2798" s="21">
        <f t="shared" si="226"/>
        <v>-1.9137231230365037E-3</v>
      </c>
    </row>
    <row r="2799" spans="1:11" x14ac:dyDescent="0.2">
      <c r="A2799" s="41">
        <v>44480</v>
      </c>
      <c r="B2799">
        <v>44.487689969999998</v>
      </c>
      <c r="C2799">
        <v>162.3150024</v>
      </c>
      <c r="D2799">
        <v>20.66129875</v>
      </c>
      <c r="E2799">
        <v>4361.1899409999996</v>
      </c>
      <c r="G2799" s="41">
        <f t="shared" si="222"/>
        <v>44480</v>
      </c>
      <c r="H2799" s="21">
        <f t="shared" si="223"/>
        <v>-9.3094804899067406E-4</v>
      </c>
      <c r="I2799" s="21">
        <f t="shared" si="224"/>
        <v>-1.2868603867723927E-2</v>
      </c>
      <c r="J2799" s="21">
        <f t="shared" si="225"/>
        <v>-6.5287265525260096E-3</v>
      </c>
      <c r="K2799" s="21">
        <f t="shared" si="226"/>
        <v>-6.8657639971078099E-3</v>
      </c>
    </row>
    <row r="2800" spans="1:11" x14ac:dyDescent="0.2">
      <c r="A2800" s="41">
        <v>44481</v>
      </c>
      <c r="B2800">
        <v>44.43986511</v>
      </c>
      <c r="C2800">
        <v>162.36650090000001</v>
      </c>
      <c r="D2800">
        <v>20.637338639999999</v>
      </c>
      <c r="E2800">
        <v>4350.6499020000001</v>
      </c>
      <c r="G2800" s="41">
        <f t="shared" si="222"/>
        <v>44481</v>
      </c>
      <c r="H2800" s="21">
        <f t="shared" si="223"/>
        <v>-1.0750133358744642E-3</v>
      </c>
      <c r="I2800" s="21">
        <f t="shared" si="224"/>
        <v>3.1727504690604036E-4</v>
      </c>
      <c r="J2800" s="21">
        <f t="shared" si="225"/>
        <v>-1.1596613693029001E-3</v>
      </c>
      <c r="K2800" s="21">
        <f t="shared" si="226"/>
        <v>-2.4167805444361701E-3</v>
      </c>
    </row>
    <row r="2801" spans="1:11" x14ac:dyDescent="0.2">
      <c r="A2801" s="41">
        <v>44482</v>
      </c>
      <c r="B2801">
        <v>44.11783981</v>
      </c>
      <c r="C2801">
        <v>164.21400449999999</v>
      </c>
      <c r="D2801">
        <v>20.904903409999999</v>
      </c>
      <c r="E2801">
        <v>4363.7998049999997</v>
      </c>
      <c r="G2801" s="41">
        <f t="shared" si="222"/>
        <v>44482</v>
      </c>
      <c r="H2801" s="21">
        <f t="shared" si="223"/>
        <v>-7.2463158743372698E-3</v>
      </c>
      <c r="I2801" s="21">
        <f t="shared" si="224"/>
        <v>1.137860081826747E-2</v>
      </c>
      <c r="J2801" s="21">
        <f t="shared" si="225"/>
        <v>1.2965081140908108E-2</v>
      </c>
      <c r="K2801" s="21">
        <f t="shared" si="226"/>
        <v>3.022514634872131E-3</v>
      </c>
    </row>
    <row r="2802" spans="1:11" x14ac:dyDescent="0.2">
      <c r="A2802" s="41">
        <v>44483</v>
      </c>
      <c r="B2802">
        <v>44.596099850000002</v>
      </c>
      <c r="C2802">
        <v>164.99299619999999</v>
      </c>
      <c r="D2802">
        <v>21.710592269999999</v>
      </c>
      <c r="E2802">
        <v>4438.2597660000001</v>
      </c>
      <c r="G2802" s="41">
        <f t="shared" si="222"/>
        <v>44483</v>
      </c>
      <c r="H2802" s="21">
        <f t="shared" si="223"/>
        <v>1.0840513544173959E-2</v>
      </c>
      <c r="I2802" s="21">
        <f t="shared" si="224"/>
        <v>4.7437592327883582E-3</v>
      </c>
      <c r="J2802" s="21">
        <f t="shared" si="225"/>
        <v>3.8540664082408194E-2</v>
      </c>
      <c r="K2802" s="21">
        <f t="shared" si="226"/>
        <v>1.706310195868399E-2</v>
      </c>
    </row>
    <row r="2803" spans="1:11" x14ac:dyDescent="0.2">
      <c r="A2803" s="41">
        <v>44484</v>
      </c>
      <c r="B2803">
        <v>44.812904359999997</v>
      </c>
      <c r="C2803">
        <v>170.45100400000001</v>
      </c>
      <c r="D2803">
        <v>21.826396939999999</v>
      </c>
      <c r="E2803">
        <v>4471.3701170000004</v>
      </c>
      <c r="G2803" s="41">
        <f t="shared" si="222"/>
        <v>44484</v>
      </c>
      <c r="H2803" s="21">
        <f t="shared" si="223"/>
        <v>4.8615127943749045E-3</v>
      </c>
      <c r="I2803" s="21">
        <f t="shared" si="224"/>
        <v>3.3080239317455407E-2</v>
      </c>
      <c r="J2803" s="21">
        <f t="shared" si="225"/>
        <v>5.3340170806863707E-3</v>
      </c>
      <c r="K2803" s="21">
        <f t="shared" si="226"/>
        <v>7.4602102503433798E-3</v>
      </c>
    </row>
    <row r="2804" spans="1:11" x14ac:dyDescent="0.2">
      <c r="A2804" s="41">
        <v>44487</v>
      </c>
      <c r="B2804">
        <v>45.173194889999998</v>
      </c>
      <c r="C2804">
        <v>172.3370056</v>
      </c>
      <c r="D2804">
        <v>22.185813899999999</v>
      </c>
      <c r="E2804">
        <v>4486.4599609999996</v>
      </c>
      <c r="G2804" s="41">
        <f t="shared" si="222"/>
        <v>44487</v>
      </c>
      <c r="H2804" s="21">
        <f t="shared" si="223"/>
        <v>8.0398834921665031E-3</v>
      </c>
      <c r="I2804" s="21">
        <f t="shared" si="224"/>
        <v>1.1064772607616735E-2</v>
      </c>
      <c r="J2804" s="21">
        <f t="shared" si="225"/>
        <v>1.646707704382111E-2</v>
      </c>
      <c r="K2804" s="21">
        <f t="shared" si="226"/>
        <v>3.3747696131500859E-3</v>
      </c>
    </row>
    <row r="2805" spans="1:11" x14ac:dyDescent="0.2">
      <c r="A2805" s="41">
        <v>44488</v>
      </c>
      <c r="B2805">
        <v>46.132907869999997</v>
      </c>
      <c r="C2805">
        <v>172.20750430000001</v>
      </c>
      <c r="D2805">
        <v>22.25370216</v>
      </c>
      <c r="E2805">
        <v>4519.6298829999996</v>
      </c>
      <c r="G2805" s="41">
        <f t="shared" si="222"/>
        <v>44488</v>
      </c>
      <c r="H2805" s="21">
        <f t="shared" si="223"/>
        <v>2.1245187158822166E-2</v>
      </c>
      <c r="I2805" s="21">
        <f t="shared" si="224"/>
        <v>-7.5144220795253514E-4</v>
      </c>
      <c r="J2805" s="21">
        <f t="shared" si="225"/>
        <v>3.0599851015606916E-3</v>
      </c>
      <c r="K2805" s="21">
        <f t="shared" si="226"/>
        <v>7.3933395791649925E-3</v>
      </c>
    </row>
    <row r="2806" spans="1:11" x14ac:dyDescent="0.2">
      <c r="A2806" s="41">
        <v>44489</v>
      </c>
      <c r="B2806">
        <v>46.55059052</v>
      </c>
      <c r="C2806">
        <v>170.753006</v>
      </c>
      <c r="D2806">
        <v>22.067007060000002</v>
      </c>
      <c r="E2806">
        <v>4536.1899409999996</v>
      </c>
      <c r="G2806" s="41">
        <f t="shared" si="222"/>
        <v>44489</v>
      </c>
      <c r="H2806" s="21">
        <f t="shared" si="223"/>
        <v>9.0538981669442999E-3</v>
      </c>
      <c r="I2806" s="21">
        <f t="shared" si="224"/>
        <v>-8.4461958026298412E-3</v>
      </c>
      <c r="J2806" s="21">
        <f t="shared" si="225"/>
        <v>-8.3893951063824801E-3</v>
      </c>
      <c r="K2806" s="21">
        <f t="shared" si="226"/>
        <v>3.6640296724934629E-3</v>
      </c>
    </row>
    <row r="2807" spans="1:11" x14ac:dyDescent="0.2">
      <c r="A2807" s="41">
        <v>44490</v>
      </c>
      <c r="B2807">
        <v>46.808853149999997</v>
      </c>
      <c r="C2807">
        <v>171.75050350000001</v>
      </c>
      <c r="D2807">
        <v>22.65504456</v>
      </c>
      <c r="E2807">
        <v>4549.7797849999997</v>
      </c>
      <c r="G2807" s="41">
        <f t="shared" si="222"/>
        <v>44490</v>
      </c>
      <c r="H2807" s="21">
        <f t="shared" si="223"/>
        <v>5.5479990074247774E-3</v>
      </c>
      <c r="I2807" s="21">
        <f t="shared" si="224"/>
        <v>5.8417566013451161E-3</v>
      </c>
      <c r="J2807" s="21">
        <f t="shared" si="225"/>
        <v>2.6647814014883364E-2</v>
      </c>
      <c r="K2807" s="21">
        <f t="shared" si="226"/>
        <v>2.9958719050031668E-3</v>
      </c>
    </row>
    <row r="2808" spans="1:11" x14ac:dyDescent="0.2">
      <c r="A2808" s="41">
        <v>44491</v>
      </c>
      <c r="B2808">
        <v>47.296665189999999</v>
      </c>
      <c r="C2808">
        <v>166.7774963</v>
      </c>
      <c r="D2808">
        <v>22.688991550000001</v>
      </c>
      <c r="E2808">
        <v>4544.8999020000001</v>
      </c>
      <c r="G2808" s="41">
        <f t="shared" si="222"/>
        <v>44491</v>
      </c>
      <c r="H2808" s="21">
        <f t="shared" si="223"/>
        <v>1.0421362780173166E-2</v>
      </c>
      <c r="I2808" s="21">
        <f t="shared" si="224"/>
        <v>-2.8954833311449435E-2</v>
      </c>
      <c r="J2808" s="21">
        <f t="shared" si="225"/>
        <v>1.4984296283371279E-3</v>
      </c>
      <c r="K2808" s="21">
        <f t="shared" si="226"/>
        <v>-1.0725536686606585E-3</v>
      </c>
    </row>
    <row r="2809" spans="1:11" x14ac:dyDescent="0.2">
      <c r="A2809" s="41">
        <v>44494</v>
      </c>
      <c r="B2809">
        <v>47.845066070000001</v>
      </c>
      <c r="C2809">
        <v>166.01849369999999</v>
      </c>
      <c r="D2809">
        <v>23.12827682</v>
      </c>
      <c r="E2809">
        <v>4566.4799800000001</v>
      </c>
      <c r="G2809" s="41">
        <f t="shared" si="222"/>
        <v>44494</v>
      </c>
      <c r="H2809" s="21">
        <f t="shared" si="223"/>
        <v>1.1594916423747182E-2</v>
      </c>
      <c r="I2809" s="21">
        <f t="shared" si="224"/>
        <v>-4.550989293152008E-3</v>
      </c>
      <c r="J2809" s="21">
        <f t="shared" si="225"/>
        <v>1.9361163277439752E-2</v>
      </c>
      <c r="K2809" s="21">
        <f t="shared" si="226"/>
        <v>4.7481965423492589E-3</v>
      </c>
    </row>
    <row r="2810" spans="1:11" x14ac:dyDescent="0.2">
      <c r="A2810" s="41">
        <v>44495</v>
      </c>
      <c r="B2810">
        <v>47.427391049999997</v>
      </c>
      <c r="C2810">
        <v>168.8034973</v>
      </c>
      <c r="D2810">
        <v>24.676750179999999</v>
      </c>
      <c r="E2810">
        <v>4574.7900390000004</v>
      </c>
      <c r="G2810" s="41">
        <f t="shared" si="222"/>
        <v>44495</v>
      </c>
      <c r="H2810" s="21">
        <f t="shared" si="223"/>
        <v>-8.7297406881813571E-3</v>
      </c>
      <c r="I2810" s="21">
        <f t="shared" si="224"/>
        <v>1.6775261225008942E-2</v>
      </c>
      <c r="J2810" s="21">
        <f t="shared" si="225"/>
        <v>6.6951523109623379E-2</v>
      </c>
      <c r="K2810" s="21">
        <f t="shared" si="226"/>
        <v>1.8197953426701829E-3</v>
      </c>
    </row>
    <row r="2811" spans="1:11" x14ac:dyDescent="0.2">
      <c r="A2811" s="41">
        <v>44496</v>
      </c>
      <c r="B2811">
        <v>47.038406369999997</v>
      </c>
      <c r="C2811">
        <v>169.62449649999999</v>
      </c>
      <c r="D2811">
        <v>24.411182400000001</v>
      </c>
      <c r="E2811">
        <v>4551.6801759999998</v>
      </c>
      <c r="G2811" s="41">
        <f t="shared" si="222"/>
        <v>44496</v>
      </c>
      <c r="H2811" s="21">
        <f t="shared" si="223"/>
        <v>-8.2016883363859438E-3</v>
      </c>
      <c r="I2811" s="21">
        <f t="shared" si="224"/>
        <v>4.8636385687015338E-3</v>
      </c>
      <c r="J2811" s="21">
        <f t="shared" si="225"/>
        <v>-1.0761861998150546E-2</v>
      </c>
      <c r="K2811" s="21">
        <f t="shared" si="226"/>
        <v>-5.0515680070537528E-3</v>
      </c>
    </row>
    <row r="2812" spans="1:11" x14ac:dyDescent="0.2">
      <c r="A2812" s="41">
        <v>44497</v>
      </c>
      <c r="B2812">
        <v>47.331745150000003</v>
      </c>
      <c r="C2812">
        <v>172.3285065</v>
      </c>
      <c r="D2812">
        <v>24.900384899999999</v>
      </c>
      <c r="E2812">
        <v>4596.419922</v>
      </c>
      <c r="G2812" s="41">
        <f t="shared" si="222"/>
        <v>44497</v>
      </c>
      <c r="H2812" s="21">
        <f t="shared" si="223"/>
        <v>6.2361547220079906E-3</v>
      </c>
      <c r="I2812" s="21">
        <f t="shared" si="224"/>
        <v>1.5941152697835692E-2</v>
      </c>
      <c r="J2812" s="21">
        <f t="shared" si="225"/>
        <v>2.0040098508296689E-2</v>
      </c>
      <c r="K2812" s="21">
        <f t="shared" si="226"/>
        <v>9.8292815553919777E-3</v>
      </c>
    </row>
    <row r="2813" spans="1:11" x14ac:dyDescent="0.2">
      <c r="A2813" s="41">
        <v>44498</v>
      </c>
      <c r="B2813">
        <v>47.641017910000002</v>
      </c>
      <c r="C2813">
        <v>168.6215057</v>
      </c>
      <c r="D2813">
        <v>25.525369640000001</v>
      </c>
      <c r="E2813">
        <v>4605.3798829999996</v>
      </c>
      <c r="G2813" s="41">
        <f t="shared" si="222"/>
        <v>44498</v>
      </c>
      <c r="H2813" s="21">
        <f t="shared" si="223"/>
        <v>6.5341507907615975E-3</v>
      </c>
      <c r="I2813" s="21">
        <f t="shared" si="224"/>
        <v>-2.1511245442146332E-2</v>
      </c>
      <c r="J2813" s="21">
        <f t="shared" si="225"/>
        <v>2.5099400772716551E-2</v>
      </c>
      <c r="K2813" s="21">
        <f t="shared" si="226"/>
        <v>1.9493347326935417E-3</v>
      </c>
    </row>
    <row r="2814" spans="1:11" x14ac:dyDescent="0.2">
      <c r="A2814" s="41">
        <v>44501</v>
      </c>
      <c r="B2814">
        <v>47.758987429999998</v>
      </c>
      <c r="C2814">
        <v>165.90550229999999</v>
      </c>
      <c r="D2814">
        <v>25.78494263</v>
      </c>
      <c r="E2814">
        <v>4613.669922</v>
      </c>
      <c r="G2814" s="41">
        <f t="shared" si="222"/>
        <v>44501</v>
      </c>
      <c r="H2814" s="21">
        <f t="shared" si="223"/>
        <v>2.4762174524241916E-3</v>
      </c>
      <c r="I2814" s="21">
        <f t="shared" si="224"/>
        <v>-1.6107099677025394E-2</v>
      </c>
      <c r="J2814" s="21">
        <f t="shared" si="225"/>
        <v>1.0169215712090285E-2</v>
      </c>
      <c r="K2814" s="21">
        <f t="shared" si="226"/>
        <v>1.8000771294897078E-3</v>
      </c>
    </row>
    <row r="2815" spans="1:11" x14ac:dyDescent="0.2">
      <c r="A2815" s="41">
        <v>44502</v>
      </c>
      <c r="B2815">
        <v>47.736667629999999</v>
      </c>
      <c r="C2815">
        <v>165.6374969</v>
      </c>
      <c r="D2815">
        <v>26.358005519999999</v>
      </c>
      <c r="E2815">
        <v>4630.6499020000001</v>
      </c>
      <c r="G2815" s="41">
        <f t="shared" si="222"/>
        <v>44502</v>
      </c>
      <c r="H2815" s="21">
        <f t="shared" si="223"/>
        <v>-4.6734240403886691E-4</v>
      </c>
      <c r="I2815" s="21">
        <f t="shared" si="224"/>
        <v>-1.6154099549716694E-3</v>
      </c>
      <c r="J2815" s="21">
        <f t="shared" si="225"/>
        <v>2.2224710685734061E-2</v>
      </c>
      <c r="K2815" s="21">
        <f t="shared" si="226"/>
        <v>3.6803629837132146E-3</v>
      </c>
    </row>
    <row r="2816" spans="1:11" x14ac:dyDescent="0.2">
      <c r="A2816" s="41">
        <v>44503</v>
      </c>
      <c r="B2816">
        <v>47.883335109999997</v>
      </c>
      <c r="C2816">
        <v>169.1999969</v>
      </c>
      <c r="D2816">
        <v>26.554685589999998</v>
      </c>
      <c r="E2816">
        <v>4660.5698240000002</v>
      </c>
      <c r="G2816" s="41">
        <f t="shared" si="222"/>
        <v>44503</v>
      </c>
      <c r="H2816" s="21">
        <f t="shared" si="223"/>
        <v>3.072428120387377E-3</v>
      </c>
      <c r="I2816" s="21">
        <f t="shared" si="224"/>
        <v>2.1507811133796517E-2</v>
      </c>
      <c r="J2816" s="21">
        <f t="shared" si="225"/>
        <v>7.4618722517059144E-3</v>
      </c>
      <c r="K2816" s="21">
        <f t="shared" si="226"/>
        <v>6.461279222831573E-3</v>
      </c>
    </row>
    <row r="2817" spans="1:11" x14ac:dyDescent="0.2">
      <c r="A2817" s="41">
        <v>44504</v>
      </c>
      <c r="B2817">
        <v>48.234066009999999</v>
      </c>
      <c r="C2817">
        <v>173.8500061</v>
      </c>
      <c r="D2817">
        <v>29.752471920000001</v>
      </c>
      <c r="E2817">
        <v>4680.0600590000004</v>
      </c>
      <c r="G2817" s="41">
        <f t="shared" si="222"/>
        <v>44504</v>
      </c>
      <c r="H2817" s="21">
        <f t="shared" si="223"/>
        <v>7.3246965608031577E-3</v>
      </c>
      <c r="I2817" s="21">
        <f t="shared" si="224"/>
        <v>2.7482324380586398E-2</v>
      </c>
      <c r="J2817" s="21">
        <f t="shared" si="225"/>
        <v>0.12042267716414723</v>
      </c>
      <c r="K2817" s="21">
        <f t="shared" si="226"/>
        <v>4.1819424954505635E-3</v>
      </c>
    </row>
    <row r="2818" spans="1:11" x14ac:dyDescent="0.2">
      <c r="A2818" s="41">
        <v>44505</v>
      </c>
      <c r="B2818">
        <v>47.899276729999997</v>
      </c>
      <c r="C2818">
        <v>175.94949339999999</v>
      </c>
      <c r="D2818">
        <v>29.703552250000001</v>
      </c>
      <c r="E2818">
        <v>4697.5297849999997</v>
      </c>
      <c r="G2818" s="41">
        <f t="shared" ref="G2818:G2881" si="227">A2818</f>
        <v>44505</v>
      </c>
      <c r="H2818" s="21">
        <f t="shared" si="223"/>
        <v>-6.9409300872663986E-3</v>
      </c>
      <c r="I2818" s="21">
        <f t="shared" si="224"/>
        <v>1.207642925702479E-2</v>
      </c>
      <c r="J2818" s="21">
        <f t="shared" si="225"/>
        <v>-1.6442220374676131E-3</v>
      </c>
      <c r="K2818" s="21">
        <f t="shared" si="226"/>
        <v>3.7327995324343277E-3</v>
      </c>
    </row>
    <row r="2819" spans="1:11" x14ac:dyDescent="0.2">
      <c r="A2819" s="41">
        <v>44508</v>
      </c>
      <c r="B2819">
        <v>47.593189240000001</v>
      </c>
      <c r="C2819">
        <v>174.44900509999999</v>
      </c>
      <c r="D2819">
        <v>30.753843310000001</v>
      </c>
      <c r="E2819">
        <v>4701.7001950000003</v>
      </c>
      <c r="G2819" s="41">
        <f t="shared" si="227"/>
        <v>44508</v>
      </c>
      <c r="H2819" s="21">
        <f t="shared" si="223"/>
        <v>-6.3902319804400925E-3</v>
      </c>
      <c r="I2819" s="21">
        <f t="shared" si="224"/>
        <v>-8.5279489642452466E-3</v>
      </c>
      <c r="J2819" s="21">
        <f t="shared" si="225"/>
        <v>3.5359106249657435E-2</v>
      </c>
      <c r="K2819" s="21">
        <f t="shared" si="226"/>
        <v>8.8778787807108905E-4</v>
      </c>
    </row>
    <row r="2820" spans="1:11" x14ac:dyDescent="0.2">
      <c r="A2820" s="41">
        <v>44509</v>
      </c>
      <c r="B2820">
        <v>47.758987429999998</v>
      </c>
      <c r="C2820">
        <v>178.81149289999999</v>
      </c>
      <c r="D2820">
        <v>30.607078550000001</v>
      </c>
      <c r="E2820">
        <v>4685.25</v>
      </c>
      <c r="G2820" s="41">
        <f t="shared" si="227"/>
        <v>44509</v>
      </c>
      <c r="H2820" s="21">
        <f t="shared" si="223"/>
        <v>3.4836537043970691E-3</v>
      </c>
      <c r="I2820" s="21">
        <f t="shared" si="224"/>
        <v>2.5007238060768877E-2</v>
      </c>
      <c r="J2820" s="21">
        <f t="shared" si="225"/>
        <v>-4.772241261705279E-3</v>
      </c>
      <c r="K2820" s="21">
        <f t="shared" si="226"/>
        <v>-3.4987758295380589E-3</v>
      </c>
    </row>
    <row r="2821" spans="1:11" x14ac:dyDescent="0.2">
      <c r="A2821" s="41">
        <v>44510</v>
      </c>
      <c r="B2821">
        <v>47.328556059999997</v>
      </c>
      <c r="C2821">
        <v>174.10249329999999</v>
      </c>
      <c r="D2821">
        <v>29.411027910000001</v>
      </c>
      <c r="E2821">
        <v>4646.7099609999996</v>
      </c>
      <c r="G2821" s="41">
        <f t="shared" si="227"/>
        <v>44510</v>
      </c>
      <c r="H2821" s="21">
        <f t="shared" ref="H2821:H2884" si="228">(B2821-B2820)/B2820</f>
        <v>-9.0125731964246728E-3</v>
      </c>
      <c r="I2821" s="21">
        <f t="shared" ref="I2821:I2884" si="229">C2821/C2820-1</f>
        <v>-2.633499404109052E-2</v>
      </c>
      <c r="J2821" s="21">
        <f t="shared" ref="J2821:J2884" si="230">D2821/D2820-1</f>
        <v>-3.907758259404337E-2</v>
      </c>
      <c r="K2821" s="21">
        <f t="shared" ref="K2821:K2884" si="231">E2821/E2820-1</f>
        <v>-8.2258233818900406E-3</v>
      </c>
    </row>
    <row r="2822" spans="1:11" x14ac:dyDescent="0.2">
      <c r="A2822" s="41">
        <v>44511</v>
      </c>
      <c r="B2822">
        <v>47.347682949999999</v>
      </c>
      <c r="C2822">
        <v>173.625</v>
      </c>
      <c r="D2822">
        <v>30.340513229999999</v>
      </c>
      <c r="E2822">
        <v>4649.2700199999999</v>
      </c>
      <c r="G2822" s="41">
        <f t="shared" si="227"/>
        <v>44511</v>
      </c>
      <c r="H2822" s="21">
        <f t="shared" si="228"/>
        <v>4.0413001351139388E-4</v>
      </c>
      <c r="I2822" s="21">
        <f t="shared" si="229"/>
        <v>-2.7425988620232156E-3</v>
      </c>
      <c r="J2822" s="21">
        <f t="shared" si="230"/>
        <v>3.1603292575978381E-2</v>
      </c>
      <c r="K2822" s="21">
        <f t="shared" si="231"/>
        <v>5.5094013215528648E-4</v>
      </c>
    </row>
    <row r="2823" spans="1:11" x14ac:dyDescent="0.2">
      <c r="A2823" s="41">
        <v>44512</v>
      </c>
      <c r="B2823">
        <v>47.111743930000003</v>
      </c>
      <c r="C2823">
        <v>176.25750729999999</v>
      </c>
      <c r="D2823">
        <v>30.340513229999999</v>
      </c>
      <c r="E2823">
        <v>4682.8500979999999</v>
      </c>
      <c r="G2823" s="41">
        <f t="shared" si="227"/>
        <v>44512</v>
      </c>
      <c r="H2823" s="21">
        <f t="shared" si="228"/>
        <v>-4.9831164969392962E-3</v>
      </c>
      <c r="I2823" s="21">
        <f t="shared" si="229"/>
        <v>1.5162029085673101E-2</v>
      </c>
      <c r="J2823" s="21">
        <f t="shared" si="230"/>
        <v>0</v>
      </c>
      <c r="K2823" s="21">
        <f t="shared" si="231"/>
        <v>7.2226559988013417E-3</v>
      </c>
    </row>
    <row r="2824" spans="1:11" x14ac:dyDescent="0.2">
      <c r="A2824" s="41">
        <v>44515</v>
      </c>
      <c r="B2824">
        <v>46.84073257</v>
      </c>
      <c r="C2824">
        <v>177.28399659999999</v>
      </c>
      <c r="D2824">
        <v>29.976106640000001</v>
      </c>
      <c r="E2824">
        <v>4682.7998049999997</v>
      </c>
      <c r="G2824" s="41">
        <f t="shared" si="227"/>
        <v>44515</v>
      </c>
      <c r="H2824" s="21">
        <f t="shared" si="228"/>
        <v>-5.752522352020748E-3</v>
      </c>
      <c r="I2824" s="21">
        <f t="shared" si="229"/>
        <v>5.8238047032679319E-3</v>
      </c>
      <c r="J2824" s="21">
        <f t="shared" si="230"/>
        <v>-1.2010561167425493E-2</v>
      </c>
      <c r="K2824" s="21">
        <f t="shared" si="231"/>
        <v>-1.0739827017269832E-5</v>
      </c>
    </row>
    <row r="2825" spans="1:11" x14ac:dyDescent="0.2">
      <c r="A2825" s="41">
        <v>44516</v>
      </c>
      <c r="B2825">
        <v>45.648273469999999</v>
      </c>
      <c r="C2825">
        <v>177.0350037</v>
      </c>
      <c r="D2825">
        <v>30.15381241</v>
      </c>
      <c r="E2825">
        <v>4700.8999020000001</v>
      </c>
      <c r="G2825" s="41">
        <f t="shared" si="227"/>
        <v>44516</v>
      </c>
      <c r="H2825" s="21">
        <f t="shared" si="228"/>
        <v>-2.5457738053476404E-2</v>
      </c>
      <c r="I2825" s="21">
        <f t="shared" si="229"/>
        <v>-1.4044860493628297E-3</v>
      </c>
      <c r="J2825" s="21">
        <f t="shared" si="230"/>
        <v>5.9282471914772206E-3</v>
      </c>
      <c r="K2825" s="21">
        <f t="shared" si="231"/>
        <v>3.8652297244641254E-3</v>
      </c>
    </row>
    <row r="2826" spans="1:11" x14ac:dyDescent="0.2">
      <c r="A2826" s="41">
        <v>44517</v>
      </c>
      <c r="B2826">
        <v>45.256088259999999</v>
      </c>
      <c r="C2826">
        <v>177.4499969</v>
      </c>
      <c r="D2826">
        <v>29.213350299999998</v>
      </c>
      <c r="E2826">
        <v>4688.669922</v>
      </c>
      <c r="G2826" s="41">
        <f t="shared" si="227"/>
        <v>44517</v>
      </c>
      <c r="H2826" s="21">
        <f t="shared" si="228"/>
        <v>-8.5914576869538049E-3</v>
      </c>
      <c r="I2826" s="21">
        <f t="shared" si="229"/>
        <v>2.3441307725970972E-3</v>
      </c>
      <c r="J2826" s="21">
        <f t="shared" si="230"/>
        <v>-3.1188829366336268E-2</v>
      </c>
      <c r="K2826" s="21">
        <f t="shared" si="231"/>
        <v>-2.6016252749386792E-3</v>
      </c>
    </row>
    <row r="2827" spans="1:11" x14ac:dyDescent="0.2">
      <c r="A2827" s="41">
        <v>44518</v>
      </c>
      <c r="B2827">
        <v>45.645080569999998</v>
      </c>
      <c r="C2827">
        <v>184.8029938</v>
      </c>
      <c r="D2827">
        <v>31.623416899999999</v>
      </c>
      <c r="E2827">
        <v>4704.5400390000004</v>
      </c>
      <c r="G2827" s="41">
        <f t="shared" si="227"/>
        <v>44518</v>
      </c>
      <c r="H2827" s="21">
        <f t="shared" si="228"/>
        <v>8.5953586568332154E-3</v>
      </c>
      <c r="I2827" s="21">
        <f t="shared" si="229"/>
        <v>4.1437007768130307E-2</v>
      </c>
      <c r="J2827" s="21">
        <f t="shared" si="230"/>
        <v>8.2498808772371479E-2</v>
      </c>
      <c r="K2827" s="21">
        <f t="shared" si="231"/>
        <v>3.384780175191171E-3</v>
      </c>
    </row>
    <row r="2828" spans="1:11" x14ac:dyDescent="0.2">
      <c r="A2828" s="41">
        <v>44519</v>
      </c>
      <c r="B2828">
        <v>45.399574280000003</v>
      </c>
      <c r="C2828">
        <v>183.8285065</v>
      </c>
      <c r="D2828">
        <v>32.931289669999998</v>
      </c>
      <c r="E2828">
        <v>4697.9599609999996</v>
      </c>
      <c r="G2828" s="41">
        <f t="shared" si="227"/>
        <v>44519</v>
      </c>
      <c r="H2828" s="21">
        <f t="shared" si="228"/>
        <v>-5.3785925434723025E-3</v>
      </c>
      <c r="I2828" s="21">
        <f t="shared" si="229"/>
        <v>-5.2731142497324246E-3</v>
      </c>
      <c r="J2828" s="21">
        <f t="shared" si="230"/>
        <v>4.1357731017358734E-2</v>
      </c>
      <c r="K2828" s="21">
        <f t="shared" si="231"/>
        <v>-1.3986655327519193E-3</v>
      </c>
    </row>
    <row r="2829" spans="1:11" x14ac:dyDescent="0.2">
      <c r="A2829" s="41">
        <v>44522</v>
      </c>
      <c r="B2829">
        <v>46.161598210000001</v>
      </c>
      <c r="C2829">
        <v>178.6284943</v>
      </c>
      <c r="D2829">
        <v>31.90396118</v>
      </c>
      <c r="E2829">
        <v>4682.9399409999996</v>
      </c>
      <c r="G2829" s="41">
        <f t="shared" si="227"/>
        <v>44522</v>
      </c>
      <c r="H2829" s="21">
        <f t="shared" si="228"/>
        <v>1.6784825454535031E-2</v>
      </c>
      <c r="I2829" s="21">
        <f t="shared" si="229"/>
        <v>-2.8287300479156063E-2</v>
      </c>
      <c r="J2829" s="21">
        <f t="shared" si="230"/>
        <v>-3.1196120780410341E-2</v>
      </c>
      <c r="K2829" s="21">
        <f t="shared" si="231"/>
        <v>-3.1971366560566983E-3</v>
      </c>
    </row>
    <row r="2830" spans="1:11" x14ac:dyDescent="0.2">
      <c r="A2830" s="41">
        <v>44523</v>
      </c>
      <c r="B2830">
        <v>46.490005490000001</v>
      </c>
      <c r="C2830">
        <v>179.00199889999999</v>
      </c>
      <c r="D2830">
        <v>31.694303510000001</v>
      </c>
      <c r="E2830">
        <v>4690.7001950000003</v>
      </c>
      <c r="G2830" s="41">
        <f t="shared" si="227"/>
        <v>44523</v>
      </c>
      <c r="H2830" s="21">
        <f t="shared" si="228"/>
        <v>7.1142961408311341E-3</v>
      </c>
      <c r="I2830" s="21">
        <f t="shared" si="229"/>
        <v>2.0909575567080729E-3</v>
      </c>
      <c r="J2830" s="21">
        <f t="shared" si="230"/>
        <v>-6.5715247337821969E-3</v>
      </c>
      <c r="K2830" s="21">
        <f t="shared" si="231"/>
        <v>1.6571329331085405E-3</v>
      </c>
    </row>
    <row r="2831" spans="1:11" x14ac:dyDescent="0.2">
      <c r="A2831" s="41">
        <v>44524</v>
      </c>
      <c r="B2831">
        <v>46.722755429999999</v>
      </c>
      <c r="C2831">
        <v>179.02049260000001</v>
      </c>
      <c r="D2831">
        <v>32.620800019999997</v>
      </c>
      <c r="E2831">
        <v>4701.4599609999996</v>
      </c>
      <c r="G2831" s="41">
        <f t="shared" si="227"/>
        <v>44524</v>
      </c>
      <c r="H2831" s="21">
        <f t="shared" si="228"/>
        <v>5.0064511188337556E-3</v>
      </c>
      <c r="I2831" s="21">
        <f t="shared" si="229"/>
        <v>1.0331560604726064E-4</v>
      </c>
      <c r="J2831" s="21">
        <f t="shared" si="230"/>
        <v>2.9232272282231131E-2</v>
      </c>
      <c r="K2831" s="21">
        <f t="shared" si="231"/>
        <v>2.2938507158203336E-3</v>
      </c>
    </row>
    <row r="2832" spans="1:11" x14ac:dyDescent="0.2">
      <c r="A2832" s="41">
        <v>44526</v>
      </c>
      <c r="B2832">
        <v>46.199863430000001</v>
      </c>
      <c r="C2832">
        <v>175.2279968</v>
      </c>
      <c r="D2832">
        <v>31.4516983</v>
      </c>
      <c r="E2832">
        <v>4594.6201170000004</v>
      </c>
      <c r="G2832" s="41">
        <f t="shared" si="227"/>
        <v>44526</v>
      </c>
      <c r="H2832" s="21">
        <f t="shared" si="228"/>
        <v>-1.1191377631471142E-2</v>
      </c>
      <c r="I2832" s="21">
        <f t="shared" si="229"/>
        <v>-2.1184702069130701E-2</v>
      </c>
      <c r="J2832" s="21">
        <f t="shared" si="230"/>
        <v>-3.5839149232490097E-2</v>
      </c>
      <c r="K2832" s="21">
        <f t="shared" si="231"/>
        <v>-2.2724822690455171E-2</v>
      </c>
    </row>
    <row r="2833" spans="1:11" x14ac:dyDescent="0.2">
      <c r="A2833" s="41">
        <v>44529</v>
      </c>
      <c r="B2833">
        <v>45.476093290000001</v>
      </c>
      <c r="C2833">
        <v>178.0785065</v>
      </c>
      <c r="D2833">
        <v>33.321647640000002</v>
      </c>
      <c r="E2833">
        <v>4655.2700199999999</v>
      </c>
      <c r="G2833" s="41">
        <f t="shared" si="227"/>
        <v>44529</v>
      </c>
      <c r="H2833" s="21">
        <f t="shared" si="228"/>
        <v>-1.5666066656162821E-2</v>
      </c>
      <c r="I2833" s="21">
        <f t="shared" si="229"/>
        <v>1.6267433013307242E-2</v>
      </c>
      <c r="J2833" s="21">
        <f t="shared" si="230"/>
        <v>5.9454638098191293E-2</v>
      </c>
      <c r="K2833" s="21">
        <f t="shared" si="231"/>
        <v>1.3200199680403646E-2</v>
      </c>
    </row>
    <row r="2834" spans="1:11" x14ac:dyDescent="0.2">
      <c r="A2834" s="41">
        <v>44530</v>
      </c>
      <c r="B2834">
        <v>44.838417049999997</v>
      </c>
      <c r="C2834">
        <v>175.3535004</v>
      </c>
      <c r="D2834">
        <v>32.622798920000001</v>
      </c>
      <c r="E2834">
        <v>4567</v>
      </c>
      <c r="G2834" s="41">
        <f t="shared" si="227"/>
        <v>44530</v>
      </c>
      <c r="H2834" s="21">
        <f t="shared" si="228"/>
        <v>-1.4022230008491669E-2</v>
      </c>
      <c r="I2834" s="21">
        <f t="shared" si="229"/>
        <v>-1.5302274000147276E-2</v>
      </c>
      <c r="J2834" s="21">
        <f t="shared" si="230"/>
        <v>-2.0972814056201994E-2</v>
      </c>
      <c r="K2834" s="21">
        <f t="shared" si="231"/>
        <v>-1.8961310433288192E-2</v>
      </c>
    </row>
    <row r="2835" spans="1:11" x14ac:dyDescent="0.2">
      <c r="A2835" s="41">
        <v>44531</v>
      </c>
      <c r="B2835">
        <v>43.725669859999996</v>
      </c>
      <c r="C2835">
        <v>172.18600459999999</v>
      </c>
      <c r="D2835">
        <v>31.387653350000001</v>
      </c>
      <c r="E2835">
        <v>4513.0400390000004</v>
      </c>
      <c r="G2835" s="41">
        <f t="shared" si="227"/>
        <v>44531</v>
      </c>
      <c r="H2835" s="21">
        <f t="shared" si="228"/>
        <v>-2.4816825909780873E-2</v>
      </c>
      <c r="I2835" s="21">
        <f t="shared" si="229"/>
        <v>-1.8063487713530724E-2</v>
      </c>
      <c r="J2835" s="21">
        <f t="shared" si="230"/>
        <v>-3.7861422406731959E-2</v>
      </c>
      <c r="K2835" s="21">
        <f t="shared" si="231"/>
        <v>-1.1815187431574281E-2</v>
      </c>
    </row>
    <row r="2836" spans="1:11" x14ac:dyDescent="0.2">
      <c r="A2836" s="41">
        <v>44532</v>
      </c>
      <c r="B2836">
        <v>43.193199159999999</v>
      </c>
      <c r="C2836">
        <v>171.86799619999999</v>
      </c>
      <c r="D2836">
        <v>32.077610020000002</v>
      </c>
      <c r="E2836">
        <v>4577.1000979999999</v>
      </c>
      <c r="G2836" s="41">
        <f t="shared" si="227"/>
        <v>44532</v>
      </c>
      <c r="H2836" s="21">
        <f t="shared" si="228"/>
        <v>-1.2177530995061983E-2</v>
      </c>
      <c r="I2836" s="21">
        <f t="shared" si="229"/>
        <v>-1.8468887801813549E-3</v>
      </c>
      <c r="J2836" s="21">
        <f t="shared" si="230"/>
        <v>2.1981785713840241E-2</v>
      </c>
      <c r="K2836" s="21">
        <f t="shared" si="231"/>
        <v>1.4194436221796503E-2</v>
      </c>
    </row>
    <row r="2837" spans="1:11" x14ac:dyDescent="0.2">
      <c r="A2837" s="41">
        <v>44533</v>
      </c>
      <c r="B2837">
        <v>43.843635560000003</v>
      </c>
      <c r="C2837">
        <v>169.48950199999999</v>
      </c>
      <c r="D2837">
        <v>30.646770480000001</v>
      </c>
      <c r="E2837">
        <v>4538.4301759999998</v>
      </c>
      <c r="G2837" s="41">
        <f t="shared" si="227"/>
        <v>44533</v>
      </c>
      <c r="H2837" s="21">
        <f t="shared" si="228"/>
        <v>1.5058768802713613E-2</v>
      </c>
      <c r="I2837" s="21">
        <f t="shared" si="229"/>
        <v>-1.3839075642868348E-2</v>
      </c>
      <c r="J2837" s="21">
        <f t="shared" si="230"/>
        <v>-4.4605553191397029E-2</v>
      </c>
      <c r="K2837" s="21">
        <f t="shared" si="231"/>
        <v>-8.4485637569728933E-3</v>
      </c>
    </row>
    <row r="2838" spans="1:11" x14ac:dyDescent="0.2">
      <c r="A2838" s="41">
        <v>44536</v>
      </c>
      <c r="B2838">
        <v>44.318706509999998</v>
      </c>
      <c r="C2838">
        <v>171.3684998</v>
      </c>
      <c r="D2838">
        <v>29.991760249999999</v>
      </c>
      <c r="E2838">
        <v>4591.669922</v>
      </c>
      <c r="G2838" s="41">
        <f t="shared" si="227"/>
        <v>44536</v>
      </c>
      <c r="H2838" s="21">
        <f t="shared" si="228"/>
        <v>1.0835573828038535E-2</v>
      </c>
      <c r="I2838" s="21">
        <f t="shared" si="229"/>
        <v>1.1086219369504047E-2</v>
      </c>
      <c r="J2838" s="21">
        <f t="shared" si="230"/>
        <v>-2.1372895732274966E-2</v>
      </c>
      <c r="K2838" s="21">
        <f t="shared" si="231"/>
        <v>1.1730872556229066E-2</v>
      </c>
    </row>
    <row r="2839" spans="1:11" x14ac:dyDescent="0.2">
      <c r="A2839" s="41">
        <v>44537</v>
      </c>
      <c r="B2839">
        <v>44.175231930000002</v>
      </c>
      <c r="C2839">
        <v>176.16450499999999</v>
      </c>
      <c r="D2839">
        <v>32.378150939999998</v>
      </c>
      <c r="E2839">
        <v>4686.75</v>
      </c>
      <c r="G2839" s="41">
        <f t="shared" si="227"/>
        <v>44537</v>
      </c>
      <c r="H2839" s="21">
        <f t="shared" si="228"/>
        <v>-3.2373368109834739E-3</v>
      </c>
      <c r="I2839" s="21">
        <f t="shared" si="229"/>
        <v>2.7986503970083731E-2</v>
      </c>
      <c r="J2839" s="21">
        <f t="shared" si="230"/>
        <v>7.9568210405389639E-2</v>
      </c>
      <c r="K2839" s="21">
        <f t="shared" si="231"/>
        <v>2.070708034661739E-2</v>
      </c>
    </row>
    <row r="2840" spans="1:11" x14ac:dyDescent="0.2">
      <c r="A2840" s="41">
        <v>44538</v>
      </c>
      <c r="B2840">
        <v>43.728851319999997</v>
      </c>
      <c r="C2840">
        <v>176.15800479999999</v>
      </c>
      <c r="D2840">
        <v>31.778064730000001</v>
      </c>
      <c r="E2840">
        <v>4701.2099609999996</v>
      </c>
      <c r="G2840" s="41">
        <f t="shared" si="227"/>
        <v>44538</v>
      </c>
      <c r="H2840" s="21">
        <f t="shared" si="228"/>
        <v>-1.0104771169223052E-2</v>
      </c>
      <c r="I2840" s="21">
        <f t="shared" si="229"/>
        <v>-3.6898466010515385E-5</v>
      </c>
      <c r="J2840" s="21">
        <f t="shared" si="230"/>
        <v>-1.8533677575103602E-2</v>
      </c>
      <c r="K2840" s="21">
        <f t="shared" si="231"/>
        <v>3.0852853256519985E-3</v>
      </c>
    </row>
    <row r="2841" spans="1:11" x14ac:dyDescent="0.2">
      <c r="A2841" s="41">
        <v>44539</v>
      </c>
      <c r="B2841">
        <v>44.337089540000001</v>
      </c>
      <c r="C2841">
        <v>174.1710052</v>
      </c>
      <c r="D2841">
        <v>30.444074629999999</v>
      </c>
      <c r="E2841">
        <v>4667.4501950000003</v>
      </c>
      <c r="G2841" s="41">
        <f t="shared" si="227"/>
        <v>44539</v>
      </c>
      <c r="H2841" s="21">
        <f t="shared" si="228"/>
        <v>1.3909311624698861E-2</v>
      </c>
      <c r="I2841" s="21">
        <f t="shared" si="229"/>
        <v>-1.1279644102781039E-2</v>
      </c>
      <c r="J2841" s="21">
        <f t="shared" si="230"/>
        <v>-4.1978330377703932E-2</v>
      </c>
      <c r="K2841" s="21">
        <f t="shared" si="231"/>
        <v>-7.1810802495658743E-3</v>
      </c>
    </row>
    <row r="2842" spans="1:11" x14ac:dyDescent="0.2">
      <c r="A2842" s="41">
        <v>44540</v>
      </c>
      <c r="B2842">
        <v>45.146999360000002</v>
      </c>
      <c r="C2842">
        <v>172.2120056</v>
      </c>
      <c r="D2842">
        <v>30.152513500000001</v>
      </c>
      <c r="E2842">
        <v>4712.0200199999999</v>
      </c>
      <c r="G2842" s="41">
        <f t="shared" si="227"/>
        <v>44540</v>
      </c>
      <c r="H2842" s="21">
        <f t="shared" si="228"/>
        <v>1.8267094849997261E-2</v>
      </c>
      <c r="I2842" s="21">
        <f t="shared" si="229"/>
        <v>-1.1247564413781053E-2</v>
      </c>
      <c r="J2842" s="21">
        <f t="shared" si="230"/>
        <v>-9.5769417708853055E-3</v>
      </c>
      <c r="K2842" s="21">
        <f t="shared" si="231"/>
        <v>9.5490735065035803E-3</v>
      </c>
    </row>
    <row r="2843" spans="1:11" x14ac:dyDescent="0.2">
      <c r="A2843" s="41">
        <v>44543</v>
      </c>
      <c r="B2843">
        <v>45.960117339999996</v>
      </c>
      <c r="C2843">
        <v>169.56750489999999</v>
      </c>
      <c r="D2843">
        <v>28.11858368</v>
      </c>
      <c r="E2843">
        <v>4668.9702150000003</v>
      </c>
      <c r="G2843" s="41">
        <f t="shared" si="227"/>
        <v>44543</v>
      </c>
      <c r="H2843" s="21">
        <f t="shared" si="228"/>
        <v>1.8010454549066052E-2</v>
      </c>
      <c r="I2843" s="21">
        <f t="shared" si="229"/>
        <v>-1.5356076312951328E-2</v>
      </c>
      <c r="J2843" s="21">
        <f t="shared" si="230"/>
        <v>-6.7454735407049937E-2</v>
      </c>
      <c r="K2843" s="21">
        <f t="shared" si="231"/>
        <v>-9.1361676769785571E-3</v>
      </c>
    </row>
    <row r="2844" spans="1:11" x14ac:dyDescent="0.2">
      <c r="A2844" s="41">
        <v>44544</v>
      </c>
      <c r="B2844">
        <v>46.398677829999997</v>
      </c>
      <c r="C2844">
        <v>169.09150700000001</v>
      </c>
      <c r="D2844">
        <v>28.294317249999999</v>
      </c>
      <c r="E2844">
        <v>4634.0898440000001</v>
      </c>
      <c r="G2844" s="41">
        <f t="shared" si="227"/>
        <v>44544</v>
      </c>
      <c r="H2844" s="21">
        <f t="shared" si="228"/>
        <v>9.542196917289256E-3</v>
      </c>
      <c r="I2844" s="21">
        <f t="shared" si="229"/>
        <v>-2.8071292331670605E-3</v>
      </c>
      <c r="J2844" s="21">
        <f t="shared" si="230"/>
        <v>6.2497304985169588E-3</v>
      </c>
      <c r="K2844" s="21">
        <f t="shared" si="231"/>
        <v>-7.4706775571067308E-3</v>
      </c>
    </row>
    <row r="2845" spans="1:11" x14ac:dyDescent="0.2">
      <c r="A2845" s="41">
        <v>44545</v>
      </c>
      <c r="B2845">
        <v>46.664386749999998</v>
      </c>
      <c r="C2845">
        <v>173.3150024</v>
      </c>
      <c r="D2845">
        <v>30.413122179999998</v>
      </c>
      <c r="E2845">
        <v>4709.8500979999999</v>
      </c>
      <c r="G2845" s="41">
        <f t="shared" si="227"/>
        <v>44545</v>
      </c>
      <c r="H2845" s="21">
        <f t="shared" si="228"/>
        <v>5.7266485259242052E-3</v>
      </c>
      <c r="I2845" s="21">
        <f t="shared" si="229"/>
        <v>2.4977572646507795E-2</v>
      </c>
      <c r="J2845" s="21">
        <f t="shared" si="230"/>
        <v>7.4884469247972429E-2</v>
      </c>
      <c r="K2845" s="21">
        <f t="shared" si="231"/>
        <v>1.6348464650095318E-2</v>
      </c>
    </row>
    <row r="2846" spans="1:11" x14ac:dyDescent="0.2">
      <c r="A2846" s="41">
        <v>44546</v>
      </c>
      <c r="B2846">
        <v>45.886486050000002</v>
      </c>
      <c r="C2846">
        <v>168.87100219999999</v>
      </c>
      <c r="D2846">
        <v>28.344242099999999</v>
      </c>
      <c r="E2846">
        <v>4668.669922</v>
      </c>
      <c r="G2846" s="41">
        <f t="shared" si="227"/>
        <v>44546</v>
      </c>
      <c r="H2846" s="21">
        <f t="shared" si="228"/>
        <v>-1.6670115138714352E-2</v>
      </c>
      <c r="I2846" s="21">
        <f t="shared" si="229"/>
        <v>-2.5641174384566701E-2</v>
      </c>
      <c r="J2846" s="21">
        <f t="shared" si="230"/>
        <v>-6.802590236396433E-2</v>
      </c>
      <c r="K2846" s="21">
        <f t="shared" si="231"/>
        <v>-8.743415425787493E-3</v>
      </c>
    </row>
    <row r="2847" spans="1:11" x14ac:dyDescent="0.2">
      <c r="A2847" s="41">
        <v>44547</v>
      </c>
      <c r="B2847">
        <v>44.417118070000001</v>
      </c>
      <c r="C2847">
        <v>170.01750179999999</v>
      </c>
      <c r="D2847">
        <v>27.759128570000001</v>
      </c>
      <c r="E2847">
        <v>4620.6401370000003</v>
      </c>
      <c r="G2847" s="41">
        <f t="shared" si="227"/>
        <v>44547</v>
      </c>
      <c r="H2847" s="21">
        <f t="shared" si="228"/>
        <v>-3.2021802201173372E-2</v>
      </c>
      <c r="I2847" s="21">
        <f t="shared" si="229"/>
        <v>6.7892035048275901E-3</v>
      </c>
      <c r="J2847" s="21">
        <f t="shared" si="230"/>
        <v>-2.0643117848615833E-2</v>
      </c>
      <c r="K2847" s="21">
        <f t="shared" si="231"/>
        <v>-1.0287680603349281E-2</v>
      </c>
    </row>
    <row r="2848" spans="1:11" x14ac:dyDescent="0.2">
      <c r="A2848" s="41">
        <v>44550</v>
      </c>
      <c r="B2848">
        <v>44.561180110000002</v>
      </c>
      <c r="C2848">
        <v>167.0789948</v>
      </c>
      <c r="D2848">
        <v>27.677251819999999</v>
      </c>
      <c r="E2848">
        <v>4568.0200199999999</v>
      </c>
      <c r="G2848" s="41">
        <f t="shared" si="227"/>
        <v>44550</v>
      </c>
      <c r="H2848" s="21">
        <f t="shared" si="228"/>
        <v>3.2433900770636251E-3</v>
      </c>
      <c r="I2848" s="21">
        <f t="shared" si="229"/>
        <v>-1.7283555921535076E-2</v>
      </c>
      <c r="J2848" s="21">
        <f t="shared" si="230"/>
        <v>-2.9495432392099286E-3</v>
      </c>
      <c r="K2848" s="21">
        <f t="shared" si="231"/>
        <v>-1.1388057810138075E-2</v>
      </c>
    </row>
    <row r="2849" spans="1:11" x14ac:dyDescent="0.2">
      <c r="A2849" s="41">
        <v>44551</v>
      </c>
      <c r="B2849">
        <v>44.695625309999997</v>
      </c>
      <c r="C2849">
        <v>170.41700739999999</v>
      </c>
      <c r="D2849">
        <v>29.031208039999999</v>
      </c>
      <c r="E2849">
        <v>4649.2299800000001</v>
      </c>
      <c r="G2849" s="41">
        <f t="shared" si="227"/>
        <v>44551</v>
      </c>
      <c r="H2849" s="21">
        <f t="shared" si="228"/>
        <v>3.0170924483623311E-3</v>
      </c>
      <c r="I2849" s="21">
        <f t="shared" si="229"/>
        <v>1.9978649045594876E-2</v>
      </c>
      <c r="J2849" s="21">
        <f t="shared" si="230"/>
        <v>4.8919460241410695E-2</v>
      </c>
      <c r="K2849" s="21">
        <f t="shared" si="231"/>
        <v>1.7777934344517243E-2</v>
      </c>
    </row>
    <row r="2850" spans="1:11" x14ac:dyDescent="0.2">
      <c r="A2850" s="41">
        <v>44552</v>
      </c>
      <c r="B2850">
        <v>44.753246310000002</v>
      </c>
      <c r="C2850">
        <v>171.03700259999999</v>
      </c>
      <c r="D2850">
        <v>29.35571861</v>
      </c>
      <c r="E2850">
        <v>4696.5600590000004</v>
      </c>
      <c r="G2850" s="41">
        <f t="shared" si="227"/>
        <v>44552</v>
      </c>
      <c r="H2850" s="21">
        <f t="shared" si="228"/>
        <v>1.2891865725192734E-3</v>
      </c>
      <c r="I2850" s="21">
        <f t="shared" si="229"/>
        <v>3.6381063689538973E-3</v>
      </c>
      <c r="J2850" s="21">
        <f t="shared" si="230"/>
        <v>1.1177990580098607E-2</v>
      </c>
      <c r="K2850" s="21">
        <f t="shared" si="231"/>
        <v>1.0180197409808578E-2</v>
      </c>
    </row>
    <row r="2851" spans="1:11" x14ac:dyDescent="0.2">
      <c r="A2851" s="41">
        <v>44553</v>
      </c>
      <c r="B2851">
        <v>44.654010769999999</v>
      </c>
      <c r="C2851">
        <v>171.0684967</v>
      </c>
      <c r="D2851">
        <v>29.595355990000002</v>
      </c>
      <c r="E2851">
        <v>4725.7900390000004</v>
      </c>
      <c r="G2851" s="41">
        <f t="shared" si="227"/>
        <v>44553</v>
      </c>
      <c r="H2851" s="21">
        <f t="shared" si="228"/>
        <v>-2.2173931095994773E-3</v>
      </c>
      <c r="I2851" s="21">
        <f t="shared" si="229"/>
        <v>1.8413617826107398E-4</v>
      </c>
      <c r="J2851" s="21">
        <f t="shared" si="230"/>
        <v>8.1632264971489565E-3</v>
      </c>
      <c r="K2851" s="21">
        <f t="shared" si="231"/>
        <v>6.2236998213163197E-3</v>
      </c>
    </row>
    <row r="2852" spans="1:11" x14ac:dyDescent="0.2">
      <c r="A2852" s="41">
        <v>44557</v>
      </c>
      <c r="B2852">
        <v>45.060562130000001</v>
      </c>
      <c r="C2852">
        <v>169.66949460000001</v>
      </c>
      <c r="D2852">
        <v>30.898391719999999</v>
      </c>
      <c r="E2852">
        <v>4791.1899409999996</v>
      </c>
      <c r="G2852" s="41">
        <f t="shared" si="227"/>
        <v>44557</v>
      </c>
      <c r="H2852" s="21">
        <f t="shared" si="228"/>
        <v>9.104475790406177E-3</v>
      </c>
      <c r="I2852" s="21">
        <f t="shared" si="229"/>
        <v>-8.1780229965625617E-3</v>
      </c>
      <c r="J2852" s="21">
        <f t="shared" si="230"/>
        <v>4.4028385076370746E-2</v>
      </c>
      <c r="K2852" s="21">
        <f t="shared" si="231"/>
        <v>1.3838935174919076E-2</v>
      </c>
    </row>
    <row r="2853" spans="1:11" x14ac:dyDescent="0.2">
      <c r="A2853" s="41">
        <v>44558</v>
      </c>
      <c r="B2853">
        <v>45.707214360000002</v>
      </c>
      <c r="C2853">
        <v>170.66099550000001</v>
      </c>
      <c r="D2853">
        <v>30.27633286</v>
      </c>
      <c r="E2853">
        <v>4786.3500979999999</v>
      </c>
      <c r="G2853" s="41">
        <f t="shared" si="227"/>
        <v>44558</v>
      </c>
      <c r="H2853" s="21">
        <f t="shared" si="228"/>
        <v>1.4350735974717872E-2</v>
      </c>
      <c r="I2853" s="21">
        <f t="shared" si="229"/>
        <v>5.8437192987312869E-3</v>
      </c>
      <c r="J2853" s="21">
        <f t="shared" si="230"/>
        <v>-2.0132402541759187E-2</v>
      </c>
      <c r="K2853" s="21">
        <f t="shared" si="231"/>
        <v>-1.0101546921743587E-3</v>
      </c>
    </row>
    <row r="2854" spans="1:11" x14ac:dyDescent="0.2">
      <c r="A2854" s="41">
        <v>44559</v>
      </c>
      <c r="B2854">
        <v>45.684814449999998</v>
      </c>
      <c r="C2854">
        <v>169.20100400000001</v>
      </c>
      <c r="D2854">
        <v>29.955814360000002</v>
      </c>
      <c r="E2854">
        <v>4793.0600590000004</v>
      </c>
      <c r="G2854" s="41">
        <f t="shared" si="227"/>
        <v>44559</v>
      </c>
      <c r="H2854" s="21">
        <f t="shared" si="228"/>
        <v>-4.9007383875065578E-4</v>
      </c>
      <c r="I2854" s="21">
        <f t="shared" si="229"/>
        <v>-8.5549219710252533E-3</v>
      </c>
      <c r="J2854" s="21">
        <f t="shared" si="230"/>
        <v>-1.058643731663611E-2</v>
      </c>
      <c r="K2854" s="21">
        <f t="shared" si="231"/>
        <v>1.4018951523844247E-3</v>
      </c>
    </row>
    <row r="2855" spans="1:11" x14ac:dyDescent="0.2">
      <c r="A2855" s="41">
        <v>44560</v>
      </c>
      <c r="B2855">
        <v>45.832065579999998</v>
      </c>
      <c r="C2855">
        <v>168.64450070000001</v>
      </c>
      <c r="D2855">
        <v>29.541439059999998</v>
      </c>
      <c r="E2855">
        <v>4778.7299800000001</v>
      </c>
      <c r="G2855" s="41">
        <f t="shared" si="227"/>
        <v>44560</v>
      </c>
      <c r="H2855" s="21">
        <f t="shared" si="228"/>
        <v>3.2231964116032608E-3</v>
      </c>
      <c r="I2855" s="21">
        <f t="shared" si="229"/>
        <v>-3.2890070794142634E-3</v>
      </c>
      <c r="J2855" s="21">
        <f t="shared" si="230"/>
        <v>-1.3832883827498921E-2</v>
      </c>
      <c r="K2855" s="21">
        <f t="shared" si="231"/>
        <v>-2.9897557768115979E-3</v>
      </c>
    </row>
    <row r="2856" spans="1:11" x14ac:dyDescent="0.2">
      <c r="A2856" s="41">
        <v>44561</v>
      </c>
      <c r="B2856">
        <v>46.31865311</v>
      </c>
      <c r="C2856">
        <v>166.71699520000001</v>
      </c>
      <c r="D2856">
        <v>29.366699220000001</v>
      </c>
      <c r="E2856">
        <v>4766.1801759999998</v>
      </c>
      <c r="G2856" s="41">
        <f t="shared" si="227"/>
        <v>44561</v>
      </c>
      <c r="H2856" s="21">
        <f t="shared" si="228"/>
        <v>1.0616748860045625E-2</v>
      </c>
      <c r="I2856" s="21">
        <f t="shared" si="229"/>
        <v>-1.1429400259121536E-2</v>
      </c>
      <c r="J2856" s="21">
        <f t="shared" si="230"/>
        <v>-5.915075418130189E-3</v>
      </c>
      <c r="K2856" s="21">
        <f t="shared" si="231"/>
        <v>-2.6261797700485312E-3</v>
      </c>
    </row>
    <row r="2857" spans="1:11" x14ac:dyDescent="0.2">
      <c r="A2857" s="41">
        <v>44564</v>
      </c>
      <c r="B2857">
        <v>46.305843350000004</v>
      </c>
      <c r="C2857">
        <v>170.40449520000001</v>
      </c>
      <c r="D2857">
        <v>30.0756321</v>
      </c>
      <c r="E2857">
        <v>4796.5600590000004</v>
      </c>
      <c r="G2857" s="41">
        <f t="shared" si="227"/>
        <v>44564</v>
      </c>
      <c r="H2857" s="21">
        <f t="shared" si="228"/>
        <v>-2.7655726451230824E-4</v>
      </c>
      <c r="I2857" s="21">
        <f t="shared" si="229"/>
        <v>2.2118320904094713E-2</v>
      </c>
      <c r="J2857" s="21">
        <f t="shared" si="230"/>
        <v>2.4140706951402358E-2</v>
      </c>
      <c r="K2857" s="21">
        <f t="shared" si="231"/>
        <v>6.3740525700177741E-3</v>
      </c>
    </row>
    <row r="2858" spans="1:11" x14ac:dyDescent="0.2">
      <c r="A2858" s="41">
        <v>44565</v>
      </c>
      <c r="B2858">
        <v>45.457519529999999</v>
      </c>
      <c r="C2858">
        <v>167.5220032</v>
      </c>
      <c r="D2858">
        <v>29.245882030000001</v>
      </c>
      <c r="E2858">
        <v>4793.5400390000004</v>
      </c>
      <c r="G2858" s="41">
        <f t="shared" si="227"/>
        <v>44565</v>
      </c>
      <c r="H2858" s="21">
        <f t="shared" si="228"/>
        <v>-1.8320016624856578E-2</v>
      </c>
      <c r="I2858" s="21">
        <f t="shared" si="229"/>
        <v>-1.6915586625909751E-2</v>
      </c>
      <c r="J2858" s="21">
        <f t="shared" si="230"/>
        <v>-2.7588782414983748E-2</v>
      </c>
      <c r="K2858" s="21">
        <f t="shared" si="231"/>
        <v>-6.2962205473349186E-4</v>
      </c>
    </row>
    <row r="2859" spans="1:11" x14ac:dyDescent="0.2">
      <c r="A2859" s="41">
        <v>44566</v>
      </c>
      <c r="B2859">
        <v>46.072155000000002</v>
      </c>
      <c r="C2859">
        <v>164.35699460000001</v>
      </c>
      <c r="D2859">
        <v>27.562425609999998</v>
      </c>
      <c r="E2859">
        <v>4700.580078</v>
      </c>
      <c r="G2859" s="41">
        <f t="shared" si="227"/>
        <v>44566</v>
      </c>
      <c r="H2859" s="21">
        <f t="shared" si="228"/>
        <v>1.3521095659308254E-2</v>
      </c>
      <c r="I2859" s="21">
        <f t="shared" si="229"/>
        <v>-1.8893091889674807E-2</v>
      </c>
      <c r="J2859" s="21">
        <f t="shared" si="230"/>
        <v>-5.756216954828508E-2</v>
      </c>
      <c r="K2859" s="21">
        <f t="shared" si="231"/>
        <v>-1.9392757803978422E-2</v>
      </c>
    </row>
    <row r="2860" spans="1:11" x14ac:dyDescent="0.2">
      <c r="A2860" s="41">
        <v>44567</v>
      </c>
      <c r="B2860">
        <v>45.944110870000003</v>
      </c>
      <c r="C2860">
        <v>163.25399780000001</v>
      </c>
      <c r="D2860">
        <v>28.13555908</v>
      </c>
      <c r="E2860">
        <v>4696.0498049999997</v>
      </c>
      <c r="G2860" s="41">
        <f t="shared" si="227"/>
        <v>44567</v>
      </c>
      <c r="H2860" s="21">
        <f t="shared" si="228"/>
        <v>-2.7792086130982857E-3</v>
      </c>
      <c r="I2860" s="21">
        <f t="shared" si="229"/>
        <v>-6.7109818032654589E-3</v>
      </c>
      <c r="J2860" s="21">
        <f t="shared" si="230"/>
        <v>2.0794014217386581E-2</v>
      </c>
      <c r="K2860" s="21">
        <f t="shared" si="231"/>
        <v>-9.6376892315974683E-4</v>
      </c>
    </row>
    <row r="2861" spans="1:11" x14ac:dyDescent="0.2">
      <c r="A2861" s="41">
        <v>44568</v>
      </c>
      <c r="B2861">
        <v>46.382671360000003</v>
      </c>
      <c r="C2861">
        <v>162.55400090000001</v>
      </c>
      <c r="D2861">
        <v>27.20596123</v>
      </c>
      <c r="E2861">
        <v>4677.0297849999997</v>
      </c>
      <c r="G2861" s="41">
        <f t="shared" si="227"/>
        <v>44568</v>
      </c>
      <c r="H2861" s="21">
        <f t="shared" si="228"/>
        <v>9.5455213235254056E-3</v>
      </c>
      <c r="I2861" s="21">
        <f t="shared" si="229"/>
        <v>-4.2877779989042297E-3</v>
      </c>
      <c r="J2861" s="21">
        <f t="shared" si="230"/>
        <v>-3.3039963675745798E-2</v>
      </c>
      <c r="K2861" s="21">
        <f t="shared" si="231"/>
        <v>-4.0502168396401306E-3</v>
      </c>
    </row>
    <row r="2862" spans="1:11" x14ac:dyDescent="0.2">
      <c r="A2862" s="41">
        <v>44571</v>
      </c>
      <c r="B2862">
        <v>46.29304123</v>
      </c>
      <c r="C2862">
        <v>161.48599239999999</v>
      </c>
      <c r="D2862">
        <v>27.358730319999999</v>
      </c>
      <c r="E2862">
        <v>4670.2900390000004</v>
      </c>
      <c r="G2862" s="41">
        <f t="shared" si="227"/>
        <v>44571</v>
      </c>
      <c r="H2862" s="21">
        <f t="shared" si="228"/>
        <v>-1.9324055163691912E-3</v>
      </c>
      <c r="I2862" s="21">
        <f t="shared" si="229"/>
        <v>-6.5701766433730047E-3</v>
      </c>
      <c r="J2862" s="21">
        <f t="shared" si="230"/>
        <v>5.6152800008970605E-3</v>
      </c>
      <c r="K2862" s="21">
        <f t="shared" si="231"/>
        <v>-1.4410312334581787E-3</v>
      </c>
    </row>
    <row r="2863" spans="1:11" x14ac:dyDescent="0.2">
      <c r="A2863" s="41">
        <v>44572</v>
      </c>
      <c r="B2863">
        <v>46.161788940000001</v>
      </c>
      <c r="C2863">
        <v>165.3619995</v>
      </c>
      <c r="D2863">
        <v>27.775102619999998</v>
      </c>
      <c r="E2863">
        <v>4713.0698240000002</v>
      </c>
      <c r="G2863" s="41">
        <f t="shared" si="227"/>
        <v>44572</v>
      </c>
      <c r="H2863" s="21">
        <f t="shared" si="228"/>
        <v>-2.8352488087333002E-3</v>
      </c>
      <c r="I2863" s="21">
        <f t="shared" si="229"/>
        <v>2.4002125771993565E-2</v>
      </c>
      <c r="J2863" s="21">
        <f t="shared" si="230"/>
        <v>1.5218992077845828E-2</v>
      </c>
      <c r="K2863" s="21">
        <f t="shared" si="231"/>
        <v>9.1599846353782599E-3</v>
      </c>
    </row>
    <row r="2864" spans="1:11" x14ac:dyDescent="0.2">
      <c r="A2864" s="41">
        <v>44573</v>
      </c>
      <c r="B2864">
        <v>45.918495180000001</v>
      </c>
      <c r="C2864">
        <v>165.20700070000001</v>
      </c>
      <c r="D2864">
        <v>27.956829070000001</v>
      </c>
      <c r="E2864">
        <v>4726.3500979999999</v>
      </c>
      <c r="G2864" s="41">
        <f t="shared" si="227"/>
        <v>44573</v>
      </c>
      <c r="H2864" s="21">
        <f t="shared" si="228"/>
        <v>-5.2704577874186746E-3</v>
      </c>
      <c r="I2864" s="21">
        <f t="shared" si="229"/>
        <v>-9.373302238038228E-4</v>
      </c>
      <c r="J2864" s="21">
        <f t="shared" si="230"/>
        <v>6.5427823070993707E-3</v>
      </c>
      <c r="K2864" s="21">
        <f t="shared" si="231"/>
        <v>2.8177545625089895E-3</v>
      </c>
    </row>
    <row r="2865" spans="1:11" x14ac:dyDescent="0.2">
      <c r="A2865" s="41">
        <v>44574</v>
      </c>
      <c r="B2865">
        <v>46.568344119999999</v>
      </c>
      <c r="C2865">
        <v>161.21400449999999</v>
      </c>
      <c r="D2865">
        <v>26.534976960000002</v>
      </c>
      <c r="E2865">
        <v>4659.0297849999997</v>
      </c>
      <c r="G2865" s="41">
        <f t="shared" si="227"/>
        <v>44574</v>
      </c>
      <c r="H2865" s="21">
        <f t="shared" si="228"/>
        <v>1.4152226405778271E-2</v>
      </c>
      <c r="I2865" s="21">
        <f t="shared" si="229"/>
        <v>-2.4169654936420759E-2</v>
      </c>
      <c r="J2865" s="21">
        <f t="shared" si="230"/>
        <v>-5.0858847633967419E-2</v>
      </c>
      <c r="K2865" s="21">
        <f t="shared" si="231"/>
        <v>-1.4243615391184683E-2</v>
      </c>
    </row>
    <row r="2866" spans="1:11" x14ac:dyDescent="0.2">
      <c r="A2866" s="41">
        <v>44575</v>
      </c>
      <c r="B2866">
        <v>46.437095640000003</v>
      </c>
      <c r="C2866">
        <v>162.1380005</v>
      </c>
      <c r="D2866">
        <v>26.901416780000002</v>
      </c>
      <c r="E2866">
        <v>4662.8500979999999</v>
      </c>
      <c r="G2866" s="41">
        <f t="shared" si="227"/>
        <v>44575</v>
      </c>
      <c r="H2866" s="21">
        <f t="shared" si="228"/>
        <v>-2.8184055602618763E-3</v>
      </c>
      <c r="I2866" s="21">
        <f t="shared" si="229"/>
        <v>5.7314871798250788E-3</v>
      </c>
      <c r="J2866" s="21">
        <f t="shared" si="230"/>
        <v>1.3809690528557406E-2</v>
      </c>
      <c r="K2866" s="21">
        <f t="shared" si="231"/>
        <v>8.1998037709474225E-4</v>
      </c>
    </row>
    <row r="2867" spans="1:11" x14ac:dyDescent="0.2">
      <c r="A2867" s="41">
        <v>44579</v>
      </c>
      <c r="B2867">
        <v>45.62398529</v>
      </c>
      <c r="C2867">
        <v>158.91749569999999</v>
      </c>
      <c r="D2867">
        <v>25.863985060000001</v>
      </c>
      <c r="E2867">
        <v>4577.1098629999997</v>
      </c>
      <c r="G2867" s="41">
        <f t="shared" si="227"/>
        <v>44579</v>
      </c>
      <c r="H2867" s="21">
        <f t="shared" si="228"/>
        <v>-1.7509931204646764E-2</v>
      </c>
      <c r="I2867" s="21">
        <f t="shared" si="229"/>
        <v>-1.9862739086880632E-2</v>
      </c>
      <c r="J2867" s="21">
        <f t="shared" si="230"/>
        <v>-3.8564203829267618E-2</v>
      </c>
      <c r="K2867" s="21">
        <f t="shared" si="231"/>
        <v>-1.8387945826690011E-2</v>
      </c>
    </row>
    <row r="2868" spans="1:11" x14ac:dyDescent="0.2">
      <c r="A2868" s="41">
        <v>44580</v>
      </c>
      <c r="B2868">
        <v>46.078556059999997</v>
      </c>
      <c r="C2868">
        <v>156.29899599999999</v>
      </c>
      <c r="D2868">
        <v>25.029243470000001</v>
      </c>
      <c r="E2868">
        <v>4532.7597660000001</v>
      </c>
      <c r="G2868" s="41">
        <f t="shared" si="227"/>
        <v>44580</v>
      </c>
      <c r="H2868" s="21">
        <f t="shared" si="228"/>
        <v>9.9634165474718119E-3</v>
      </c>
      <c r="I2868" s="21">
        <f t="shared" si="229"/>
        <v>-1.6477101457369581E-2</v>
      </c>
      <c r="J2868" s="21">
        <f t="shared" si="230"/>
        <v>-3.2274283644362689E-2</v>
      </c>
      <c r="K2868" s="21">
        <f t="shared" si="231"/>
        <v>-9.6895417255575822E-3</v>
      </c>
    </row>
    <row r="2869" spans="1:11" x14ac:dyDescent="0.2">
      <c r="A2869" s="41">
        <v>44581</v>
      </c>
      <c r="B2869">
        <v>45.20782852</v>
      </c>
      <c r="C2869">
        <v>151.66749569999999</v>
      </c>
      <c r="D2869">
        <v>24.113624569999999</v>
      </c>
      <c r="E2869">
        <v>4482.7299800000001</v>
      </c>
      <c r="G2869" s="41">
        <f t="shared" si="227"/>
        <v>44581</v>
      </c>
      <c r="H2869" s="21">
        <f t="shared" si="228"/>
        <v>-1.8896589095938724E-2</v>
      </c>
      <c r="I2869" s="21">
        <f t="shared" si="229"/>
        <v>-2.9632309986175498E-2</v>
      </c>
      <c r="J2869" s="21">
        <f t="shared" si="230"/>
        <v>-3.658196465656105E-2</v>
      </c>
      <c r="K2869" s="21">
        <f t="shared" si="231"/>
        <v>-1.1037378679380039E-2</v>
      </c>
    </row>
    <row r="2870" spans="1:11" x14ac:dyDescent="0.2">
      <c r="A2870" s="41">
        <v>44582</v>
      </c>
      <c r="B2870">
        <v>44.878093720000003</v>
      </c>
      <c r="C2870">
        <v>142.64300539999999</v>
      </c>
      <c r="D2870">
        <v>23.3387928</v>
      </c>
      <c r="E2870">
        <v>4397.9399409999996</v>
      </c>
      <c r="G2870" s="41">
        <f t="shared" si="227"/>
        <v>44582</v>
      </c>
      <c r="H2870" s="21">
        <f t="shared" si="228"/>
        <v>-7.2937544402098854E-3</v>
      </c>
      <c r="I2870" s="21">
        <f t="shared" si="229"/>
        <v>-5.9501808600113892E-2</v>
      </c>
      <c r="J2870" s="21">
        <f t="shared" si="230"/>
        <v>-3.2132530211321897E-2</v>
      </c>
      <c r="K2870" s="21">
        <f t="shared" si="231"/>
        <v>-1.8914821855944175E-2</v>
      </c>
    </row>
    <row r="2871" spans="1:11" x14ac:dyDescent="0.2">
      <c r="A2871" s="41">
        <v>44585</v>
      </c>
      <c r="B2871">
        <v>44.88129807</v>
      </c>
      <c r="C2871">
        <v>144.54400630000001</v>
      </c>
      <c r="D2871">
        <v>23.336797709999999</v>
      </c>
      <c r="E2871">
        <v>4410.1298829999996</v>
      </c>
      <c r="G2871" s="41">
        <f t="shared" si="227"/>
        <v>44585</v>
      </c>
      <c r="H2871" s="21">
        <f t="shared" si="228"/>
        <v>7.1401205674856178E-5</v>
      </c>
      <c r="I2871" s="21">
        <f t="shared" si="229"/>
        <v>1.3326982943672627E-2</v>
      </c>
      <c r="J2871" s="21">
        <f t="shared" si="230"/>
        <v>-8.5483855874590731E-5</v>
      </c>
      <c r="K2871" s="21">
        <f t="shared" si="231"/>
        <v>2.771739078644142E-3</v>
      </c>
    </row>
    <row r="2872" spans="1:11" x14ac:dyDescent="0.2">
      <c r="A2872" s="41">
        <v>44586</v>
      </c>
      <c r="B2872">
        <v>43.904918670000001</v>
      </c>
      <c r="C2872">
        <v>139.98599239999999</v>
      </c>
      <c r="D2872">
        <v>22.29037666</v>
      </c>
      <c r="E2872">
        <v>4356.4501950000003</v>
      </c>
      <c r="G2872" s="41">
        <f t="shared" si="227"/>
        <v>44586</v>
      </c>
      <c r="H2872" s="21">
        <f t="shared" si="228"/>
        <v>-2.1754705010473843E-2</v>
      </c>
      <c r="I2872" s="21">
        <f t="shared" si="229"/>
        <v>-3.1533745443169003E-2</v>
      </c>
      <c r="J2872" s="21">
        <f t="shared" si="230"/>
        <v>-4.483995889254333E-2</v>
      </c>
      <c r="K2872" s="21">
        <f t="shared" si="231"/>
        <v>-1.2171906366504448E-2</v>
      </c>
    </row>
    <row r="2873" spans="1:11" x14ac:dyDescent="0.2">
      <c r="A2873" s="41">
        <v>44587</v>
      </c>
      <c r="B2873">
        <v>43.456748959999999</v>
      </c>
      <c r="C2873">
        <v>138.8724976</v>
      </c>
      <c r="D2873">
        <v>22.73770142</v>
      </c>
      <c r="E2873">
        <v>4349.9301759999998</v>
      </c>
      <c r="G2873" s="41">
        <f t="shared" si="227"/>
        <v>44587</v>
      </c>
      <c r="H2873" s="21">
        <f t="shared" si="228"/>
        <v>-1.0207733519985631E-2</v>
      </c>
      <c r="I2873" s="21">
        <f t="shared" si="229"/>
        <v>-7.9543301505357045E-3</v>
      </c>
      <c r="J2873" s="21">
        <f t="shared" si="230"/>
        <v>2.006806644962289E-2</v>
      </c>
      <c r="K2873" s="21">
        <f t="shared" si="231"/>
        <v>-1.4966357259136309E-3</v>
      </c>
    </row>
    <row r="2874" spans="1:11" x14ac:dyDescent="0.2">
      <c r="A2874" s="41">
        <v>44588</v>
      </c>
      <c r="B2874">
        <v>43.485557559999997</v>
      </c>
      <c r="C2874">
        <v>139.6374969</v>
      </c>
      <c r="D2874">
        <v>21.910949710000001</v>
      </c>
      <c r="E2874">
        <v>4326.5097660000001</v>
      </c>
      <c r="G2874" s="41">
        <f t="shared" si="227"/>
        <v>44588</v>
      </c>
      <c r="H2874" s="21">
        <f t="shared" si="228"/>
        <v>6.6292579839589212E-4</v>
      </c>
      <c r="I2874" s="21">
        <f t="shared" si="229"/>
        <v>5.5086450753083493E-3</v>
      </c>
      <c r="J2874" s="21">
        <f t="shared" si="230"/>
        <v>-3.6360390820894151E-2</v>
      </c>
      <c r="K2874" s="21">
        <f t="shared" si="231"/>
        <v>-5.3840887215196309E-3</v>
      </c>
    </row>
    <row r="2875" spans="1:11" x14ac:dyDescent="0.2">
      <c r="A2875" s="41">
        <v>44589</v>
      </c>
      <c r="B2875">
        <v>44.023372649999999</v>
      </c>
      <c r="C2875">
        <v>143.9779968</v>
      </c>
      <c r="D2875">
        <v>22.80559731</v>
      </c>
      <c r="E2875">
        <v>4431.8500979999999</v>
      </c>
      <c r="G2875" s="41">
        <f t="shared" si="227"/>
        <v>44589</v>
      </c>
      <c r="H2875" s="21">
        <f t="shared" si="228"/>
        <v>1.2367671479385818E-2</v>
      </c>
      <c r="I2875" s="21">
        <f t="shared" si="229"/>
        <v>3.1084056907066948E-2</v>
      </c>
      <c r="J2875" s="21">
        <f t="shared" si="230"/>
        <v>4.0831073588366129E-2</v>
      </c>
      <c r="K2875" s="21">
        <f t="shared" si="231"/>
        <v>2.434764687874269E-2</v>
      </c>
    </row>
    <row r="2876" spans="1:11" x14ac:dyDescent="0.2">
      <c r="A2876" s="41">
        <v>44592</v>
      </c>
      <c r="B2876">
        <v>44.756446840000002</v>
      </c>
      <c r="C2876">
        <v>149.57350159999999</v>
      </c>
      <c r="D2876">
        <v>24.449117659999999</v>
      </c>
      <c r="E2876">
        <v>4515.5498049999997</v>
      </c>
      <c r="G2876" s="41">
        <f t="shared" si="227"/>
        <v>44592</v>
      </c>
      <c r="H2876" s="21">
        <f t="shared" si="228"/>
        <v>1.6651931596158694E-2</v>
      </c>
      <c r="I2876" s="21">
        <f t="shared" si="229"/>
        <v>3.8863610581919117E-2</v>
      </c>
      <c r="J2876" s="21">
        <f t="shared" si="230"/>
        <v>7.2066533827611412E-2</v>
      </c>
      <c r="K2876" s="21">
        <f t="shared" si="231"/>
        <v>1.8885951724263439E-2</v>
      </c>
    </row>
    <row r="2877" spans="1:11" x14ac:dyDescent="0.2">
      <c r="A2877" s="41">
        <v>44593</v>
      </c>
      <c r="B2877">
        <v>45.108581540000003</v>
      </c>
      <c r="C2877">
        <v>151.1934967</v>
      </c>
      <c r="D2877">
        <v>24.600894929999999</v>
      </c>
      <c r="E2877">
        <v>4546.5400390000004</v>
      </c>
      <c r="G2877" s="41">
        <f t="shared" si="227"/>
        <v>44593</v>
      </c>
      <c r="H2877" s="21">
        <f t="shared" si="228"/>
        <v>7.8677983812890304E-3</v>
      </c>
      <c r="I2877" s="21">
        <f t="shared" si="229"/>
        <v>1.0830762686376838E-2</v>
      </c>
      <c r="J2877" s="21">
        <f t="shared" si="230"/>
        <v>6.20788333185196E-3</v>
      </c>
      <c r="K2877" s="21">
        <f t="shared" si="231"/>
        <v>6.8630034742802604E-3</v>
      </c>
    </row>
    <row r="2878" spans="1:11" x14ac:dyDescent="0.2">
      <c r="A2878" s="41">
        <v>44594</v>
      </c>
      <c r="B2878">
        <v>45.089374540000001</v>
      </c>
      <c r="C2878">
        <v>150.6125031</v>
      </c>
      <c r="D2878">
        <v>25.203983310000002</v>
      </c>
      <c r="E2878">
        <v>4589.3798829999996</v>
      </c>
      <c r="G2878" s="41">
        <f t="shared" si="227"/>
        <v>44594</v>
      </c>
      <c r="H2878" s="21">
        <f t="shared" si="228"/>
        <v>-4.2579481207959808E-4</v>
      </c>
      <c r="I2878" s="21">
        <f t="shared" si="229"/>
        <v>-3.842715544523756E-3</v>
      </c>
      <c r="J2878" s="21">
        <f t="shared" si="230"/>
        <v>2.4514895970900508E-2</v>
      </c>
      <c r="K2878" s="21">
        <f t="shared" si="231"/>
        <v>9.4225155024525442E-3</v>
      </c>
    </row>
    <row r="2879" spans="1:11" x14ac:dyDescent="0.2">
      <c r="A2879" s="41">
        <v>44595</v>
      </c>
      <c r="B2879">
        <v>45.134193420000003</v>
      </c>
      <c r="C2879">
        <v>138.84550479999999</v>
      </c>
      <c r="D2879">
        <v>23.911930080000001</v>
      </c>
      <c r="E2879">
        <v>4477.4399409999996</v>
      </c>
      <c r="G2879" s="41">
        <f t="shared" si="227"/>
        <v>44595</v>
      </c>
      <c r="H2879" s="21">
        <f t="shared" si="228"/>
        <v>9.9400092499045585E-4</v>
      </c>
      <c r="I2879" s="21">
        <f t="shared" si="229"/>
        <v>-7.812763255243993E-2</v>
      </c>
      <c r="J2879" s="21">
        <f t="shared" si="230"/>
        <v>-5.1263850404446254E-2</v>
      </c>
      <c r="K2879" s="21">
        <f t="shared" si="231"/>
        <v>-2.4391082205822312E-2</v>
      </c>
    </row>
    <row r="2880" spans="1:11" x14ac:dyDescent="0.2">
      <c r="A2880" s="41">
        <v>44596</v>
      </c>
      <c r="B2880">
        <v>44.602783199999998</v>
      </c>
      <c r="C2880">
        <v>157.63949579999999</v>
      </c>
      <c r="D2880">
        <v>24.282371520000002</v>
      </c>
      <c r="E2880">
        <v>4500.5297849999997</v>
      </c>
      <c r="G2880" s="41">
        <f t="shared" si="227"/>
        <v>44596</v>
      </c>
      <c r="H2880" s="21">
        <f t="shared" si="228"/>
        <v>-1.1774005022199531E-2</v>
      </c>
      <c r="I2880" s="21">
        <f t="shared" si="229"/>
        <v>0.13535901667880279</v>
      </c>
      <c r="J2880" s="21">
        <f t="shared" si="230"/>
        <v>1.5491908798689558E-2</v>
      </c>
      <c r="K2880" s="21">
        <f t="shared" si="231"/>
        <v>5.1569299207268049E-3</v>
      </c>
    </row>
    <row r="2881" spans="1:11" x14ac:dyDescent="0.2">
      <c r="A2881" s="41">
        <v>44599</v>
      </c>
      <c r="B2881">
        <v>44.164218900000002</v>
      </c>
      <c r="C2881">
        <v>157.93550110000001</v>
      </c>
      <c r="D2881">
        <v>24.690755840000001</v>
      </c>
      <c r="E2881">
        <v>4483.8701170000004</v>
      </c>
      <c r="G2881" s="41">
        <f t="shared" si="227"/>
        <v>44599</v>
      </c>
      <c r="H2881" s="21">
        <f t="shared" si="228"/>
        <v>-9.8326666753835203E-3</v>
      </c>
      <c r="I2881" s="21">
        <f t="shared" si="229"/>
        <v>1.8777356429480196E-3</v>
      </c>
      <c r="J2881" s="21">
        <f t="shared" si="230"/>
        <v>1.6818139845345748E-2</v>
      </c>
      <c r="K2881" s="21">
        <f t="shared" si="231"/>
        <v>-3.7017126418149582E-3</v>
      </c>
    </row>
    <row r="2882" spans="1:11" x14ac:dyDescent="0.2">
      <c r="A2882" s="41">
        <v>44600</v>
      </c>
      <c r="B2882">
        <v>44.173828129999997</v>
      </c>
      <c r="C2882">
        <v>161.41349790000001</v>
      </c>
      <c r="D2882">
        <v>25.070182800000001</v>
      </c>
      <c r="E2882">
        <v>4521.5400390000004</v>
      </c>
      <c r="G2882" s="41">
        <f t="shared" ref="G2882:G2945" si="232">A2882</f>
        <v>44600</v>
      </c>
      <c r="H2882" s="21">
        <f t="shared" si="228"/>
        <v>2.1757953020188589E-4</v>
      </c>
      <c r="I2882" s="21">
        <f t="shared" si="229"/>
        <v>2.2021627663040944E-2</v>
      </c>
      <c r="J2882" s="21">
        <f t="shared" si="230"/>
        <v>1.5367166661836684E-2</v>
      </c>
      <c r="K2882" s="21">
        <f t="shared" si="231"/>
        <v>8.4012072198924592E-3</v>
      </c>
    </row>
    <row r="2883" spans="1:11" x14ac:dyDescent="0.2">
      <c r="A2883" s="41">
        <v>44601</v>
      </c>
      <c r="B2883">
        <v>44.077785489999997</v>
      </c>
      <c r="C2883">
        <v>161.18949889999999</v>
      </c>
      <c r="D2883">
        <v>26.66477776</v>
      </c>
      <c r="E2883">
        <v>4587.1801759999998</v>
      </c>
      <c r="G2883" s="41">
        <f t="shared" si="232"/>
        <v>44601</v>
      </c>
      <c r="H2883" s="21">
        <f t="shared" si="228"/>
        <v>-2.1741978014075342E-3</v>
      </c>
      <c r="I2883" s="21">
        <f t="shared" si="229"/>
        <v>-1.3877340056083209E-3</v>
      </c>
      <c r="J2883" s="21">
        <f t="shared" si="230"/>
        <v>6.3605238650274121E-2</v>
      </c>
      <c r="K2883" s="21">
        <f t="shared" si="231"/>
        <v>1.4517207949908295E-2</v>
      </c>
    </row>
    <row r="2884" spans="1:11" x14ac:dyDescent="0.2">
      <c r="A2884" s="41">
        <v>44602</v>
      </c>
      <c r="B2884">
        <v>43.562385560000003</v>
      </c>
      <c r="C2884">
        <v>159.0034943</v>
      </c>
      <c r="D2884">
        <v>25.78510666</v>
      </c>
      <c r="E2884">
        <v>4504.080078</v>
      </c>
      <c r="G2884" s="41">
        <f t="shared" si="232"/>
        <v>44602</v>
      </c>
      <c r="H2884" s="21">
        <f t="shared" si="228"/>
        <v>-1.1692963343562792E-2</v>
      </c>
      <c r="I2884" s="21">
        <f t="shared" si="229"/>
        <v>-1.356170603493323E-2</v>
      </c>
      <c r="J2884" s="21">
        <f t="shared" si="230"/>
        <v>-3.2990003063877005E-2</v>
      </c>
      <c r="K2884" s="21">
        <f t="shared" si="231"/>
        <v>-1.8115725742532951E-2</v>
      </c>
    </row>
    <row r="2885" spans="1:11" x14ac:dyDescent="0.2">
      <c r="A2885" s="41">
        <v>44603</v>
      </c>
      <c r="B2885">
        <v>43.322296139999999</v>
      </c>
      <c r="C2885">
        <v>153.2935028</v>
      </c>
      <c r="D2885">
        <v>23.912927629999999</v>
      </c>
      <c r="E2885">
        <v>4418.6401370000003</v>
      </c>
      <c r="G2885" s="41">
        <f t="shared" si="232"/>
        <v>44603</v>
      </c>
      <c r="H2885" s="21">
        <f t="shared" ref="H2885:H2948" si="233">(B2885-B2884)/B2884</f>
        <v>-5.5113928430140791E-3</v>
      </c>
      <c r="I2885" s="21">
        <f t="shared" ref="I2885:I2948" si="234">C2885/C2884-1</f>
        <v>-3.5911107017727928E-2</v>
      </c>
      <c r="J2885" s="21">
        <f t="shared" ref="J2885:J2948" si="235">D2885/D2884-1</f>
        <v>-7.2606991884360927E-2</v>
      </c>
      <c r="K2885" s="21">
        <f t="shared" ref="K2885:K2948" si="236">E2885/E2884-1</f>
        <v>-1.8969454254893825E-2</v>
      </c>
    </row>
    <row r="2886" spans="1:11" x14ac:dyDescent="0.2">
      <c r="A2886" s="41">
        <v>44606</v>
      </c>
      <c r="B2886">
        <v>42.880527499999999</v>
      </c>
      <c r="C2886">
        <v>155.16700739999999</v>
      </c>
      <c r="D2886">
        <v>24.23045158</v>
      </c>
      <c r="E2886">
        <v>4401.669922</v>
      </c>
      <c r="G2886" s="41">
        <f t="shared" si="232"/>
        <v>44606</v>
      </c>
      <c r="H2886" s="21">
        <f t="shared" si="233"/>
        <v>-1.0197258210238517E-2</v>
      </c>
      <c r="I2886" s="21">
        <f t="shared" si="234"/>
        <v>1.2221683018388108E-2</v>
      </c>
      <c r="J2886" s="21">
        <f t="shared" si="235"/>
        <v>1.3278338600483774E-2</v>
      </c>
      <c r="K2886" s="21">
        <f t="shared" si="236"/>
        <v>-3.8405967614104641E-3</v>
      </c>
    </row>
    <row r="2887" spans="1:11" x14ac:dyDescent="0.2">
      <c r="A2887" s="41">
        <v>44607</v>
      </c>
      <c r="B2887">
        <v>43.014976500000003</v>
      </c>
      <c r="C2887">
        <v>156.51049800000001</v>
      </c>
      <c r="D2887">
        <v>26.455095289999999</v>
      </c>
      <c r="E2887">
        <v>4471.0698240000002</v>
      </c>
      <c r="G2887" s="41">
        <f t="shared" si="232"/>
        <v>44607</v>
      </c>
      <c r="H2887" s="21">
        <f t="shared" si="233"/>
        <v>3.1354325107125513E-3</v>
      </c>
      <c r="I2887" s="21">
        <f t="shared" si="234"/>
        <v>8.6583522007142033E-3</v>
      </c>
      <c r="J2887" s="21">
        <f t="shared" si="235"/>
        <v>9.181189639223386E-2</v>
      </c>
      <c r="K2887" s="21">
        <f t="shared" si="236"/>
        <v>1.5766721092177471E-2</v>
      </c>
    </row>
    <row r="2888" spans="1:11" x14ac:dyDescent="0.2">
      <c r="A2888" s="41">
        <v>44608</v>
      </c>
      <c r="B2888">
        <v>42.746070860000003</v>
      </c>
      <c r="C2888">
        <v>158.1004944</v>
      </c>
      <c r="D2888">
        <v>26.47106934</v>
      </c>
      <c r="E2888">
        <v>4475.0097660000001</v>
      </c>
      <c r="G2888" s="41">
        <f t="shared" si="232"/>
        <v>44608</v>
      </c>
      <c r="H2888" s="21">
        <f t="shared" si="233"/>
        <v>-6.2514422157129348E-3</v>
      </c>
      <c r="I2888" s="21">
        <f t="shared" si="234"/>
        <v>1.0159039938649972E-2</v>
      </c>
      <c r="J2888" s="21">
        <f t="shared" si="235"/>
        <v>6.0381751888982649E-4</v>
      </c>
      <c r="K2888" s="21">
        <f t="shared" si="236"/>
        <v>8.8120788873635725E-4</v>
      </c>
    </row>
    <row r="2889" spans="1:11" x14ac:dyDescent="0.2">
      <c r="A2889" s="41">
        <v>44609</v>
      </c>
      <c r="B2889">
        <v>44.458732599999998</v>
      </c>
      <c r="C2889">
        <v>154.6524963</v>
      </c>
      <c r="D2889">
        <v>24.470092770000001</v>
      </c>
      <c r="E2889">
        <v>4380.2597660000001</v>
      </c>
      <c r="G2889" s="41">
        <f t="shared" si="232"/>
        <v>44609</v>
      </c>
      <c r="H2889" s="21">
        <f t="shared" si="233"/>
        <v>4.0065945373300542E-2</v>
      </c>
      <c r="I2889" s="21">
        <f t="shared" si="234"/>
        <v>-2.1808901440095729E-2</v>
      </c>
      <c r="J2889" s="21">
        <f t="shared" si="235"/>
        <v>-7.5591074327184704E-2</v>
      </c>
      <c r="K2889" s="21">
        <f t="shared" si="236"/>
        <v>-2.1173138150420767E-2</v>
      </c>
    </row>
    <row r="2890" spans="1:11" x14ac:dyDescent="0.2">
      <c r="A2890" s="41">
        <v>44610</v>
      </c>
      <c r="B2890">
        <v>44.173828129999997</v>
      </c>
      <c r="C2890">
        <v>152.60150150000001</v>
      </c>
      <c r="D2890">
        <v>23.606388089999999</v>
      </c>
      <c r="E2890">
        <v>4348.8701170000004</v>
      </c>
      <c r="G2890" s="41">
        <f t="shared" si="232"/>
        <v>44610</v>
      </c>
      <c r="H2890" s="21">
        <f t="shared" si="233"/>
        <v>-6.4082904153682681E-3</v>
      </c>
      <c r="I2890" s="21">
        <f t="shared" si="234"/>
        <v>-1.3261957285328196E-2</v>
      </c>
      <c r="J2890" s="21">
        <f t="shared" si="235"/>
        <v>-3.5296338600681265E-2</v>
      </c>
      <c r="K2890" s="21">
        <f t="shared" si="236"/>
        <v>-7.166161523946446E-3</v>
      </c>
    </row>
    <row r="2891" spans="1:11" x14ac:dyDescent="0.2">
      <c r="A2891" s="41">
        <v>44614</v>
      </c>
      <c r="B2891">
        <v>43.680828089999999</v>
      </c>
      <c r="C2891">
        <v>150.1974945</v>
      </c>
      <c r="D2891">
        <v>23.354768750000002</v>
      </c>
      <c r="E2891">
        <v>4304.7597660000001</v>
      </c>
      <c r="G2891" s="41">
        <f t="shared" si="232"/>
        <v>44614</v>
      </c>
      <c r="H2891" s="21">
        <f t="shared" si="233"/>
        <v>-1.1160455429607304E-2</v>
      </c>
      <c r="I2891" s="21">
        <f t="shared" si="234"/>
        <v>-1.5753495059811051E-2</v>
      </c>
      <c r="J2891" s="21">
        <f t="shared" si="235"/>
        <v>-1.0658951256782401E-2</v>
      </c>
      <c r="K2891" s="21">
        <f t="shared" si="236"/>
        <v>-1.0142945135926285E-2</v>
      </c>
    </row>
    <row r="2892" spans="1:11" x14ac:dyDescent="0.2">
      <c r="A2892" s="41">
        <v>44615</v>
      </c>
      <c r="B2892">
        <v>43.2326622</v>
      </c>
      <c r="C2892">
        <v>144.82699579999999</v>
      </c>
      <c r="D2892">
        <v>22.353281020000001</v>
      </c>
      <c r="E2892">
        <v>4225.5</v>
      </c>
      <c r="G2892" s="41">
        <f t="shared" si="232"/>
        <v>44615</v>
      </c>
      <c r="H2892" s="21">
        <f t="shared" si="233"/>
        <v>-1.0260013593986756E-2</v>
      </c>
      <c r="I2892" s="21">
        <f t="shared" si="234"/>
        <v>-3.5756246919285362E-2</v>
      </c>
      <c r="J2892" s="21">
        <f t="shared" si="235"/>
        <v>-4.2881509156454389E-2</v>
      </c>
      <c r="K2892" s="21">
        <f t="shared" si="236"/>
        <v>-1.8412122930996588E-2</v>
      </c>
    </row>
    <row r="2893" spans="1:11" x14ac:dyDescent="0.2">
      <c r="A2893" s="41">
        <v>44616</v>
      </c>
      <c r="B2893">
        <v>43.066192630000003</v>
      </c>
      <c r="C2893">
        <v>151.35800169999999</v>
      </c>
      <c r="D2893">
        <v>23.712230680000001</v>
      </c>
      <c r="E2893">
        <v>4288.7001950000003</v>
      </c>
      <c r="G2893" s="41">
        <f t="shared" si="232"/>
        <v>44616</v>
      </c>
      <c r="H2893" s="21">
        <f t="shared" si="233"/>
        <v>-3.8505509845747307E-3</v>
      </c>
      <c r="I2893" s="21">
        <f t="shared" si="234"/>
        <v>4.5095224574146719E-2</v>
      </c>
      <c r="J2893" s="21">
        <f t="shared" si="235"/>
        <v>6.0794192082321841E-2</v>
      </c>
      <c r="K2893" s="21">
        <f t="shared" si="236"/>
        <v>1.4956855993373708E-2</v>
      </c>
    </row>
    <row r="2894" spans="1:11" x14ac:dyDescent="0.2">
      <c r="A2894" s="41">
        <v>44617</v>
      </c>
      <c r="B2894">
        <v>43.65842438</v>
      </c>
      <c r="C2894">
        <v>153.78849790000001</v>
      </c>
      <c r="D2894">
        <v>24.120615010000002</v>
      </c>
      <c r="E2894">
        <v>4384.6499020000001</v>
      </c>
      <c r="G2894" s="41">
        <f t="shared" si="232"/>
        <v>44617</v>
      </c>
      <c r="H2894" s="21">
        <f t="shared" si="233"/>
        <v>1.3751662588056284E-2</v>
      </c>
      <c r="I2894" s="21">
        <f t="shared" si="234"/>
        <v>1.6057930024852007E-2</v>
      </c>
      <c r="J2894" s="21">
        <f t="shared" si="235"/>
        <v>1.7222518434102829E-2</v>
      </c>
      <c r="K2894" s="21">
        <f t="shared" si="236"/>
        <v>2.2372677649946882E-2</v>
      </c>
    </row>
    <row r="2895" spans="1:11" x14ac:dyDescent="0.2">
      <c r="A2895" s="41">
        <v>44620</v>
      </c>
      <c r="B2895">
        <v>43.267875670000002</v>
      </c>
      <c r="C2895">
        <v>153.56300350000001</v>
      </c>
      <c r="D2895">
        <v>24.348270419999999</v>
      </c>
      <c r="E2895">
        <v>4373.9399409999996</v>
      </c>
      <c r="G2895" s="41">
        <f t="shared" si="232"/>
        <v>44620</v>
      </c>
      <c r="H2895" s="21">
        <f t="shared" si="233"/>
        <v>-8.9455521024003875E-3</v>
      </c>
      <c r="I2895" s="21">
        <f t="shared" si="234"/>
        <v>-1.4662631021120642E-3</v>
      </c>
      <c r="J2895" s="21">
        <f t="shared" si="235"/>
        <v>9.4382091793934197E-3</v>
      </c>
      <c r="K2895" s="21">
        <f t="shared" si="236"/>
        <v>-2.4426034550935061E-3</v>
      </c>
    </row>
    <row r="2896" spans="1:11" x14ac:dyDescent="0.2">
      <c r="A2896" s="41">
        <v>44621</v>
      </c>
      <c r="B2896">
        <v>43.533573150000002</v>
      </c>
      <c r="C2896">
        <v>151.14199830000001</v>
      </c>
      <c r="D2896">
        <v>23.441638950000002</v>
      </c>
      <c r="E2896">
        <v>4306.2597660000001</v>
      </c>
      <c r="G2896" s="41">
        <f t="shared" si="232"/>
        <v>44621</v>
      </c>
      <c r="H2896" s="21">
        <f t="shared" si="233"/>
        <v>6.1407562975000114E-3</v>
      </c>
      <c r="I2896" s="21">
        <f t="shared" si="234"/>
        <v>-1.5765549935990886E-2</v>
      </c>
      <c r="J2896" s="21">
        <f t="shared" si="235"/>
        <v>-3.7235970126866857E-2</v>
      </c>
      <c r="K2896" s="21">
        <f t="shared" si="236"/>
        <v>-1.5473503503234176E-2</v>
      </c>
    </row>
    <row r="2897" spans="1:11" x14ac:dyDescent="0.2">
      <c r="A2897" s="41">
        <v>44622</v>
      </c>
      <c r="B2897">
        <v>43.587997440000002</v>
      </c>
      <c r="C2897">
        <v>152.0525055</v>
      </c>
      <c r="D2897">
        <v>24.18764114</v>
      </c>
      <c r="E2897">
        <v>4386.5400390000004</v>
      </c>
      <c r="G2897" s="41">
        <f t="shared" si="232"/>
        <v>44622</v>
      </c>
      <c r="H2897" s="21">
        <f t="shared" si="233"/>
        <v>1.2501682279208923E-3</v>
      </c>
      <c r="I2897" s="21">
        <f t="shared" si="234"/>
        <v>6.024183947817896E-3</v>
      </c>
      <c r="J2897" s="21">
        <f t="shared" si="235"/>
        <v>3.1823806841799307E-2</v>
      </c>
      <c r="K2897" s="21">
        <f t="shared" si="236"/>
        <v>1.8642691654101373E-2</v>
      </c>
    </row>
    <row r="2898" spans="1:11" x14ac:dyDescent="0.2">
      <c r="A2898" s="41">
        <v>44623</v>
      </c>
      <c r="B2898">
        <v>44.58998871</v>
      </c>
      <c r="C2898">
        <v>147.89849849999999</v>
      </c>
      <c r="D2898">
        <v>23.682317730000001</v>
      </c>
      <c r="E2898">
        <v>4363.4902339999999</v>
      </c>
      <c r="G2898" s="41">
        <f t="shared" si="232"/>
        <v>44623</v>
      </c>
      <c r="H2898" s="21">
        <f t="shared" si="233"/>
        <v>2.2987779408293864E-2</v>
      </c>
      <c r="I2898" s="21">
        <f t="shared" si="234"/>
        <v>-2.7319556401522171E-2</v>
      </c>
      <c r="J2898" s="21">
        <f t="shared" si="235"/>
        <v>-2.0891802018855321E-2</v>
      </c>
      <c r="K2898" s="21">
        <f t="shared" si="236"/>
        <v>-5.2546665014039373E-3</v>
      </c>
    </row>
    <row r="2899" spans="1:11" x14ac:dyDescent="0.2">
      <c r="A2899" s="41">
        <v>44624</v>
      </c>
      <c r="B2899">
        <v>45.720012660000002</v>
      </c>
      <c r="C2899">
        <v>145.6410065</v>
      </c>
      <c r="D2899">
        <v>22.90535736</v>
      </c>
      <c r="E2899">
        <v>4328.8701170000004</v>
      </c>
      <c r="G2899" s="41">
        <f t="shared" si="232"/>
        <v>44624</v>
      </c>
      <c r="H2899" s="21">
        <f t="shared" si="233"/>
        <v>2.5342548466413411E-2</v>
      </c>
      <c r="I2899" s="21">
        <f t="shared" si="234"/>
        <v>-1.5263792552971611E-2</v>
      </c>
      <c r="J2899" s="21">
        <f t="shared" si="235"/>
        <v>-3.2807615321188477E-2</v>
      </c>
      <c r="K2899" s="21">
        <f t="shared" si="236"/>
        <v>-7.9340425080459687E-3</v>
      </c>
    </row>
    <row r="2900" spans="1:11" x14ac:dyDescent="0.2">
      <c r="A2900" s="41">
        <v>44627</v>
      </c>
      <c r="B2900">
        <v>45.351875309999997</v>
      </c>
      <c r="C2900">
        <v>137.4530029</v>
      </c>
      <c r="D2900">
        <v>21.323472979999998</v>
      </c>
      <c r="E2900">
        <v>4201.0898440000001</v>
      </c>
      <c r="G2900" s="41">
        <f t="shared" si="232"/>
        <v>44627</v>
      </c>
      <c r="H2900" s="21">
        <f t="shared" si="233"/>
        <v>-8.0519958018752859E-3</v>
      </c>
      <c r="I2900" s="21">
        <f t="shared" si="234"/>
        <v>-5.6220454642353812E-2</v>
      </c>
      <c r="J2900" s="21">
        <f t="shared" si="235"/>
        <v>-6.906176381087481E-2</v>
      </c>
      <c r="K2900" s="21">
        <f t="shared" si="236"/>
        <v>-2.9518158213662216E-2</v>
      </c>
    </row>
    <row r="2901" spans="1:11" x14ac:dyDescent="0.2">
      <c r="A2901" s="41">
        <v>44628</v>
      </c>
      <c r="B2901">
        <v>44.413921360000003</v>
      </c>
      <c r="C2901">
        <v>136.01449579999999</v>
      </c>
      <c r="D2901">
        <v>21.485256199999998</v>
      </c>
      <c r="E2901">
        <v>4170.7001950000003</v>
      </c>
      <c r="G2901" s="41">
        <f t="shared" si="232"/>
        <v>44628</v>
      </c>
      <c r="H2901" s="21">
        <f t="shared" si="233"/>
        <v>-2.0681701552331986E-2</v>
      </c>
      <c r="I2901" s="21">
        <f t="shared" si="234"/>
        <v>-1.0465446877479634E-2</v>
      </c>
      <c r="J2901" s="21">
        <f t="shared" si="235"/>
        <v>7.5870952237349076E-3</v>
      </c>
      <c r="K2901" s="21">
        <f t="shared" si="236"/>
        <v>-7.2337536516631218E-3</v>
      </c>
    </row>
    <row r="2902" spans="1:11" x14ac:dyDescent="0.2">
      <c r="A2902" s="41">
        <v>44629</v>
      </c>
      <c r="B2902">
        <v>44.644409179999997</v>
      </c>
      <c r="C2902">
        <v>139.27900700000001</v>
      </c>
      <c r="D2902">
        <v>22.983253479999998</v>
      </c>
      <c r="E2902">
        <v>4277.8798829999996</v>
      </c>
      <c r="G2902" s="41">
        <f t="shared" si="232"/>
        <v>44629</v>
      </c>
      <c r="H2902" s="21">
        <f t="shared" si="233"/>
        <v>5.1895399672494342E-3</v>
      </c>
      <c r="I2902" s="21">
        <f t="shared" si="234"/>
        <v>2.4001200613207097E-2</v>
      </c>
      <c r="J2902" s="21">
        <f t="shared" si="235"/>
        <v>6.9722104593753942E-2</v>
      </c>
      <c r="K2902" s="21">
        <f t="shared" si="236"/>
        <v>2.5698248013245051E-2</v>
      </c>
    </row>
    <row r="2903" spans="1:11" x14ac:dyDescent="0.2">
      <c r="A2903" s="41">
        <v>44630</v>
      </c>
      <c r="B2903">
        <v>45.659202579999999</v>
      </c>
      <c r="C2903">
        <v>146.81750489999999</v>
      </c>
      <c r="D2903">
        <v>22.627731319999999</v>
      </c>
      <c r="E2903">
        <v>4259.5200199999999</v>
      </c>
      <c r="G2903" s="41">
        <f t="shared" si="232"/>
        <v>44630</v>
      </c>
      <c r="H2903" s="21">
        <f t="shared" si="233"/>
        <v>2.2730581916953978E-2</v>
      </c>
      <c r="I2903" s="21">
        <f t="shared" si="234"/>
        <v>5.4125155415560844E-2</v>
      </c>
      <c r="J2903" s="21">
        <f t="shared" si="235"/>
        <v>-1.5468748160889167E-2</v>
      </c>
      <c r="K2903" s="21">
        <f t="shared" si="236"/>
        <v>-4.2918135857344941E-3</v>
      </c>
    </row>
    <row r="2904" spans="1:11" x14ac:dyDescent="0.2">
      <c r="A2904" s="41">
        <v>44631</v>
      </c>
      <c r="B2904">
        <v>45.479930879999998</v>
      </c>
      <c r="C2904">
        <v>145.5245056</v>
      </c>
      <c r="D2904">
        <v>22.070472720000001</v>
      </c>
      <c r="E2904">
        <v>4204.3100590000004</v>
      </c>
      <c r="G2904" s="41">
        <f t="shared" si="232"/>
        <v>44631</v>
      </c>
      <c r="H2904" s="21">
        <f t="shared" si="233"/>
        <v>-3.9262994066945672E-3</v>
      </c>
      <c r="I2904" s="21">
        <f t="shared" si="234"/>
        <v>-8.8068469824540419E-3</v>
      </c>
      <c r="J2904" s="21">
        <f t="shared" si="235"/>
        <v>-2.4627241331412364E-2</v>
      </c>
      <c r="K2904" s="21">
        <f t="shared" si="236"/>
        <v>-1.2961545136721653E-2</v>
      </c>
    </row>
    <row r="2905" spans="1:11" x14ac:dyDescent="0.2">
      <c r="A2905" s="41">
        <v>44634</v>
      </c>
      <c r="B2905">
        <v>46.113769529999999</v>
      </c>
      <c r="C2905">
        <v>141.8529968</v>
      </c>
      <c r="D2905">
        <v>21.301504139999999</v>
      </c>
      <c r="E2905">
        <v>4173.1098629999997</v>
      </c>
      <c r="G2905" s="41">
        <f t="shared" si="232"/>
        <v>44634</v>
      </c>
      <c r="H2905" s="21">
        <f t="shared" si="233"/>
        <v>1.3936666959156145E-2</v>
      </c>
      <c r="I2905" s="21">
        <f t="shared" si="234"/>
        <v>-2.5229488221673035E-2</v>
      </c>
      <c r="J2905" s="21">
        <f t="shared" si="235"/>
        <v>-3.4841509276018923E-2</v>
      </c>
      <c r="K2905" s="21">
        <f t="shared" si="236"/>
        <v>-7.4210026287694353E-3</v>
      </c>
    </row>
    <row r="2906" spans="1:11" x14ac:dyDescent="0.2">
      <c r="A2906" s="41">
        <v>44635</v>
      </c>
      <c r="B2906">
        <v>46.667587279999999</v>
      </c>
      <c r="C2906">
        <v>147.36650090000001</v>
      </c>
      <c r="D2906">
        <v>22.942310330000002</v>
      </c>
      <c r="E2906">
        <v>4262.4501950000003</v>
      </c>
      <c r="G2906" s="41">
        <f t="shared" si="232"/>
        <v>44635</v>
      </c>
      <c r="H2906" s="21">
        <f t="shared" si="233"/>
        <v>1.2009813026447685E-2</v>
      </c>
      <c r="I2906" s="21">
        <f t="shared" si="234"/>
        <v>3.886773085078743E-2</v>
      </c>
      <c r="J2906" s="21">
        <f t="shared" si="235"/>
        <v>7.7027715001538155E-2</v>
      </c>
      <c r="K2906" s="21">
        <f t="shared" si="236"/>
        <v>2.1408574164825556E-2</v>
      </c>
    </row>
    <row r="2907" spans="1:11" x14ac:dyDescent="0.2">
      <c r="A2907" s="41">
        <v>44636</v>
      </c>
      <c r="B2907">
        <v>46.529930110000002</v>
      </c>
      <c r="C2907">
        <v>153.10400390000001</v>
      </c>
      <c r="D2907">
        <v>24.46327209</v>
      </c>
      <c r="E2907">
        <v>4357.8598629999997</v>
      </c>
      <c r="G2907" s="41">
        <f t="shared" si="232"/>
        <v>44636</v>
      </c>
      <c r="H2907" s="21">
        <f t="shared" si="233"/>
        <v>-2.9497383092481379E-3</v>
      </c>
      <c r="I2907" s="21">
        <f t="shared" si="234"/>
        <v>3.8933563360463941E-2</v>
      </c>
      <c r="J2907" s="21">
        <f t="shared" si="235"/>
        <v>6.6295056518834938E-2</v>
      </c>
      <c r="K2907" s="21">
        <f t="shared" si="236"/>
        <v>2.2383761366154609E-2</v>
      </c>
    </row>
    <row r="2908" spans="1:11" x14ac:dyDescent="0.2">
      <c r="A2908" s="41">
        <v>44637</v>
      </c>
      <c r="B2908">
        <v>46.600635529999998</v>
      </c>
      <c r="C2908">
        <v>157.23899840000001</v>
      </c>
      <c r="D2908">
        <v>24.732908250000001</v>
      </c>
      <c r="E2908">
        <v>4411.669922</v>
      </c>
      <c r="G2908" s="41">
        <f t="shared" si="232"/>
        <v>44637</v>
      </c>
      <c r="H2908" s="21">
        <f t="shared" si="233"/>
        <v>1.5195685837662632E-3</v>
      </c>
      <c r="I2908" s="21">
        <f t="shared" si="234"/>
        <v>2.7007748946270338E-2</v>
      </c>
      <c r="J2908" s="21">
        <f t="shared" si="235"/>
        <v>1.1022080734254036E-2</v>
      </c>
      <c r="K2908" s="21">
        <f t="shared" si="236"/>
        <v>1.2347817665471439E-2</v>
      </c>
    </row>
    <row r="2909" spans="1:11" x14ac:dyDescent="0.2">
      <c r="A2909" s="41">
        <v>44638</v>
      </c>
      <c r="B2909">
        <v>46.738819120000002</v>
      </c>
      <c r="C2909">
        <v>161.25050350000001</v>
      </c>
      <c r="D2909">
        <v>26.41765594</v>
      </c>
      <c r="E2909">
        <v>4463.1201170000004</v>
      </c>
      <c r="G2909" s="41">
        <f t="shared" si="232"/>
        <v>44638</v>
      </c>
      <c r="H2909" s="21">
        <f t="shared" si="233"/>
        <v>2.9652726497913524E-3</v>
      </c>
      <c r="I2909" s="21">
        <f t="shared" si="234"/>
        <v>2.5512151189077903E-2</v>
      </c>
      <c r="J2909" s="21">
        <f t="shared" si="235"/>
        <v>6.8117654137984207E-2</v>
      </c>
      <c r="K2909" s="21">
        <f t="shared" si="236"/>
        <v>1.1662294756783487E-2</v>
      </c>
    </row>
    <row r="2910" spans="1:11" x14ac:dyDescent="0.2">
      <c r="A2910" s="41">
        <v>44641</v>
      </c>
      <c r="B2910">
        <v>46.349971770000003</v>
      </c>
      <c r="C2910">
        <v>161.49150090000001</v>
      </c>
      <c r="D2910">
        <v>26.698280329999999</v>
      </c>
      <c r="E2910">
        <v>4461.1801759999998</v>
      </c>
      <c r="G2910" s="41">
        <f t="shared" si="232"/>
        <v>44641</v>
      </c>
      <c r="H2910" s="21">
        <f t="shared" si="233"/>
        <v>-8.3195801118049074E-3</v>
      </c>
      <c r="I2910" s="21">
        <f t="shared" si="234"/>
        <v>1.49455285266753E-3</v>
      </c>
      <c r="J2910" s="21">
        <f t="shared" si="235"/>
        <v>1.0622607495432534E-2</v>
      </c>
      <c r="K2910" s="21">
        <f t="shared" si="236"/>
        <v>-4.3466027109850813E-4</v>
      </c>
    </row>
    <row r="2911" spans="1:11" x14ac:dyDescent="0.2">
      <c r="A2911" s="41">
        <v>44642</v>
      </c>
      <c r="B2911">
        <v>46.211788179999999</v>
      </c>
      <c r="C2911">
        <v>164.88900760000001</v>
      </c>
      <c r="D2911">
        <v>26.48856163</v>
      </c>
      <c r="E2911">
        <v>4511.6098629999997</v>
      </c>
      <c r="G2911" s="41">
        <f t="shared" si="232"/>
        <v>44642</v>
      </c>
      <c r="H2911" s="21">
        <f t="shared" si="233"/>
        <v>-2.9813090434165786E-3</v>
      </c>
      <c r="I2911" s="21">
        <f t="shared" si="234"/>
        <v>2.1038300350578965E-2</v>
      </c>
      <c r="J2911" s="21">
        <f t="shared" si="235"/>
        <v>-7.8551388856437088E-3</v>
      </c>
      <c r="K2911" s="21">
        <f t="shared" si="236"/>
        <v>1.1304113488017853E-2</v>
      </c>
    </row>
    <row r="2912" spans="1:11" x14ac:dyDescent="0.2">
      <c r="A2912" s="41">
        <v>44643</v>
      </c>
      <c r="B2912">
        <v>45.617267609999999</v>
      </c>
      <c r="C2912">
        <v>163.40800479999999</v>
      </c>
      <c r="D2912">
        <v>25.599752429999999</v>
      </c>
      <c r="E2912">
        <v>4456.2402339999999</v>
      </c>
      <c r="G2912" s="41">
        <f t="shared" si="232"/>
        <v>44643</v>
      </c>
      <c r="H2912" s="21">
        <f t="shared" si="233"/>
        <v>-1.2865127999035164E-2</v>
      </c>
      <c r="I2912" s="21">
        <f t="shared" si="234"/>
        <v>-8.9818164446276993E-3</v>
      </c>
      <c r="J2912" s="21">
        <f t="shared" si="235"/>
        <v>-3.3554453141516283E-2</v>
      </c>
      <c r="K2912" s="21">
        <f t="shared" si="236"/>
        <v>-1.2272698810703808E-2</v>
      </c>
    </row>
    <row r="2913" spans="1:11" x14ac:dyDescent="0.2">
      <c r="A2913" s="41">
        <v>44644</v>
      </c>
      <c r="B2913">
        <v>45.900066379999998</v>
      </c>
      <c r="C2913">
        <v>163.6495056</v>
      </c>
      <c r="D2913">
        <v>28.112390520000002</v>
      </c>
      <c r="E2913">
        <v>4520.1601559999999</v>
      </c>
      <c r="G2913" s="41">
        <f t="shared" si="232"/>
        <v>44644</v>
      </c>
      <c r="H2913" s="21">
        <f t="shared" si="233"/>
        <v>6.1993798580344088E-3</v>
      </c>
      <c r="I2913" s="21">
        <f t="shared" si="234"/>
        <v>1.4779006713629972E-3</v>
      </c>
      <c r="J2913" s="21">
        <f t="shared" si="235"/>
        <v>9.8150874578594616E-2</v>
      </c>
      <c r="K2913" s="21">
        <f t="shared" si="236"/>
        <v>1.4343912949824178E-2</v>
      </c>
    </row>
    <row r="2914" spans="1:11" x14ac:dyDescent="0.2">
      <c r="A2914" s="41">
        <v>44645</v>
      </c>
      <c r="B2914">
        <v>46.099308010000001</v>
      </c>
      <c r="C2914">
        <v>164.77349849999999</v>
      </c>
      <c r="D2914">
        <v>27.655002589999999</v>
      </c>
      <c r="E2914">
        <v>4543.0600590000004</v>
      </c>
      <c r="G2914" s="41">
        <f t="shared" si="232"/>
        <v>44645</v>
      </c>
      <c r="H2914" s="21">
        <f t="shared" si="233"/>
        <v>4.340769975156691E-3</v>
      </c>
      <c r="I2914" s="21">
        <f t="shared" si="234"/>
        <v>6.8682938935806792E-3</v>
      </c>
      <c r="J2914" s="21">
        <f t="shared" si="235"/>
        <v>-1.6269976389044705E-2</v>
      </c>
      <c r="K2914" s="21">
        <f t="shared" si="236"/>
        <v>5.0661707129122657E-3</v>
      </c>
    </row>
    <row r="2915" spans="1:11" x14ac:dyDescent="0.2">
      <c r="A2915" s="41">
        <v>44648</v>
      </c>
      <c r="B2915">
        <v>46.918781279999997</v>
      </c>
      <c r="C2915">
        <v>168.9904938</v>
      </c>
      <c r="D2915">
        <v>28.181297300000001</v>
      </c>
      <c r="E2915">
        <v>4575.5200199999999</v>
      </c>
      <c r="G2915" s="41">
        <f t="shared" si="232"/>
        <v>44648</v>
      </c>
      <c r="H2915" s="21">
        <f t="shared" si="233"/>
        <v>1.7776259674488679E-2</v>
      </c>
      <c r="I2915" s="21">
        <f t="shared" si="234"/>
        <v>2.5592679274209829E-2</v>
      </c>
      <c r="J2915" s="21">
        <f t="shared" si="235"/>
        <v>1.9030723583815856E-2</v>
      </c>
      <c r="K2915" s="21">
        <f t="shared" si="236"/>
        <v>7.1449552897049351E-3</v>
      </c>
    </row>
    <row r="2916" spans="1:11" x14ac:dyDescent="0.2">
      <c r="A2916" s="41">
        <v>44649</v>
      </c>
      <c r="B2916">
        <v>47.314056399999998</v>
      </c>
      <c r="C2916">
        <v>169.3150024</v>
      </c>
      <c r="D2916">
        <v>28.617715839999999</v>
      </c>
      <c r="E2916">
        <v>4631.6000979999999</v>
      </c>
      <c r="G2916" s="41">
        <f t="shared" si="232"/>
        <v>44649</v>
      </c>
      <c r="H2916" s="21">
        <f t="shared" si="233"/>
        <v>8.4246672487312511E-3</v>
      </c>
      <c r="I2916" s="21">
        <f t="shared" si="234"/>
        <v>1.9202772457962425E-3</v>
      </c>
      <c r="J2916" s="21">
        <f t="shared" si="235"/>
        <v>1.5486105389477478E-2</v>
      </c>
      <c r="K2916" s="21">
        <f t="shared" si="236"/>
        <v>1.2256547398955542E-2</v>
      </c>
    </row>
    <row r="2917" spans="1:11" x14ac:dyDescent="0.2">
      <c r="A2917" s="41">
        <v>44650</v>
      </c>
      <c r="B2917">
        <v>48.162448879999999</v>
      </c>
      <c r="C2917">
        <v>166.30099490000001</v>
      </c>
      <c r="D2917">
        <v>27.653007509999998</v>
      </c>
      <c r="E2917">
        <v>4602.4501950000003</v>
      </c>
      <c r="G2917" s="41">
        <f t="shared" si="232"/>
        <v>44650</v>
      </c>
      <c r="H2917" s="21">
        <f t="shared" si="233"/>
        <v>1.7931087388229117E-2</v>
      </c>
      <c r="I2917" s="21">
        <f t="shared" si="234"/>
        <v>-1.7801183930999276E-2</v>
      </c>
      <c r="J2917" s="21">
        <f t="shared" si="235"/>
        <v>-3.3710179225820425E-2</v>
      </c>
      <c r="K2917" s="21">
        <f t="shared" si="236"/>
        <v>-6.2937003159203586E-3</v>
      </c>
    </row>
    <row r="2918" spans="1:11" x14ac:dyDescent="0.2">
      <c r="A2918" s="41">
        <v>44651</v>
      </c>
      <c r="B2918">
        <v>47.857151029999997</v>
      </c>
      <c r="C2918">
        <v>162.9974976</v>
      </c>
      <c r="D2918">
        <v>27.24954224</v>
      </c>
      <c r="E2918">
        <v>4530.4101559999999</v>
      </c>
      <c r="G2918" s="41">
        <f t="shared" si="232"/>
        <v>44651</v>
      </c>
      <c r="H2918" s="21">
        <f t="shared" si="233"/>
        <v>-6.3389187447812833E-3</v>
      </c>
      <c r="I2918" s="21">
        <f t="shared" si="234"/>
        <v>-1.9864567268442768E-2</v>
      </c>
      <c r="J2918" s="21">
        <f t="shared" si="235"/>
        <v>-1.4590285337104714E-2</v>
      </c>
      <c r="K2918" s="21">
        <f t="shared" si="236"/>
        <v>-1.5652540700660467E-2</v>
      </c>
    </row>
    <row r="2919" spans="1:11" x14ac:dyDescent="0.2">
      <c r="A2919" s="41">
        <v>44652</v>
      </c>
      <c r="B2919">
        <v>48.528797150000003</v>
      </c>
      <c r="C2919">
        <v>163.5599976</v>
      </c>
      <c r="D2919">
        <v>26.676313400000002</v>
      </c>
      <c r="E2919">
        <v>4545.8598629999997</v>
      </c>
      <c r="G2919" s="41">
        <f t="shared" si="232"/>
        <v>44652</v>
      </c>
      <c r="H2919" s="21">
        <f t="shared" si="233"/>
        <v>1.4034394140574178E-2</v>
      </c>
      <c r="I2919" s="21">
        <f t="shared" si="234"/>
        <v>3.4509732252478997E-3</v>
      </c>
      <c r="J2919" s="21">
        <f t="shared" si="235"/>
        <v>-2.1036274112471109E-2</v>
      </c>
      <c r="K2919" s="21">
        <f t="shared" si="236"/>
        <v>3.4102225776486694E-3</v>
      </c>
    </row>
    <row r="2920" spans="1:11" x14ac:dyDescent="0.2">
      <c r="A2920" s="41">
        <v>44655</v>
      </c>
      <c r="B2920">
        <v>48.538444519999999</v>
      </c>
      <c r="C2920">
        <v>168.34649659999999</v>
      </c>
      <c r="D2920">
        <v>27.323446270000002</v>
      </c>
      <c r="E2920">
        <v>4582.6401370000003</v>
      </c>
      <c r="G2920" s="41">
        <f t="shared" si="232"/>
        <v>44655</v>
      </c>
      <c r="H2920" s="21">
        <f t="shared" si="233"/>
        <v>1.9879680862842398E-4</v>
      </c>
      <c r="I2920" s="21">
        <f t="shared" si="234"/>
        <v>2.9264484410826297E-2</v>
      </c>
      <c r="J2920" s="21">
        <f t="shared" si="235"/>
        <v>2.4258706977104305E-2</v>
      </c>
      <c r="K2920" s="21">
        <f t="shared" si="236"/>
        <v>8.0909388121190862E-3</v>
      </c>
    </row>
    <row r="2921" spans="1:11" x14ac:dyDescent="0.2">
      <c r="A2921" s="41">
        <v>44656</v>
      </c>
      <c r="B2921">
        <v>48.676628110000003</v>
      </c>
      <c r="C2921">
        <v>164.05499270000001</v>
      </c>
      <c r="D2921">
        <v>25.896354680000002</v>
      </c>
      <c r="E2921">
        <v>4525.1201170000004</v>
      </c>
      <c r="G2921" s="41">
        <f t="shared" si="232"/>
        <v>44656</v>
      </c>
      <c r="H2921" s="21">
        <f t="shared" si="233"/>
        <v>2.8468895401678219E-3</v>
      </c>
      <c r="I2921" s="21">
        <f t="shared" si="234"/>
        <v>-2.5492089153460795E-2</v>
      </c>
      <c r="J2921" s="21">
        <f t="shared" si="235"/>
        <v>-5.2229560498994854E-2</v>
      </c>
      <c r="K2921" s="21">
        <f t="shared" si="236"/>
        <v>-1.2551720903325236E-2</v>
      </c>
    </row>
    <row r="2922" spans="1:11" x14ac:dyDescent="0.2">
      <c r="A2922" s="41">
        <v>44657</v>
      </c>
      <c r="B2922">
        <v>49.80782318</v>
      </c>
      <c r="C2922">
        <v>158.7559967</v>
      </c>
      <c r="D2922">
        <v>24.374389650000001</v>
      </c>
      <c r="E2922">
        <v>4481.1499020000001</v>
      </c>
      <c r="G2922" s="41">
        <f t="shared" si="232"/>
        <v>44657</v>
      </c>
      <c r="H2922" s="21">
        <f t="shared" si="233"/>
        <v>2.3238977594004853E-2</v>
      </c>
      <c r="I2922" s="21">
        <f t="shared" si="234"/>
        <v>-3.2300120299843971E-2</v>
      </c>
      <c r="J2922" s="21">
        <f t="shared" si="235"/>
        <v>-5.8771400407773511E-2</v>
      </c>
      <c r="K2922" s="21">
        <f t="shared" si="236"/>
        <v>-9.7169166482040659E-3</v>
      </c>
    </row>
    <row r="2923" spans="1:11" x14ac:dyDescent="0.2">
      <c r="A2923" s="41">
        <v>44658</v>
      </c>
      <c r="B2923">
        <v>50.305934909999998</v>
      </c>
      <c r="C2923">
        <v>157.7845001</v>
      </c>
      <c r="D2923">
        <v>24.175657269999999</v>
      </c>
      <c r="E2923">
        <v>4500.2099609999996</v>
      </c>
      <c r="G2923" s="41">
        <f t="shared" si="232"/>
        <v>44658</v>
      </c>
      <c r="H2923" s="21">
        <f t="shared" si="233"/>
        <v>1.0000672548966394E-2</v>
      </c>
      <c r="I2923" s="21">
        <f t="shared" si="234"/>
        <v>-6.1194324636179021E-3</v>
      </c>
      <c r="J2923" s="21">
        <f t="shared" si="235"/>
        <v>-8.1533274413705392E-3</v>
      </c>
      <c r="K2923" s="21">
        <f t="shared" si="236"/>
        <v>4.2533857194761993E-3</v>
      </c>
    </row>
    <row r="2924" spans="1:11" x14ac:dyDescent="0.2">
      <c r="A2924" s="41">
        <v>44659</v>
      </c>
      <c r="B2924">
        <v>50.585521700000001</v>
      </c>
      <c r="C2924">
        <v>154.46049500000001</v>
      </c>
      <c r="D2924">
        <v>23.08811188</v>
      </c>
      <c r="E2924">
        <v>4488.2797849999997</v>
      </c>
      <c r="G2924" s="41">
        <f t="shared" si="232"/>
        <v>44659</v>
      </c>
      <c r="H2924" s="21">
        <f t="shared" si="233"/>
        <v>5.5577297291104716E-3</v>
      </c>
      <c r="I2924" s="21">
        <f t="shared" si="234"/>
        <v>-2.1066740382568172E-2</v>
      </c>
      <c r="J2924" s="21">
        <f t="shared" si="235"/>
        <v>-4.4985142610767914E-2</v>
      </c>
      <c r="K2924" s="21">
        <f t="shared" si="236"/>
        <v>-2.6510265306263214E-3</v>
      </c>
    </row>
    <row r="2925" spans="1:11" x14ac:dyDescent="0.2">
      <c r="A2925" s="41">
        <v>44662</v>
      </c>
      <c r="B2925">
        <v>49.582870479999997</v>
      </c>
      <c r="C2925">
        <v>151.121994</v>
      </c>
      <c r="D2925">
        <v>21.88771629</v>
      </c>
      <c r="E2925">
        <v>4412.5297849999997</v>
      </c>
      <c r="G2925" s="41">
        <f t="shared" si="232"/>
        <v>44662</v>
      </c>
      <c r="H2925" s="21">
        <f t="shared" si="233"/>
        <v>-1.9820912907576163E-2</v>
      </c>
      <c r="I2925" s="21">
        <f t="shared" si="234"/>
        <v>-2.1613947307368209E-2</v>
      </c>
      <c r="J2925" s="21">
        <f t="shared" si="235"/>
        <v>-5.1991934041165089E-2</v>
      </c>
      <c r="K2925" s="21">
        <f t="shared" si="236"/>
        <v>-1.687729010414174E-2</v>
      </c>
    </row>
    <row r="2926" spans="1:11" x14ac:dyDescent="0.2">
      <c r="A2926" s="41">
        <v>44663</v>
      </c>
      <c r="B2926">
        <v>49.242225650000002</v>
      </c>
      <c r="C2926">
        <v>150.7875061</v>
      </c>
      <c r="D2926">
        <v>21.475269319999999</v>
      </c>
      <c r="E2926">
        <v>4397.4501950000003</v>
      </c>
      <c r="G2926" s="41">
        <f t="shared" si="232"/>
        <v>44663</v>
      </c>
      <c r="H2926" s="21">
        <f t="shared" si="233"/>
        <v>-6.8702119643799043E-3</v>
      </c>
      <c r="I2926" s="21">
        <f t="shared" si="234"/>
        <v>-2.2133634631633647E-3</v>
      </c>
      <c r="J2926" s="21">
        <f t="shared" si="235"/>
        <v>-1.8843764444645972E-2</v>
      </c>
      <c r="K2926" s="21">
        <f t="shared" si="236"/>
        <v>-3.4174477532732395E-3</v>
      </c>
    </row>
    <row r="2927" spans="1:11" x14ac:dyDescent="0.2">
      <c r="A2927" s="41">
        <v>44664</v>
      </c>
      <c r="B2927">
        <v>50.524459839999999</v>
      </c>
      <c r="C2927">
        <v>155.5410004</v>
      </c>
      <c r="D2927">
        <v>22.173332210000002</v>
      </c>
      <c r="E2927">
        <v>4446.5898440000001</v>
      </c>
      <c r="G2927" s="41">
        <f t="shared" si="232"/>
        <v>44664</v>
      </c>
      <c r="H2927" s="21">
        <f t="shared" si="233"/>
        <v>2.603932241230849E-2</v>
      </c>
      <c r="I2927" s="21">
        <f t="shared" si="234"/>
        <v>3.1524457317090748E-2</v>
      </c>
      <c r="J2927" s="21">
        <f t="shared" si="235"/>
        <v>3.2505431228743387E-2</v>
      </c>
      <c r="K2927" s="21">
        <f t="shared" si="236"/>
        <v>1.1174577725945101E-2</v>
      </c>
    </row>
    <row r="2928" spans="1:11" x14ac:dyDescent="0.2">
      <c r="A2928" s="41">
        <v>44665</v>
      </c>
      <c r="B2928">
        <v>50.479461669999999</v>
      </c>
      <c r="C2928">
        <v>151.7064972</v>
      </c>
      <c r="D2928">
        <v>21.229599</v>
      </c>
      <c r="E2928">
        <v>4392.5898440000001</v>
      </c>
      <c r="G2928" s="41">
        <f t="shared" si="232"/>
        <v>44665</v>
      </c>
      <c r="H2928" s="21">
        <f t="shared" si="233"/>
        <v>-8.906214958556498E-4</v>
      </c>
      <c r="I2928" s="21">
        <f t="shared" si="234"/>
        <v>-2.4652684437794115E-2</v>
      </c>
      <c r="J2928" s="21">
        <f t="shared" si="235"/>
        <v>-4.2561632192313681E-2</v>
      </c>
      <c r="K2928" s="21">
        <f t="shared" si="236"/>
        <v>-1.2144137843715153E-2</v>
      </c>
    </row>
    <row r="2929" spans="1:11" x14ac:dyDescent="0.2">
      <c r="A2929" s="41">
        <v>44669</v>
      </c>
      <c r="B2929">
        <v>50.093837739999998</v>
      </c>
      <c r="C2929">
        <v>152.7850037</v>
      </c>
      <c r="D2929">
        <v>21.753898620000001</v>
      </c>
      <c r="E2929">
        <v>4391.6899409999996</v>
      </c>
      <c r="G2929" s="41">
        <f t="shared" si="232"/>
        <v>44669</v>
      </c>
      <c r="H2929" s="21">
        <f t="shared" si="233"/>
        <v>-7.639224295238038E-3</v>
      </c>
      <c r="I2929" s="21">
        <f t="shared" si="234"/>
        <v>7.1091648670666974E-3</v>
      </c>
      <c r="J2929" s="21">
        <f t="shared" si="235"/>
        <v>2.4696633224207343E-2</v>
      </c>
      <c r="K2929" s="21">
        <f t="shared" si="236"/>
        <v>-2.0486843342082395E-4</v>
      </c>
    </row>
    <row r="2930" spans="1:11" x14ac:dyDescent="0.2">
      <c r="A2930" s="41">
        <v>44670</v>
      </c>
      <c r="B2930">
        <v>50.662643430000003</v>
      </c>
      <c r="C2930">
        <v>158.1154938</v>
      </c>
      <c r="D2930">
        <v>22.1683445</v>
      </c>
      <c r="E2930">
        <v>4462.2099609999996</v>
      </c>
      <c r="G2930" s="41">
        <f t="shared" si="232"/>
        <v>44670</v>
      </c>
      <c r="H2930" s="21">
        <f t="shared" si="233"/>
        <v>1.1354803617807321E-2</v>
      </c>
      <c r="I2930" s="21">
        <f t="shared" si="234"/>
        <v>3.4888830519431258E-2</v>
      </c>
      <c r="J2930" s="21">
        <f t="shared" si="235"/>
        <v>1.9051568054057499E-2</v>
      </c>
      <c r="K2930" s="21">
        <f t="shared" si="236"/>
        <v>1.6057604463748154E-2</v>
      </c>
    </row>
    <row r="2931" spans="1:11" x14ac:dyDescent="0.2">
      <c r="A2931" s="41">
        <v>44671</v>
      </c>
      <c r="B2931">
        <v>51.298938749999998</v>
      </c>
      <c r="C2931">
        <v>153.99800110000001</v>
      </c>
      <c r="D2931">
        <v>21.453296659999999</v>
      </c>
      <c r="E2931">
        <v>4459.4501950000003</v>
      </c>
      <c r="G2931" s="41">
        <f t="shared" si="232"/>
        <v>44671</v>
      </c>
      <c r="H2931" s="21">
        <f t="shared" si="233"/>
        <v>1.2559457559279492E-2</v>
      </c>
      <c r="I2931" s="21">
        <f t="shared" si="234"/>
        <v>-2.6041045068032287E-2</v>
      </c>
      <c r="J2931" s="21">
        <f t="shared" si="235"/>
        <v>-3.2255355829570398E-2</v>
      </c>
      <c r="K2931" s="21">
        <f t="shared" si="236"/>
        <v>-6.1847515561119781E-4</v>
      </c>
    </row>
    <row r="2932" spans="1:11" x14ac:dyDescent="0.2">
      <c r="A2932" s="41">
        <v>44672</v>
      </c>
      <c r="B2932">
        <v>51.376068119999999</v>
      </c>
      <c r="C2932">
        <v>148.2960052</v>
      </c>
      <c r="D2932">
        <v>20.15603256</v>
      </c>
      <c r="E2932">
        <v>4393.6601559999999</v>
      </c>
      <c r="G2932" s="41">
        <f t="shared" si="232"/>
        <v>44672</v>
      </c>
      <c r="H2932" s="21">
        <f t="shared" si="233"/>
        <v>1.5035275949056848E-3</v>
      </c>
      <c r="I2932" s="21">
        <f t="shared" si="234"/>
        <v>-3.7026428000824341E-2</v>
      </c>
      <c r="J2932" s="21">
        <f t="shared" si="235"/>
        <v>-6.0469219279420505E-2</v>
      </c>
      <c r="K2932" s="21">
        <f t="shared" si="236"/>
        <v>-1.475294848539066E-2</v>
      </c>
    </row>
    <row r="2933" spans="1:11" x14ac:dyDescent="0.2">
      <c r="A2933" s="41">
        <v>44673</v>
      </c>
      <c r="B2933">
        <v>50.408771510000001</v>
      </c>
      <c r="C2933">
        <v>144.3500061</v>
      </c>
      <c r="D2933">
        <v>19.488927839999999</v>
      </c>
      <c r="E2933">
        <v>4271.7797849999997</v>
      </c>
      <c r="G2933" s="41">
        <f t="shared" si="232"/>
        <v>44673</v>
      </c>
      <c r="H2933" s="21">
        <f t="shared" si="233"/>
        <v>-1.8827766417248325E-2</v>
      </c>
      <c r="I2933" s="21">
        <f t="shared" si="234"/>
        <v>-2.6608937271629163E-2</v>
      </c>
      <c r="J2933" s="21">
        <f t="shared" si="235"/>
        <v>-3.3097025320542595E-2</v>
      </c>
      <c r="K2933" s="21">
        <f t="shared" si="236"/>
        <v>-2.7740054230994571E-2</v>
      </c>
    </row>
    <row r="2934" spans="1:11" x14ac:dyDescent="0.2">
      <c r="A2934" s="41">
        <v>44676</v>
      </c>
      <c r="B2934">
        <v>50.434471129999999</v>
      </c>
      <c r="C2934">
        <v>146.07400509999999</v>
      </c>
      <c r="D2934">
        <v>19.87540817</v>
      </c>
      <c r="E2934">
        <v>4296.1201170000004</v>
      </c>
      <c r="G2934" s="41">
        <f t="shared" si="232"/>
        <v>44676</v>
      </c>
      <c r="H2934" s="21">
        <f t="shared" si="233"/>
        <v>5.0982436647755314E-4</v>
      </c>
      <c r="I2934" s="21">
        <f t="shared" si="234"/>
        <v>1.1943186194295574E-2</v>
      </c>
      <c r="J2934" s="21">
        <f t="shared" si="235"/>
        <v>1.9830764071421703E-2</v>
      </c>
      <c r="K2934" s="21">
        <f t="shared" si="236"/>
        <v>5.6979369782752531E-3</v>
      </c>
    </row>
    <row r="2935" spans="1:11" x14ac:dyDescent="0.2">
      <c r="A2935" s="41">
        <v>44677</v>
      </c>
      <c r="B2935">
        <v>49.907443999999998</v>
      </c>
      <c r="C2935">
        <v>139.3910065</v>
      </c>
      <c r="D2935">
        <v>18.762899399999998</v>
      </c>
      <c r="E2935">
        <v>4175.2001950000003</v>
      </c>
      <c r="G2935" s="41">
        <f t="shared" si="232"/>
        <v>44677</v>
      </c>
      <c r="H2935" s="21">
        <f t="shared" si="233"/>
        <v>-1.0449740389693672E-2</v>
      </c>
      <c r="I2935" s="21">
        <f t="shared" si="234"/>
        <v>-4.5750772667764616E-2</v>
      </c>
      <c r="J2935" s="21">
        <f t="shared" si="235"/>
        <v>-5.5974134492454142E-2</v>
      </c>
      <c r="K2935" s="21">
        <f t="shared" si="236"/>
        <v>-2.8146308461328373E-2</v>
      </c>
    </row>
    <row r="2936" spans="1:11" x14ac:dyDescent="0.2">
      <c r="A2936" s="41">
        <v>44678</v>
      </c>
      <c r="B2936">
        <v>49.566799160000002</v>
      </c>
      <c r="C2936">
        <v>138.16700739999999</v>
      </c>
      <c r="D2936">
        <v>18.39039803</v>
      </c>
      <c r="E2936">
        <v>4183.9599609999996</v>
      </c>
      <c r="G2936" s="41">
        <f t="shared" si="232"/>
        <v>44678</v>
      </c>
      <c r="H2936" s="21">
        <f t="shared" si="233"/>
        <v>-6.8255316782000692E-3</v>
      </c>
      <c r="I2936" s="21">
        <f t="shared" si="234"/>
        <v>-8.7810478648062684E-3</v>
      </c>
      <c r="J2936" s="21">
        <f t="shared" si="235"/>
        <v>-1.9853081448595211E-2</v>
      </c>
      <c r="K2936" s="21">
        <f t="shared" si="236"/>
        <v>2.0980469416747027E-3</v>
      </c>
    </row>
    <row r="2937" spans="1:11" x14ac:dyDescent="0.2">
      <c r="A2937" s="41">
        <v>44679</v>
      </c>
      <c r="B2937">
        <v>50.199878689999998</v>
      </c>
      <c r="C2937">
        <v>144.59649659999999</v>
      </c>
      <c r="D2937">
        <v>19.755571369999998</v>
      </c>
      <c r="E2937">
        <v>4287.5</v>
      </c>
      <c r="G2937" s="41">
        <f t="shared" si="232"/>
        <v>44679</v>
      </c>
      <c r="H2937" s="21">
        <f t="shared" si="233"/>
        <v>1.2772249584977967E-2</v>
      </c>
      <c r="I2937" s="21">
        <f t="shared" si="234"/>
        <v>4.653418584500657E-2</v>
      </c>
      <c r="J2937" s="21">
        <f t="shared" si="235"/>
        <v>7.4232941438951539E-2</v>
      </c>
      <c r="K2937" s="21">
        <f t="shared" si="236"/>
        <v>2.4746900057631915E-2</v>
      </c>
    </row>
    <row r="2938" spans="1:11" x14ac:dyDescent="0.2">
      <c r="A2938" s="41">
        <v>44680</v>
      </c>
      <c r="B2938">
        <v>49.165100099999997</v>
      </c>
      <c r="C2938">
        <v>124.2815018</v>
      </c>
      <c r="D2938">
        <v>18.522220610000002</v>
      </c>
      <c r="E2938">
        <v>4131.9301759999998</v>
      </c>
      <c r="G2938" s="41">
        <f t="shared" si="232"/>
        <v>44680</v>
      </c>
      <c r="H2938" s="21">
        <f t="shared" si="233"/>
        <v>-2.0613169135130473E-2</v>
      </c>
      <c r="I2938" s="21">
        <f t="shared" si="234"/>
        <v>-0.14049437764870432</v>
      </c>
      <c r="J2938" s="21">
        <f t="shared" si="235"/>
        <v>-6.2430528426675291E-2</v>
      </c>
      <c r="K2938" s="21">
        <f t="shared" si="236"/>
        <v>-3.6284507055393656E-2</v>
      </c>
    </row>
    <row r="2939" spans="1:11" x14ac:dyDescent="0.2">
      <c r="A2939" s="41">
        <v>44683</v>
      </c>
      <c r="B2939">
        <v>48.840526580000002</v>
      </c>
      <c r="C2939">
        <v>124.5</v>
      </c>
      <c r="D2939">
        <v>19.50690269</v>
      </c>
      <c r="E2939">
        <v>4155.3798829999996</v>
      </c>
      <c r="G2939" s="41">
        <f t="shared" si="232"/>
        <v>44683</v>
      </c>
      <c r="H2939" s="21">
        <f t="shared" si="233"/>
        <v>-6.601705668041428E-3</v>
      </c>
      <c r="I2939" s="21">
        <f t="shared" si="234"/>
        <v>1.7580910822241336E-3</v>
      </c>
      <c r="J2939" s="21">
        <f t="shared" si="235"/>
        <v>5.3162204507400057E-2</v>
      </c>
      <c r="K2939" s="21">
        <f t="shared" si="236"/>
        <v>5.6752428044901659E-3</v>
      </c>
    </row>
    <row r="2940" spans="1:11" x14ac:dyDescent="0.2">
      <c r="A2940" s="41">
        <v>44684</v>
      </c>
      <c r="B2940">
        <v>49.010841370000001</v>
      </c>
      <c r="C2940">
        <v>124.2535019</v>
      </c>
      <c r="D2940">
        <v>19.575807569999998</v>
      </c>
      <c r="E2940">
        <v>4175.4799800000001</v>
      </c>
      <c r="G2940" s="41">
        <f t="shared" si="232"/>
        <v>44684</v>
      </c>
      <c r="H2940" s="21">
        <f t="shared" si="233"/>
        <v>3.4871612147962029E-3</v>
      </c>
      <c r="I2940" s="21">
        <f t="shared" si="234"/>
        <v>-1.9799044176707081E-3</v>
      </c>
      <c r="J2940" s="21">
        <f t="shared" si="235"/>
        <v>3.5323331999457253E-3</v>
      </c>
      <c r="K2940" s="21">
        <f t="shared" si="236"/>
        <v>4.8371262233404266E-3</v>
      </c>
    </row>
    <row r="2941" spans="1:11" x14ac:dyDescent="0.2">
      <c r="A2941" s="41">
        <v>44685</v>
      </c>
      <c r="B2941">
        <v>49.688919069999997</v>
      </c>
      <c r="C2941">
        <v>125.9284973</v>
      </c>
      <c r="D2941">
        <v>20.30683136</v>
      </c>
      <c r="E2941">
        <v>4300.169922</v>
      </c>
      <c r="G2941" s="41">
        <f t="shared" si="232"/>
        <v>44685</v>
      </c>
      <c r="H2941" s="21">
        <f t="shared" si="233"/>
        <v>1.3835259323155663E-2</v>
      </c>
      <c r="I2941" s="21">
        <f t="shared" si="234"/>
        <v>1.3480468352095487E-2</v>
      </c>
      <c r="J2941" s="21">
        <f t="shared" si="235"/>
        <v>3.734322517147648E-2</v>
      </c>
      <c r="K2941" s="21">
        <f t="shared" si="236"/>
        <v>2.9862421229954084E-2</v>
      </c>
    </row>
    <row r="2942" spans="1:11" x14ac:dyDescent="0.2">
      <c r="A2942" s="41">
        <v>44686</v>
      </c>
      <c r="B2942">
        <v>49.263183589999997</v>
      </c>
      <c r="C2942">
        <v>116.40699770000001</v>
      </c>
      <c r="D2942">
        <v>18.818822860000001</v>
      </c>
      <c r="E2942">
        <v>4146.8701170000004</v>
      </c>
      <c r="G2942" s="41">
        <f t="shared" si="232"/>
        <v>44686</v>
      </c>
      <c r="H2942" s="21">
        <f t="shared" si="233"/>
        <v>-8.5680165310144715E-3</v>
      </c>
      <c r="I2942" s="21">
        <f t="shared" si="234"/>
        <v>-7.56103646446038E-2</v>
      </c>
      <c r="J2942" s="21">
        <f t="shared" si="235"/>
        <v>-7.3276252391155872E-2</v>
      </c>
      <c r="K2942" s="21">
        <f t="shared" si="236"/>
        <v>-3.5649708681442127E-2</v>
      </c>
    </row>
    <row r="2943" spans="1:11" x14ac:dyDescent="0.2">
      <c r="A2943" s="41">
        <v>44687</v>
      </c>
      <c r="B2943">
        <v>48.237533569999997</v>
      </c>
      <c r="C2943">
        <v>114.7724991</v>
      </c>
      <c r="D2943">
        <v>18.650047300000001</v>
      </c>
      <c r="E2943">
        <v>4123.3398440000001</v>
      </c>
      <c r="G2943" s="41">
        <f t="shared" si="232"/>
        <v>44687</v>
      </c>
      <c r="H2943" s="21">
        <f t="shared" si="233"/>
        <v>-2.081980792260853E-2</v>
      </c>
      <c r="I2943" s="21">
        <f t="shared" si="234"/>
        <v>-1.4041240065415739E-2</v>
      </c>
      <c r="J2943" s="21">
        <f t="shared" si="235"/>
        <v>-8.9684440549540057E-3</v>
      </c>
      <c r="K2943" s="21">
        <f t="shared" si="236"/>
        <v>-5.6742247372394417E-3</v>
      </c>
    </row>
    <row r="2944" spans="1:11" x14ac:dyDescent="0.2">
      <c r="A2944" s="41">
        <v>44690</v>
      </c>
      <c r="B2944">
        <v>48.801963809999997</v>
      </c>
      <c r="C2944">
        <v>108.7890015</v>
      </c>
      <c r="D2944">
        <v>16.92735291</v>
      </c>
      <c r="E2944">
        <v>3991.23999</v>
      </c>
      <c r="G2944" s="41">
        <f t="shared" si="232"/>
        <v>44690</v>
      </c>
      <c r="H2944" s="21">
        <f t="shared" si="233"/>
        <v>1.1701059283657734E-2</v>
      </c>
      <c r="I2944" s="21">
        <f t="shared" si="234"/>
        <v>-5.2133548079201897E-2</v>
      </c>
      <c r="J2944" s="21">
        <f t="shared" si="235"/>
        <v>-9.2369438119333958E-2</v>
      </c>
      <c r="K2944" s="21">
        <f t="shared" si="236"/>
        <v>-3.2037100747885905E-2</v>
      </c>
    </row>
    <row r="2945" spans="1:11" x14ac:dyDescent="0.2">
      <c r="A2945" s="41">
        <v>44691</v>
      </c>
      <c r="B2945">
        <v>48.11497498</v>
      </c>
      <c r="C2945">
        <v>108.85900119999999</v>
      </c>
      <c r="D2945">
        <v>17.571493149999998</v>
      </c>
      <c r="E2945">
        <v>4001.0500489999999</v>
      </c>
      <c r="G2945" s="41">
        <f t="shared" si="232"/>
        <v>44691</v>
      </c>
      <c r="H2945" s="21">
        <f t="shared" si="233"/>
        <v>-1.4077073469310397E-2</v>
      </c>
      <c r="I2945" s="21">
        <f t="shared" si="234"/>
        <v>6.4344464086296682E-4</v>
      </c>
      <c r="J2945" s="21">
        <f t="shared" si="235"/>
        <v>3.8053217382823412E-2</v>
      </c>
      <c r="K2945" s="21">
        <f t="shared" si="236"/>
        <v>2.4578975517830504E-3</v>
      </c>
    </row>
    <row r="2946" spans="1:11" x14ac:dyDescent="0.2">
      <c r="A2946" s="41">
        <v>44692</v>
      </c>
      <c r="B2946">
        <v>47.611831670000001</v>
      </c>
      <c r="C2946">
        <v>105.3720016</v>
      </c>
      <c r="D2946">
        <v>16.607780460000001</v>
      </c>
      <c r="E2946">
        <v>3935.179932</v>
      </c>
      <c r="G2946" s="41">
        <f t="shared" ref="G2946:G3009" si="237">A2946</f>
        <v>44692</v>
      </c>
      <c r="H2946" s="21">
        <f t="shared" si="233"/>
        <v>-1.0457104263467678E-2</v>
      </c>
      <c r="I2946" s="21">
        <f t="shared" si="234"/>
        <v>-3.2032257889207827E-2</v>
      </c>
      <c r="J2946" s="21">
        <f t="shared" si="235"/>
        <v>-5.4845236074886339E-2</v>
      </c>
      <c r="K2946" s="21">
        <f t="shared" si="236"/>
        <v>-1.6463207456368423E-2</v>
      </c>
    </row>
    <row r="2947" spans="1:11" x14ac:dyDescent="0.2">
      <c r="A2947" s="41">
        <v>44693</v>
      </c>
      <c r="B2947">
        <v>47.566673280000003</v>
      </c>
      <c r="C2947">
        <v>106.93049619999999</v>
      </c>
      <c r="D2947">
        <v>16.153388979999999</v>
      </c>
      <c r="E2947">
        <v>3930.080078</v>
      </c>
      <c r="G2947" s="41">
        <f t="shared" si="237"/>
        <v>44693</v>
      </c>
      <c r="H2947" s="21">
        <f t="shared" si="233"/>
        <v>-9.4846991632232321E-4</v>
      </c>
      <c r="I2947" s="21">
        <f t="shared" si="234"/>
        <v>1.4790405196212886E-2</v>
      </c>
      <c r="J2947" s="21">
        <f t="shared" si="235"/>
        <v>-2.7360156951400483E-2</v>
      </c>
      <c r="K2947" s="21">
        <f t="shared" si="236"/>
        <v>-1.2959646288417392E-3</v>
      </c>
    </row>
    <row r="2948" spans="1:11" x14ac:dyDescent="0.2">
      <c r="A2948" s="41">
        <v>44694</v>
      </c>
      <c r="B2948">
        <v>47.750511170000003</v>
      </c>
      <c r="C2948">
        <v>113.0550003</v>
      </c>
      <c r="D2948">
        <v>17.68234253</v>
      </c>
      <c r="E2948">
        <v>4023.889893</v>
      </c>
      <c r="G2948" s="41">
        <f t="shared" si="237"/>
        <v>44694</v>
      </c>
      <c r="H2948" s="21">
        <f t="shared" si="233"/>
        <v>3.8648464843829308E-3</v>
      </c>
      <c r="I2948" s="21">
        <f t="shared" si="234"/>
        <v>5.7275560458869501E-2</v>
      </c>
      <c r="J2948" s="21">
        <f t="shared" si="235"/>
        <v>9.4652184250193283E-2</v>
      </c>
      <c r="K2948" s="21">
        <f t="shared" si="236"/>
        <v>2.3869695562981796E-2</v>
      </c>
    </row>
    <row r="2949" spans="1:11" x14ac:dyDescent="0.2">
      <c r="A2949" s="41">
        <v>44697</v>
      </c>
      <c r="B2949">
        <v>47.802112579999999</v>
      </c>
      <c r="C2949">
        <v>110.8105011</v>
      </c>
      <c r="D2949">
        <v>17.24093628</v>
      </c>
      <c r="E2949">
        <v>4008.01001</v>
      </c>
      <c r="G2949" s="41">
        <f t="shared" si="237"/>
        <v>44697</v>
      </c>
      <c r="H2949" s="21">
        <f t="shared" ref="H2949:H3012" si="238">(B2949-B2948)/B2948</f>
        <v>1.0806462325876794E-3</v>
      </c>
      <c r="I2949" s="21">
        <f t="shared" ref="I2949:I3012" si="239">C2949/C2948-1</f>
        <v>-1.9853161682756748E-2</v>
      </c>
      <c r="J2949" s="21">
        <f t="shared" ref="J2949:J3012" si="240">D2949/D2948-1</f>
        <v>-2.4963109342051593E-2</v>
      </c>
      <c r="K2949" s="21">
        <f t="shared" ref="K2949:K3012" si="241">E2949/E2948-1</f>
        <v>-3.9464009757386176E-3</v>
      </c>
    </row>
    <row r="2950" spans="1:11" x14ac:dyDescent="0.2">
      <c r="A2950" s="41">
        <v>44698</v>
      </c>
      <c r="B2950">
        <v>42.364276889999999</v>
      </c>
      <c r="C2950">
        <v>115.3684998</v>
      </c>
      <c r="D2950">
        <v>18.15271568</v>
      </c>
      <c r="E2950">
        <v>4088.8500979999999</v>
      </c>
      <c r="G2950" s="41">
        <f t="shared" si="237"/>
        <v>44698</v>
      </c>
      <c r="H2950" s="21">
        <f t="shared" si="238"/>
        <v>-0.11375722528788706</v>
      </c>
      <c r="I2950" s="21">
        <f t="shared" si="239"/>
        <v>4.1133273965494155E-2</v>
      </c>
      <c r="J2950" s="21">
        <f t="shared" si="240"/>
        <v>5.2884564109067167E-2</v>
      </c>
      <c r="K2950" s="21">
        <f t="shared" si="241"/>
        <v>2.0169632260973236E-2</v>
      </c>
    </row>
    <row r="2951" spans="1:11" x14ac:dyDescent="0.2">
      <c r="A2951" s="41">
        <v>44699</v>
      </c>
      <c r="B2951">
        <v>39.487300869999999</v>
      </c>
      <c r="C2951">
        <v>107.1125031</v>
      </c>
      <c r="D2951">
        <v>16.915372850000001</v>
      </c>
      <c r="E2951">
        <v>3923.679932</v>
      </c>
      <c r="G2951" s="41">
        <f t="shared" si="237"/>
        <v>44699</v>
      </c>
      <c r="H2951" s="21">
        <f t="shared" si="238"/>
        <v>-6.7910424329208963E-2</v>
      </c>
      <c r="I2951" s="21">
        <f t="shared" si="239"/>
        <v>-7.1561966345340289E-2</v>
      </c>
      <c r="J2951" s="21">
        <f t="shared" si="240"/>
        <v>-6.8162959846457483E-2</v>
      </c>
      <c r="K2951" s="21">
        <f t="shared" si="241"/>
        <v>-4.0395260780235143E-2</v>
      </c>
    </row>
    <row r="2952" spans="1:11" x14ac:dyDescent="0.2">
      <c r="A2952" s="41">
        <v>44700</v>
      </c>
      <c r="B2952">
        <v>38.403602599999999</v>
      </c>
      <c r="C2952">
        <v>107.3190002</v>
      </c>
      <c r="D2952">
        <v>17.101121899999999</v>
      </c>
      <c r="E2952">
        <v>3900.790039</v>
      </c>
      <c r="G2952" s="41">
        <f t="shared" si="237"/>
        <v>44700</v>
      </c>
      <c r="H2952" s="21">
        <f t="shared" si="238"/>
        <v>-2.7444222474657061E-2</v>
      </c>
      <c r="I2952" s="21">
        <f t="shared" si="239"/>
        <v>1.9278524357442262E-3</v>
      </c>
      <c r="J2952" s="21">
        <f t="shared" si="240"/>
        <v>1.0981079261282556E-2</v>
      </c>
      <c r="K2952" s="21">
        <f t="shared" si="241"/>
        <v>-5.8337819079785636E-3</v>
      </c>
    </row>
    <row r="2953" spans="1:11" x14ac:dyDescent="0.2">
      <c r="A2953" s="41">
        <v>44701</v>
      </c>
      <c r="B2953">
        <v>38.445537569999999</v>
      </c>
      <c r="C2953">
        <v>107.59100340000001</v>
      </c>
      <c r="D2953">
        <v>16.67169762</v>
      </c>
      <c r="E2953">
        <v>3901.360107</v>
      </c>
      <c r="G2953" s="41">
        <f t="shared" si="237"/>
        <v>44701</v>
      </c>
      <c r="H2953" s="21">
        <f t="shared" si="238"/>
        <v>1.0919540657886037E-3</v>
      </c>
      <c r="I2953" s="21">
        <f t="shared" si="239"/>
        <v>2.5345297616741203E-3</v>
      </c>
      <c r="J2953" s="21">
        <f t="shared" si="240"/>
        <v>-2.5110883514607218E-2</v>
      </c>
      <c r="K2953" s="21">
        <f t="shared" si="241"/>
        <v>1.4614167753213003E-4</v>
      </c>
    </row>
    <row r="2954" spans="1:11" x14ac:dyDescent="0.2">
      <c r="A2954" s="41">
        <v>44704</v>
      </c>
      <c r="B2954">
        <v>39.542133329999999</v>
      </c>
      <c r="C2954">
        <v>107.55699920000001</v>
      </c>
      <c r="D2954">
        <v>16.875423430000001</v>
      </c>
      <c r="E2954">
        <v>3973.75</v>
      </c>
      <c r="G2954" s="41">
        <f t="shared" si="237"/>
        <v>44704</v>
      </c>
      <c r="H2954" s="21">
        <f t="shared" si="238"/>
        <v>2.8523356137324513E-2</v>
      </c>
      <c r="I2954" s="21">
        <f t="shared" si="239"/>
        <v>-3.1605058904027317E-4</v>
      </c>
      <c r="J2954" s="21">
        <f t="shared" si="240"/>
        <v>1.2219859947292022E-2</v>
      </c>
      <c r="K2954" s="21">
        <f t="shared" si="241"/>
        <v>1.8555040041065451E-2</v>
      </c>
    </row>
    <row r="2955" spans="1:11" x14ac:dyDescent="0.2">
      <c r="A2955" s="41">
        <v>44705</v>
      </c>
      <c r="B2955">
        <v>40.035606379999997</v>
      </c>
      <c r="C2955">
        <v>104.0999985</v>
      </c>
      <c r="D2955">
        <v>16.132415770000001</v>
      </c>
      <c r="E2955">
        <v>3941.4799800000001</v>
      </c>
      <c r="G2955" s="41">
        <f t="shared" si="237"/>
        <v>44705</v>
      </c>
      <c r="H2955" s="21">
        <f t="shared" si="238"/>
        <v>1.247967695323126E-2</v>
      </c>
      <c r="I2955" s="21">
        <f t="shared" si="239"/>
        <v>-3.2141104025892209E-2</v>
      </c>
      <c r="J2955" s="21">
        <f t="shared" si="240"/>
        <v>-4.4028978773897332E-2</v>
      </c>
      <c r="K2955" s="21">
        <f t="shared" si="241"/>
        <v>-8.1207977351368532E-3</v>
      </c>
    </row>
    <row r="2956" spans="1:11" x14ac:dyDescent="0.2">
      <c r="A2956" s="41">
        <v>44706</v>
      </c>
      <c r="B2956">
        <v>39.79048538</v>
      </c>
      <c r="C2956">
        <v>106.7750015</v>
      </c>
      <c r="D2956">
        <v>16.952320100000001</v>
      </c>
      <c r="E2956">
        <v>3978.7299800000001</v>
      </c>
      <c r="G2956" s="41">
        <f t="shared" si="237"/>
        <v>44706</v>
      </c>
      <c r="H2956" s="21">
        <f t="shared" si="238"/>
        <v>-6.1225749317599691E-3</v>
      </c>
      <c r="I2956" s="21">
        <f t="shared" si="239"/>
        <v>2.569647491397431E-2</v>
      </c>
      <c r="J2956" s="21">
        <f t="shared" si="240"/>
        <v>5.0823406840573959E-2</v>
      </c>
      <c r="K2956" s="21">
        <f t="shared" si="241"/>
        <v>9.4507647353316848E-3</v>
      </c>
    </row>
    <row r="2957" spans="1:11" x14ac:dyDescent="0.2">
      <c r="A2957" s="41">
        <v>44707</v>
      </c>
      <c r="B2957">
        <v>40.638736719999997</v>
      </c>
      <c r="C2957">
        <v>111.07749939999999</v>
      </c>
      <c r="D2957">
        <v>17.827150339999999</v>
      </c>
      <c r="E2957">
        <v>4057.8400879999999</v>
      </c>
      <c r="G2957" s="41">
        <f t="shared" si="237"/>
        <v>44707</v>
      </c>
      <c r="H2957" s="21">
        <f t="shared" si="238"/>
        <v>2.1317944023531724E-2</v>
      </c>
      <c r="I2957" s="21">
        <f t="shared" si="239"/>
        <v>4.0294992643947536E-2</v>
      </c>
      <c r="J2957" s="21">
        <f t="shared" si="240"/>
        <v>5.1605339849617238E-2</v>
      </c>
      <c r="K2957" s="21">
        <f t="shared" si="241"/>
        <v>1.9883256314870534E-2</v>
      </c>
    </row>
    <row r="2958" spans="1:11" x14ac:dyDescent="0.2">
      <c r="A2958" s="41">
        <v>44708</v>
      </c>
      <c r="B2958">
        <v>41.438613889999999</v>
      </c>
      <c r="C2958">
        <v>115.1464996</v>
      </c>
      <c r="D2958">
        <v>18.78586769</v>
      </c>
      <c r="E2958">
        <v>4158.2402339999999</v>
      </c>
      <c r="G2958" s="41">
        <f t="shared" si="237"/>
        <v>44708</v>
      </c>
      <c r="H2958" s="21">
        <f t="shared" si="238"/>
        <v>1.968262880588878E-2</v>
      </c>
      <c r="I2958" s="21">
        <f t="shared" si="239"/>
        <v>3.663208320298228E-2</v>
      </c>
      <c r="J2958" s="21">
        <f t="shared" si="240"/>
        <v>5.3778496939516973E-2</v>
      </c>
      <c r="K2958" s="21">
        <f t="shared" si="241"/>
        <v>2.474226283507508E-2</v>
      </c>
    </row>
    <row r="2959" spans="1:11" x14ac:dyDescent="0.2">
      <c r="A2959" s="41">
        <v>44712</v>
      </c>
      <c r="B2959">
        <v>41.486988070000002</v>
      </c>
      <c r="C2959">
        <v>120.2095032</v>
      </c>
      <c r="D2959">
        <v>18.647054669999999</v>
      </c>
      <c r="E2959">
        <v>4132.1499020000001</v>
      </c>
      <c r="G2959" s="41">
        <f t="shared" si="237"/>
        <v>44712</v>
      </c>
      <c r="H2959" s="21">
        <f t="shared" si="238"/>
        <v>1.167369645336447E-3</v>
      </c>
      <c r="I2959" s="21">
        <f t="shared" si="239"/>
        <v>4.3970104324387194E-2</v>
      </c>
      <c r="J2959" s="21">
        <f t="shared" si="240"/>
        <v>-7.3892258952665824E-3</v>
      </c>
      <c r="K2959" s="21">
        <f t="shared" si="241"/>
        <v>-6.2743686107097352E-3</v>
      </c>
    </row>
    <row r="2960" spans="1:11" x14ac:dyDescent="0.2">
      <c r="A2960" s="41">
        <v>44713</v>
      </c>
      <c r="B2960">
        <v>40.461341859999997</v>
      </c>
      <c r="C2960">
        <v>121.6839981</v>
      </c>
      <c r="D2960">
        <v>18.2955246</v>
      </c>
      <c r="E2960">
        <v>4101.2299800000001</v>
      </c>
      <c r="G2960" s="41">
        <f t="shared" si="237"/>
        <v>44713</v>
      </c>
      <c r="H2960" s="21">
        <f t="shared" si="238"/>
        <v>-2.4722117890781964E-2</v>
      </c>
      <c r="I2960" s="21">
        <f t="shared" si="239"/>
        <v>1.226604270668008E-2</v>
      </c>
      <c r="J2960" s="21">
        <f t="shared" si="240"/>
        <v>-1.8851774514586084E-2</v>
      </c>
      <c r="K2960" s="21">
        <f t="shared" si="241"/>
        <v>-7.482768712004928E-3</v>
      </c>
    </row>
    <row r="2961" spans="1:11" x14ac:dyDescent="0.2">
      <c r="A2961" s="41">
        <v>44714</v>
      </c>
      <c r="B2961">
        <v>41.125759119999998</v>
      </c>
      <c r="C2961">
        <v>125.5110016</v>
      </c>
      <c r="D2961">
        <v>19.565824509999999</v>
      </c>
      <c r="E2961">
        <v>4176.8198240000002</v>
      </c>
      <c r="G2961" s="41">
        <f t="shared" si="237"/>
        <v>44714</v>
      </c>
      <c r="H2961" s="21">
        <f t="shared" si="238"/>
        <v>1.6421038686728333E-2</v>
      </c>
      <c r="I2961" s="21">
        <f t="shared" si="239"/>
        <v>3.1450343181976814E-2</v>
      </c>
      <c r="J2961" s="21">
        <f t="shared" si="240"/>
        <v>6.9432275803668286E-2</v>
      </c>
      <c r="K2961" s="21">
        <f t="shared" si="241"/>
        <v>1.8431018101550123E-2</v>
      </c>
    </row>
    <row r="2962" spans="1:11" x14ac:dyDescent="0.2">
      <c r="A2962" s="41">
        <v>44715</v>
      </c>
      <c r="B2962">
        <v>40.419422150000003</v>
      </c>
      <c r="C2962">
        <v>122.3499985</v>
      </c>
      <c r="D2962">
        <v>18.69498634</v>
      </c>
      <c r="E2962">
        <v>4108.5400390000004</v>
      </c>
      <c r="G2962" s="41">
        <f t="shared" si="237"/>
        <v>44715</v>
      </c>
      <c r="H2962" s="21">
        <f t="shared" si="238"/>
        <v>-1.7175050020085691E-2</v>
      </c>
      <c r="I2962" s="21">
        <f t="shared" si="239"/>
        <v>-2.5185067919974324E-2</v>
      </c>
      <c r="J2962" s="21">
        <f t="shared" si="240"/>
        <v>-4.4508125356788164E-2</v>
      </c>
      <c r="K2962" s="21">
        <f t="shared" si="241"/>
        <v>-1.6347313955862863E-2</v>
      </c>
    </row>
    <row r="2963" spans="1:11" x14ac:dyDescent="0.2">
      <c r="A2963" s="41">
        <v>44718</v>
      </c>
      <c r="B2963">
        <v>40.274276729999997</v>
      </c>
      <c r="C2963">
        <v>124.7900009</v>
      </c>
      <c r="D2963">
        <v>18.76089859</v>
      </c>
      <c r="E2963">
        <v>4121.4301759999998</v>
      </c>
      <c r="G2963" s="41">
        <f t="shared" si="237"/>
        <v>44718</v>
      </c>
      <c r="H2963" s="21">
        <f t="shared" si="238"/>
        <v>-3.5909820645470491E-3</v>
      </c>
      <c r="I2963" s="21">
        <f t="shared" si="239"/>
        <v>1.9942806946581237E-2</v>
      </c>
      <c r="J2963" s="21">
        <f t="shared" si="240"/>
        <v>3.5256645178163293E-3</v>
      </c>
      <c r="K2963" s="21">
        <f t="shared" si="241"/>
        <v>3.1374008474156501E-3</v>
      </c>
    </row>
    <row r="2964" spans="1:11" x14ac:dyDescent="0.2">
      <c r="A2964" s="41">
        <v>44719</v>
      </c>
      <c r="B2964">
        <v>39.79048538</v>
      </c>
      <c r="C2964">
        <v>123</v>
      </c>
      <c r="D2964">
        <v>18.900712970000001</v>
      </c>
      <c r="E2964">
        <v>4160.6801759999998</v>
      </c>
      <c r="G2964" s="41">
        <f t="shared" si="237"/>
        <v>44719</v>
      </c>
      <c r="H2964" s="21">
        <f t="shared" si="238"/>
        <v>-1.201241559825765E-2</v>
      </c>
      <c r="I2964" s="21">
        <f t="shared" si="239"/>
        <v>-1.4344105193447421E-2</v>
      </c>
      <c r="J2964" s="21">
        <f t="shared" si="240"/>
        <v>7.4524351447922133E-3</v>
      </c>
      <c r="K2964" s="21">
        <f t="shared" si="241"/>
        <v>9.523393172729655E-3</v>
      </c>
    </row>
    <row r="2965" spans="1:11" x14ac:dyDescent="0.2">
      <c r="A2965" s="41">
        <v>44720</v>
      </c>
      <c r="B2965">
        <v>39.445381159999997</v>
      </c>
      <c r="C2965">
        <v>121.1800003</v>
      </c>
      <c r="D2965">
        <v>18.627023699999999</v>
      </c>
      <c r="E2965">
        <v>4115.7700199999999</v>
      </c>
      <c r="G2965" s="41">
        <f t="shared" si="237"/>
        <v>44720</v>
      </c>
      <c r="H2965" s="21">
        <f t="shared" si="238"/>
        <v>-8.6730336839133879E-3</v>
      </c>
      <c r="I2965" s="21">
        <f t="shared" si="239"/>
        <v>-1.4796745528455224E-2</v>
      </c>
      <c r="J2965" s="21">
        <f t="shared" si="240"/>
        <v>-1.448036750964965E-2</v>
      </c>
      <c r="K2965" s="21">
        <f t="shared" si="241"/>
        <v>-1.0793945725281806E-2</v>
      </c>
    </row>
    <row r="2966" spans="1:11" x14ac:dyDescent="0.2">
      <c r="A2966" s="41">
        <v>44721</v>
      </c>
      <c r="B2966">
        <v>39.032535549999999</v>
      </c>
      <c r="C2966">
        <v>116.1500015</v>
      </c>
      <c r="D2966">
        <v>18.027698520000001</v>
      </c>
      <c r="E2966">
        <v>4017.820068</v>
      </c>
      <c r="G2966" s="41">
        <f t="shared" si="237"/>
        <v>44721</v>
      </c>
      <c r="H2966" s="21">
        <f t="shared" si="238"/>
        <v>-1.0466259872743945E-2</v>
      </c>
      <c r="I2966" s="21">
        <f t="shared" si="239"/>
        <v>-4.150848974704946E-2</v>
      </c>
      <c r="J2966" s="21">
        <f t="shared" si="240"/>
        <v>-3.2175037174618337E-2</v>
      </c>
      <c r="K2966" s="21">
        <f t="shared" si="241"/>
        <v>-2.3798694174850921E-2</v>
      </c>
    </row>
    <row r="2967" spans="1:11" x14ac:dyDescent="0.2">
      <c r="A2967" s="41">
        <v>44722</v>
      </c>
      <c r="B2967">
        <v>39.251861570000003</v>
      </c>
      <c r="C2967">
        <v>109.6500015</v>
      </c>
      <c r="D2967">
        <v>16.95490646</v>
      </c>
      <c r="E2967">
        <v>3900.860107</v>
      </c>
      <c r="G2967" s="41">
        <f t="shared" si="237"/>
        <v>44722</v>
      </c>
      <c r="H2967" s="21">
        <f t="shared" si="238"/>
        <v>5.6190564335501904E-3</v>
      </c>
      <c r="I2967" s="21">
        <f t="shared" si="239"/>
        <v>-5.5962117228211983E-2</v>
      </c>
      <c r="J2967" s="21">
        <f t="shared" si="240"/>
        <v>-5.9507987600848855E-2</v>
      </c>
      <c r="K2967" s="21">
        <f t="shared" si="241"/>
        <v>-2.9110303353684142E-2</v>
      </c>
    </row>
    <row r="2968" spans="1:11" x14ac:dyDescent="0.2">
      <c r="A2968" s="41">
        <v>44725</v>
      </c>
      <c r="B2968">
        <v>38.513267519999999</v>
      </c>
      <c r="C2968">
        <v>103.66999819999999</v>
      </c>
      <c r="D2968">
        <v>15.629398350000001</v>
      </c>
      <c r="E2968">
        <v>3749.6298830000001</v>
      </c>
      <c r="G2968" s="41">
        <f t="shared" si="237"/>
        <v>44725</v>
      </c>
      <c r="H2968" s="21">
        <f t="shared" si="238"/>
        <v>-1.8816790349747561E-2</v>
      </c>
      <c r="I2968" s="21">
        <f t="shared" si="239"/>
        <v>-5.4537193052386801E-2</v>
      </c>
      <c r="J2968" s="21">
        <f t="shared" si="240"/>
        <v>-7.8178438384613691E-2</v>
      </c>
      <c r="K2968" s="21">
        <f t="shared" si="241"/>
        <v>-3.8768430513214436E-2</v>
      </c>
    </row>
    <row r="2969" spans="1:11" x14ac:dyDescent="0.2">
      <c r="A2969" s="41">
        <v>44726</v>
      </c>
      <c r="B2969">
        <v>38.52939224</v>
      </c>
      <c r="C2969">
        <v>102.3099976</v>
      </c>
      <c r="D2969">
        <v>15.81818676</v>
      </c>
      <c r="E2969">
        <v>3735.4799800000001</v>
      </c>
      <c r="G2969" s="41">
        <f t="shared" si="237"/>
        <v>44726</v>
      </c>
      <c r="H2969" s="21">
        <f t="shared" si="238"/>
        <v>4.1867961454132514E-4</v>
      </c>
      <c r="I2969" s="21">
        <f t="shared" si="239"/>
        <v>-1.3118555258159414E-2</v>
      </c>
      <c r="J2969" s="21">
        <f t="shared" si="240"/>
        <v>1.207905805280074E-2</v>
      </c>
      <c r="K2969" s="21">
        <f t="shared" si="241"/>
        <v>-3.7736799208243355E-3</v>
      </c>
    </row>
    <row r="2970" spans="1:11" x14ac:dyDescent="0.2">
      <c r="A2970" s="41">
        <v>44727</v>
      </c>
      <c r="B2970">
        <v>38.503585819999998</v>
      </c>
      <c r="C2970">
        <v>107.66999819999999</v>
      </c>
      <c r="D2970">
        <v>16.508411410000001</v>
      </c>
      <c r="E2970">
        <v>3789.98999</v>
      </c>
      <c r="G2970" s="41">
        <f t="shared" si="237"/>
        <v>44727</v>
      </c>
      <c r="H2970" s="21">
        <f t="shared" si="238"/>
        <v>-6.6978528597735562E-4</v>
      </c>
      <c r="I2970" s="21">
        <f t="shared" si="239"/>
        <v>5.238980281238903E-2</v>
      </c>
      <c r="J2970" s="21">
        <f t="shared" si="240"/>
        <v>4.3634878034529034E-2</v>
      </c>
      <c r="K2970" s="21">
        <f t="shared" si="241"/>
        <v>1.4592504923557348E-2</v>
      </c>
    </row>
    <row r="2971" spans="1:11" x14ac:dyDescent="0.2">
      <c r="A2971" s="41">
        <v>44728</v>
      </c>
      <c r="B2971">
        <v>38.903533940000003</v>
      </c>
      <c r="C2971">
        <v>103.6600037</v>
      </c>
      <c r="D2971">
        <v>15.583449359999999</v>
      </c>
      <c r="E2971">
        <v>3666.7700199999999</v>
      </c>
      <c r="G2971" s="41">
        <f t="shared" si="237"/>
        <v>44728</v>
      </c>
      <c r="H2971" s="21">
        <f t="shared" si="238"/>
        <v>1.0387295403335108E-2</v>
      </c>
      <c r="I2971" s="21">
        <f t="shared" si="239"/>
        <v>-3.7243378536621852E-2</v>
      </c>
      <c r="J2971" s="21">
        <f t="shared" si="240"/>
        <v>-5.6029743082347983E-2</v>
      </c>
      <c r="K2971" s="21">
        <f t="shared" si="241"/>
        <v>-3.2511951304652453E-2</v>
      </c>
    </row>
    <row r="2972" spans="1:11" x14ac:dyDescent="0.2">
      <c r="A2972" s="41">
        <v>44729</v>
      </c>
      <c r="B2972">
        <v>38.152030940000003</v>
      </c>
      <c r="C2972">
        <v>106.2200012</v>
      </c>
      <c r="D2972">
        <v>15.862135889999999</v>
      </c>
      <c r="E2972">
        <v>3674.8400879999999</v>
      </c>
      <c r="G2972" s="41">
        <f t="shared" si="237"/>
        <v>44729</v>
      </c>
      <c r="H2972" s="21">
        <f t="shared" si="238"/>
        <v>-1.9317088292262211E-2</v>
      </c>
      <c r="I2972" s="21">
        <f t="shared" si="239"/>
        <v>2.4696096938302547E-2</v>
      </c>
      <c r="J2972" s="21">
        <f t="shared" si="240"/>
        <v>1.7883494440925185E-2</v>
      </c>
      <c r="K2972" s="21">
        <f t="shared" si="241"/>
        <v>2.2008655999647964E-3</v>
      </c>
    </row>
    <row r="2973" spans="1:11" x14ac:dyDescent="0.2">
      <c r="A2973" s="41">
        <v>44733</v>
      </c>
      <c r="B2973">
        <v>39.403446199999998</v>
      </c>
      <c r="C2973">
        <v>108.6800003</v>
      </c>
      <c r="D2973">
        <v>16.547365190000001</v>
      </c>
      <c r="E2973">
        <v>3764.790039</v>
      </c>
      <c r="G2973" s="41">
        <f t="shared" si="237"/>
        <v>44733</v>
      </c>
      <c r="H2973" s="21">
        <f t="shared" si="238"/>
        <v>3.2800750816333726E-2</v>
      </c>
      <c r="I2973" s="21">
        <f t="shared" si="239"/>
        <v>2.3159471589235814E-2</v>
      </c>
      <c r="J2973" s="21">
        <f t="shared" si="240"/>
        <v>4.3199056214868969E-2</v>
      </c>
      <c r="K2973" s="21">
        <f t="shared" si="241"/>
        <v>2.4477242232587848E-2</v>
      </c>
    </row>
    <row r="2974" spans="1:11" x14ac:dyDescent="0.2">
      <c r="A2974" s="41">
        <v>44734</v>
      </c>
      <c r="B2974">
        <v>38.926109310000001</v>
      </c>
      <c r="C2974">
        <v>108.9499969</v>
      </c>
      <c r="D2974">
        <v>16.341596599999999</v>
      </c>
      <c r="E2974">
        <v>3759.889893</v>
      </c>
      <c r="G2974" s="41">
        <f t="shared" si="237"/>
        <v>44734</v>
      </c>
      <c r="H2974" s="21">
        <f t="shared" si="238"/>
        <v>-1.2114089909222117E-2</v>
      </c>
      <c r="I2974" s="21">
        <f t="shared" si="239"/>
        <v>2.4843264561529299E-3</v>
      </c>
      <c r="J2974" s="21">
        <f t="shared" si="240"/>
        <v>-1.2435127141833591E-2</v>
      </c>
      <c r="K2974" s="21">
        <f t="shared" si="241"/>
        <v>-1.3015721857629892E-3</v>
      </c>
    </row>
    <row r="2975" spans="1:11" x14ac:dyDescent="0.2">
      <c r="A2975" s="41">
        <v>44735</v>
      </c>
      <c r="B2975">
        <v>39.871120449999999</v>
      </c>
      <c r="C2975">
        <v>112.4400024</v>
      </c>
      <c r="D2975">
        <v>16.206748959999999</v>
      </c>
      <c r="E2975">
        <v>3795.7299800000001</v>
      </c>
      <c r="G2975" s="41">
        <f t="shared" si="237"/>
        <v>44735</v>
      </c>
      <c r="H2975" s="21">
        <f t="shared" si="238"/>
        <v>2.4277050975583317E-2</v>
      </c>
      <c r="I2975" s="21">
        <f t="shared" si="239"/>
        <v>3.2033094073451895E-2</v>
      </c>
      <c r="J2975" s="21">
        <f t="shared" si="240"/>
        <v>-8.2518032540345176E-3</v>
      </c>
      <c r="K2975" s="21">
        <f t="shared" si="241"/>
        <v>9.5322171712330928E-3</v>
      </c>
    </row>
    <row r="2976" spans="1:11" x14ac:dyDescent="0.2">
      <c r="A2976" s="41">
        <v>44736</v>
      </c>
      <c r="B2976">
        <v>39.903369900000001</v>
      </c>
      <c r="C2976">
        <v>116.4599991</v>
      </c>
      <c r="D2976">
        <v>17.10673332</v>
      </c>
      <c r="E2976">
        <v>3911.73999</v>
      </c>
      <c r="G2976" s="41">
        <f t="shared" si="237"/>
        <v>44736</v>
      </c>
      <c r="H2976" s="21">
        <f t="shared" si="238"/>
        <v>8.0884233089070117E-4</v>
      </c>
      <c r="I2976" s="21">
        <f t="shared" si="239"/>
        <v>3.5752371168572772E-2</v>
      </c>
      <c r="J2976" s="21">
        <f t="shared" si="240"/>
        <v>5.5531455581946831E-2</v>
      </c>
      <c r="K2976" s="21">
        <f t="shared" si="241"/>
        <v>3.0563293651357126E-2</v>
      </c>
    </row>
    <row r="2977" spans="1:11" x14ac:dyDescent="0.2">
      <c r="A2977" s="41">
        <v>44739</v>
      </c>
      <c r="B2977">
        <v>40.032386780000003</v>
      </c>
      <c r="C2977">
        <v>113.2200012</v>
      </c>
      <c r="D2977">
        <v>16.850023270000001</v>
      </c>
      <c r="E2977">
        <v>3900.110107</v>
      </c>
      <c r="G2977" s="41">
        <f t="shared" si="237"/>
        <v>44739</v>
      </c>
      <c r="H2977" s="21">
        <f t="shared" si="238"/>
        <v>3.2332326899538822E-3</v>
      </c>
      <c r="I2977" s="21">
        <f t="shared" si="239"/>
        <v>-2.7820693156780263E-2</v>
      </c>
      <c r="J2977" s="21">
        <f t="shared" si="240"/>
        <v>-1.5006374694569558E-2</v>
      </c>
      <c r="K2977" s="21">
        <f t="shared" si="241"/>
        <v>-2.9730715818869768E-3</v>
      </c>
    </row>
    <row r="2978" spans="1:11" x14ac:dyDescent="0.2">
      <c r="A2978" s="41">
        <v>44740</v>
      </c>
      <c r="B2978">
        <v>39.467956540000003</v>
      </c>
      <c r="C2978">
        <v>107.4000015</v>
      </c>
      <c r="D2978">
        <v>15.96402168</v>
      </c>
      <c r="E2978">
        <v>3821.5500489999999</v>
      </c>
      <c r="G2978" s="41">
        <f t="shared" si="237"/>
        <v>44740</v>
      </c>
      <c r="H2978" s="21">
        <f t="shared" si="238"/>
        <v>-1.4099340194274572E-2</v>
      </c>
      <c r="I2978" s="21">
        <f t="shared" si="239"/>
        <v>-5.1404342327457941E-2</v>
      </c>
      <c r="J2978" s="21">
        <f t="shared" si="240"/>
        <v>-5.2581624120214165E-2</v>
      </c>
      <c r="K2978" s="21">
        <f t="shared" si="241"/>
        <v>-2.0143035925831665E-2</v>
      </c>
    </row>
    <row r="2979" spans="1:11" x14ac:dyDescent="0.2">
      <c r="A2979" s="41">
        <v>44741</v>
      </c>
      <c r="B2979">
        <v>39.322811129999998</v>
      </c>
      <c r="C2979">
        <v>108.91999819999999</v>
      </c>
      <c r="D2979">
        <v>15.52451611</v>
      </c>
      <c r="E2979">
        <v>3818.830078</v>
      </c>
      <c r="G2979" s="41">
        <f t="shared" si="237"/>
        <v>44741</v>
      </c>
      <c r="H2979" s="21">
        <f t="shared" si="238"/>
        <v>-3.677550669564128E-3</v>
      </c>
      <c r="I2979" s="21">
        <f t="shared" si="239"/>
        <v>1.4152669262299744E-2</v>
      </c>
      <c r="J2979" s="21">
        <f t="shared" si="240"/>
        <v>-2.7531005583049328E-2</v>
      </c>
      <c r="K2979" s="21">
        <f t="shared" si="241"/>
        <v>-7.1174548681152139E-4</v>
      </c>
    </row>
    <row r="2980" spans="1:11" x14ac:dyDescent="0.2">
      <c r="A2980" s="41">
        <v>44742</v>
      </c>
      <c r="B2980">
        <v>39.213157649999999</v>
      </c>
      <c r="C2980">
        <v>106.2099991</v>
      </c>
      <c r="D2980">
        <v>15.14194775</v>
      </c>
      <c r="E2980">
        <v>3785.3798830000001</v>
      </c>
      <c r="G2980" s="41">
        <f t="shared" si="237"/>
        <v>44742</v>
      </c>
      <c r="H2980" s="21">
        <f t="shared" si="238"/>
        <v>-2.7885463131689038E-3</v>
      </c>
      <c r="I2980" s="21">
        <f t="shared" si="239"/>
        <v>-2.4880638494171325E-2</v>
      </c>
      <c r="J2980" s="21">
        <f t="shared" si="240"/>
        <v>-2.4642852459251352E-2</v>
      </c>
      <c r="K2980" s="21">
        <f t="shared" si="241"/>
        <v>-8.7592781864540559E-3</v>
      </c>
    </row>
    <row r="2981" spans="1:11" x14ac:dyDescent="0.2">
      <c r="A2981" s="41">
        <v>44743</v>
      </c>
      <c r="B2981">
        <v>39.551811219999998</v>
      </c>
      <c r="C2981">
        <v>109.5599976</v>
      </c>
      <c r="D2981">
        <v>14.506662370000001</v>
      </c>
      <c r="E2981">
        <v>3825.330078</v>
      </c>
      <c r="G2981" s="41">
        <f t="shared" si="237"/>
        <v>44743</v>
      </c>
      <c r="H2981" s="21">
        <f t="shared" si="238"/>
        <v>8.6362228980047008E-3</v>
      </c>
      <c r="I2981" s="21">
        <f t="shared" si="239"/>
        <v>3.1541272275559251E-2</v>
      </c>
      <c r="J2981" s="21">
        <f t="shared" si="240"/>
        <v>-4.1955327708748658E-2</v>
      </c>
      <c r="K2981" s="21">
        <f t="shared" si="241"/>
        <v>1.0553813945969992E-2</v>
      </c>
    </row>
    <row r="2982" spans="1:11" x14ac:dyDescent="0.2">
      <c r="A2982" s="41">
        <v>44747</v>
      </c>
      <c r="B2982">
        <v>40.074314119999997</v>
      </c>
      <c r="C2982">
        <v>113.5</v>
      </c>
      <c r="D2982">
        <v>14.94716644</v>
      </c>
      <c r="E2982">
        <v>3831.389893</v>
      </c>
      <c r="G2982" s="41">
        <f t="shared" si="237"/>
        <v>44747</v>
      </c>
      <c r="H2982" s="21">
        <f t="shared" si="238"/>
        <v>1.3210593494534769E-2</v>
      </c>
      <c r="I2982" s="21">
        <f t="shared" si="239"/>
        <v>3.5962052631516306E-2</v>
      </c>
      <c r="J2982" s="21">
        <f t="shared" si="240"/>
        <v>3.0365638819234375E-2</v>
      </c>
      <c r="K2982" s="21">
        <f t="shared" si="241"/>
        <v>1.5841286572499946E-3</v>
      </c>
    </row>
    <row r="2983" spans="1:11" x14ac:dyDescent="0.2">
      <c r="A2983" s="41">
        <v>44748</v>
      </c>
      <c r="B2983">
        <v>40.358135220000001</v>
      </c>
      <c r="C2983">
        <v>114.33000180000001</v>
      </c>
      <c r="D2983">
        <v>15.11297989</v>
      </c>
      <c r="E2983">
        <v>3845.080078</v>
      </c>
      <c r="G2983" s="41">
        <f t="shared" si="237"/>
        <v>44748</v>
      </c>
      <c r="H2983" s="21">
        <f t="shared" si="238"/>
        <v>7.0823694985800642E-3</v>
      </c>
      <c r="I2983" s="21">
        <f t="shared" si="239"/>
        <v>7.3127911894272923E-3</v>
      </c>
      <c r="J2983" s="21">
        <f t="shared" si="240"/>
        <v>1.1093303246846098E-2</v>
      </c>
      <c r="K2983" s="21">
        <f t="shared" si="241"/>
        <v>3.5731641473011333E-3</v>
      </c>
    </row>
    <row r="2984" spans="1:11" x14ac:dyDescent="0.2">
      <c r="A2984" s="41">
        <v>44749</v>
      </c>
      <c r="B2984">
        <v>40.419422150000003</v>
      </c>
      <c r="C2984">
        <v>116.33000180000001</v>
      </c>
      <c r="D2984">
        <v>15.84016037</v>
      </c>
      <c r="E2984">
        <v>3902.6201169999999</v>
      </c>
      <c r="G2984" s="41">
        <f t="shared" si="237"/>
        <v>44749</v>
      </c>
      <c r="H2984" s="21">
        <f t="shared" si="238"/>
        <v>1.5185768536111616E-3</v>
      </c>
      <c r="I2984" s="21">
        <f t="shared" si="239"/>
        <v>1.7493221101305023E-2</v>
      </c>
      <c r="J2984" s="21">
        <f t="shared" si="240"/>
        <v>4.811628714474514E-2</v>
      </c>
      <c r="K2984" s="21">
        <f t="shared" si="241"/>
        <v>1.4964587949473751E-2</v>
      </c>
    </row>
    <row r="2985" spans="1:11" x14ac:dyDescent="0.2">
      <c r="A2985" s="41">
        <v>44750</v>
      </c>
      <c r="B2985">
        <v>40.445224760000002</v>
      </c>
      <c r="C2985">
        <v>115.5400009</v>
      </c>
      <c r="D2985">
        <v>15.820184709999999</v>
      </c>
      <c r="E2985">
        <v>3899.3798830000001</v>
      </c>
      <c r="G2985" s="41">
        <f t="shared" si="237"/>
        <v>44750</v>
      </c>
      <c r="H2985" s="21">
        <f t="shared" si="238"/>
        <v>6.3837157058415544E-4</v>
      </c>
      <c r="I2985" s="21">
        <f t="shared" si="239"/>
        <v>-6.7910331623497466E-3</v>
      </c>
      <c r="J2985" s="21">
        <f t="shared" si="240"/>
        <v>-1.2610768788573479E-3</v>
      </c>
      <c r="K2985" s="21">
        <f t="shared" si="241"/>
        <v>-8.3027143376968038E-4</v>
      </c>
    </row>
    <row r="2986" spans="1:11" x14ac:dyDescent="0.2">
      <c r="A2986" s="41">
        <v>44753</v>
      </c>
      <c r="B2986">
        <v>40.461341859999997</v>
      </c>
      <c r="C2986">
        <v>111.75</v>
      </c>
      <c r="D2986">
        <v>15.13495541</v>
      </c>
      <c r="E2986">
        <v>3854.429932</v>
      </c>
      <c r="G2986" s="41">
        <f t="shared" si="237"/>
        <v>44753</v>
      </c>
      <c r="H2986" s="21">
        <f t="shared" si="238"/>
        <v>3.9849203696192616E-4</v>
      </c>
      <c r="I2986" s="21">
        <f t="shared" si="239"/>
        <v>-3.2802500177235072E-2</v>
      </c>
      <c r="J2986" s="21">
        <f t="shared" si="240"/>
        <v>-4.3313609326372959E-2</v>
      </c>
      <c r="K2986" s="21">
        <f t="shared" si="241"/>
        <v>-1.1527461378145532E-2</v>
      </c>
    </row>
    <row r="2987" spans="1:11" x14ac:dyDescent="0.2">
      <c r="A2987" s="41">
        <v>44754</v>
      </c>
      <c r="B2987">
        <v>40.33878326</v>
      </c>
      <c r="C2987">
        <v>109.2200012</v>
      </c>
      <c r="D2987">
        <v>15.06503391</v>
      </c>
      <c r="E2987">
        <v>3818.8000489999999</v>
      </c>
      <c r="G2987" s="41">
        <f t="shared" si="237"/>
        <v>44754</v>
      </c>
      <c r="H2987" s="21">
        <f t="shared" si="238"/>
        <v>-3.0290295468712331E-3</v>
      </c>
      <c r="I2987" s="21">
        <f t="shared" si="239"/>
        <v>-2.2639810290827733E-2</v>
      </c>
      <c r="J2987" s="21">
        <f t="shared" si="240"/>
        <v>-4.6198682523901358E-3</v>
      </c>
      <c r="K2987" s="21">
        <f t="shared" si="241"/>
        <v>-9.243878765105018E-3</v>
      </c>
    </row>
    <row r="2988" spans="1:11" x14ac:dyDescent="0.2">
      <c r="A2988" s="41">
        <v>44755</v>
      </c>
      <c r="B2988">
        <v>40.435543060000001</v>
      </c>
      <c r="C2988">
        <v>110.4000015</v>
      </c>
      <c r="D2988">
        <v>15.146941180000001</v>
      </c>
      <c r="E2988">
        <v>3801.780029</v>
      </c>
      <c r="G2988" s="41">
        <f t="shared" si="237"/>
        <v>44755</v>
      </c>
      <c r="H2988" s="21">
        <f t="shared" si="238"/>
        <v>2.3986791910986598E-3</v>
      </c>
      <c r="I2988" s="21">
        <f t="shared" si="239"/>
        <v>1.0803884700927968E-2</v>
      </c>
      <c r="J2988" s="21">
        <f t="shared" si="240"/>
        <v>5.4369124217923392E-3</v>
      </c>
      <c r="K2988" s="21">
        <f t="shared" si="241"/>
        <v>-4.4569026347573981E-3</v>
      </c>
    </row>
    <row r="2989" spans="1:11" x14ac:dyDescent="0.2">
      <c r="A2989" s="41">
        <v>44756</v>
      </c>
      <c r="B2989">
        <v>41.225734709999998</v>
      </c>
      <c r="C2989">
        <v>110.6299973</v>
      </c>
      <c r="D2989">
        <v>15.35470772</v>
      </c>
      <c r="E2989">
        <v>3790.3798830000001</v>
      </c>
      <c r="G2989" s="41">
        <f t="shared" si="237"/>
        <v>44756</v>
      </c>
      <c r="H2989" s="21">
        <f t="shared" si="238"/>
        <v>1.9542006615998125E-2</v>
      </c>
      <c r="I2989" s="21">
        <f t="shared" si="239"/>
        <v>2.0832952615494893E-3</v>
      </c>
      <c r="J2989" s="21">
        <f t="shared" si="240"/>
        <v>1.371673247627947E-2</v>
      </c>
      <c r="K2989" s="21">
        <f t="shared" si="241"/>
        <v>-2.9986337749789982E-3</v>
      </c>
    </row>
    <row r="2990" spans="1:11" x14ac:dyDescent="0.2">
      <c r="A2990" s="41">
        <v>44757</v>
      </c>
      <c r="B2990">
        <v>41.62890625</v>
      </c>
      <c r="C2990">
        <v>113.5500031</v>
      </c>
      <c r="D2990">
        <v>15.744268419999999</v>
      </c>
      <c r="E2990">
        <v>3863.1599120000001</v>
      </c>
      <c r="G2990" s="41">
        <f t="shared" si="237"/>
        <v>44757</v>
      </c>
      <c r="H2990" s="21">
        <f t="shared" si="238"/>
        <v>9.7796083644376228E-3</v>
      </c>
      <c r="I2990" s="21">
        <f t="shared" si="239"/>
        <v>2.6394340335033073E-2</v>
      </c>
      <c r="J2990" s="21">
        <f t="shared" si="240"/>
        <v>2.5370766223871799E-2</v>
      </c>
      <c r="K2990" s="21">
        <f t="shared" si="241"/>
        <v>1.9201249280163424E-2</v>
      </c>
    </row>
    <row r="2991" spans="1:11" x14ac:dyDescent="0.2">
      <c r="A2991" s="41">
        <v>44760</v>
      </c>
      <c r="B2991">
        <v>41.532142640000004</v>
      </c>
      <c r="C2991">
        <v>113.76000209999999</v>
      </c>
      <c r="D2991">
        <v>16.082885739999998</v>
      </c>
      <c r="E2991">
        <v>3830.8500979999999</v>
      </c>
      <c r="G2991" s="41">
        <f t="shared" si="237"/>
        <v>44760</v>
      </c>
      <c r="H2991" s="21">
        <f t="shared" si="238"/>
        <v>-2.3244331575489434E-3</v>
      </c>
      <c r="I2991" s="21">
        <f t="shared" si="239"/>
        <v>1.8493966910335669E-3</v>
      </c>
      <c r="J2991" s="21">
        <f t="shared" si="240"/>
        <v>2.1507339113315149E-2</v>
      </c>
      <c r="K2991" s="21">
        <f t="shared" si="241"/>
        <v>-8.3635714637743108E-3</v>
      </c>
    </row>
    <row r="2992" spans="1:11" x14ac:dyDescent="0.2">
      <c r="A2992" s="41">
        <v>44761</v>
      </c>
      <c r="B2992">
        <v>41.786945340000003</v>
      </c>
      <c r="C2992">
        <v>118.2099991</v>
      </c>
      <c r="D2992">
        <v>16.972885130000002</v>
      </c>
      <c r="E2992">
        <v>3936.6899410000001</v>
      </c>
      <c r="G2992" s="41">
        <f t="shared" si="237"/>
        <v>44761</v>
      </c>
      <c r="H2992" s="21">
        <f t="shared" si="238"/>
        <v>6.1350723512780224E-3</v>
      </c>
      <c r="I2992" s="21">
        <f t="shared" si="239"/>
        <v>3.9117413131623202E-2</v>
      </c>
      <c r="J2992" s="21">
        <f t="shared" si="240"/>
        <v>5.533828968183685E-2</v>
      </c>
      <c r="K2992" s="21">
        <f t="shared" si="241"/>
        <v>2.7628291447701514E-2</v>
      </c>
    </row>
    <row r="2993" spans="1:11" x14ac:dyDescent="0.2">
      <c r="A2993" s="41">
        <v>44762</v>
      </c>
      <c r="B2993">
        <v>42.135276789999999</v>
      </c>
      <c r="C2993">
        <v>122.7699966</v>
      </c>
      <c r="D2993">
        <v>17.786968229999999</v>
      </c>
      <c r="E2993">
        <v>3959.8999020000001</v>
      </c>
      <c r="G2993" s="41">
        <f t="shared" si="237"/>
        <v>44762</v>
      </c>
      <c r="H2993" s="21">
        <f t="shared" si="238"/>
        <v>8.3358916801836817E-3</v>
      </c>
      <c r="I2993" s="21">
        <f t="shared" si="239"/>
        <v>3.8575395776311971E-2</v>
      </c>
      <c r="J2993" s="21">
        <f t="shared" si="240"/>
        <v>4.7963742979741486E-2</v>
      </c>
      <c r="K2993" s="21">
        <f t="shared" si="241"/>
        <v>5.8958062097478336E-3</v>
      </c>
    </row>
    <row r="2994" spans="1:11" x14ac:dyDescent="0.2">
      <c r="A2994" s="41">
        <v>44763</v>
      </c>
      <c r="B2994">
        <v>42.75130463</v>
      </c>
      <c r="C2994">
        <v>124.6299973</v>
      </c>
      <c r="D2994">
        <v>18.02969551</v>
      </c>
      <c r="E2994">
        <v>3998.9499510000001</v>
      </c>
      <c r="G2994" s="41">
        <f t="shared" si="237"/>
        <v>44763</v>
      </c>
      <c r="H2994" s="21">
        <f t="shared" si="238"/>
        <v>1.4620239545838309E-2</v>
      </c>
      <c r="I2994" s="21">
        <f t="shared" si="239"/>
        <v>1.5150287134568563E-2</v>
      </c>
      <c r="J2994" s="21">
        <f t="shared" si="240"/>
        <v>1.3646354840315622E-2</v>
      </c>
      <c r="K2994" s="21">
        <f t="shared" si="241"/>
        <v>9.8613727534571094E-3</v>
      </c>
    </row>
    <row r="2995" spans="1:11" x14ac:dyDescent="0.2">
      <c r="A2995" s="41">
        <v>44764</v>
      </c>
      <c r="B2995">
        <v>42.641647339999999</v>
      </c>
      <c r="C2995">
        <v>122.41999819999999</v>
      </c>
      <c r="D2995">
        <v>17.29951668</v>
      </c>
      <c r="E2995">
        <v>3961.6298830000001</v>
      </c>
      <c r="G2995" s="41">
        <f t="shared" si="237"/>
        <v>44764</v>
      </c>
      <c r="H2995" s="21">
        <f t="shared" si="238"/>
        <v>-2.5650045290793559E-3</v>
      </c>
      <c r="I2995" s="21">
        <f t="shared" si="239"/>
        <v>-1.7732481327751737E-2</v>
      </c>
      <c r="J2995" s="21">
        <f t="shared" si="240"/>
        <v>-4.0498677839290953E-2</v>
      </c>
      <c r="K2995" s="21">
        <f t="shared" si="241"/>
        <v>-9.3324668868804972E-3</v>
      </c>
    </row>
    <row r="2996" spans="1:11" x14ac:dyDescent="0.2">
      <c r="A2996" s="41">
        <v>44767</v>
      </c>
      <c r="B2996">
        <v>42.580368040000003</v>
      </c>
      <c r="C2996">
        <v>121.13999939999999</v>
      </c>
      <c r="D2996">
        <v>17.004852289999999</v>
      </c>
      <c r="E2996">
        <v>3966.8400879999999</v>
      </c>
      <c r="G2996" s="41">
        <f t="shared" si="237"/>
        <v>44767</v>
      </c>
      <c r="H2996" s="21">
        <f t="shared" si="238"/>
        <v>-1.4370762815842794E-3</v>
      </c>
      <c r="I2996" s="21">
        <f t="shared" si="239"/>
        <v>-1.0455798225946999E-2</v>
      </c>
      <c r="J2996" s="21">
        <f t="shared" si="240"/>
        <v>-1.7033099562871801E-2</v>
      </c>
      <c r="K2996" s="21">
        <f t="shared" si="241"/>
        <v>1.3151670281865702E-3</v>
      </c>
    </row>
    <row r="2997" spans="1:11" x14ac:dyDescent="0.2">
      <c r="A2997" s="41">
        <v>44768</v>
      </c>
      <c r="B2997">
        <v>39.342170719999999</v>
      </c>
      <c r="C2997">
        <v>114.8099976</v>
      </c>
      <c r="D2997">
        <v>16.514402390000001</v>
      </c>
      <c r="E2997">
        <v>3921.0500489999999</v>
      </c>
      <c r="G2997" s="41">
        <f t="shared" si="237"/>
        <v>44768</v>
      </c>
      <c r="H2997" s="21">
        <f t="shared" si="238"/>
        <v>-7.6049068363102018E-2</v>
      </c>
      <c r="I2997" s="21">
        <f t="shared" si="239"/>
        <v>-5.2253606004227793E-2</v>
      </c>
      <c r="J2997" s="21">
        <f t="shared" si="240"/>
        <v>-2.8841761847494318E-2</v>
      </c>
      <c r="K2997" s="21">
        <f t="shared" si="241"/>
        <v>-1.154320264598474E-2</v>
      </c>
    </row>
    <row r="2998" spans="1:11" x14ac:dyDescent="0.2">
      <c r="A2998" s="41">
        <v>44769</v>
      </c>
      <c r="B2998">
        <v>40.829029079999998</v>
      </c>
      <c r="C2998">
        <v>120.9700012</v>
      </c>
      <c r="D2998">
        <v>17.76998901</v>
      </c>
      <c r="E2998">
        <v>4023.610107</v>
      </c>
      <c r="G2998" s="41">
        <f t="shared" si="237"/>
        <v>44769</v>
      </c>
      <c r="H2998" s="21">
        <f t="shared" si="238"/>
        <v>3.7792992424897885E-2</v>
      </c>
      <c r="I2998" s="21">
        <f t="shared" si="239"/>
        <v>5.3653895381668315E-2</v>
      </c>
      <c r="J2998" s="21">
        <f t="shared" si="240"/>
        <v>7.6029794499878234E-2</v>
      </c>
      <c r="K2998" s="21">
        <f t="shared" si="241"/>
        <v>2.6156273630364879E-2</v>
      </c>
    </row>
    <row r="2999" spans="1:11" x14ac:dyDescent="0.2">
      <c r="A2999" s="41">
        <v>44770</v>
      </c>
      <c r="B2999">
        <v>41.848220830000002</v>
      </c>
      <c r="C2999">
        <v>122.2799988</v>
      </c>
      <c r="D2999">
        <v>17.963768009999999</v>
      </c>
      <c r="E2999">
        <v>4072.429932</v>
      </c>
      <c r="G2999" s="41">
        <f t="shared" si="237"/>
        <v>44770</v>
      </c>
      <c r="H2999" s="21">
        <f t="shared" si="238"/>
        <v>2.4962429255983781E-2</v>
      </c>
      <c r="I2999" s="21">
        <f t="shared" si="239"/>
        <v>1.0829111242498746E-2</v>
      </c>
      <c r="J2999" s="21">
        <f t="shared" si="240"/>
        <v>1.0904846361522891E-2</v>
      </c>
      <c r="K2999" s="21">
        <f t="shared" si="241"/>
        <v>1.2133338892619472E-2</v>
      </c>
    </row>
    <row r="3000" spans="1:11" x14ac:dyDescent="0.2">
      <c r="A3000" s="41">
        <v>44771</v>
      </c>
      <c r="B3000">
        <v>42.590042109999999</v>
      </c>
      <c r="C3000">
        <v>134.9499969</v>
      </c>
      <c r="D3000">
        <v>18.142566680000002</v>
      </c>
      <c r="E3000">
        <v>4130.2900390000004</v>
      </c>
      <c r="G3000" s="41">
        <f t="shared" si="237"/>
        <v>44771</v>
      </c>
      <c r="H3000" s="21">
        <f t="shared" si="238"/>
        <v>1.7726471168595111E-2</v>
      </c>
      <c r="I3000" s="21">
        <f t="shared" si="239"/>
        <v>0.10361464036913293</v>
      </c>
      <c r="J3000" s="21">
        <f t="shared" si="240"/>
        <v>9.9532943144484687E-3</v>
      </c>
      <c r="K3000" s="21">
        <f t="shared" si="241"/>
        <v>1.4207759977735268E-2</v>
      </c>
    </row>
    <row r="3001" spans="1:11" x14ac:dyDescent="0.2">
      <c r="A3001" s="41">
        <v>44774</v>
      </c>
      <c r="B3001">
        <v>42.748081210000002</v>
      </c>
      <c r="C3001">
        <v>135.38999939999999</v>
      </c>
      <c r="D3001">
        <v>18.42025757</v>
      </c>
      <c r="E3001">
        <v>4118.6298829999996</v>
      </c>
      <c r="G3001" s="41">
        <f t="shared" si="237"/>
        <v>44774</v>
      </c>
      <c r="H3001" s="21">
        <f t="shared" si="238"/>
        <v>3.7107054177553016E-3</v>
      </c>
      <c r="I3001" s="21">
        <f t="shared" si="239"/>
        <v>3.2604854398481375E-3</v>
      </c>
      <c r="J3001" s="21">
        <f t="shared" si="240"/>
        <v>1.5306042132733122E-2</v>
      </c>
      <c r="K3001" s="21">
        <f t="shared" si="241"/>
        <v>-2.8230840667121671E-3</v>
      </c>
    </row>
    <row r="3002" spans="1:11" x14ac:dyDescent="0.2">
      <c r="A3002" s="41">
        <v>44775</v>
      </c>
      <c r="B3002">
        <v>42.793235780000003</v>
      </c>
      <c r="C3002">
        <v>134.1600037</v>
      </c>
      <c r="D3002">
        <v>18.50516129</v>
      </c>
      <c r="E3002">
        <v>4091.1899410000001</v>
      </c>
      <c r="G3002" s="41">
        <f t="shared" si="237"/>
        <v>44775</v>
      </c>
      <c r="H3002" s="21">
        <f t="shared" si="238"/>
        <v>1.0562946621669224E-3</v>
      </c>
      <c r="I3002" s="21">
        <f t="shared" si="239"/>
        <v>-9.0848342229919998E-3</v>
      </c>
      <c r="J3002" s="21">
        <f t="shared" si="240"/>
        <v>4.6092580235292946E-3</v>
      </c>
      <c r="K3002" s="21">
        <f t="shared" si="241"/>
        <v>-6.6623956945633944E-3</v>
      </c>
    </row>
    <row r="3003" spans="1:11" x14ac:dyDescent="0.2">
      <c r="A3003" s="41">
        <v>44776</v>
      </c>
      <c r="B3003">
        <v>42.090114589999999</v>
      </c>
      <c r="C3003">
        <v>139.52000430000001</v>
      </c>
      <c r="D3003">
        <v>18.87174606</v>
      </c>
      <c r="E3003">
        <v>4155.169922</v>
      </c>
      <c r="G3003" s="41">
        <f t="shared" si="237"/>
        <v>44776</v>
      </c>
      <c r="H3003" s="21">
        <f t="shared" si="238"/>
        <v>-1.6430661930187988E-2</v>
      </c>
      <c r="I3003" s="21">
        <f t="shared" si="239"/>
        <v>3.9952299136676306E-2</v>
      </c>
      <c r="J3003" s="21">
        <f t="shared" si="240"/>
        <v>1.9809866245159347E-2</v>
      </c>
      <c r="K3003" s="21">
        <f t="shared" si="241"/>
        <v>1.5638477294545039E-2</v>
      </c>
    </row>
    <row r="3004" spans="1:11" x14ac:dyDescent="0.2">
      <c r="A3004" s="41">
        <v>44777</v>
      </c>
      <c r="B3004">
        <v>40.500045780000001</v>
      </c>
      <c r="C3004">
        <v>142.57000729999999</v>
      </c>
      <c r="D3004">
        <v>19.193384170000002</v>
      </c>
      <c r="E3004">
        <v>4151.9399409999996</v>
      </c>
      <c r="G3004" s="41">
        <f t="shared" si="237"/>
        <v>44777</v>
      </c>
      <c r="H3004" s="21">
        <f t="shared" si="238"/>
        <v>-3.7777725850567663E-2</v>
      </c>
      <c r="I3004" s="21">
        <f t="shared" si="239"/>
        <v>2.1860685966162752E-2</v>
      </c>
      <c r="J3004" s="21">
        <f t="shared" si="240"/>
        <v>1.7043367846165447E-2</v>
      </c>
      <c r="K3004" s="21">
        <f t="shared" si="241"/>
        <v>-7.7734029188525344E-4</v>
      </c>
    </row>
    <row r="3005" spans="1:11" x14ac:dyDescent="0.2">
      <c r="A3005" s="41">
        <v>44778</v>
      </c>
      <c r="B3005">
        <v>40.825801849999998</v>
      </c>
      <c r="C3005">
        <v>140.8000031</v>
      </c>
      <c r="D3005">
        <v>18.967636110000001</v>
      </c>
      <c r="E3005">
        <v>4145.1899409999996</v>
      </c>
      <c r="G3005" s="41">
        <f t="shared" si="237"/>
        <v>44778</v>
      </c>
      <c r="H3005" s="21">
        <f t="shared" si="238"/>
        <v>8.0433506611210809E-3</v>
      </c>
      <c r="I3005" s="21">
        <f t="shared" si="239"/>
        <v>-1.2414982881185477E-2</v>
      </c>
      <c r="J3005" s="21">
        <f t="shared" si="240"/>
        <v>-1.1761764262128049E-2</v>
      </c>
      <c r="K3005" s="21">
        <f t="shared" si="241"/>
        <v>-1.6257460598946283E-3</v>
      </c>
    </row>
    <row r="3006" spans="1:11" x14ac:dyDescent="0.2">
      <c r="A3006" s="41">
        <v>44781</v>
      </c>
      <c r="B3006">
        <v>41.158012390000003</v>
      </c>
      <c r="C3006">
        <v>139.4100037</v>
      </c>
      <c r="D3006">
        <v>17.772983549999999</v>
      </c>
      <c r="E3006">
        <v>4140.0600590000004</v>
      </c>
      <c r="G3006" s="41">
        <f t="shared" si="237"/>
        <v>44781</v>
      </c>
      <c r="H3006" s="21">
        <f t="shared" si="238"/>
        <v>8.1372692009968571E-3</v>
      </c>
      <c r="I3006" s="21">
        <f t="shared" si="239"/>
        <v>-9.8721546121897097E-3</v>
      </c>
      <c r="J3006" s="21">
        <f t="shared" si="240"/>
        <v>-6.2983734666343771E-2</v>
      </c>
      <c r="K3006" s="21">
        <f t="shared" si="241"/>
        <v>-1.2375505279649257E-3</v>
      </c>
    </row>
    <row r="3007" spans="1:11" x14ac:dyDescent="0.2">
      <c r="A3007" s="41">
        <v>44782</v>
      </c>
      <c r="B3007">
        <v>41.564395900000001</v>
      </c>
      <c r="C3007">
        <v>137.83000179999999</v>
      </c>
      <c r="D3007">
        <v>17.066780090000002</v>
      </c>
      <c r="E3007">
        <v>4122.4702150000003</v>
      </c>
      <c r="G3007" s="41">
        <f t="shared" si="237"/>
        <v>44782</v>
      </c>
      <c r="H3007" s="21">
        <f t="shared" si="238"/>
        <v>9.8737399208989763E-3</v>
      </c>
      <c r="I3007" s="21">
        <f t="shared" si="239"/>
        <v>-1.1333490123133894E-2</v>
      </c>
      <c r="J3007" s="21">
        <f t="shared" si="240"/>
        <v>-3.973466008187454E-2</v>
      </c>
      <c r="K3007" s="21">
        <f t="shared" si="241"/>
        <v>-4.2486929535627826E-3</v>
      </c>
    </row>
    <row r="3008" spans="1:11" x14ac:dyDescent="0.2">
      <c r="A3008" s="41">
        <v>44783</v>
      </c>
      <c r="B3008">
        <v>41.651481629999999</v>
      </c>
      <c r="C3008">
        <v>142.6900024</v>
      </c>
      <c r="D3008">
        <v>18.076641080000002</v>
      </c>
      <c r="E3008">
        <v>4210.2402339999999</v>
      </c>
      <c r="G3008" s="41">
        <f t="shared" si="237"/>
        <v>44783</v>
      </c>
      <c r="H3008" s="21">
        <f t="shared" si="238"/>
        <v>2.0952001855029561E-3</v>
      </c>
      <c r="I3008" s="21">
        <f t="shared" si="239"/>
        <v>3.5260832449615531E-2</v>
      </c>
      <c r="J3008" s="21">
        <f t="shared" si="240"/>
        <v>5.9171149137364987E-2</v>
      </c>
      <c r="K3008" s="21">
        <f t="shared" si="241"/>
        <v>2.1290637511616195E-2</v>
      </c>
    </row>
    <row r="3009" spans="1:11" x14ac:dyDescent="0.2">
      <c r="A3009" s="41">
        <v>44784</v>
      </c>
      <c r="B3009">
        <v>42.053165440000001</v>
      </c>
      <c r="C3009">
        <v>140.63999939999999</v>
      </c>
      <c r="D3009">
        <v>17.92181587</v>
      </c>
      <c r="E3009">
        <v>4207.2700199999999</v>
      </c>
      <c r="G3009" s="41">
        <f t="shared" si="237"/>
        <v>44784</v>
      </c>
      <c r="H3009" s="21">
        <f t="shared" si="238"/>
        <v>9.643926080907618E-3</v>
      </c>
      <c r="I3009" s="21">
        <f t="shared" si="239"/>
        <v>-1.4366829949678417E-2</v>
      </c>
      <c r="J3009" s="21">
        <f t="shared" si="240"/>
        <v>-8.5649324625525214E-3</v>
      </c>
      <c r="K3009" s="21">
        <f t="shared" si="241"/>
        <v>-7.0547375800877887E-4</v>
      </c>
    </row>
    <row r="3010" spans="1:11" x14ac:dyDescent="0.2">
      <c r="A3010" s="41">
        <v>44785</v>
      </c>
      <c r="B3010">
        <v>42.830593110000002</v>
      </c>
      <c r="C3010">
        <v>143.5500031</v>
      </c>
      <c r="D3010">
        <v>18.687952039999999</v>
      </c>
      <c r="E3010">
        <v>4280.1499020000001</v>
      </c>
      <c r="G3010" s="41">
        <f t="shared" ref="G3010:G3073" si="242">A3010</f>
        <v>44785</v>
      </c>
      <c r="H3010" s="21">
        <f t="shared" si="238"/>
        <v>1.8486781241455138E-2</v>
      </c>
      <c r="I3010" s="21">
        <f t="shared" si="239"/>
        <v>2.0691152676441282E-2</v>
      </c>
      <c r="J3010" s="21">
        <f t="shared" si="240"/>
        <v>4.2748802663599594E-2</v>
      </c>
      <c r="K3010" s="21">
        <f t="shared" si="241"/>
        <v>1.7322368579518965E-2</v>
      </c>
    </row>
    <row r="3011" spans="1:11" x14ac:dyDescent="0.2">
      <c r="A3011" s="41">
        <v>44788</v>
      </c>
      <c r="B3011">
        <v>42.953697200000001</v>
      </c>
      <c r="C3011">
        <v>143.17999270000001</v>
      </c>
      <c r="D3011">
        <v>19.010587690000001</v>
      </c>
      <c r="E3011">
        <v>4297.1401370000003</v>
      </c>
      <c r="G3011" s="41">
        <f t="shared" si="242"/>
        <v>44788</v>
      </c>
      <c r="H3011" s="21">
        <f t="shared" si="238"/>
        <v>2.874209322384007E-3</v>
      </c>
      <c r="I3011" s="21">
        <f t="shared" si="239"/>
        <v>-2.5775715221839635E-3</v>
      </c>
      <c r="J3011" s="21">
        <f t="shared" si="240"/>
        <v>1.726436633128281E-2</v>
      </c>
      <c r="K3011" s="21">
        <f t="shared" si="241"/>
        <v>3.9695420461935971E-3</v>
      </c>
    </row>
    <row r="3012" spans="1:11" x14ac:dyDescent="0.2">
      <c r="A3012" s="41">
        <v>44789</v>
      </c>
      <c r="B3012">
        <v>45.146728520000003</v>
      </c>
      <c r="C3012">
        <v>144.77999879999999</v>
      </c>
      <c r="D3012">
        <v>18.857761379999999</v>
      </c>
      <c r="E3012">
        <v>4305.2001950000003</v>
      </c>
      <c r="G3012" s="41">
        <f t="shared" si="242"/>
        <v>44789</v>
      </c>
      <c r="H3012" s="21">
        <f t="shared" si="238"/>
        <v>5.1055705630853189E-2</v>
      </c>
      <c r="I3012" s="21">
        <f t="shared" si="239"/>
        <v>1.1174788249587397E-2</v>
      </c>
      <c r="J3012" s="21">
        <f t="shared" si="240"/>
        <v>-8.0390102869040136E-3</v>
      </c>
      <c r="K3012" s="21">
        <f t="shared" si="241"/>
        <v>1.8756795782850499E-3</v>
      </c>
    </row>
    <row r="3013" spans="1:11" x14ac:dyDescent="0.2">
      <c r="A3013" s="41">
        <v>44790</v>
      </c>
      <c r="B3013">
        <v>45.195323940000002</v>
      </c>
      <c r="C3013">
        <v>142.1000061</v>
      </c>
      <c r="D3013">
        <v>18.31437111</v>
      </c>
      <c r="E3013">
        <v>4274.0400390000004</v>
      </c>
      <c r="G3013" s="41">
        <f t="shared" si="242"/>
        <v>44790</v>
      </c>
      <c r="H3013" s="21">
        <f t="shared" ref="H3013:H3076" si="243">(B3013-B3012)/B3012</f>
        <v>1.0763885134771234E-3</v>
      </c>
      <c r="I3013" s="21">
        <f t="shared" ref="I3013:I3076" si="244">C3013/C3012-1</f>
        <v>-1.8510793771328471E-2</v>
      </c>
      <c r="J3013" s="21">
        <f t="shared" ref="J3013:J3076" si="245">D3013/D3012-1</f>
        <v>-2.881520552997896E-2</v>
      </c>
      <c r="K3013" s="21">
        <f t="shared" ref="K3013:K3076" si="246">E3013/E3012-1</f>
        <v>-7.2377948965506311E-3</v>
      </c>
    </row>
    <row r="3014" spans="1:11" x14ac:dyDescent="0.2">
      <c r="A3014" s="41">
        <v>44791</v>
      </c>
      <c r="B3014">
        <v>45.0495491</v>
      </c>
      <c r="C3014">
        <v>142.3000031</v>
      </c>
      <c r="D3014">
        <v>18.751882550000001</v>
      </c>
      <c r="E3014">
        <v>4283.7402339999999</v>
      </c>
      <c r="G3014" s="41">
        <f t="shared" si="242"/>
        <v>44791</v>
      </c>
      <c r="H3014" s="21">
        <f t="shared" si="243"/>
        <v>-3.2254407600557935E-3</v>
      </c>
      <c r="I3014" s="21">
        <f t="shared" si="244"/>
        <v>1.4074383632274312E-3</v>
      </c>
      <c r="J3014" s="21">
        <f t="shared" si="245"/>
        <v>2.3888968797902699E-2</v>
      </c>
      <c r="K3014" s="21">
        <f t="shared" si="246"/>
        <v>2.26956109710863E-3</v>
      </c>
    </row>
    <row r="3015" spans="1:11" x14ac:dyDescent="0.2">
      <c r="A3015" s="41">
        <v>44792</v>
      </c>
      <c r="B3015">
        <v>44.385478970000001</v>
      </c>
      <c r="C3015">
        <v>138.22999569999999</v>
      </c>
      <c r="D3015">
        <v>17.828920360000001</v>
      </c>
      <c r="E3015">
        <v>4228.4799800000001</v>
      </c>
      <c r="G3015" s="41">
        <f t="shared" si="242"/>
        <v>44792</v>
      </c>
      <c r="H3015" s="21">
        <f t="shared" si="243"/>
        <v>-1.4740882944819506E-2</v>
      </c>
      <c r="I3015" s="21">
        <f t="shared" si="244"/>
        <v>-2.8601597409241397E-2</v>
      </c>
      <c r="J3015" s="21">
        <f t="shared" si="245"/>
        <v>-4.9219708343363089E-2</v>
      </c>
      <c r="K3015" s="21">
        <f t="shared" si="246"/>
        <v>-1.2900001162862273E-2</v>
      </c>
    </row>
    <row r="3016" spans="1:11" x14ac:dyDescent="0.2">
      <c r="A3016" s="41">
        <v>44795</v>
      </c>
      <c r="B3016">
        <v>43.591842649999997</v>
      </c>
      <c r="C3016">
        <v>133.22000120000001</v>
      </c>
      <c r="D3016">
        <v>17.014837270000001</v>
      </c>
      <c r="E3016">
        <v>4137.9902339999999</v>
      </c>
      <c r="G3016" s="41">
        <f t="shared" si="242"/>
        <v>44795</v>
      </c>
      <c r="H3016" s="21">
        <f t="shared" si="243"/>
        <v>-1.7880539726436672E-2</v>
      </c>
      <c r="I3016" s="21">
        <f t="shared" si="244"/>
        <v>-3.6243902596026611E-2</v>
      </c>
      <c r="J3016" s="21">
        <f t="shared" si="245"/>
        <v>-4.5660818129314995E-2</v>
      </c>
      <c r="K3016" s="21">
        <f t="shared" si="246"/>
        <v>-2.1400064899917082E-2</v>
      </c>
    </row>
    <row r="3017" spans="1:11" x14ac:dyDescent="0.2">
      <c r="A3017" s="41">
        <v>44796</v>
      </c>
      <c r="B3017">
        <v>43.407203670000001</v>
      </c>
      <c r="C3017">
        <v>133.61999510000001</v>
      </c>
      <c r="D3017">
        <v>17.161672589999998</v>
      </c>
      <c r="E3017">
        <v>4128.7299800000001</v>
      </c>
      <c r="G3017" s="41">
        <f t="shared" si="242"/>
        <v>44796</v>
      </c>
      <c r="H3017" s="21">
        <f t="shared" si="243"/>
        <v>-4.2356314570702247E-3</v>
      </c>
      <c r="I3017" s="21">
        <f t="shared" si="244"/>
        <v>3.0025063533778429E-3</v>
      </c>
      <c r="J3017" s="21">
        <f t="shared" si="245"/>
        <v>8.6298398080417726E-3</v>
      </c>
      <c r="K3017" s="21">
        <f t="shared" si="246"/>
        <v>-2.2378627005720242E-3</v>
      </c>
    </row>
    <row r="3018" spans="1:11" x14ac:dyDescent="0.2">
      <c r="A3018" s="41">
        <v>44797</v>
      </c>
      <c r="B3018">
        <v>43.7214241</v>
      </c>
      <c r="C3018">
        <v>133.8000031</v>
      </c>
      <c r="D3018">
        <v>17.20262718</v>
      </c>
      <c r="E3018">
        <v>4140.7700199999999</v>
      </c>
      <c r="G3018" s="41">
        <f t="shared" si="242"/>
        <v>44797</v>
      </c>
      <c r="H3018" s="21">
        <f t="shared" si="243"/>
        <v>7.2389005380036932E-3</v>
      </c>
      <c r="I3018" s="21">
        <f t="shared" si="244"/>
        <v>1.3471636476656279E-3</v>
      </c>
      <c r="J3018" s="21">
        <f t="shared" si="245"/>
        <v>2.3863985159504608E-3</v>
      </c>
      <c r="K3018" s="21">
        <f t="shared" si="246"/>
        <v>2.916160673699375E-3</v>
      </c>
    </row>
    <row r="3019" spans="1:11" x14ac:dyDescent="0.2">
      <c r="A3019" s="41">
        <v>44798</v>
      </c>
      <c r="B3019">
        <v>44.012962340000001</v>
      </c>
      <c r="C3019">
        <v>137.27999879999999</v>
      </c>
      <c r="D3019">
        <v>17.892850880000001</v>
      </c>
      <c r="E3019">
        <v>4199.1201170000004</v>
      </c>
      <c r="G3019" s="41">
        <f t="shared" si="242"/>
        <v>44798</v>
      </c>
      <c r="H3019" s="21">
        <f t="shared" si="243"/>
        <v>6.6680865502732169E-3</v>
      </c>
      <c r="I3019" s="21">
        <f t="shared" si="244"/>
        <v>2.6008935869747951E-2</v>
      </c>
      <c r="J3019" s="21">
        <f t="shared" si="245"/>
        <v>4.0123156351517197E-2</v>
      </c>
      <c r="K3019" s="21">
        <f t="shared" si="246"/>
        <v>1.4091605357981374E-2</v>
      </c>
    </row>
    <row r="3020" spans="1:11" x14ac:dyDescent="0.2">
      <c r="A3020" s="41">
        <v>44799</v>
      </c>
      <c r="B3020">
        <v>42.629764559999998</v>
      </c>
      <c r="C3020">
        <v>130.75</v>
      </c>
      <c r="D3020">
        <v>16.241708760000002</v>
      </c>
      <c r="E3020">
        <v>4057.6599120000001</v>
      </c>
      <c r="G3020" s="41">
        <f t="shared" si="242"/>
        <v>44799</v>
      </c>
      <c r="H3020" s="21">
        <f t="shared" si="243"/>
        <v>-3.1427054814325027E-2</v>
      </c>
      <c r="I3020" s="21">
        <f t="shared" si="244"/>
        <v>-4.7567007991553001E-2</v>
      </c>
      <c r="J3020" s="21">
        <f t="shared" si="245"/>
        <v>-9.2279432219802837E-2</v>
      </c>
      <c r="K3020" s="21">
        <f t="shared" si="246"/>
        <v>-3.3688058702417978E-2</v>
      </c>
    </row>
    <row r="3021" spans="1:11" x14ac:dyDescent="0.2">
      <c r="A3021" s="41">
        <v>44802</v>
      </c>
      <c r="B3021">
        <v>43.044395450000003</v>
      </c>
      <c r="C3021">
        <v>129.78999329999999</v>
      </c>
      <c r="D3021">
        <v>15.783225059999999</v>
      </c>
      <c r="E3021">
        <v>4030.610107</v>
      </c>
      <c r="G3021" s="41">
        <f t="shared" si="242"/>
        <v>44802</v>
      </c>
      <c r="H3021" s="21">
        <f t="shared" si="243"/>
        <v>9.7263237148876511E-3</v>
      </c>
      <c r="I3021" s="21">
        <f t="shared" si="244"/>
        <v>-7.3423074569790581E-3</v>
      </c>
      <c r="J3021" s="21">
        <f t="shared" si="245"/>
        <v>-2.8228784715630062E-2</v>
      </c>
      <c r="K3021" s="21">
        <f t="shared" si="246"/>
        <v>-6.666355876697283E-3</v>
      </c>
    </row>
    <row r="3022" spans="1:11" x14ac:dyDescent="0.2">
      <c r="A3022" s="41">
        <v>44803</v>
      </c>
      <c r="B3022">
        <v>42.914821619999998</v>
      </c>
      <c r="C3022">
        <v>128.72999569999999</v>
      </c>
      <c r="D3022">
        <v>15.450601580000001</v>
      </c>
      <c r="E3022">
        <v>3986.1599120000001</v>
      </c>
      <c r="G3022" s="41">
        <f t="shared" si="242"/>
        <v>44803</v>
      </c>
      <c r="H3022" s="21">
        <f t="shared" si="243"/>
        <v>-3.0102369575736561E-3</v>
      </c>
      <c r="I3022" s="21">
        <f t="shared" si="244"/>
        <v>-8.1670209932894755E-3</v>
      </c>
      <c r="J3022" s="21">
        <f t="shared" si="245"/>
        <v>-2.1074493884204903E-2</v>
      </c>
      <c r="K3022" s="21">
        <f t="shared" si="246"/>
        <v>-1.1028155495070746E-2</v>
      </c>
    </row>
    <row r="3023" spans="1:11" x14ac:dyDescent="0.2">
      <c r="A3023" s="41">
        <v>44804</v>
      </c>
      <c r="B3023">
        <v>42.9375</v>
      </c>
      <c r="C3023">
        <v>126.7699966</v>
      </c>
      <c r="D3023">
        <v>15.07701874</v>
      </c>
      <c r="E3023">
        <v>3955</v>
      </c>
      <c r="G3023" s="41">
        <f t="shared" si="242"/>
        <v>44804</v>
      </c>
      <c r="H3023" s="21">
        <f t="shared" si="243"/>
        <v>5.2845099068134281E-4</v>
      </c>
      <c r="I3023" s="21">
        <f t="shared" si="244"/>
        <v>-1.5225659640101918E-2</v>
      </c>
      <c r="J3023" s="21">
        <f t="shared" si="245"/>
        <v>-2.4179177623969261E-2</v>
      </c>
      <c r="K3023" s="21">
        <f t="shared" si="246"/>
        <v>-7.8170250787470419E-3</v>
      </c>
    </row>
    <row r="3024" spans="1:11" x14ac:dyDescent="0.2">
      <c r="A3024" s="41">
        <v>44805</v>
      </c>
      <c r="B3024">
        <v>43.562694550000003</v>
      </c>
      <c r="C3024">
        <v>127.8199997</v>
      </c>
      <c r="D3024">
        <v>13.92132282</v>
      </c>
      <c r="E3024">
        <v>3966.8500979999999</v>
      </c>
      <c r="G3024" s="41">
        <f t="shared" si="242"/>
        <v>44805</v>
      </c>
      <c r="H3024" s="21">
        <f t="shared" si="243"/>
        <v>1.456057176128101E-2</v>
      </c>
      <c r="I3024" s="21">
        <f t="shared" si="244"/>
        <v>8.2827414069679417E-3</v>
      </c>
      <c r="J3024" s="21">
        <f t="shared" si="245"/>
        <v>-7.6652814454218787E-2</v>
      </c>
      <c r="K3024" s="21">
        <f t="shared" si="246"/>
        <v>2.9962321112515511E-3</v>
      </c>
    </row>
    <row r="3025" spans="1:11" x14ac:dyDescent="0.2">
      <c r="A3025" s="41">
        <v>44806</v>
      </c>
      <c r="B3025">
        <v>43.083267210000002</v>
      </c>
      <c r="C3025">
        <v>127.51000209999999</v>
      </c>
      <c r="D3025">
        <v>13.631649019999999</v>
      </c>
      <c r="E3025">
        <v>3924.26001</v>
      </c>
      <c r="G3025" s="41">
        <f t="shared" si="242"/>
        <v>44806</v>
      </c>
      <c r="H3025" s="21">
        <f t="shared" si="243"/>
        <v>-1.1005456502460563E-2</v>
      </c>
      <c r="I3025" s="21">
        <f t="shared" si="244"/>
        <v>-2.4252667871036415E-3</v>
      </c>
      <c r="J3025" s="21">
        <f t="shared" si="245"/>
        <v>-2.0807922044867921E-2</v>
      </c>
      <c r="K3025" s="21">
        <f t="shared" si="246"/>
        <v>-1.0736500484722855E-2</v>
      </c>
    </row>
    <row r="3026" spans="1:11" x14ac:dyDescent="0.2">
      <c r="A3026" s="41">
        <v>44810</v>
      </c>
      <c r="B3026">
        <v>42.869480129999999</v>
      </c>
      <c r="C3026">
        <v>126.11000060000001</v>
      </c>
      <c r="D3026">
        <v>13.449854849999999</v>
      </c>
      <c r="E3026">
        <v>3908.1899410000001</v>
      </c>
      <c r="G3026" s="41">
        <f t="shared" si="242"/>
        <v>44810</v>
      </c>
      <c r="H3026" s="21">
        <f t="shared" si="243"/>
        <v>-4.9621835539524995E-3</v>
      </c>
      <c r="I3026" s="21">
        <f t="shared" si="244"/>
        <v>-1.0979542600132897E-2</v>
      </c>
      <c r="J3026" s="21">
        <f t="shared" si="245"/>
        <v>-1.3336183299120785E-2</v>
      </c>
      <c r="K3026" s="21">
        <f t="shared" si="246"/>
        <v>-4.0950571468376662E-3</v>
      </c>
    </row>
    <row r="3027" spans="1:11" x14ac:dyDescent="0.2">
      <c r="A3027" s="41">
        <v>44811</v>
      </c>
      <c r="B3027">
        <v>43.970848080000003</v>
      </c>
      <c r="C3027">
        <v>129.47999569999999</v>
      </c>
      <c r="D3027">
        <v>13.70264339</v>
      </c>
      <c r="E3027">
        <v>3979.8701169999999</v>
      </c>
      <c r="G3027" s="41">
        <f t="shared" si="242"/>
        <v>44811</v>
      </c>
      <c r="H3027" s="21">
        <f t="shared" si="243"/>
        <v>2.5691189784904065E-2</v>
      </c>
      <c r="I3027" s="21">
        <f t="shared" si="244"/>
        <v>2.6722663420556625E-2</v>
      </c>
      <c r="J3027" s="21">
        <f t="shared" si="245"/>
        <v>1.8794889819944816E-2</v>
      </c>
      <c r="K3027" s="21">
        <f t="shared" si="246"/>
        <v>1.8341016450612591E-2</v>
      </c>
    </row>
    <row r="3028" spans="1:11" x14ac:dyDescent="0.2">
      <c r="A3028" s="41">
        <v>44812</v>
      </c>
      <c r="B3028">
        <v>44.194358829999999</v>
      </c>
      <c r="C3028">
        <v>129.82000729999999</v>
      </c>
      <c r="D3028">
        <v>13.978414539999999</v>
      </c>
      <c r="E3028">
        <v>4006.179932</v>
      </c>
      <c r="G3028" s="41">
        <f t="shared" si="242"/>
        <v>44812</v>
      </c>
      <c r="H3028" s="21">
        <f t="shared" si="243"/>
        <v>5.0831575864386993E-3</v>
      </c>
      <c r="I3028" s="21">
        <f t="shared" si="244"/>
        <v>2.6259778443906701E-3</v>
      </c>
      <c r="J3028" s="21">
        <f t="shared" si="245"/>
        <v>2.0125397863105299E-2</v>
      </c>
      <c r="K3028" s="21">
        <f t="shared" si="246"/>
        <v>6.6107220151778723E-3</v>
      </c>
    </row>
    <row r="3029" spans="1:11" x14ac:dyDescent="0.2">
      <c r="A3029" s="41">
        <v>44813</v>
      </c>
      <c r="B3029">
        <v>44.327178959999998</v>
      </c>
      <c r="C3029">
        <v>133.27000430000001</v>
      </c>
      <c r="D3029">
        <v>14.37508583</v>
      </c>
      <c r="E3029">
        <v>4067.360107</v>
      </c>
      <c r="G3029" s="41">
        <f t="shared" si="242"/>
        <v>44813</v>
      </c>
      <c r="H3029" s="21">
        <f t="shared" si="243"/>
        <v>3.0053638861672546E-3</v>
      </c>
      <c r="I3029" s="21">
        <f t="shared" si="244"/>
        <v>2.6575233446316515E-2</v>
      </c>
      <c r="J3029" s="21">
        <f t="shared" si="245"/>
        <v>2.8377416399041788E-2</v>
      </c>
      <c r="K3029" s="21">
        <f t="shared" si="246"/>
        <v>1.5271449619951749E-2</v>
      </c>
    </row>
    <row r="3030" spans="1:11" x14ac:dyDescent="0.2">
      <c r="A3030" s="41">
        <v>44816</v>
      </c>
      <c r="B3030">
        <v>44.725616459999998</v>
      </c>
      <c r="C3030">
        <v>136.4499969</v>
      </c>
      <c r="D3030">
        <v>14.49298859</v>
      </c>
      <c r="E3030">
        <v>4110.4101559999999</v>
      </c>
      <c r="G3030" s="41">
        <f t="shared" si="242"/>
        <v>44816</v>
      </c>
      <c r="H3030" s="21">
        <f t="shared" si="243"/>
        <v>8.9885598260052244E-3</v>
      </c>
      <c r="I3030" s="21">
        <f t="shared" si="244"/>
        <v>2.3861277837446515E-2</v>
      </c>
      <c r="J3030" s="21">
        <f t="shared" si="245"/>
        <v>8.2018821587794832E-3</v>
      </c>
      <c r="K3030" s="21">
        <f t="shared" si="246"/>
        <v>1.0584272812704798E-2</v>
      </c>
    </row>
    <row r="3031" spans="1:11" x14ac:dyDescent="0.2">
      <c r="A3031" s="41">
        <v>44817</v>
      </c>
      <c r="B3031">
        <v>43.802406310000002</v>
      </c>
      <c r="C3031">
        <v>126.8199997</v>
      </c>
      <c r="D3031">
        <v>13.12012577</v>
      </c>
      <c r="E3031">
        <v>3932.6899410000001</v>
      </c>
      <c r="G3031" s="41">
        <f t="shared" si="242"/>
        <v>44817</v>
      </c>
      <c r="H3031" s="21">
        <f t="shared" si="243"/>
        <v>-2.064164170494243E-2</v>
      </c>
      <c r="I3031" s="21">
        <f t="shared" si="244"/>
        <v>-7.0575283391596799E-2</v>
      </c>
      <c r="J3031" s="21">
        <f t="shared" si="245"/>
        <v>-9.4725998814851775E-2</v>
      </c>
      <c r="K3031" s="21">
        <f t="shared" si="246"/>
        <v>-4.3236613441259619E-2</v>
      </c>
    </row>
    <row r="3032" spans="1:11" x14ac:dyDescent="0.2">
      <c r="A3032" s="41">
        <v>44818</v>
      </c>
      <c r="B3032">
        <v>43.705223080000003</v>
      </c>
      <c r="C3032">
        <v>128.5500031</v>
      </c>
      <c r="D3032">
        <v>13.11712837</v>
      </c>
      <c r="E3032">
        <v>3946.01001</v>
      </c>
      <c r="G3032" s="41">
        <f t="shared" si="242"/>
        <v>44818</v>
      </c>
      <c r="H3032" s="21">
        <f t="shared" si="243"/>
        <v>-2.2186733147081033E-3</v>
      </c>
      <c r="I3032" s="21">
        <f t="shared" si="244"/>
        <v>1.3641408327491167E-2</v>
      </c>
      <c r="J3032" s="21">
        <f t="shared" si="245"/>
        <v>-2.2845817582428651E-4</v>
      </c>
      <c r="K3032" s="21">
        <f t="shared" si="246"/>
        <v>3.3870122485712972E-3</v>
      </c>
    </row>
    <row r="3033" spans="1:11" x14ac:dyDescent="0.2">
      <c r="A3033" s="41">
        <v>44819</v>
      </c>
      <c r="B3033">
        <v>43.235523219999997</v>
      </c>
      <c r="C3033">
        <v>126.2799988</v>
      </c>
      <c r="D3033">
        <v>12.918293</v>
      </c>
      <c r="E3033">
        <v>3901.3500979999999</v>
      </c>
      <c r="G3033" s="41">
        <f t="shared" si="242"/>
        <v>44819</v>
      </c>
      <c r="H3033" s="21">
        <f t="shared" si="243"/>
        <v>-1.0746996054458892E-2</v>
      </c>
      <c r="I3033" s="21">
        <f t="shared" si="244"/>
        <v>-1.7658531662843591E-2</v>
      </c>
      <c r="J3033" s="21">
        <f t="shared" si="245"/>
        <v>-1.5158452703318281E-2</v>
      </c>
      <c r="K3033" s="21">
        <f t="shared" si="246"/>
        <v>-1.1317739155963236E-2</v>
      </c>
    </row>
    <row r="3034" spans="1:11" x14ac:dyDescent="0.2">
      <c r="A3034" s="41">
        <v>44820</v>
      </c>
      <c r="B3034">
        <v>43.144817349999997</v>
      </c>
      <c r="C3034">
        <v>123.5299988</v>
      </c>
      <c r="D3034">
        <v>13.18706989</v>
      </c>
      <c r="E3034">
        <v>3873.330078</v>
      </c>
      <c r="G3034" s="41">
        <f t="shared" si="242"/>
        <v>44820</v>
      </c>
      <c r="H3034" s="21">
        <f t="shared" si="243"/>
        <v>-2.097947781005268E-3</v>
      </c>
      <c r="I3034" s="21">
        <f t="shared" si="244"/>
        <v>-2.1777003691260677E-2</v>
      </c>
      <c r="J3034" s="21">
        <f t="shared" si="245"/>
        <v>2.0805913753465743E-2</v>
      </c>
      <c r="K3034" s="21">
        <f t="shared" si="246"/>
        <v>-7.1821342089662954E-3</v>
      </c>
    </row>
    <row r="3035" spans="1:11" x14ac:dyDescent="0.2">
      <c r="A3035" s="41">
        <v>44823</v>
      </c>
      <c r="B3035">
        <v>43.514102940000001</v>
      </c>
      <c r="C3035">
        <v>124.6600037</v>
      </c>
      <c r="D3035">
        <v>13.37091732</v>
      </c>
      <c r="E3035">
        <v>3899.889893</v>
      </c>
      <c r="G3035" s="41">
        <f t="shared" si="242"/>
        <v>44823</v>
      </c>
      <c r="H3035" s="21">
        <f t="shared" si="243"/>
        <v>8.5592108781984231E-3</v>
      </c>
      <c r="I3035" s="21">
        <f t="shared" si="244"/>
        <v>9.147615243075613E-3</v>
      </c>
      <c r="J3035" s="21">
        <f t="shared" si="245"/>
        <v>1.3941492047404358E-2</v>
      </c>
      <c r="K3035" s="21">
        <f t="shared" si="246"/>
        <v>6.85710085769764E-3</v>
      </c>
    </row>
    <row r="3036" spans="1:11" x14ac:dyDescent="0.2">
      <c r="A3036" s="41">
        <v>44824</v>
      </c>
      <c r="B3036">
        <v>43.261436459999999</v>
      </c>
      <c r="C3036">
        <v>122.1900024</v>
      </c>
      <c r="D3036">
        <v>13.16508865</v>
      </c>
      <c r="E3036">
        <v>3855.929932</v>
      </c>
      <c r="G3036" s="41">
        <f t="shared" si="242"/>
        <v>44824</v>
      </c>
      <c r="H3036" s="21">
        <f t="shared" si="243"/>
        <v>-5.8065423145317865E-3</v>
      </c>
      <c r="I3036" s="21">
        <f t="shared" si="244"/>
        <v>-1.981390363138591E-2</v>
      </c>
      <c r="J3036" s="21">
        <f t="shared" si="245"/>
        <v>-1.5393758339386721E-2</v>
      </c>
      <c r="K3036" s="21">
        <f t="shared" si="246"/>
        <v>-1.127210311216853E-2</v>
      </c>
    </row>
    <row r="3037" spans="1:11" x14ac:dyDescent="0.2">
      <c r="A3037" s="41">
        <v>44825</v>
      </c>
      <c r="B3037">
        <v>43.656635280000003</v>
      </c>
      <c r="C3037">
        <v>118.5400009</v>
      </c>
      <c r="D3037">
        <v>13.25001907</v>
      </c>
      <c r="E3037">
        <v>3789.929932</v>
      </c>
      <c r="G3037" s="41">
        <f t="shared" si="242"/>
        <v>44825</v>
      </c>
      <c r="H3037" s="21">
        <f t="shared" si="243"/>
        <v>9.1351293978740086E-3</v>
      </c>
      <c r="I3037" s="21">
        <f t="shared" si="244"/>
        <v>-2.9871523269566658E-2</v>
      </c>
      <c r="J3037" s="21">
        <f t="shared" si="245"/>
        <v>6.4511848159869434E-3</v>
      </c>
      <c r="K3037" s="21">
        <f t="shared" si="246"/>
        <v>-1.7116493599189209E-2</v>
      </c>
    </row>
    <row r="3038" spans="1:11" x14ac:dyDescent="0.2">
      <c r="A3038" s="41">
        <v>44826</v>
      </c>
      <c r="B3038">
        <v>43.209602359999998</v>
      </c>
      <c r="C3038">
        <v>117.3099976</v>
      </c>
      <c r="D3038">
        <v>12.550596240000001</v>
      </c>
      <c r="E3038">
        <v>3757.98999</v>
      </c>
      <c r="G3038" s="41">
        <f t="shared" si="242"/>
        <v>44826</v>
      </c>
      <c r="H3038" s="21">
        <f t="shared" si="243"/>
        <v>-1.0239747454948734E-2</v>
      </c>
      <c r="I3038" s="21">
        <f t="shared" si="244"/>
        <v>-1.0376272065643177E-2</v>
      </c>
      <c r="J3038" s="21">
        <f t="shared" si="245"/>
        <v>-5.2786552706448275E-2</v>
      </c>
      <c r="K3038" s="21">
        <f t="shared" si="246"/>
        <v>-8.4275811355554175E-3</v>
      </c>
    </row>
    <row r="3039" spans="1:11" x14ac:dyDescent="0.2">
      <c r="A3039" s="41">
        <v>44827</v>
      </c>
      <c r="B3039">
        <v>42.130901340000001</v>
      </c>
      <c r="C3039">
        <v>113.7799988</v>
      </c>
      <c r="D3039">
        <v>12.50563526</v>
      </c>
      <c r="E3039">
        <v>3693.2299800000001</v>
      </c>
      <c r="G3039" s="41">
        <f t="shared" si="242"/>
        <v>44827</v>
      </c>
      <c r="H3039" s="21">
        <f t="shared" si="243"/>
        <v>-2.4964382014275886E-2</v>
      </c>
      <c r="I3039" s="21">
        <f t="shared" si="244"/>
        <v>-3.0091201706750392E-2</v>
      </c>
      <c r="J3039" s="21">
        <f t="shared" si="245"/>
        <v>-3.5823780113892756E-3</v>
      </c>
      <c r="K3039" s="21">
        <f t="shared" si="246"/>
        <v>-1.7232619078902833E-2</v>
      </c>
    </row>
    <row r="3040" spans="1:11" x14ac:dyDescent="0.2">
      <c r="A3040" s="41">
        <v>44830</v>
      </c>
      <c r="B3040">
        <v>42.535820010000002</v>
      </c>
      <c r="C3040">
        <v>115.1500015</v>
      </c>
      <c r="D3040">
        <v>12.21787453</v>
      </c>
      <c r="E3040">
        <v>3655.040039</v>
      </c>
      <c r="G3040" s="41">
        <f t="shared" si="242"/>
        <v>44830</v>
      </c>
      <c r="H3040" s="21">
        <f t="shared" si="243"/>
        <v>9.6109662295679882E-3</v>
      </c>
      <c r="I3040" s="21">
        <f t="shared" si="244"/>
        <v>1.2040804310502473E-2</v>
      </c>
      <c r="J3040" s="21">
        <f t="shared" si="245"/>
        <v>-2.3010484794836472E-2</v>
      </c>
      <c r="K3040" s="21">
        <f t="shared" si="246"/>
        <v>-1.0340526099595904E-2</v>
      </c>
    </row>
    <row r="3041" spans="1:11" x14ac:dyDescent="0.2">
      <c r="A3041" s="41">
        <v>44831</v>
      </c>
      <c r="B3041">
        <v>42.419204710000002</v>
      </c>
      <c r="C3041">
        <v>114.4100037</v>
      </c>
      <c r="D3041">
        <v>12.40272236</v>
      </c>
      <c r="E3041">
        <v>3647.290039</v>
      </c>
      <c r="G3041" s="41">
        <f t="shared" si="242"/>
        <v>44831</v>
      </c>
      <c r="H3041" s="21">
        <f t="shared" si="243"/>
        <v>-2.7415787440463976E-3</v>
      </c>
      <c r="I3041" s="21">
        <f t="shared" si="244"/>
        <v>-6.4263811581452002E-3</v>
      </c>
      <c r="J3041" s="21">
        <f t="shared" si="245"/>
        <v>1.5129295160637213E-2</v>
      </c>
      <c r="K3041" s="21">
        <f t="shared" si="246"/>
        <v>-2.1203598092787157E-3</v>
      </c>
    </row>
    <row r="3042" spans="1:11" x14ac:dyDescent="0.2">
      <c r="A3042" s="41">
        <v>44832</v>
      </c>
      <c r="B3042">
        <v>43.1189003</v>
      </c>
      <c r="C3042">
        <v>118.01000209999999</v>
      </c>
      <c r="D3042">
        <v>12.72545242</v>
      </c>
      <c r="E3042">
        <v>3719.040039</v>
      </c>
      <c r="G3042" s="41">
        <f t="shared" si="242"/>
        <v>44832</v>
      </c>
      <c r="H3042" s="21">
        <f t="shared" si="243"/>
        <v>1.6494783312970732E-2</v>
      </c>
      <c r="I3042" s="21">
        <f t="shared" si="244"/>
        <v>3.1465765960813297E-2</v>
      </c>
      <c r="J3042" s="21">
        <f t="shared" si="245"/>
        <v>2.6020904978155013E-2</v>
      </c>
      <c r="K3042" s="21">
        <f t="shared" si="246"/>
        <v>1.9672139926572019E-2</v>
      </c>
    </row>
    <row r="3043" spans="1:11" x14ac:dyDescent="0.2">
      <c r="A3043" s="41">
        <v>44833</v>
      </c>
      <c r="B3043">
        <v>42.840312959999999</v>
      </c>
      <c r="C3043">
        <v>114.8000031</v>
      </c>
      <c r="D3043">
        <v>12.209879880000001</v>
      </c>
      <c r="E3043">
        <v>3640.469971</v>
      </c>
      <c r="G3043" s="41">
        <f t="shared" si="242"/>
        <v>44833</v>
      </c>
      <c r="H3043" s="21">
        <f t="shared" si="243"/>
        <v>-6.4609101359665569E-3</v>
      </c>
      <c r="I3043" s="21">
        <f t="shared" si="244"/>
        <v>-2.720107569593877E-2</v>
      </c>
      <c r="J3043" s="21">
        <f t="shared" si="245"/>
        <v>-4.0515065632534819E-2</v>
      </c>
      <c r="K3043" s="21">
        <f t="shared" si="246"/>
        <v>-2.1126437783962726E-2</v>
      </c>
    </row>
    <row r="3044" spans="1:11" x14ac:dyDescent="0.2">
      <c r="A3044" s="41">
        <v>44834</v>
      </c>
      <c r="B3044">
        <v>42.014289859999998</v>
      </c>
      <c r="C3044">
        <v>113</v>
      </c>
      <c r="D3044">
        <v>12.128946300000001</v>
      </c>
      <c r="E3044">
        <v>3585.6201169999999</v>
      </c>
      <c r="G3044" s="41">
        <f t="shared" si="242"/>
        <v>44834</v>
      </c>
      <c r="H3044" s="21">
        <f t="shared" si="243"/>
        <v>-1.9281444110159938E-2</v>
      </c>
      <c r="I3044" s="21">
        <f t="shared" si="244"/>
        <v>-1.5679469088794806E-2</v>
      </c>
      <c r="J3044" s="21">
        <f t="shared" si="245"/>
        <v>-6.6285320408902004E-3</v>
      </c>
      <c r="K3044" s="21">
        <f t="shared" si="246"/>
        <v>-1.5066695903807492E-2</v>
      </c>
    </row>
    <row r="3045" spans="1:11" x14ac:dyDescent="0.2">
      <c r="A3045" s="41">
        <v>44837</v>
      </c>
      <c r="B3045">
        <v>42.931018829999999</v>
      </c>
      <c r="C3045">
        <v>115.8799973</v>
      </c>
      <c r="D3045">
        <v>12.50163841</v>
      </c>
      <c r="E3045">
        <v>3678.429932</v>
      </c>
      <c r="G3045" s="41">
        <f t="shared" si="242"/>
        <v>44837</v>
      </c>
      <c r="H3045" s="21">
        <f t="shared" si="243"/>
        <v>2.1819456500507924E-2</v>
      </c>
      <c r="I3045" s="21">
        <f t="shared" si="244"/>
        <v>2.5486701769911413E-2</v>
      </c>
      <c r="J3045" s="21">
        <f t="shared" si="245"/>
        <v>3.0727492791356337E-2</v>
      </c>
      <c r="K3045" s="21">
        <f t="shared" si="246"/>
        <v>2.5883895106448618E-2</v>
      </c>
    </row>
    <row r="3046" spans="1:11" x14ac:dyDescent="0.2">
      <c r="A3046" s="41">
        <v>44838</v>
      </c>
      <c r="B3046">
        <v>43.488182070000001</v>
      </c>
      <c r="C3046">
        <v>121.0899963</v>
      </c>
      <c r="D3046">
        <v>13.156097409999999</v>
      </c>
      <c r="E3046">
        <v>3790.929932</v>
      </c>
      <c r="G3046" s="41">
        <f t="shared" si="242"/>
        <v>44838</v>
      </c>
      <c r="H3046" s="21">
        <f t="shared" si="243"/>
        <v>1.2978104298113189E-2</v>
      </c>
      <c r="I3046" s="21">
        <f t="shared" si="244"/>
        <v>4.4960296180469372E-2</v>
      </c>
      <c r="J3046" s="21">
        <f t="shared" si="245"/>
        <v>5.2349858357485513E-2</v>
      </c>
      <c r="K3046" s="21">
        <f t="shared" si="246"/>
        <v>3.0583700676563463E-2</v>
      </c>
    </row>
    <row r="3047" spans="1:11" x14ac:dyDescent="0.2">
      <c r="A3047" s="41">
        <v>44839</v>
      </c>
      <c r="B3047">
        <v>43.057353970000001</v>
      </c>
      <c r="C3047">
        <v>120.9499969</v>
      </c>
      <c r="D3047">
        <v>13.19806099</v>
      </c>
      <c r="E3047">
        <v>3783.280029</v>
      </c>
      <c r="G3047" s="41">
        <f t="shared" si="242"/>
        <v>44839</v>
      </c>
      <c r="H3047" s="21">
        <f t="shared" si="243"/>
        <v>-9.906785694249633E-3</v>
      </c>
      <c r="I3047" s="21">
        <f t="shared" si="244"/>
        <v>-1.1561599164074954E-3</v>
      </c>
      <c r="J3047" s="21">
        <f t="shared" si="245"/>
        <v>3.1896677785392402E-3</v>
      </c>
      <c r="K3047" s="21">
        <f t="shared" si="246"/>
        <v>-2.0179489300040654E-3</v>
      </c>
    </row>
    <row r="3048" spans="1:11" x14ac:dyDescent="0.2">
      <c r="A3048" s="41">
        <v>44840</v>
      </c>
      <c r="B3048">
        <v>42.655673980000003</v>
      </c>
      <c r="C3048">
        <v>120.3000031</v>
      </c>
      <c r="D3048">
        <v>13.119126319999999</v>
      </c>
      <c r="E3048">
        <v>3744.5200199999999</v>
      </c>
      <c r="G3048" s="41">
        <f t="shared" si="242"/>
        <v>44840</v>
      </c>
      <c r="H3048" s="21">
        <f t="shared" si="243"/>
        <v>-9.3289520363900365E-3</v>
      </c>
      <c r="I3048" s="21">
        <f t="shared" si="244"/>
        <v>-5.3740704147137164E-3</v>
      </c>
      <c r="J3048" s="21">
        <f t="shared" si="245"/>
        <v>-5.9807777869649303E-3</v>
      </c>
      <c r="K3048" s="21">
        <f t="shared" si="246"/>
        <v>-1.0245080645073235E-2</v>
      </c>
    </row>
    <row r="3049" spans="1:11" x14ac:dyDescent="0.2">
      <c r="A3049" s="41">
        <v>44841</v>
      </c>
      <c r="B3049">
        <v>41.644996640000002</v>
      </c>
      <c r="C3049">
        <v>114.5599976</v>
      </c>
      <c r="D3049">
        <v>12.065999980000001</v>
      </c>
      <c r="E3049">
        <v>3639.6599120000001</v>
      </c>
      <c r="G3049" s="41">
        <f t="shared" si="242"/>
        <v>44841</v>
      </c>
      <c r="H3049" s="21">
        <f t="shared" si="243"/>
        <v>-2.3693854666881547E-2</v>
      </c>
      <c r="I3049" s="21">
        <f t="shared" si="244"/>
        <v>-4.7714092702296873E-2</v>
      </c>
      <c r="J3049" s="21">
        <f t="shared" si="245"/>
        <v>-8.0274121485858108E-2</v>
      </c>
      <c r="K3049" s="21">
        <f t="shared" si="246"/>
        <v>-2.8003617937660263E-2</v>
      </c>
    </row>
    <row r="3050" spans="1:11" x14ac:dyDescent="0.2">
      <c r="A3050" s="41">
        <v>44844</v>
      </c>
      <c r="B3050">
        <v>41.891193389999998</v>
      </c>
      <c r="C3050">
        <v>113.66999819999999</v>
      </c>
      <c r="D3050">
        <v>11.660336490000001</v>
      </c>
      <c r="E3050">
        <v>3612.389893</v>
      </c>
      <c r="G3050" s="41">
        <f t="shared" si="242"/>
        <v>44844</v>
      </c>
      <c r="H3050" s="21">
        <f t="shared" si="243"/>
        <v>5.9117966109648781E-3</v>
      </c>
      <c r="I3050" s="21">
        <f t="shared" si="244"/>
        <v>-7.7688496739284352E-3</v>
      </c>
      <c r="J3050" s="21">
        <f t="shared" si="245"/>
        <v>-3.3620378805934714E-2</v>
      </c>
      <c r="K3050" s="21">
        <f t="shared" si="246"/>
        <v>-7.4924634881655683E-3</v>
      </c>
    </row>
    <row r="3051" spans="1:11" x14ac:dyDescent="0.2">
      <c r="A3051" s="41">
        <v>44845</v>
      </c>
      <c r="B3051">
        <v>42.976367949999997</v>
      </c>
      <c r="C3051">
        <v>112.2099991</v>
      </c>
      <c r="D3051">
        <v>11.576404569999999</v>
      </c>
      <c r="E3051">
        <v>3588.8400879999999</v>
      </c>
      <c r="G3051" s="41">
        <f t="shared" si="242"/>
        <v>44845</v>
      </c>
      <c r="H3051" s="21">
        <f t="shared" si="243"/>
        <v>2.5904598847237538E-2</v>
      </c>
      <c r="I3051" s="21">
        <f t="shared" si="244"/>
        <v>-1.2844190403092592E-2</v>
      </c>
      <c r="J3051" s="21">
        <f t="shared" si="245"/>
        <v>-7.1980701476309639E-3</v>
      </c>
      <c r="K3051" s="21">
        <f t="shared" si="246"/>
        <v>-6.5191758635009256E-3</v>
      </c>
    </row>
    <row r="3052" spans="1:11" x14ac:dyDescent="0.2">
      <c r="A3052" s="41">
        <v>44846</v>
      </c>
      <c r="B3052">
        <v>42.490467070000001</v>
      </c>
      <c r="C3052">
        <v>112.9000015</v>
      </c>
      <c r="D3052">
        <v>11.49047661</v>
      </c>
      <c r="E3052">
        <v>3577.030029</v>
      </c>
      <c r="G3052" s="41">
        <f t="shared" si="242"/>
        <v>44846</v>
      </c>
      <c r="H3052" s="21">
        <f t="shared" si="243"/>
        <v>-1.1306234174216567E-2</v>
      </c>
      <c r="I3052" s="21">
        <f t="shared" si="244"/>
        <v>6.1492060024443962E-3</v>
      </c>
      <c r="J3052" s="21">
        <f t="shared" si="245"/>
        <v>-7.422681151164956E-3</v>
      </c>
      <c r="K3052" s="21">
        <f t="shared" si="246"/>
        <v>-3.2907732611127116E-3</v>
      </c>
    </row>
    <row r="3053" spans="1:11" x14ac:dyDescent="0.2">
      <c r="A3053" s="41">
        <v>44847</v>
      </c>
      <c r="B3053">
        <v>42.850036619999997</v>
      </c>
      <c r="C3053">
        <v>112.5299988</v>
      </c>
      <c r="D3053">
        <v>11.95009613</v>
      </c>
      <c r="E3053">
        <v>3669.9099120000001</v>
      </c>
      <c r="G3053" s="41">
        <f t="shared" si="242"/>
        <v>44847</v>
      </c>
      <c r="H3053" s="21">
        <f t="shared" si="243"/>
        <v>8.4623581427719103E-3</v>
      </c>
      <c r="I3053" s="21">
        <f t="shared" si="244"/>
        <v>-3.2772603638981934E-3</v>
      </c>
      <c r="J3053" s="21">
        <f t="shared" si="245"/>
        <v>4.0000039650226471E-2</v>
      </c>
      <c r="K3053" s="21">
        <f t="shared" si="246"/>
        <v>2.5965642515437759E-2</v>
      </c>
    </row>
    <row r="3054" spans="1:11" x14ac:dyDescent="0.2">
      <c r="A3054" s="41">
        <v>44848</v>
      </c>
      <c r="B3054">
        <v>42.250755310000002</v>
      </c>
      <c r="C3054">
        <v>106.9000015</v>
      </c>
      <c r="D3054">
        <v>11.21770287</v>
      </c>
      <c r="E3054">
        <v>3583.070068</v>
      </c>
      <c r="G3054" s="41">
        <f t="shared" si="242"/>
        <v>44848</v>
      </c>
      <c r="H3054" s="21">
        <f t="shared" si="243"/>
        <v>-1.398554954140422E-2</v>
      </c>
      <c r="I3054" s="21">
        <f t="shared" si="244"/>
        <v>-5.0031079356947394E-2</v>
      </c>
      <c r="J3054" s="21">
        <f t="shared" si="245"/>
        <v>-6.1287645892769915E-2</v>
      </c>
      <c r="K3054" s="21">
        <f t="shared" si="246"/>
        <v>-2.3662663684481222E-2</v>
      </c>
    </row>
    <row r="3055" spans="1:11" x14ac:dyDescent="0.2">
      <c r="A3055" s="41">
        <v>44851</v>
      </c>
      <c r="B3055">
        <v>42.555259700000001</v>
      </c>
      <c r="C3055">
        <v>113.7900009</v>
      </c>
      <c r="D3055">
        <v>11.8781538</v>
      </c>
      <c r="E3055">
        <v>3677.9499510000001</v>
      </c>
      <c r="G3055" s="41">
        <f t="shared" si="242"/>
        <v>44851</v>
      </c>
      <c r="H3055" s="21">
        <f t="shared" si="243"/>
        <v>7.2070756549984663E-3</v>
      </c>
      <c r="I3055" s="21">
        <f t="shared" si="244"/>
        <v>6.4452753071289726E-2</v>
      </c>
      <c r="J3055" s="21">
        <f t="shared" si="245"/>
        <v>5.8875773200079307E-2</v>
      </c>
      <c r="K3055" s="21">
        <f t="shared" si="246"/>
        <v>2.6480052357156447E-2</v>
      </c>
    </row>
    <row r="3056" spans="1:11" x14ac:dyDescent="0.2">
      <c r="A3056" s="41">
        <v>44852</v>
      </c>
      <c r="B3056">
        <v>43.452552799999999</v>
      </c>
      <c r="C3056">
        <v>116.36000060000001</v>
      </c>
      <c r="D3056">
        <v>11.95709038</v>
      </c>
      <c r="E3056">
        <v>3719.9799800000001</v>
      </c>
      <c r="G3056" s="41">
        <f t="shared" si="242"/>
        <v>44852</v>
      </c>
      <c r="H3056" s="21">
        <f t="shared" si="243"/>
        <v>2.108536303915445E-2</v>
      </c>
      <c r="I3056" s="21">
        <f t="shared" si="244"/>
        <v>2.2585461636990045E-2</v>
      </c>
      <c r="J3056" s="21">
        <f t="shared" si="245"/>
        <v>6.6455260075855005E-3</v>
      </c>
      <c r="K3056" s="21">
        <f t="shared" si="246"/>
        <v>1.1427569586305086E-2</v>
      </c>
    </row>
    <row r="3057" spans="1:11" x14ac:dyDescent="0.2">
      <c r="A3057" s="41">
        <v>44853</v>
      </c>
      <c r="B3057">
        <v>43.329456329999999</v>
      </c>
      <c r="C3057">
        <v>115.0699997</v>
      </c>
      <c r="D3057">
        <v>12.04102039</v>
      </c>
      <c r="E3057">
        <v>3695.1599120000001</v>
      </c>
      <c r="G3057" s="41">
        <f t="shared" si="242"/>
        <v>44853</v>
      </c>
      <c r="H3057" s="21">
        <f t="shared" si="243"/>
        <v>-2.8328938593453622E-3</v>
      </c>
      <c r="I3057" s="21">
        <f t="shared" si="244"/>
        <v>-1.1086291623824684E-2</v>
      </c>
      <c r="J3057" s="21">
        <f t="shared" si="245"/>
        <v>7.0192670066611118E-3</v>
      </c>
      <c r="K3057" s="21">
        <f t="shared" si="246"/>
        <v>-6.6720971976843568E-3</v>
      </c>
    </row>
    <row r="3058" spans="1:11" x14ac:dyDescent="0.2">
      <c r="A3058" s="41">
        <v>44854</v>
      </c>
      <c r="B3058">
        <v>43.436355589999998</v>
      </c>
      <c r="C3058">
        <v>115.25</v>
      </c>
      <c r="D3058">
        <v>12.18390179</v>
      </c>
      <c r="E3058">
        <v>3665.780029</v>
      </c>
      <c r="G3058" s="41">
        <f t="shared" si="242"/>
        <v>44854</v>
      </c>
      <c r="H3058" s="21">
        <f t="shared" si="243"/>
        <v>2.4671267321206827E-3</v>
      </c>
      <c r="I3058" s="21">
        <f t="shared" si="244"/>
        <v>1.5642678410470179E-3</v>
      </c>
      <c r="J3058" s="21">
        <f t="shared" si="245"/>
        <v>1.1866220251455006E-2</v>
      </c>
      <c r="K3058" s="21">
        <f t="shared" si="246"/>
        <v>-7.9509097575423127E-3</v>
      </c>
    </row>
    <row r="3059" spans="1:11" x14ac:dyDescent="0.2">
      <c r="A3059" s="41">
        <v>44855</v>
      </c>
      <c r="B3059">
        <v>44.314220429999999</v>
      </c>
      <c r="C3059">
        <v>119.3199997</v>
      </c>
      <c r="D3059">
        <v>12.455675129999999</v>
      </c>
      <c r="E3059">
        <v>3752.75</v>
      </c>
      <c r="G3059" s="41">
        <f t="shared" si="242"/>
        <v>44855</v>
      </c>
      <c r="H3059" s="21">
        <f t="shared" si="243"/>
        <v>2.0210370508204067E-2</v>
      </c>
      <c r="I3059" s="21">
        <f t="shared" si="244"/>
        <v>3.5314531019522644E-2</v>
      </c>
      <c r="J3059" s="21">
        <f t="shared" si="245"/>
        <v>2.2305936528728365E-2</v>
      </c>
      <c r="K3059" s="21">
        <f t="shared" si="246"/>
        <v>2.3724819905171612E-2</v>
      </c>
    </row>
    <row r="3060" spans="1:11" x14ac:dyDescent="0.2">
      <c r="A3060" s="41">
        <v>44858</v>
      </c>
      <c r="B3060">
        <v>45.159687040000001</v>
      </c>
      <c r="C3060">
        <v>119.8199997</v>
      </c>
      <c r="D3060">
        <v>12.588567729999999</v>
      </c>
      <c r="E3060">
        <v>3797.3400879999999</v>
      </c>
      <c r="G3060" s="41">
        <f t="shared" si="242"/>
        <v>44858</v>
      </c>
      <c r="H3060" s="21">
        <f t="shared" si="243"/>
        <v>1.9078900673329582E-2</v>
      </c>
      <c r="I3060" s="21">
        <f t="shared" si="244"/>
        <v>4.1904123471097066E-3</v>
      </c>
      <c r="J3060" s="21">
        <f t="shared" si="245"/>
        <v>1.0669241017688513E-2</v>
      </c>
      <c r="K3060" s="21">
        <f t="shared" si="246"/>
        <v>1.1881976683765227E-2</v>
      </c>
    </row>
    <row r="3061" spans="1:11" x14ac:dyDescent="0.2">
      <c r="A3061" s="41">
        <v>44859</v>
      </c>
      <c r="B3061">
        <v>45.373489380000002</v>
      </c>
      <c r="C3061">
        <v>120.5999985</v>
      </c>
      <c r="D3061">
        <v>13.25001907</v>
      </c>
      <c r="E3061">
        <v>3859.110107</v>
      </c>
      <c r="G3061" s="41">
        <f t="shared" si="242"/>
        <v>44859</v>
      </c>
      <c r="H3061" s="21">
        <f t="shared" si="243"/>
        <v>4.7343627472578882E-3</v>
      </c>
      <c r="I3061" s="21">
        <f t="shared" si="244"/>
        <v>6.5097546482466573E-3</v>
      </c>
      <c r="J3061" s="21">
        <f t="shared" si="245"/>
        <v>5.2543812305484661E-2</v>
      </c>
      <c r="K3061" s="21">
        <f t="shared" si="246"/>
        <v>1.6266654439300865E-2</v>
      </c>
    </row>
    <row r="3062" spans="1:11" x14ac:dyDescent="0.2">
      <c r="A3062" s="41">
        <v>44860</v>
      </c>
      <c r="B3062">
        <v>45.720092770000001</v>
      </c>
      <c r="C3062">
        <v>115.6600037</v>
      </c>
      <c r="D3062">
        <v>12.88532066</v>
      </c>
      <c r="E3062">
        <v>3830.6000979999999</v>
      </c>
      <c r="G3062" s="41">
        <f t="shared" si="242"/>
        <v>44860</v>
      </c>
      <c r="H3062" s="21">
        <f t="shared" si="243"/>
        <v>7.6388965172419915E-3</v>
      </c>
      <c r="I3062" s="21">
        <f t="shared" si="244"/>
        <v>-4.0961814771498517E-2</v>
      </c>
      <c r="J3062" s="21">
        <f t="shared" si="245"/>
        <v>-2.7524368687569023E-2</v>
      </c>
      <c r="K3062" s="21">
        <f t="shared" si="246"/>
        <v>-7.3877158747779337E-3</v>
      </c>
    </row>
    <row r="3063" spans="1:11" x14ac:dyDescent="0.2">
      <c r="A3063" s="41">
        <v>44861</v>
      </c>
      <c r="B3063">
        <v>45.587280270000001</v>
      </c>
      <c r="C3063">
        <v>110.9599991</v>
      </c>
      <c r="D3063">
        <v>13.16508865</v>
      </c>
      <c r="E3063">
        <v>3807.3000489999999</v>
      </c>
      <c r="G3063" s="41">
        <f t="shared" si="242"/>
        <v>44861</v>
      </c>
      <c r="H3063" s="21">
        <f t="shared" si="243"/>
        <v>-2.9049044293966773E-3</v>
      </c>
      <c r="I3063" s="21">
        <f t="shared" si="244"/>
        <v>-4.0636386388080314E-2</v>
      </c>
      <c r="J3063" s="21">
        <f t="shared" si="245"/>
        <v>2.1712148062289716E-2</v>
      </c>
      <c r="K3063" s="21">
        <f t="shared" si="246"/>
        <v>-6.082610662534349E-3</v>
      </c>
    </row>
    <row r="3064" spans="1:11" x14ac:dyDescent="0.2">
      <c r="A3064" s="41">
        <v>44862</v>
      </c>
      <c r="B3064">
        <v>46.163883210000002</v>
      </c>
      <c r="C3064">
        <v>103.4100037</v>
      </c>
      <c r="D3064">
        <v>13.822543140000001</v>
      </c>
      <c r="E3064">
        <v>3901.0600589999999</v>
      </c>
      <c r="G3064" s="41">
        <f t="shared" si="242"/>
        <v>44862</v>
      </c>
      <c r="H3064" s="21">
        <f t="shared" si="243"/>
        <v>1.2648329459115608E-2</v>
      </c>
      <c r="I3064" s="21">
        <f t="shared" si="244"/>
        <v>-6.8042496946992159E-2</v>
      </c>
      <c r="J3064" s="21">
        <f t="shared" si="245"/>
        <v>4.9939237591081653E-2</v>
      </c>
      <c r="K3064" s="21">
        <f t="shared" si="246"/>
        <v>2.4626377956375345E-2</v>
      </c>
    </row>
    <row r="3065" spans="1:11" x14ac:dyDescent="0.2">
      <c r="A3065" s="41">
        <v>44865</v>
      </c>
      <c r="B3065">
        <v>46.105575559999998</v>
      </c>
      <c r="C3065">
        <v>102.4400024</v>
      </c>
      <c r="D3065">
        <v>13.485821720000001</v>
      </c>
      <c r="E3065">
        <v>3871.9799800000001</v>
      </c>
      <c r="G3065" s="41">
        <f t="shared" si="242"/>
        <v>44865</v>
      </c>
      <c r="H3065" s="21">
        <f t="shared" si="243"/>
        <v>-1.2630577400683806E-3</v>
      </c>
      <c r="I3065" s="21">
        <f t="shared" si="244"/>
        <v>-9.3801495531713464E-3</v>
      </c>
      <c r="J3065" s="21">
        <f t="shared" si="245"/>
        <v>-2.4360308851240853E-2</v>
      </c>
      <c r="K3065" s="21">
        <f t="shared" si="246"/>
        <v>-7.4544043311791652E-3</v>
      </c>
    </row>
    <row r="3066" spans="1:11" x14ac:dyDescent="0.2">
      <c r="A3066" s="41">
        <v>44866</v>
      </c>
      <c r="B3066">
        <v>45.898254389999998</v>
      </c>
      <c r="C3066">
        <v>96.790000919999997</v>
      </c>
      <c r="D3066">
        <v>13.53178406</v>
      </c>
      <c r="E3066">
        <v>3856.1000979999999</v>
      </c>
      <c r="G3066" s="41">
        <f t="shared" si="242"/>
        <v>44866</v>
      </c>
      <c r="H3066" s="21">
        <f t="shared" si="243"/>
        <v>-4.496661574698281E-3</v>
      </c>
      <c r="I3066" s="21">
        <f t="shared" si="244"/>
        <v>-5.5154249781626308E-2</v>
      </c>
      <c r="J3066" s="21">
        <f t="shared" si="245"/>
        <v>3.4081972129169635E-3</v>
      </c>
      <c r="K3066" s="21">
        <f t="shared" si="246"/>
        <v>-4.1012303994403254E-3</v>
      </c>
    </row>
    <row r="3067" spans="1:11" x14ac:dyDescent="0.2">
      <c r="A3067" s="41">
        <v>44867</v>
      </c>
      <c r="B3067">
        <v>45.593765259999998</v>
      </c>
      <c r="C3067">
        <v>92.120002749999998</v>
      </c>
      <c r="D3067">
        <v>13.20805264</v>
      </c>
      <c r="E3067">
        <v>3759.6899410000001</v>
      </c>
      <c r="G3067" s="41">
        <f t="shared" si="242"/>
        <v>44867</v>
      </c>
      <c r="H3067" s="21">
        <f t="shared" si="243"/>
        <v>-6.6340024048134683E-3</v>
      </c>
      <c r="I3067" s="21">
        <f t="shared" si="244"/>
        <v>-4.8248766666092902E-2</v>
      </c>
      <c r="J3067" s="21">
        <f t="shared" si="245"/>
        <v>-2.3923779640923404E-2</v>
      </c>
      <c r="K3067" s="21">
        <f t="shared" si="246"/>
        <v>-2.5001985049611042E-2</v>
      </c>
    </row>
    <row r="3068" spans="1:11" x14ac:dyDescent="0.2">
      <c r="A3068" s="41">
        <v>44868</v>
      </c>
      <c r="B3068">
        <v>45.584041599999999</v>
      </c>
      <c r="C3068">
        <v>89.300003050000001</v>
      </c>
      <c r="D3068">
        <v>13.40988445</v>
      </c>
      <c r="E3068">
        <v>3719.889893</v>
      </c>
      <c r="G3068" s="41">
        <f t="shared" si="242"/>
        <v>44868</v>
      </c>
      <c r="H3068" s="21">
        <f t="shared" si="243"/>
        <v>-2.1326731724281378E-4</v>
      </c>
      <c r="I3068" s="21">
        <f t="shared" si="244"/>
        <v>-3.061224072748947E-2</v>
      </c>
      <c r="J3068" s="21">
        <f t="shared" si="245"/>
        <v>1.5280966505899718E-2</v>
      </c>
      <c r="K3068" s="21">
        <f t="shared" si="246"/>
        <v>-1.0585992096309393E-2</v>
      </c>
    </row>
    <row r="3069" spans="1:11" x14ac:dyDescent="0.2">
      <c r="A3069" s="41">
        <v>44869</v>
      </c>
      <c r="B3069">
        <v>45.665027619999996</v>
      </c>
      <c r="C3069">
        <v>90.980003359999998</v>
      </c>
      <c r="D3069">
        <v>14.144275670000001</v>
      </c>
      <c r="E3069">
        <v>3770.5500489999999</v>
      </c>
      <c r="G3069" s="41">
        <f t="shared" si="242"/>
        <v>44869</v>
      </c>
      <c r="H3069" s="21">
        <f t="shared" si="243"/>
        <v>1.7766309690274906E-3</v>
      </c>
      <c r="I3069" s="21">
        <f t="shared" si="244"/>
        <v>1.8812992750508073E-2</v>
      </c>
      <c r="J3069" s="21">
        <f t="shared" si="245"/>
        <v>5.4764917828952653E-2</v>
      </c>
      <c r="K3069" s="21">
        <f t="shared" si="246"/>
        <v>1.3618724601319743E-2</v>
      </c>
    </row>
    <row r="3070" spans="1:11" x14ac:dyDescent="0.2">
      <c r="A3070" s="41">
        <v>44872</v>
      </c>
      <c r="B3070">
        <v>46.144451140000001</v>
      </c>
      <c r="C3070">
        <v>90.52999878</v>
      </c>
      <c r="D3070">
        <v>14.28915787</v>
      </c>
      <c r="E3070">
        <v>3806.8000489999999</v>
      </c>
      <c r="G3070" s="41">
        <f t="shared" si="242"/>
        <v>44872</v>
      </c>
      <c r="H3070" s="21">
        <f t="shared" si="243"/>
        <v>1.0498702069984746E-2</v>
      </c>
      <c r="I3070" s="21">
        <f t="shared" si="244"/>
        <v>-4.9461921672981912E-3</v>
      </c>
      <c r="J3070" s="21">
        <f t="shared" si="245"/>
        <v>1.0243168570822858E-2</v>
      </c>
      <c r="K3070" s="21">
        <f t="shared" si="246"/>
        <v>9.6139819201217502E-3</v>
      </c>
    </row>
    <row r="3071" spans="1:11" x14ac:dyDescent="0.2">
      <c r="A3071" s="41">
        <v>44873</v>
      </c>
      <c r="B3071">
        <v>46.254589080000002</v>
      </c>
      <c r="C3071">
        <v>89.980003359999998</v>
      </c>
      <c r="D3071">
        <v>14.589907650000001</v>
      </c>
      <c r="E3071">
        <v>3828.110107</v>
      </c>
      <c r="G3071" s="41">
        <f t="shared" si="242"/>
        <v>44873</v>
      </c>
      <c r="H3071" s="21">
        <f t="shared" si="243"/>
        <v>2.3868078886852117E-3</v>
      </c>
      <c r="I3071" s="21">
        <f t="shared" si="244"/>
        <v>-6.0752836342853334E-3</v>
      </c>
      <c r="J3071" s="21">
        <f t="shared" si="245"/>
        <v>2.1047411102611102E-2</v>
      </c>
      <c r="K3071" s="21">
        <f t="shared" si="246"/>
        <v>5.597892646239222E-3</v>
      </c>
    </row>
    <row r="3072" spans="1:11" x14ac:dyDescent="0.2">
      <c r="A3072" s="41">
        <v>44874</v>
      </c>
      <c r="B3072">
        <v>45.179122919999998</v>
      </c>
      <c r="C3072">
        <v>86.13999939</v>
      </c>
      <c r="D3072">
        <v>13.76459122</v>
      </c>
      <c r="E3072">
        <v>3748.570068</v>
      </c>
      <c r="G3072" s="41">
        <f t="shared" si="242"/>
        <v>44874</v>
      </c>
      <c r="H3072" s="21">
        <f t="shared" si="243"/>
        <v>-2.3251015334714648E-2</v>
      </c>
      <c r="I3072" s="21">
        <f t="shared" si="244"/>
        <v>-4.2676192782929445E-2</v>
      </c>
      <c r="J3072" s="21">
        <f t="shared" si="245"/>
        <v>-5.6567625361220175E-2</v>
      </c>
      <c r="K3072" s="21">
        <f t="shared" si="246"/>
        <v>-2.0777886940752999E-2</v>
      </c>
    </row>
    <row r="3073" spans="1:11" x14ac:dyDescent="0.2">
      <c r="A3073" s="41">
        <v>44875</v>
      </c>
      <c r="B3073">
        <v>46.115295410000002</v>
      </c>
      <c r="C3073">
        <v>96.629997250000002</v>
      </c>
      <c r="D3073">
        <v>15.73695946</v>
      </c>
      <c r="E3073">
        <v>3956.3701169999999</v>
      </c>
      <c r="G3073" s="41">
        <f t="shared" si="242"/>
        <v>44875</v>
      </c>
      <c r="H3073" s="21">
        <f t="shared" si="243"/>
        <v>2.0721351577756661E-2</v>
      </c>
      <c r="I3073" s="21">
        <f t="shared" si="244"/>
        <v>0.12177847613518544</v>
      </c>
      <c r="J3073" s="21">
        <f t="shared" si="245"/>
        <v>0.14329290339796952</v>
      </c>
      <c r="K3073" s="21">
        <f t="shared" si="246"/>
        <v>5.5434484411510221E-2</v>
      </c>
    </row>
    <row r="3074" spans="1:11" x14ac:dyDescent="0.2">
      <c r="A3074" s="41">
        <v>44876</v>
      </c>
      <c r="B3074">
        <v>46.186561580000003</v>
      </c>
      <c r="C3074">
        <v>100.7900009</v>
      </c>
      <c r="D3074">
        <v>16.31347847</v>
      </c>
      <c r="E3074">
        <v>3992.929932</v>
      </c>
      <c r="G3074" s="41">
        <f t="shared" ref="G3074:G3137" si="247">A3074</f>
        <v>44876</v>
      </c>
      <c r="H3074" s="21">
        <f t="shared" si="243"/>
        <v>1.5453911628753726E-3</v>
      </c>
      <c r="I3074" s="21">
        <f t="shared" si="244"/>
        <v>4.3050851375244115E-2</v>
      </c>
      <c r="J3074" s="21">
        <f t="shared" si="245"/>
        <v>3.6634714060577611E-2</v>
      </c>
      <c r="K3074" s="21">
        <f t="shared" si="246"/>
        <v>9.2407469268123155E-3</v>
      </c>
    </row>
    <row r="3075" spans="1:11" x14ac:dyDescent="0.2">
      <c r="A3075" s="41">
        <v>44879</v>
      </c>
      <c r="B3075">
        <v>44.829277040000001</v>
      </c>
      <c r="C3075">
        <v>98.489997860000003</v>
      </c>
      <c r="D3075">
        <v>16.28150368</v>
      </c>
      <c r="E3075">
        <v>3957.25</v>
      </c>
      <c r="G3075" s="41">
        <f t="shared" si="247"/>
        <v>44879</v>
      </c>
      <c r="H3075" s="21">
        <f t="shared" si="243"/>
        <v>-2.9387001187543303E-2</v>
      </c>
      <c r="I3075" s="21">
        <f t="shared" si="244"/>
        <v>-2.2819754136940262E-2</v>
      </c>
      <c r="J3075" s="21">
        <f t="shared" si="245"/>
        <v>-1.9600228154160737E-3</v>
      </c>
      <c r="K3075" s="21">
        <f t="shared" si="246"/>
        <v>-8.9357771379996453E-3</v>
      </c>
    </row>
    <row r="3076" spans="1:11" x14ac:dyDescent="0.2">
      <c r="A3076" s="41">
        <v>44880</v>
      </c>
      <c r="B3076">
        <v>47.760883329999999</v>
      </c>
      <c r="C3076">
        <v>98.940002440000001</v>
      </c>
      <c r="D3076">
        <v>16.652196880000002</v>
      </c>
      <c r="E3076">
        <v>3991.7299800000001</v>
      </c>
      <c r="G3076" s="41">
        <f t="shared" si="247"/>
        <v>44880</v>
      </c>
      <c r="H3076" s="21">
        <f t="shared" si="243"/>
        <v>6.5394904481377233E-2</v>
      </c>
      <c r="I3076" s="21">
        <f t="shared" si="244"/>
        <v>4.5690383772742926E-3</v>
      </c>
      <c r="J3076" s="21">
        <f t="shared" si="245"/>
        <v>2.2767749667701453E-2</v>
      </c>
      <c r="K3076" s="21">
        <f t="shared" si="246"/>
        <v>8.7131164318656751E-3</v>
      </c>
    </row>
    <row r="3077" spans="1:11" x14ac:dyDescent="0.2">
      <c r="A3077" s="41">
        <v>44881</v>
      </c>
      <c r="B3077">
        <v>48.104255680000001</v>
      </c>
      <c r="C3077">
        <v>97.120002749999998</v>
      </c>
      <c r="D3077">
        <v>15.896824840000001</v>
      </c>
      <c r="E3077">
        <v>3958.790039</v>
      </c>
      <c r="G3077" s="41">
        <f t="shared" si="247"/>
        <v>44881</v>
      </c>
      <c r="H3077" s="21">
        <f t="shared" ref="H3077:H3140" si="248">(B3077-B3076)/B3076</f>
        <v>7.189405347206395E-3</v>
      </c>
      <c r="I3077" s="21">
        <f t="shared" ref="I3077:I3140" si="249">C3077/C3076-1</f>
        <v>-1.8394983273865462E-2</v>
      </c>
      <c r="J3077" s="21">
        <f t="shared" ref="J3077:J3140" si="250">D3077/D3076-1</f>
        <v>-4.5361704851522355E-2</v>
      </c>
      <c r="K3077" s="21">
        <f t="shared" ref="K3077:K3140" si="251">E3077/E3076-1</f>
        <v>-8.2520463971864633E-3</v>
      </c>
    </row>
    <row r="3078" spans="1:11" x14ac:dyDescent="0.2">
      <c r="A3078" s="41">
        <v>44882</v>
      </c>
      <c r="B3078">
        <v>47.942279820000003</v>
      </c>
      <c r="C3078">
        <v>94.849998470000003</v>
      </c>
      <c r="D3078">
        <v>15.664017680000001</v>
      </c>
      <c r="E3078">
        <v>3946.5600589999999</v>
      </c>
      <c r="G3078" s="41">
        <f t="shared" si="247"/>
        <v>44882</v>
      </c>
      <c r="H3078" s="21">
        <f t="shared" si="248"/>
        <v>-3.3671835830388283E-3</v>
      </c>
      <c r="I3078" s="21">
        <f t="shared" si="249"/>
        <v>-2.3373190030104185E-2</v>
      </c>
      <c r="J3078" s="21">
        <f t="shared" si="250"/>
        <v>-1.4644884267341562E-2</v>
      </c>
      <c r="K3078" s="21">
        <f t="shared" si="251"/>
        <v>-3.0893227171727711E-3</v>
      </c>
    </row>
    <row r="3079" spans="1:11" x14ac:dyDescent="0.2">
      <c r="A3079" s="41">
        <v>44883</v>
      </c>
      <c r="B3079">
        <v>48.664657589999997</v>
      </c>
      <c r="C3079">
        <v>94.13999939</v>
      </c>
      <c r="D3079">
        <v>15.39624023</v>
      </c>
      <c r="E3079">
        <v>3965.3400879999999</v>
      </c>
      <c r="G3079" s="41">
        <f t="shared" si="247"/>
        <v>44883</v>
      </c>
      <c r="H3079" s="21">
        <f t="shared" si="248"/>
        <v>1.5067655787588164E-2</v>
      </c>
      <c r="I3079" s="21">
        <f t="shared" si="249"/>
        <v>-7.4854938476838218E-3</v>
      </c>
      <c r="J3079" s="21">
        <f t="shared" si="250"/>
        <v>-1.7095068166445015E-2</v>
      </c>
      <c r="K3079" s="21">
        <f t="shared" si="251"/>
        <v>4.7585818331010721E-3</v>
      </c>
    </row>
    <row r="3080" spans="1:11" x14ac:dyDescent="0.2">
      <c r="A3080" s="41">
        <v>44886</v>
      </c>
      <c r="B3080">
        <v>48.96266937</v>
      </c>
      <c r="C3080">
        <v>92.459999080000003</v>
      </c>
      <c r="D3080">
        <v>15.30431652</v>
      </c>
      <c r="E3080">
        <v>3949.9399410000001</v>
      </c>
      <c r="G3080" s="41">
        <f t="shared" si="247"/>
        <v>44886</v>
      </c>
      <c r="H3080" s="21">
        <f t="shared" si="248"/>
        <v>6.1237825304506178E-3</v>
      </c>
      <c r="I3080" s="21">
        <f t="shared" si="249"/>
        <v>-1.7845765040215733E-2</v>
      </c>
      <c r="J3080" s="21">
        <f t="shared" si="250"/>
        <v>-5.9705297284776693E-3</v>
      </c>
      <c r="K3080" s="21">
        <f t="shared" si="251"/>
        <v>-3.883688828255627E-3</v>
      </c>
    </row>
    <row r="3081" spans="1:11" x14ac:dyDescent="0.2">
      <c r="A3081" s="41">
        <v>44887</v>
      </c>
      <c r="B3081">
        <v>49.137603759999998</v>
      </c>
      <c r="C3081">
        <v>93.199996949999999</v>
      </c>
      <c r="D3081">
        <v>16.024717330000001</v>
      </c>
      <c r="E3081">
        <v>4003.580078</v>
      </c>
      <c r="G3081" s="41">
        <f t="shared" si="247"/>
        <v>44887</v>
      </c>
      <c r="H3081" s="21">
        <f t="shared" si="248"/>
        <v>3.5728115368477329E-3</v>
      </c>
      <c r="I3081" s="21">
        <f t="shared" si="249"/>
        <v>8.0034379987363735E-3</v>
      </c>
      <c r="J3081" s="21">
        <f t="shared" si="250"/>
        <v>4.7071740123681094E-2</v>
      </c>
      <c r="K3081" s="21">
        <f t="shared" si="251"/>
        <v>1.3579988000126386E-2</v>
      </c>
    </row>
    <row r="3082" spans="1:11" x14ac:dyDescent="0.2">
      <c r="A3082" s="41">
        <v>44888</v>
      </c>
      <c r="B3082">
        <v>49.374069210000002</v>
      </c>
      <c r="C3082">
        <v>94.129997250000002</v>
      </c>
      <c r="D3082">
        <v>16.5053196</v>
      </c>
      <c r="E3082">
        <v>4027.26001</v>
      </c>
      <c r="G3082" s="41">
        <f t="shared" si="247"/>
        <v>44888</v>
      </c>
      <c r="H3082" s="21">
        <f t="shared" si="248"/>
        <v>4.8123113848806921E-3</v>
      </c>
      <c r="I3082" s="21">
        <f t="shared" si="249"/>
        <v>9.9785443179674083E-3</v>
      </c>
      <c r="J3082" s="21">
        <f t="shared" si="250"/>
        <v>2.9991310305377938E-2</v>
      </c>
      <c r="K3082" s="21">
        <f t="shared" si="251"/>
        <v>5.9146892377957005E-3</v>
      </c>
    </row>
    <row r="3083" spans="1:11" x14ac:dyDescent="0.2">
      <c r="A3083" s="41">
        <v>44890</v>
      </c>
      <c r="B3083">
        <v>49.58463287</v>
      </c>
      <c r="C3083">
        <v>93.410003660000001</v>
      </c>
      <c r="D3083">
        <v>16.25652504</v>
      </c>
      <c r="E3083">
        <v>4026.1201169999999</v>
      </c>
      <c r="G3083" s="41">
        <f t="shared" si="247"/>
        <v>44890</v>
      </c>
      <c r="H3083" s="21">
        <f t="shared" si="248"/>
        <v>4.2646608507072702E-3</v>
      </c>
      <c r="I3083" s="21">
        <f t="shared" si="249"/>
        <v>-7.6489281954165156E-3</v>
      </c>
      <c r="J3083" s="21">
        <f t="shared" si="250"/>
        <v>-1.5073598453676729E-2</v>
      </c>
      <c r="K3083" s="21">
        <f t="shared" si="251"/>
        <v>-2.8304430237169331E-4</v>
      </c>
    </row>
    <row r="3084" spans="1:11" x14ac:dyDescent="0.2">
      <c r="A3084" s="41">
        <v>44893</v>
      </c>
      <c r="B3084">
        <v>49.727161410000001</v>
      </c>
      <c r="C3084">
        <v>93.949996949999999</v>
      </c>
      <c r="D3084">
        <v>15.813892360000001</v>
      </c>
      <c r="E3084">
        <v>3963.9399410000001</v>
      </c>
      <c r="G3084" s="41">
        <f t="shared" si="247"/>
        <v>44893</v>
      </c>
      <c r="H3084" s="21">
        <f t="shared" si="248"/>
        <v>2.8744498396041204E-3</v>
      </c>
      <c r="I3084" s="21">
        <f t="shared" si="249"/>
        <v>5.7808935750125467E-3</v>
      </c>
      <c r="J3084" s="21">
        <f t="shared" si="250"/>
        <v>-2.7228000997192137E-2</v>
      </c>
      <c r="K3084" s="21">
        <f t="shared" si="251"/>
        <v>-1.5444192968175119E-2</v>
      </c>
    </row>
    <row r="3085" spans="1:11" x14ac:dyDescent="0.2">
      <c r="A3085" s="41">
        <v>44894</v>
      </c>
      <c r="B3085">
        <v>49.552238459999998</v>
      </c>
      <c r="C3085">
        <v>92.41999817</v>
      </c>
      <c r="D3085">
        <v>15.62604904</v>
      </c>
      <c r="E3085">
        <v>3957.6298830000001</v>
      </c>
      <c r="G3085" s="41">
        <f t="shared" si="247"/>
        <v>44894</v>
      </c>
      <c r="H3085" s="21">
        <f t="shared" si="248"/>
        <v>-3.5176540353422654E-3</v>
      </c>
      <c r="I3085" s="21">
        <f t="shared" si="249"/>
        <v>-1.6285245659073966E-2</v>
      </c>
      <c r="J3085" s="21">
        <f t="shared" si="250"/>
        <v>-1.1878373503738771E-2</v>
      </c>
      <c r="K3085" s="21">
        <f t="shared" si="251"/>
        <v>-1.5918651881512424E-3</v>
      </c>
    </row>
    <row r="3086" spans="1:11" x14ac:dyDescent="0.2">
      <c r="A3086" s="41">
        <v>44895</v>
      </c>
      <c r="B3086">
        <v>49.374069210000002</v>
      </c>
      <c r="C3086">
        <v>96.540000919999997</v>
      </c>
      <c r="D3086">
        <v>16.913311</v>
      </c>
      <c r="E3086">
        <v>4080.110107</v>
      </c>
      <c r="G3086" s="41">
        <f t="shared" si="247"/>
        <v>44895</v>
      </c>
      <c r="H3086" s="21">
        <f t="shared" si="248"/>
        <v>-3.5955842871522275E-3</v>
      </c>
      <c r="I3086" s="21">
        <f t="shared" si="249"/>
        <v>4.4579126072060049E-2</v>
      </c>
      <c r="J3086" s="21">
        <f t="shared" si="250"/>
        <v>8.2379234616813957E-2</v>
      </c>
      <c r="K3086" s="21">
        <f t="shared" si="251"/>
        <v>3.094787224194806E-2</v>
      </c>
    </row>
    <row r="3087" spans="1:11" x14ac:dyDescent="0.2">
      <c r="A3087" s="41">
        <v>44896</v>
      </c>
      <c r="B3087">
        <v>49.681816099999999</v>
      </c>
      <c r="C3087">
        <v>95.5</v>
      </c>
      <c r="D3087">
        <v>17.125188829999999</v>
      </c>
      <c r="E3087">
        <v>4076.570068</v>
      </c>
      <c r="G3087" s="41">
        <f t="shared" si="247"/>
        <v>44896</v>
      </c>
      <c r="H3087" s="21">
        <f t="shared" si="248"/>
        <v>6.2329659054649565E-3</v>
      </c>
      <c r="I3087" s="21">
        <f t="shared" si="249"/>
        <v>-1.0772746116522347E-2</v>
      </c>
      <c r="J3087" s="21">
        <f t="shared" si="250"/>
        <v>1.2527282801102491E-2</v>
      </c>
      <c r="K3087" s="21">
        <f t="shared" si="251"/>
        <v>-8.6763320282134959E-4</v>
      </c>
    </row>
    <row r="3088" spans="1:11" x14ac:dyDescent="0.2">
      <c r="A3088" s="41">
        <v>44897</v>
      </c>
      <c r="B3088">
        <v>49.633224490000003</v>
      </c>
      <c r="C3088">
        <v>94.129997250000002</v>
      </c>
      <c r="D3088">
        <v>16.866338729999999</v>
      </c>
      <c r="E3088">
        <v>4071.6999510000001</v>
      </c>
      <c r="G3088" s="41">
        <f t="shared" si="247"/>
        <v>44897</v>
      </c>
      <c r="H3088" s="21">
        <f t="shared" si="248"/>
        <v>-9.7805623494499135E-4</v>
      </c>
      <c r="I3088" s="21">
        <f t="shared" si="249"/>
        <v>-1.43455785340314E-2</v>
      </c>
      <c r="J3088" s="21">
        <f t="shared" si="250"/>
        <v>-1.511516763812526E-2</v>
      </c>
      <c r="K3088" s="21">
        <f t="shared" si="251"/>
        <v>-1.1946604421764206E-3</v>
      </c>
    </row>
    <row r="3089" spans="1:11" x14ac:dyDescent="0.2">
      <c r="A3089" s="41">
        <v>44900</v>
      </c>
      <c r="B3089">
        <v>49.124645229999999</v>
      </c>
      <c r="C3089">
        <v>91.010002139999997</v>
      </c>
      <c r="D3089">
        <v>16.60049248</v>
      </c>
      <c r="E3089">
        <v>3998.8400879999999</v>
      </c>
      <c r="G3089" s="41">
        <f t="shared" si="247"/>
        <v>44900</v>
      </c>
      <c r="H3089" s="21">
        <f t="shared" si="248"/>
        <v>-1.0246750341648108E-2</v>
      </c>
      <c r="I3089" s="21">
        <f t="shared" si="249"/>
        <v>-3.3145598652399855E-2</v>
      </c>
      <c r="J3089" s="21">
        <f t="shared" si="250"/>
        <v>-1.5761941833122406E-2</v>
      </c>
      <c r="K3089" s="21">
        <f t="shared" si="251"/>
        <v>-1.7894212215245897E-2</v>
      </c>
    </row>
    <row r="3090" spans="1:11" x14ac:dyDescent="0.2">
      <c r="A3090" s="41">
        <v>44901</v>
      </c>
      <c r="B3090">
        <v>48.554519650000003</v>
      </c>
      <c r="C3090">
        <v>88.25</v>
      </c>
      <c r="D3090">
        <v>15.97784805</v>
      </c>
      <c r="E3090">
        <v>3941.26001</v>
      </c>
      <c r="G3090" s="41">
        <f t="shared" si="247"/>
        <v>44901</v>
      </c>
      <c r="H3090" s="21">
        <f t="shared" si="248"/>
        <v>-1.1605693584771678E-2</v>
      </c>
      <c r="I3090" s="21">
        <f t="shared" si="249"/>
        <v>-3.0326360565889332E-2</v>
      </c>
      <c r="J3090" s="21">
        <f t="shared" si="250"/>
        <v>-3.7507587847176893E-2</v>
      </c>
      <c r="K3090" s="21">
        <f t="shared" si="251"/>
        <v>-1.4399194949753169E-2</v>
      </c>
    </row>
    <row r="3091" spans="1:11" x14ac:dyDescent="0.2">
      <c r="A3091" s="41">
        <v>44902</v>
      </c>
      <c r="B3091">
        <v>48.301849369999999</v>
      </c>
      <c r="C3091">
        <v>88.459999080000003</v>
      </c>
      <c r="D3091">
        <v>16.110773089999999</v>
      </c>
      <c r="E3091">
        <v>3933.919922</v>
      </c>
      <c r="G3091" s="41">
        <f t="shared" si="247"/>
        <v>44902</v>
      </c>
      <c r="H3091" s="21">
        <f t="shared" si="248"/>
        <v>-5.2038467648604118E-3</v>
      </c>
      <c r="I3091" s="21">
        <f t="shared" si="249"/>
        <v>2.3795929745042965E-3</v>
      </c>
      <c r="J3091" s="21">
        <f t="shared" si="250"/>
        <v>8.3193330906659035E-3</v>
      </c>
      <c r="K3091" s="21">
        <f t="shared" si="251"/>
        <v>-1.8623709121895482E-3</v>
      </c>
    </row>
    <row r="3092" spans="1:11" x14ac:dyDescent="0.2">
      <c r="A3092" s="41">
        <v>44903</v>
      </c>
      <c r="B3092">
        <v>48.376636509999997</v>
      </c>
      <c r="C3092">
        <v>90.349998470000003</v>
      </c>
      <c r="D3092">
        <v>17.15917206</v>
      </c>
      <c r="E3092">
        <v>3963.51001</v>
      </c>
      <c r="G3092" s="41">
        <f t="shared" si="247"/>
        <v>44903</v>
      </c>
      <c r="H3092" s="21">
        <f t="shared" si="248"/>
        <v>1.5483287073982687E-3</v>
      </c>
      <c r="I3092" s="21">
        <f t="shared" si="249"/>
        <v>2.1365582293198404E-2</v>
      </c>
      <c r="J3092" s="21">
        <f t="shared" si="250"/>
        <v>6.507440481864557E-2</v>
      </c>
      <c r="K3092" s="21">
        <f t="shared" si="251"/>
        <v>7.5217819850681433E-3</v>
      </c>
    </row>
    <row r="3093" spans="1:11" x14ac:dyDescent="0.2">
      <c r="A3093" s="41">
        <v>44904</v>
      </c>
      <c r="B3093">
        <v>47.248348239999999</v>
      </c>
      <c r="C3093">
        <v>89.089996339999999</v>
      </c>
      <c r="D3093">
        <v>16.991266249999999</v>
      </c>
      <c r="E3093">
        <v>3934.3798830000001</v>
      </c>
      <c r="G3093" s="41">
        <f t="shared" si="247"/>
        <v>44904</v>
      </c>
      <c r="H3093" s="21">
        <f t="shared" si="248"/>
        <v>-2.3322999517892667E-2</v>
      </c>
      <c r="I3093" s="21">
        <f t="shared" si="249"/>
        <v>-1.3945790274898284E-2</v>
      </c>
      <c r="J3093" s="21">
        <f t="shared" si="250"/>
        <v>-9.7851929809252836E-3</v>
      </c>
      <c r="K3093" s="21">
        <f t="shared" si="251"/>
        <v>-7.3495782592964964E-3</v>
      </c>
    </row>
    <row r="3094" spans="1:11" x14ac:dyDescent="0.2">
      <c r="A3094" s="41">
        <v>44907</v>
      </c>
      <c r="B3094">
        <v>48.129520419999999</v>
      </c>
      <c r="C3094">
        <v>90.550003050000001</v>
      </c>
      <c r="D3094">
        <v>17.524961470000001</v>
      </c>
      <c r="E3094">
        <v>3990.5600589999999</v>
      </c>
      <c r="G3094" s="41">
        <f t="shared" si="247"/>
        <v>44907</v>
      </c>
      <c r="H3094" s="21">
        <f t="shared" si="248"/>
        <v>1.8649798624156097E-2</v>
      </c>
      <c r="I3094" s="21">
        <f t="shared" si="249"/>
        <v>1.6387998316085728E-2</v>
      </c>
      <c r="J3094" s="21">
        <f t="shared" si="250"/>
        <v>3.1409973344393993E-2</v>
      </c>
      <c r="K3094" s="21">
        <f t="shared" si="251"/>
        <v>1.4279296273028486E-2</v>
      </c>
    </row>
    <row r="3095" spans="1:11" x14ac:dyDescent="0.2">
      <c r="A3095" s="41">
        <v>44908</v>
      </c>
      <c r="B3095">
        <v>47.957191469999998</v>
      </c>
      <c r="C3095">
        <v>92.489997860000003</v>
      </c>
      <c r="D3095">
        <v>18.061655040000002</v>
      </c>
      <c r="E3095">
        <v>4019.6499020000001</v>
      </c>
      <c r="G3095" s="41">
        <f t="shared" si="247"/>
        <v>44908</v>
      </c>
      <c r="H3095" s="21">
        <f t="shared" si="248"/>
        <v>-3.5805249771071936E-3</v>
      </c>
      <c r="I3095" s="21">
        <f t="shared" si="249"/>
        <v>2.1424569239702596E-2</v>
      </c>
      <c r="J3095" s="21">
        <f t="shared" si="250"/>
        <v>3.0624522109149011E-2</v>
      </c>
      <c r="K3095" s="21">
        <f t="shared" si="251"/>
        <v>7.2896642501076858E-3</v>
      </c>
    </row>
    <row r="3096" spans="1:11" x14ac:dyDescent="0.2">
      <c r="A3096" s="41">
        <v>44909</v>
      </c>
      <c r="B3096">
        <v>47.690555570000001</v>
      </c>
      <c r="C3096">
        <v>91.58000183</v>
      </c>
      <c r="D3096">
        <v>17.6638813</v>
      </c>
      <c r="E3096">
        <v>3995.320068</v>
      </c>
      <c r="G3096" s="41">
        <f t="shared" si="247"/>
        <v>44909</v>
      </c>
      <c r="H3096" s="21">
        <f t="shared" si="248"/>
        <v>-5.5598731249054349E-3</v>
      </c>
      <c r="I3096" s="21">
        <f t="shared" si="249"/>
        <v>-9.8388588069537875E-3</v>
      </c>
      <c r="J3096" s="21">
        <f t="shared" si="250"/>
        <v>-2.2023105807251753E-2</v>
      </c>
      <c r="K3096" s="21">
        <f t="shared" si="251"/>
        <v>-6.052724638505147E-3</v>
      </c>
    </row>
    <row r="3097" spans="1:11" x14ac:dyDescent="0.2">
      <c r="A3097" s="41">
        <v>44910</v>
      </c>
      <c r="B3097">
        <v>47.264606479999998</v>
      </c>
      <c r="C3097">
        <v>88.449996949999999</v>
      </c>
      <c r="D3097">
        <v>16.94229507</v>
      </c>
      <c r="E3097">
        <v>3895.75</v>
      </c>
      <c r="G3097" s="41">
        <f t="shared" si="247"/>
        <v>44910</v>
      </c>
      <c r="H3097" s="21">
        <f t="shared" si="248"/>
        <v>-8.9315187233412873E-3</v>
      </c>
      <c r="I3097" s="21">
        <f t="shared" si="249"/>
        <v>-3.417782067541586E-2</v>
      </c>
      <c r="J3097" s="21">
        <f t="shared" si="250"/>
        <v>-4.0850944237266762E-2</v>
      </c>
      <c r="K3097" s="21">
        <f t="shared" si="251"/>
        <v>-2.492167493600661E-2</v>
      </c>
    </row>
    <row r="3098" spans="1:11" x14ac:dyDescent="0.2">
      <c r="A3098" s="41">
        <v>44911</v>
      </c>
      <c r="B3098">
        <v>46.415950780000003</v>
      </c>
      <c r="C3098">
        <v>87.86000061</v>
      </c>
      <c r="D3098">
        <v>16.56151199</v>
      </c>
      <c r="E3098">
        <v>3852.360107</v>
      </c>
      <c r="G3098" s="41">
        <f t="shared" si="247"/>
        <v>44911</v>
      </c>
      <c r="H3098" s="21">
        <f t="shared" si="248"/>
        <v>-1.7955416604581342E-2</v>
      </c>
      <c r="I3098" s="21">
        <f t="shared" si="249"/>
        <v>-6.670394124869472E-3</v>
      </c>
      <c r="J3098" s="21">
        <f t="shared" si="250"/>
        <v>-2.2475295019165342E-2</v>
      </c>
      <c r="K3098" s="21">
        <f t="shared" si="251"/>
        <v>-1.1137750882371789E-2</v>
      </c>
    </row>
    <row r="3099" spans="1:11" x14ac:dyDescent="0.2">
      <c r="A3099" s="41">
        <v>44914</v>
      </c>
      <c r="B3099">
        <v>46.432205199999999</v>
      </c>
      <c r="C3099">
        <v>84.91999817</v>
      </c>
      <c r="D3099">
        <v>16.244691849999999</v>
      </c>
      <c r="E3099">
        <v>3817.6599120000001</v>
      </c>
      <c r="G3099" s="41">
        <f t="shared" si="247"/>
        <v>44914</v>
      </c>
      <c r="H3099" s="21">
        <f t="shared" si="248"/>
        <v>3.5019039202789464E-4</v>
      </c>
      <c r="I3099" s="21">
        <f t="shared" si="249"/>
        <v>-3.3462353967538827E-2</v>
      </c>
      <c r="J3099" s="21">
        <f t="shared" si="250"/>
        <v>-1.9129904334296288E-2</v>
      </c>
      <c r="K3099" s="21">
        <f t="shared" si="251"/>
        <v>-9.0075159217195555E-3</v>
      </c>
    </row>
    <row r="3100" spans="1:11" x14ac:dyDescent="0.2">
      <c r="A3100" s="41">
        <v>44915</v>
      </c>
      <c r="B3100">
        <v>46.838649750000002</v>
      </c>
      <c r="C3100">
        <v>85.190002440000001</v>
      </c>
      <c r="D3100">
        <v>16.075792310000001</v>
      </c>
      <c r="E3100">
        <v>3821.6201169999999</v>
      </c>
      <c r="G3100" s="41">
        <f t="shared" si="247"/>
        <v>44915</v>
      </c>
      <c r="H3100" s="21">
        <f t="shared" si="248"/>
        <v>8.7535052072005258E-3</v>
      </c>
      <c r="I3100" s="21">
        <f t="shared" si="249"/>
        <v>3.1795133751590932E-3</v>
      </c>
      <c r="J3100" s="21">
        <f t="shared" si="250"/>
        <v>-1.0397214152141565E-2</v>
      </c>
      <c r="K3100" s="21">
        <f t="shared" si="251"/>
        <v>1.0373383411004244E-3</v>
      </c>
    </row>
    <row r="3101" spans="1:11" x14ac:dyDescent="0.2">
      <c r="A3101" s="41">
        <v>44916</v>
      </c>
      <c r="B3101">
        <v>47.206077579999999</v>
      </c>
      <c r="C3101">
        <v>86.769996640000002</v>
      </c>
      <c r="D3101">
        <v>16.491552349999999</v>
      </c>
      <c r="E3101">
        <v>3878.4399410000001</v>
      </c>
      <c r="G3101" s="41">
        <f t="shared" si="247"/>
        <v>44916</v>
      </c>
      <c r="H3101" s="21">
        <f t="shared" si="248"/>
        <v>7.8445435972457102E-3</v>
      </c>
      <c r="I3101" s="21">
        <f t="shared" si="249"/>
        <v>1.854670917649992E-2</v>
      </c>
      <c r="J3101" s="21">
        <f t="shared" si="250"/>
        <v>2.5862491377260044E-2</v>
      </c>
      <c r="K3101" s="21">
        <f t="shared" si="251"/>
        <v>1.4867993746224162E-2</v>
      </c>
    </row>
    <row r="3102" spans="1:11" x14ac:dyDescent="0.2">
      <c r="A3102" s="41">
        <v>44917</v>
      </c>
      <c r="B3102">
        <v>46.653312679999999</v>
      </c>
      <c r="C3102">
        <v>83.790000919999997</v>
      </c>
      <c r="D3102">
        <v>15.33021832</v>
      </c>
      <c r="E3102">
        <v>3822.389893</v>
      </c>
      <c r="G3102" s="41">
        <f t="shared" si="247"/>
        <v>44917</v>
      </c>
      <c r="H3102" s="21">
        <f t="shared" si="248"/>
        <v>-1.1709613006148005E-2</v>
      </c>
      <c r="I3102" s="21">
        <f t="shared" si="249"/>
        <v>-3.4343619170157491E-2</v>
      </c>
      <c r="J3102" s="21">
        <f t="shared" si="250"/>
        <v>-7.0419934118573058E-2</v>
      </c>
      <c r="K3102" s="21">
        <f t="shared" si="251"/>
        <v>-1.4451699356609948E-2</v>
      </c>
    </row>
    <row r="3103" spans="1:11" x14ac:dyDescent="0.2">
      <c r="A3103" s="41">
        <v>44918</v>
      </c>
      <c r="B3103">
        <v>46.74760818</v>
      </c>
      <c r="C3103">
        <v>85.25</v>
      </c>
      <c r="D3103">
        <v>15.19729519</v>
      </c>
      <c r="E3103">
        <v>3844.820068</v>
      </c>
      <c r="G3103" s="41">
        <f t="shared" si="247"/>
        <v>44918</v>
      </c>
      <c r="H3103" s="21">
        <f t="shared" si="248"/>
        <v>2.0211962363055331E-3</v>
      </c>
      <c r="I3103" s="21">
        <f t="shared" si="249"/>
        <v>1.7424502493966543E-2</v>
      </c>
      <c r="J3103" s="21">
        <f t="shared" si="250"/>
        <v>-8.6706612538314243E-3</v>
      </c>
      <c r="K3103" s="21">
        <f t="shared" si="251"/>
        <v>5.8681023202464822E-3</v>
      </c>
    </row>
    <row r="3104" spans="1:11" x14ac:dyDescent="0.2">
      <c r="A3104" s="41">
        <v>44922</v>
      </c>
      <c r="B3104">
        <v>46.760616300000002</v>
      </c>
      <c r="C3104">
        <v>83.040000919999997</v>
      </c>
      <c r="D3104">
        <v>14.112916950000001</v>
      </c>
      <c r="E3104">
        <v>3829.25</v>
      </c>
      <c r="G3104" s="41">
        <f t="shared" si="247"/>
        <v>44922</v>
      </c>
      <c r="H3104" s="21">
        <f t="shared" si="248"/>
        <v>2.782627926099398E-4</v>
      </c>
      <c r="I3104" s="21">
        <f t="shared" si="249"/>
        <v>-2.5923742873900313E-2</v>
      </c>
      <c r="J3104" s="21">
        <f t="shared" si="250"/>
        <v>-7.1353370875728794E-2</v>
      </c>
      <c r="K3104" s="21">
        <f t="shared" si="251"/>
        <v>-4.0496220173182884E-3</v>
      </c>
    </row>
    <row r="3105" spans="1:11" x14ac:dyDescent="0.2">
      <c r="A3105" s="41">
        <v>44923</v>
      </c>
      <c r="B3105">
        <v>45.941223139999998</v>
      </c>
      <c r="C3105">
        <v>81.819999690000003</v>
      </c>
      <c r="D3105">
        <v>14.027965549999999</v>
      </c>
      <c r="E3105">
        <v>3783.219971</v>
      </c>
      <c r="G3105" s="41">
        <f t="shared" si="247"/>
        <v>44923</v>
      </c>
      <c r="H3105" s="21">
        <f t="shared" si="248"/>
        <v>-1.7523147144662507E-2</v>
      </c>
      <c r="I3105" s="21">
        <f t="shared" si="249"/>
        <v>-1.4691729485592497E-2</v>
      </c>
      <c r="J3105" s="21">
        <f t="shared" si="250"/>
        <v>-6.0194076320984058E-3</v>
      </c>
      <c r="K3105" s="21">
        <f t="shared" si="251"/>
        <v>-1.2020638245087145E-2</v>
      </c>
    </row>
    <row r="3106" spans="1:11" x14ac:dyDescent="0.2">
      <c r="A3106" s="41">
        <v>44924</v>
      </c>
      <c r="B3106">
        <v>46.220855710000002</v>
      </c>
      <c r="C3106">
        <v>84.180000309999997</v>
      </c>
      <c r="D3106">
        <v>14.59463978</v>
      </c>
      <c r="E3106">
        <v>3849.280029</v>
      </c>
      <c r="G3106" s="41">
        <f t="shared" si="247"/>
        <v>44924</v>
      </c>
      <c r="H3106" s="21">
        <f t="shared" si="248"/>
        <v>6.086746300764773E-3</v>
      </c>
      <c r="I3106" s="21">
        <f t="shared" si="249"/>
        <v>2.884381115792678E-2</v>
      </c>
      <c r="J3106" s="21">
        <f t="shared" si="250"/>
        <v>4.0396038041311089E-2</v>
      </c>
      <c r="K3106" s="21">
        <f t="shared" si="251"/>
        <v>1.7461331486505749E-2</v>
      </c>
    </row>
    <row r="3107" spans="1:11" x14ac:dyDescent="0.2">
      <c r="A3107" s="41">
        <v>44925</v>
      </c>
      <c r="B3107">
        <v>46.103801730000001</v>
      </c>
      <c r="C3107">
        <v>84</v>
      </c>
      <c r="D3107">
        <v>14.60563374</v>
      </c>
      <c r="E3107">
        <v>3839.5</v>
      </c>
      <c r="G3107" s="41">
        <f t="shared" si="247"/>
        <v>44925</v>
      </c>
      <c r="H3107" s="21">
        <f t="shared" si="248"/>
        <v>-2.5324927070676565E-3</v>
      </c>
      <c r="I3107" s="21">
        <f t="shared" si="249"/>
        <v>-2.1382787994431718E-3</v>
      </c>
      <c r="J3107" s="21">
        <f t="shared" si="250"/>
        <v>7.5328751964587326E-4</v>
      </c>
      <c r="K3107" s="21">
        <f t="shared" si="251"/>
        <v>-2.5407424054156857E-3</v>
      </c>
    </row>
    <row r="3108" spans="1:11" x14ac:dyDescent="0.2">
      <c r="A3108" s="41">
        <v>44929</v>
      </c>
      <c r="B3108">
        <v>46.692333220000002</v>
      </c>
      <c r="C3108">
        <v>85.819999690000003</v>
      </c>
      <c r="D3108">
        <v>14.306804659999999</v>
      </c>
      <c r="E3108">
        <v>3824.139893</v>
      </c>
      <c r="G3108" s="41">
        <f t="shared" si="247"/>
        <v>44929</v>
      </c>
      <c r="H3108" s="21">
        <f t="shared" si="248"/>
        <v>1.2765357040329288E-2</v>
      </c>
      <c r="I3108" s="21">
        <f t="shared" si="249"/>
        <v>2.1666662976190576E-2</v>
      </c>
      <c r="J3108" s="21">
        <f t="shared" si="250"/>
        <v>-2.0459850309788807E-2</v>
      </c>
      <c r="K3108" s="21">
        <f t="shared" si="251"/>
        <v>-4.0005487693710595E-3</v>
      </c>
    </row>
    <row r="3109" spans="1:11" x14ac:dyDescent="0.2">
      <c r="A3109" s="41">
        <v>44930</v>
      </c>
      <c r="B3109">
        <v>46.744354250000001</v>
      </c>
      <c r="C3109">
        <v>85.13999939</v>
      </c>
      <c r="D3109">
        <v>14.740555759999999</v>
      </c>
      <c r="E3109">
        <v>3852.969971</v>
      </c>
      <c r="G3109" s="41">
        <f t="shared" si="247"/>
        <v>44930</v>
      </c>
      <c r="H3109" s="21">
        <f t="shared" si="248"/>
        <v>1.11412359187303E-3</v>
      </c>
      <c r="I3109" s="21">
        <f t="shared" si="249"/>
        <v>-7.9235644658157689E-3</v>
      </c>
      <c r="J3109" s="21">
        <f t="shared" si="250"/>
        <v>3.0317818010943576E-2</v>
      </c>
      <c r="K3109" s="21">
        <f t="shared" si="251"/>
        <v>7.5389705415256358E-3</v>
      </c>
    </row>
    <row r="3110" spans="1:11" x14ac:dyDescent="0.2">
      <c r="A3110" s="41">
        <v>44931</v>
      </c>
      <c r="B3110">
        <v>46.585033420000002</v>
      </c>
      <c r="C3110">
        <v>83.120002749999998</v>
      </c>
      <c r="D3110">
        <v>14.25683403</v>
      </c>
      <c r="E3110">
        <v>3808.1000979999999</v>
      </c>
      <c r="G3110" s="41">
        <f t="shared" si="247"/>
        <v>44931</v>
      </c>
      <c r="H3110" s="21">
        <f t="shared" si="248"/>
        <v>-3.4083438001499106E-3</v>
      </c>
      <c r="I3110" s="21">
        <f t="shared" si="249"/>
        <v>-2.3725589082365661E-2</v>
      </c>
      <c r="J3110" s="21">
        <f t="shared" si="250"/>
        <v>-3.2815705043674592E-2</v>
      </c>
      <c r="K3110" s="21">
        <f t="shared" si="251"/>
        <v>-1.1645528861558896E-2</v>
      </c>
    </row>
    <row r="3111" spans="1:11" x14ac:dyDescent="0.2">
      <c r="A3111" s="41">
        <v>44932</v>
      </c>
      <c r="B3111">
        <v>47.726322170000003</v>
      </c>
      <c r="C3111">
        <v>86.08000183</v>
      </c>
      <c r="D3111">
        <v>14.85049343</v>
      </c>
      <c r="E3111">
        <v>3895.080078</v>
      </c>
      <c r="G3111" s="41">
        <f t="shared" si="247"/>
        <v>44932</v>
      </c>
      <c r="H3111" s="21">
        <f t="shared" si="248"/>
        <v>2.449904328092679E-2</v>
      </c>
      <c r="I3111" s="21">
        <f t="shared" si="249"/>
        <v>3.5611152334809049E-2</v>
      </c>
      <c r="J3111" s="21">
        <f t="shared" si="250"/>
        <v>4.1640338854390002E-2</v>
      </c>
      <c r="K3111" s="21">
        <f t="shared" si="251"/>
        <v>2.2840780904283875E-2</v>
      </c>
    </row>
    <row r="3112" spans="1:11" x14ac:dyDescent="0.2">
      <c r="A3112" s="41">
        <v>44935</v>
      </c>
      <c r="B3112">
        <v>47.131290440000001</v>
      </c>
      <c r="C3112">
        <v>87.36000061</v>
      </c>
      <c r="D3112">
        <v>15.619053839999999</v>
      </c>
      <c r="E3112">
        <v>3892.0900879999999</v>
      </c>
      <c r="G3112" s="41">
        <f t="shared" si="247"/>
        <v>44935</v>
      </c>
      <c r="H3112" s="21">
        <f t="shared" si="248"/>
        <v>-1.2467579795495528E-2</v>
      </c>
      <c r="I3112" s="21">
        <f t="shared" si="249"/>
        <v>1.4869873986850912E-2</v>
      </c>
      <c r="J3112" s="21">
        <f t="shared" si="250"/>
        <v>5.1753190129521398E-2</v>
      </c>
      <c r="K3112" s="21">
        <f t="shared" si="251"/>
        <v>-7.6763248511579896E-4</v>
      </c>
    </row>
    <row r="3113" spans="1:11" x14ac:dyDescent="0.2">
      <c r="A3113" s="41">
        <v>44936</v>
      </c>
      <c r="B3113">
        <v>47.102027890000002</v>
      </c>
      <c r="C3113">
        <v>89.870002749999998</v>
      </c>
      <c r="D3113">
        <v>15.899892810000001</v>
      </c>
      <c r="E3113">
        <v>3919.25</v>
      </c>
      <c r="G3113" s="41">
        <f t="shared" si="247"/>
        <v>44936</v>
      </c>
      <c r="H3113" s="21">
        <f t="shared" si="248"/>
        <v>-6.208730914603524E-4</v>
      </c>
      <c r="I3113" s="21">
        <f t="shared" si="249"/>
        <v>2.8731709277399986E-2</v>
      </c>
      <c r="J3113" s="21">
        <f t="shared" si="250"/>
        <v>1.7980536649459422E-2</v>
      </c>
      <c r="K3113" s="21">
        <f t="shared" si="251"/>
        <v>6.9782331307641776E-3</v>
      </c>
    </row>
    <row r="3114" spans="1:11" x14ac:dyDescent="0.2">
      <c r="A3114" s="41">
        <v>44937</v>
      </c>
      <c r="B3114">
        <v>47.514976500000003</v>
      </c>
      <c r="C3114">
        <v>95.089996339999999</v>
      </c>
      <c r="D3114">
        <v>15.99183846</v>
      </c>
      <c r="E3114">
        <v>3969.610107</v>
      </c>
      <c r="G3114" s="41">
        <f t="shared" si="247"/>
        <v>44937</v>
      </c>
      <c r="H3114" s="21">
        <f t="shared" si="248"/>
        <v>8.7671089441070937E-3</v>
      </c>
      <c r="I3114" s="21">
        <f t="shared" si="249"/>
        <v>5.8083825862573546E-2</v>
      </c>
      <c r="J3114" s="21">
        <f t="shared" si="250"/>
        <v>5.7827842677136143E-3</v>
      </c>
      <c r="K3114" s="21">
        <f t="shared" si="251"/>
        <v>1.2849424507239915E-2</v>
      </c>
    </row>
    <row r="3115" spans="1:11" x14ac:dyDescent="0.2">
      <c r="A3115" s="41">
        <v>44938</v>
      </c>
      <c r="B3115">
        <v>47.085773469999999</v>
      </c>
      <c r="C3115">
        <v>95.269996640000002</v>
      </c>
      <c r="D3115">
        <v>16.501546860000001</v>
      </c>
      <c r="E3115">
        <v>3983.169922</v>
      </c>
      <c r="G3115" s="41">
        <f t="shared" si="247"/>
        <v>44938</v>
      </c>
      <c r="H3115" s="21">
        <f t="shared" si="248"/>
        <v>-9.0330052041592314E-3</v>
      </c>
      <c r="I3115" s="21">
        <f t="shared" si="249"/>
        <v>1.8929467549499979E-3</v>
      </c>
      <c r="J3115" s="21">
        <f t="shared" si="250"/>
        <v>3.1873033314770094E-2</v>
      </c>
      <c r="K3115" s="21">
        <f t="shared" si="251"/>
        <v>3.4159060044935963E-3</v>
      </c>
    </row>
    <row r="3116" spans="1:11" x14ac:dyDescent="0.2">
      <c r="A3116" s="41">
        <v>44939</v>
      </c>
      <c r="B3116">
        <v>47.241844180000001</v>
      </c>
      <c r="C3116">
        <v>98.120002749999998</v>
      </c>
      <c r="D3116">
        <v>16.88932419</v>
      </c>
      <c r="E3116">
        <v>3999.0900879999999</v>
      </c>
      <c r="G3116" s="41">
        <f t="shared" si="247"/>
        <v>44939</v>
      </c>
      <c r="H3116" s="21">
        <f t="shared" si="248"/>
        <v>3.3146043592007625E-3</v>
      </c>
      <c r="I3116" s="21">
        <f t="shared" si="249"/>
        <v>2.9915043670772912E-2</v>
      </c>
      <c r="J3116" s="21">
        <f t="shared" si="250"/>
        <v>2.3499453311251584E-2</v>
      </c>
      <c r="K3116" s="21">
        <f t="shared" si="251"/>
        <v>3.9968583594862661E-3</v>
      </c>
    </row>
    <row r="3117" spans="1:11" x14ac:dyDescent="0.2">
      <c r="A3117" s="41">
        <v>44943</v>
      </c>
      <c r="B3117">
        <v>46.955711360000002</v>
      </c>
      <c r="C3117">
        <v>96.050003050000001</v>
      </c>
      <c r="D3117">
        <v>17.691865920000001</v>
      </c>
      <c r="E3117">
        <v>3990.969971</v>
      </c>
      <c r="G3117" s="41">
        <f t="shared" si="247"/>
        <v>44943</v>
      </c>
      <c r="H3117" s="21">
        <f t="shared" si="248"/>
        <v>-6.0567665163489565E-3</v>
      </c>
      <c r="I3117" s="21">
        <f t="shared" si="249"/>
        <v>-2.1096612739342713E-2</v>
      </c>
      <c r="J3117" s="21">
        <f t="shared" si="250"/>
        <v>4.7517693483270174E-2</v>
      </c>
      <c r="K3117" s="21">
        <f t="shared" si="251"/>
        <v>-2.0304911420639948E-3</v>
      </c>
    </row>
    <row r="3118" spans="1:11" x14ac:dyDescent="0.2">
      <c r="A3118" s="41">
        <v>44944</v>
      </c>
      <c r="B3118">
        <v>45.794902800000003</v>
      </c>
      <c r="C3118">
        <v>95.459999080000003</v>
      </c>
      <c r="D3118">
        <v>17.367053989999999</v>
      </c>
      <c r="E3118">
        <v>3928.860107</v>
      </c>
      <c r="G3118" s="41">
        <f t="shared" si="247"/>
        <v>44944</v>
      </c>
      <c r="H3118" s="21">
        <f t="shared" si="248"/>
        <v>-2.4721349679921012E-2</v>
      </c>
      <c r="I3118" s="21">
        <f t="shared" si="249"/>
        <v>-6.1426751823512316E-3</v>
      </c>
      <c r="J3118" s="21">
        <f t="shared" si="250"/>
        <v>-1.8359393603182061E-2</v>
      </c>
      <c r="K3118" s="21">
        <f t="shared" si="251"/>
        <v>-1.5562598679347506E-2</v>
      </c>
    </row>
    <row r="3119" spans="1:11" x14ac:dyDescent="0.2">
      <c r="A3119" s="41">
        <v>44945</v>
      </c>
      <c r="B3119">
        <v>45.141338349999998</v>
      </c>
      <c r="C3119">
        <v>93.680000309999997</v>
      </c>
      <c r="D3119">
        <v>16.75540161</v>
      </c>
      <c r="E3119">
        <v>3898.8500979999999</v>
      </c>
      <c r="G3119" s="41">
        <f t="shared" si="247"/>
        <v>44945</v>
      </c>
      <c r="H3119" s="21">
        <f t="shared" si="248"/>
        <v>-1.42715544752724E-2</v>
      </c>
      <c r="I3119" s="21">
        <f t="shared" si="249"/>
        <v>-1.8646540825003388E-2</v>
      </c>
      <c r="J3119" s="21">
        <f t="shared" si="250"/>
        <v>-3.5219121236807927E-2</v>
      </c>
      <c r="K3119" s="21">
        <f t="shared" si="251"/>
        <v>-7.6383501022425637E-3</v>
      </c>
    </row>
    <row r="3120" spans="1:11" x14ac:dyDescent="0.2">
      <c r="A3120" s="41">
        <v>44946</v>
      </c>
      <c r="B3120">
        <v>45.697357179999997</v>
      </c>
      <c r="C3120">
        <v>97.25</v>
      </c>
      <c r="D3120">
        <v>17.82878685</v>
      </c>
      <c r="E3120">
        <v>3972.610107</v>
      </c>
      <c r="G3120" s="41">
        <f t="shared" si="247"/>
        <v>44946</v>
      </c>
      <c r="H3120" s="21">
        <f t="shared" si="248"/>
        <v>1.2317287221059969E-2</v>
      </c>
      <c r="I3120" s="21">
        <f t="shared" si="249"/>
        <v>3.8108450877309741E-2</v>
      </c>
      <c r="J3120" s="21">
        <f t="shared" si="250"/>
        <v>6.4062041900528444E-2</v>
      </c>
      <c r="K3120" s="21">
        <f t="shared" si="251"/>
        <v>1.8918400847941497E-2</v>
      </c>
    </row>
    <row r="3121" spans="1:11" x14ac:dyDescent="0.2">
      <c r="A3121" s="41">
        <v>44949</v>
      </c>
      <c r="B3121">
        <v>46.380180359999997</v>
      </c>
      <c r="C3121">
        <v>97.519996640000002</v>
      </c>
      <c r="D3121">
        <v>19.18201256</v>
      </c>
      <c r="E3121">
        <v>4019.8100589999999</v>
      </c>
      <c r="G3121" s="41">
        <f t="shared" si="247"/>
        <v>44949</v>
      </c>
      <c r="H3121" s="21">
        <f t="shared" si="248"/>
        <v>1.494229036726101E-2</v>
      </c>
      <c r="I3121" s="21">
        <f t="shared" si="249"/>
        <v>2.7763150642674539E-3</v>
      </c>
      <c r="J3121" s="21">
        <f t="shared" si="250"/>
        <v>7.590116598426877E-2</v>
      </c>
      <c r="K3121" s="21">
        <f t="shared" si="251"/>
        <v>1.1881345193385684E-2</v>
      </c>
    </row>
    <row r="3122" spans="1:11" x14ac:dyDescent="0.2">
      <c r="A3122" s="41">
        <v>44950</v>
      </c>
      <c r="B3122">
        <v>46.503738400000003</v>
      </c>
      <c r="C3122">
        <v>96.319999690000003</v>
      </c>
      <c r="D3122">
        <v>19.253969189999999</v>
      </c>
      <c r="E3122">
        <v>4016.9499510000001</v>
      </c>
      <c r="G3122" s="41">
        <f t="shared" si="247"/>
        <v>44950</v>
      </c>
      <c r="H3122" s="21">
        <f t="shared" si="248"/>
        <v>2.664026725229536E-3</v>
      </c>
      <c r="I3122" s="21">
        <f t="shared" si="249"/>
        <v>-1.2305137318962878E-2</v>
      </c>
      <c r="J3122" s="21">
        <f t="shared" si="250"/>
        <v>3.7512554939125309E-3</v>
      </c>
      <c r="K3122" s="21">
        <f t="shared" si="251"/>
        <v>-7.1150326956281873E-4</v>
      </c>
    </row>
    <row r="3123" spans="1:11" x14ac:dyDescent="0.2">
      <c r="A3123" s="41">
        <v>44951</v>
      </c>
      <c r="B3123">
        <v>46.282638550000001</v>
      </c>
      <c r="C3123">
        <v>97.180000309999997</v>
      </c>
      <c r="D3123">
        <v>19.311939240000001</v>
      </c>
      <c r="E3123">
        <v>4016.219971</v>
      </c>
      <c r="G3123" s="41">
        <f t="shared" si="247"/>
        <v>44951</v>
      </c>
      <c r="H3123" s="21">
        <f t="shared" si="248"/>
        <v>-4.7544532462792631E-3</v>
      </c>
      <c r="I3123" s="21">
        <f t="shared" si="249"/>
        <v>8.9285778941845528E-3</v>
      </c>
      <c r="J3123" s="21">
        <f t="shared" si="250"/>
        <v>3.0108103647590312E-3</v>
      </c>
      <c r="K3123" s="21">
        <f t="shared" si="251"/>
        <v>-1.8172494278112516E-4</v>
      </c>
    </row>
    <row r="3124" spans="1:11" x14ac:dyDescent="0.2">
      <c r="A3124" s="41">
        <v>44952</v>
      </c>
      <c r="B3124">
        <v>46.240364069999998</v>
      </c>
      <c r="C3124">
        <v>99.22000122</v>
      </c>
      <c r="D3124">
        <v>19.790664670000002</v>
      </c>
      <c r="E3124">
        <v>4060.429932</v>
      </c>
      <c r="G3124" s="41">
        <f t="shared" si="247"/>
        <v>44952</v>
      </c>
      <c r="H3124" s="21">
        <f t="shared" si="248"/>
        <v>-9.1339822716315769E-4</v>
      </c>
      <c r="I3124" s="21">
        <f t="shared" si="249"/>
        <v>2.0991982954234212E-2</v>
      </c>
      <c r="J3124" s="21">
        <f t="shared" si="250"/>
        <v>2.4789091558885978E-2</v>
      </c>
      <c r="K3124" s="21">
        <f t="shared" si="251"/>
        <v>1.1007853483929519E-2</v>
      </c>
    </row>
    <row r="3125" spans="1:11" x14ac:dyDescent="0.2">
      <c r="A3125" s="41">
        <v>44953</v>
      </c>
      <c r="B3125">
        <v>46.594779969999998</v>
      </c>
      <c r="C3125">
        <v>102.23999790000001</v>
      </c>
      <c r="D3125">
        <v>20.353340150000001</v>
      </c>
      <c r="E3125">
        <v>4070.5600589999999</v>
      </c>
      <c r="G3125" s="41">
        <f t="shared" si="247"/>
        <v>44953</v>
      </c>
      <c r="H3125" s="21">
        <f t="shared" si="248"/>
        <v>7.6646433722596628E-3</v>
      </c>
      <c r="I3125" s="21">
        <f t="shared" si="249"/>
        <v>3.0437377976883839E-2</v>
      </c>
      <c r="J3125" s="21">
        <f t="shared" si="250"/>
        <v>2.8431358389541028E-2</v>
      </c>
      <c r="K3125" s="21">
        <f t="shared" si="251"/>
        <v>2.4948409822724837E-3</v>
      </c>
    </row>
    <row r="3126" spans="1:11" x14ac:dyDescent="0.2">
      <c r="A3126" s="41">
        <v>44956</v>
      </c>
      <c r="B3126">
        <v>46.220855710000002</v>
      </c>
      <c r="C3126">
        <v>100.5500031</v>
      </c>
      <c r="D3126">
        <v>19.151031490000001</v>
      </c>
      <c r="E3126">
        <v>4017.7700199999999</v>
      </c>
      <c r="G3126" s="41">
        <f t="shared" si="247"/>
        <v>44956</v>
      </c>
      <c r="H3126" s="21">
        <f t="shared" si="248"/>
        <v>-8.0250246967738924E-3</v>
      </c>
      <c r="I3126" s="21">
        <f t="shared" si="249"/>
        <v>-1.6529683438109788E-2</v>
      </c>
      <c r="J3126" s="21">
        <f t="shared" si="250"/>
        <v>-5.9071810874246067E-2</v>
      </c>
      <c r="K3126" s="21">
        <f t="shared" si="251"/>
        <v>-1.2968740968034909E-2</v>
      </c>
    </row>
    <row r="3127" spans="1:11" x14ac:dyDescent="0.2">
      <c r="A3127" s="41">
        <v>44957</v>
      </c>
      <c r="B3127">
        <v>46.780124659999998</v>
      </c>
      <c r="C3127">
        <v>103.1299973</v>
      </c>
      <c r="D3127">
        <v>19.525815959999999</v>
      </c>
      <c r="E3127">
        <v>4076.6000979999999</v>
      </c>
      <c r="G3127" s="41">
        <f t="shared" si="247"/>
        <v>44957</v>
      </c>
      <c r="H3127" s="21">
        <f t="shared" si="248"/>
        <v>1.2099926351623063E-2</v>
      </c>
      <c r="I3127" s="21">
        <f t="shared" si="249"/>
        <v>2.5658817707187032E-2</v>
      </c>
      <c r="J3127" s="21">
        <f t="shared" si="250"/>
        <v>1.9569936491185658E-2</v>
      </c>
      <c r="K3127" s="21">
        <f t="shared" si="251"/>
        <v>1.4642470252690165E-2</v>
      </c>
    </row>
    <row r="3128" spans="1:11" x14ac:dyDescent="0.2">
      <c r="A3128" s="41">
        <v>44958</v>
      </c>
      <c r="B3128">
        <v>47.040248869999999</v>
      </c>
      <c r="C3128">
        <v>105.1500015</v>
      </c>
      <c r="D3128">
        <v>20.9310112</v>
      </c>
      <c r="E3128">
        <v>4119.2099609999996</v>
      </c>
      <c r="G3128" s="41">
        <f t="shared" si="247"/>
        <v>44958</v>
      </c>
      <c r="H3128" s="21">
        <f t="shared" si="248"/>
        <v>5.5605711162720261E-3</v>
      </c>
      <c r="I3128" s="21">
        <f t="shared" si="249"/>
        <v>1.9586970356683997E-2</v>
      </c>
      <c r="J3128" s="21">
        <f t="shared" si="250"/>
        <v>7.1966018878731663E-2</v>
      </c>
      <c r="K3128" s="21">
        <f t="shared" si="251"/>
        <v>1.0452303874717739E-2</v>
      </c>
    </row>
    <row r="3129" spans="1:11" x14ac:dyDescent="0.2">
      <c r="A3129" s="41">
        <v>44959</v>
      </c>
      <c r="B3129">
        <v>46.698837279999999</v>
      </c>
      <c r="C3129">
        <v>112.9100037</v>
      </c>
      <c r="D3129">
        <v>21.696573260000001</v>
      </c>
      <c r="E3129">
        <v>4179.7597660000001</v>
      </c>
      <c r="G3129" s="41">
        <f t="shared" si="247"/>
        <v>44959</v>
      </c>
      <c r="H3129" s="21">
        <f t="shared" si="248"/>
        <v>-7.2578610488120889E-3</v>
      </c>
      <c r="I3129" s="21">
        <f t="shared" si="249"/>
        <v>7.3799354154074903E-2</v>
      </c>
      <c r="J3129" s="21">
        <f t="shared" si="250"/>
        <v>3.6575493304403794E-2</v>
      </c>
      <c r="K3129" s="21">
        <f t="shared" si="251"/>
        <v>1.4699373319951192E-2</v>
      </c>
    </row>
    <row r="3130" spans="1:11" x14ac:dyDescent="0.2">
      <c r="A3130" s="41">
        <v>44960</v>
      </c>
      <c r="B3130">
        <v>46.077793120000003</v>
      </c>
      <c r="C3130">
        <v>103.38999939999999</v>
      </c>
      <c r="D3130">
        <v>21.087921139999999</v>
      </c>
      <c r="E3130">
        <v>4136.4799800000001</v>
      </c>
      <c r="G3130" s="41">
        <f t="shared" si="247"/>
        <v>44960</v>
      </c>
      <c r="H3130" s="21">
        <f t="shared" si="248"/>
        <v>-1.3298921261707198E-2</v>
      </c>
      <c r="I3130" s="21">
        <f t="shared" si="249"/>
        <v>-8.431497642400676E-2</v>
      </c>
      <c r="J3130" s="21">
        <f t="shared" si="250"/>
        <v>-2.8052914748621594E-2</v>
      </c>
      <c r="K3130" s="21">
        <f t="shared" si="251"/>
        <v>-1.0354610892247207E-2</v>
      </c>
    </row>
    <row r="3131" spans="1:11" x14ac:dyDescent="0.2">
      <c r="A3131" s="41">
        <v>44963</v>
      </c>
      <c r="B3131">
        <v>45.742877960000001</v>
      </c>
      <c r="C3131">
        <v>102.1800003</v>
      </c>
      <c r="D3131">
        <v>21.076925280000001</v>
      </c>
      <c r="E3131">
        <v>4111.080078</v>
      </c>
      <c r="G3131" s="41">
        <f t="shared" si="247"/>
        <v>44963</v>
      </c>
      <c r="H3131" s="21">
        <f t="shared" si="248"/>
        <v>-7.2684722362415365E-3</v>
      </c>
      <c r="I3131" s="21">
        <f t="shared" si="249"/>
        <v>-1.1703250865866544E-2</v>
      </c>
      <c r="J3131" s="21">
        <f t="shared" si="250"/>
        <v>-5.2142930196852344E-4</v>
      </c>
      <c r="K3131" s="21">
        <f t="shared" si="251"/>
        <v>-6.140462935348312E-3</v>
      </c>
    </row>
    <row r="3132" spans="1:11" x14ac:dyDescent="0.2">
      <c r="A3132" s="41">
        <v>44964</v>
      </c>
      <c r="B3132">
        <v>45.84042358</v>
      </c>
      <c r="C3132">
        <v>102.11000060000001</v>
      </c>
      <c r="D3132">
        <v>22.160306930000001</v>
      </c>
      <c r="E3132">
        <v>4164</v>
      </c>
      <c r="G3132" s="41">
        <f t="shared" si="247"/>
        <v>44964</v>
      </c>
      <c r="H3132" s="21">
        <f t="shared" si="248"/>
        <v>2.132476668505582E-3</v>
      </c>
      <c r="I3132" s="21">
        <f t="shared" si="249"/>
        <v>-6.8506263255507793E-4</v>
      </c>
      <c r="J3132" s="21">
        <f t="shared" si="250"/>
        <v>5.1401313787833525E-2</v>
      </c>
      <c r="K3132" s="21">
        <f t="shared" si="251"/>
        <v>1.2872510628823663E-2</v>
      </c>
    </row>
    <row r="3133" spans="1:11" x14ac:dyDescent="0.2">
      <c r="A3133" s="41">
        <v>44965</v>
      </c>
      <c r="B3133">
        <v>45.593307500000002</v>
      </c>
      <c r="C3133">
        <v>100.0500031</v>
      </c>
      <c r="D3133">
        <v>22.192287449999998</v>
      </c>
      <c r="E3133">
        <v>4117.8598629999997</v>
      </c>
      <c r="G3133" s="41">
        <f t="shared" si="247"/>
        <v>44965</v>
      </c>
      <c r="H3133" s="21">
        <f t="shared" si="248"/>
        <v>-5.3907896284757202E-3</v>
      </c>
      <c r="I3133" s="21">
        <f t="shared" si="249"/>
        <v>-2.017429720786823E-2</v>
      </c>
      <c r="J3133" s="21">
        <f t="shared" si="250"/>
        <v>1.4431442714677445E-3</v>
      </c>
      <c r="K3133" s="21">
        <f t="shared" si="251"/>
        <v>-1.1080724543708009E-2</v>
      </c>
    </row>
    <row r="3134" spans="1:11" x14ac:dyDescent="0.2">
      <c r="A3134" s="41">
        <v>44966</v>
      </c>
      <c r="B3134">
        <v>46.016006470000001</v>
      </c>
      <c r="C3134">
        <v>98.239997860000003</v>
      </c>
      <c r="D3134">
        <v>22.324213029999999</v>
      </c>
      <c r="E3134">
        <v>4081.5</v>
      </c>
      <c r="G3134" s="41">
        <f t="shared" si="247"/>
        <v>44966</v>
      </c>
      <c r="H3134" s="21">
        <f t="shared" si="248"/>
        <v>9.2710749269506055E-3</v>
      </c>
      <c r="I3134" s="21">
        <f t="shared" si="249"/>
        <v>-1.8091006336010795E-2</v>
      </c>
      <c r="J3134" s="21">
        <f t="shared" si="250"/>
        <v>5.9446589405096617E-3</v>
      </c>
      <c r="K3134" s="21">
        <f t="shared" si="251"/>
        <v>-8.8297961100382016E-3</v>
      </c>
    </row>
    <row r="3135" spans="1:11" x14ac:dyDescent="0.2">
      <c r="A3135" s="41">
        <v>44967</v>
      </c>
      <c r="B3135">
        <v>46.731353759999998</v>
      </c>
      <c r="C3135">
        <v>97.61000061</v>
      </c>
      <c r="D3135">
        <v>21.252826689999999</v>
      </c>
      <c r="E3135">
        <v>4090.459961</v>
      </c>
      <c r="G3135" s="41">
        <f t="shared" si="247"/>
        <v>44967</v>
      </c>
      <c r="H3135" s="21">
        <f t="shared" si="248"/>
        <v>1.5545618685236526E-2</v>
      </c>
      <c r="I3135" s="21">
        <f t="shared" si="249"/>
        <v>-6.4128385965337431E-3</v>
      </c>
      <c r="J3135" s="21">
        <f t="shared" si="250"/>
        <v>-4.7992121315104663E-2</v>
      </c>
      <c r="K3135" s="21">
        <f t="shared" si="251"/>
        <v>2.1952617910081518E-3</v>
      </c>
    </row>
    <row r="3136" spans="1:11" x14ac:dyDescent="0.2">
      <c r="A3136" s="41">
        <v>44970</v>
      </c>
      <c r="B3136">
        <v>47.443439480000002</v>
      </c>
      <c r="C3136">
        <v>99.540000919999997</v>
      </c>
      <c r="D3136">
        <v>21.775524140000002</v>
      </c>
      <c r="E3136">
        <v>4137.2900390000004</v>
      </c>
      <c r="G3136" s="41">
        <f t="shared" si="247"/>
        <v>44970</v>
      </c>
      <c r="H3136" s="21">
        <f t="shared" si="248"/>
        <v>1.5237857727321372E-2</v>
      </c>
      <c r="I3136" s="21">
        <f t="shared" si="249"/>
        <v>1.9772567338784297E-2</v>
      </c>
      <c r="J3136" s="21">
        <f t="shared" si="250"/>
        <v>2.459425551359451E-2</v>
      </c>
      <c r="K3136" s="21">
        <f t="shared" si="251"/>
        <v>1.1448609312032509E-2</v>
      </c>
    </row>
    <row r="3137" spans="1:11" x14ac:dyDescent="0.2">
      <c r="A3137" s="41">
        <v>44971</v>
      </c>
      <c r="B3137">
        <v>47.306873320000001</v>
      </c>
      <c r="C3137">
        <v>99.699996949999999</v>
      </c>
      <c r="D3137">
        <v>22.957849499999998</v>
      </c>
      <c r="E3137">
        <v>4136.1298829999996</v>
      </c>
      <c r="G3137" s="41">
        <f t="shared" si="247"/>
        <v>44971</v>
      </c>
      <c r="H3137" s="21">
        <f t="shared" si="248"/>
        <v>-2.878504625651584E-3</v>
      </c>
      <c r="I3137" s="21">
        <f t="shared" si="249"/>
        <v>1.6073541141374825E-3</v>
      </c>
      <c r="J3137" s="21">
        <f t="shared" si="250"/>
        <v>5.4296068944129416E-2</v>
      </c>
      <c r="K3137" s="21">
        <f t="shared" si="251"/>
        <v>-2.8041447156579302E-4</v>
      </c>
    </row>
    <row r="3138" spans="1:11" x14ac:dyDescent="0.2">
      <c r="A3138" s="41">
        <v>44972</v>
      </c>
      <c r="B3138">
        <v>47.658046720000002</v>
      </c>
      <c r="C3138">
        <v>101.1600037</v>
      </c>
      <c r="D3138">
        <v>22.75096512</v>
      </c>
      <c r="E3138">
        <v>4147.6000979999999</v>
      </c>
      <c r="G3138" s="41">
        <f t="shared" ref="G3138:G3201" si="252">A3138</f>
        <v>44972</v>
      </c>
      <c r="H3138" s="21">
        <f t="shared" si="248"/>
        <v>7.4233060727675335E-3</v>
      </c>
      <c r="I3138" s="21">
        <f t="shared" si="249"/>
        <v>1.4643999946481578E-2</v>
      </c>
      <c r="J3138" s="21">
        <f t="shared" si="250"/>
        <v>-9.0114877702285323E-3</v>
      </c>
      <c r="K3138" s="21">
        <f t="shared" si="251"/>
        <v>2.7731757281472813E-3</v>
      </c>
    </row>
    <row r="3139" spans="1:11" x14ac:dyDescent="0.2">
      <c r="A3139" s="41">
        <v>44973</v>
      </c>
      <c r="B3139">
        <v>46.910186770000003</v>
      </c>
      <c r="C3139">
        <v>98.150001529999997</v>
      </c>
      <c r="D3139">
        <v>21.98940468</v>
      </c>
      <c r="E3139">
        <v>4090.4099120000001</v>
      </c>
      <c r="G3139" s="41">
        <f t="shared" si="252"/>
        <v>44973</v>
      </c>
      <c r="H3139" s="21">
        <f t="shared" si="248"/>
        <v>-1.5692207328466833E-2</v>
      </c>
      <c r="I3139" s="21">
        <f t="shared" si="249"/>
        <v>-2.9754864174644235E-2</v>
      </c>
      <c r="J3139" s="21">
        <f t="shared" si="250"/>
        <v>-3.3473764123110761E-2</v>
      </c>
      <c r="K3139" s="21">
        <f t="shared" si="251"/>
        <v>-1.3788741597237753E-2</v>
      </c>
    </row>
    <row r="3140" spans="1:11" x14ac:dyDescent="0.2">
      <c r="A3140" s="41">
        <v>44974</v>
      </c>
      <c r="B3140">
        <v>47.615772249999999</v>
      </c>
      <c r="C3140">
        <v>97.199996949999999</v>
      </c>
      <c r="D3140">
        <v>21.375753400000001</v>
      </c>
      <c r="E3140">
        <v>4079.0900879999999</v>
      </c>
      <c r="G3140" s="41">
        <f t="shared" si="252"/>
        <v>44974</v>
      </c>
      <c r="H3140" s="21">
        <f t="shared" si="248"/>
        <v>1.5041199547114834E-2</v>
      </c>
      <c r="I3140" s="21">
        <f t="shared" si="249"/>
        <v>-9.6791091715838773E-3</v>
      </c>
      <c r="J3140" s="21">
        <f t="shared" si="250"/>
        <v>-2.7906680009310736E-2</v>
      </c>
      <c r="K3140" s="21">
        <f t="shared" si="251"/>
        <v>-2.7674057719230261E-3</v>
      </c>
    </row>
    <row r="3141" spans="1:11" x14ac:dyDescent="0.2">
      <c r="A3141" s="41">
        <v>44978</v>
      </c>
      <c r="B3141">
        <v>47.90516281</v>
      </c>
      <c r="C3141">
        <v>94.58000183</v>
      </c>
      <c r="D3141">
        <v>20.643175129999999</v>
      </c>
      <c r="E3141">
        <v>3997.3400879999999</v>
      </c>
      <c r="G3141" s="41">
        <f t="shared" si="252"/>
        <v>44978</v>
      </c>
      <c r="H3141" s="21">
        <f t="shared" ref="H3141:H3204" si="253">(B3141-B3140)/B3140</f>
        <v>6.077619795403005E-3</v>
      </c>
      <c r="I3141" s="21">
        <f t="shared" ref="I3141:I3204" si="254">C3141/C3140-1</f>
        <v>-2.6954683150327008E-2</v>
      </c>
      <c r="J3141" s="21">
        <f t="shared" ref="J3141:J3204" si="255">D3141/D3140-1</f>
        <v>-3.4271459643616664E-2</v>
      </c>
      <c r="K3141" s="21">
        <f t="shared" ref="K3141:K3204" si="256">E3141/E3140-1</f>
        <v>-2.0041234254789986E-2</v>
      </c>
    </row>
    <row r="3142" spans="1:11" x14ac:dyDescent="0.2">
      <c r="A3142" s="41">
        <v>44979</v>
      </c>
      <c r="B3142">
        <v>46.900432590000001</v>
      </c>
      <c r="C3142">
        <v>95.790000919999997</v>
      </c>
      <c r="D3142">
        <v>20.74211884</v>
      </c>
      <c r="E3142">
        <v>3991.0500489999999</v>
      </c>
      <c r="G3142" s="41">
        <f t="shared" si="252"/>
        <v>44979</v>
      </c>
      <c r="H3142" s="21">
        <f t="shared" si="253"/>
        <v>-2.0973318136605221E-2</v>
      </c>
      <c r="I3142" s="21">
        <f t="shared" si="254"/>
        <v>1.2793392541637694E-2</v>
      </c>
      <c r="J3142" s="21">
        <f t="shared" si="255"/>
        <v>4.7930470664956371E-3</v>
      </c>
      <c r="K3142" s="21">
        <f t="shared" si="256"/>
        <v>-1.5735561302083756E-3</v>
      </c>
    </row>
    <row r="3143" spans="1:11" x14ac:dyDescent="0.2">
      <c r="A3143" s="41">
        <v>44980</v>
      </c>
      <c r="B3143">
        <v>46.201354979999998</v>
      </c>
      <c r="C3143">
        <v>95.819999690000003</v>
      </c>
      <c r="D3143">
        <v>23.650451660000002</v>
      </c>
      <c r="E3143">
        <v>4012.320068</v>
      </c>
      <c r="G3143" s="41">
        <f t="shared" si="252"/>
        <v>44980</v>
      </c>
      <c r="H3143" s="21">
        <f t="shared" si="253"/>
        <v>-1.4905568486143538E-2</v>
      </c>
      <c r="I3143" s="21">
        <f t="shared" si="254"/>
        <v>3.1317224879301442E-4</v>
      </c>
      <c r="J3143" s="21">
        <f t="shared" si="255"/>
        <v>0.14021387315511125</v>
      </c>
      <c r="K3143" s="21">
        <f t="shared" si="256"/>
        <v>5.3294292827346101E-3</v>
      </c>
    </row>
    <row r="3144" spans="1:11" x14ac:dyDescent="0.2">
      <c r="A3144" s="41">
        <v>44981</v>
      </c>
      <c r="B3144">
        <v>46.324905399999999</v>
      </c>
      <c r="C3144">
        <v>93.5</v>
      </c>
      <c r="D3144">
        <v>23.27267075</v>
      </c>
      <c r="E3144">
        <v>3970.040039</v>
      </c>
      <c r="G3144" s="41">
        <f t="shared" si="252"/>
        <v>44981</v>
      </c>
      <c r="H3144" s="21">
        <f t="shared" si="253"/>
        <v>2.6741730854751835E-3</v>
      </c>
      <c r="I3144" s="21">
        <f t="shared" si="254"/>
        <v>-2.4212061130304163E-2</v>
      </c>
      <c r="J3144" s="21">
        <f t="shared" si="255"/>
        <v>-1.597351777593925E-2</v>
      </c>
      <c r="K3144" s="21">
        <f t="shared" si="256"/>
        <v>-1.0537551412511115E-2</v>
      </c>
    </row>
    <row r="3145" spans="1:11" x14ac:dyDescent="0.2">
      <c r="A3145" s="41">
        <v>44984</v>
      </c>
      <c r="B3145">
        <v>45.990001679999999</v>
      </c>
      <c r="C3145">
        <v>93.760002139999997</v>
      </c>
      <c r="D3145">
        <v>23.487543110000001</v>
      </c>
      <c r="E3145">
        <v>3982.23999</v>
      </c>
      <c r="G3145" s="41">
        <f t="shared" si="252"/>
        <v>44984</v>
      </c>
      <c r="H3145" s="21">
        <f t="shared" si="253"/>
        <v>-7.2294528635993673E-3</v>
      </c>
      <c r="I3145" s="21">
        <f t="shared" si="254"/>
        <v>2.7807715508021413E-3</v>
      </c>
      <c r="J3145" s="21">
        <f t="shared" si="255"/>
        <v>9.2328191425989914E-3</v>
      </c>
      <c r="K3145" s="21">
        <f t="shared" si="256"/>
        <v>3.0730045239224513E-3</v>
      </c>
    </row>
    <row r="3146" spans="1:11" x14ac:dyDescent="0.2">
      <c r="A3146" s="41">
        <v>44985</v>
      </c>
      <c r="B3146">
        <v>46.214359279999996</v>
      </c>
      <c r="C3146">
        <v>94.230003359999998</v>
      </c>
      <c r="D3146">
        <v>23.202709200000001</v>
      </c>
      <c r="E3146">
        <v>3970.1499020000001</v>
      </c>
      <c r="G3146" s="41">
        <f t="shared" si="252"/>
        <v>44985</v>
      </c>
      <c r="H3146" s="21">
        <f t="shared" si="253"/>
        <v>4.8783994738918566E-3</v>
      </c>
      <c r="I3146" s="21">
        <f t="shared" si="254"/>
        <v>5.0128115323440081E-3</v>
      </c>
      <c r="J3146" s="21">
        <f t="shared" si="255"/>
        <v>-1.2127020210927486E-2</v>
      </c>
      <c r="K3146" s="21">
        <f t="shared" si="256"/>
        <v>-3.0360018558298618E-3</v>
      </c>
    </row>
    <row r="3147" spans="1:11" x14ac:dyDescent="0.2">
      <c r="A3147" s="41">
        <v>44986</v>
      </c>
      <c r="B3147">
        <v>45.570549010000001</v>
      </c>
      <c r="C3147">
        <v>92.16999817</v>
      </c>
      <c r="D3147">
        <v>22.685005189999998</v>
      </c>
      <c r="E3147">
        <v>3951.389893</v>
      </c>
      <c r="G3147" s="41">
        <f t="shared" si="252"/>
        <v>44986</v>
      </c>
      <c r="H3147" s="21">
        <f t="shared" si="253"/>
        <v>-1.3930957391388419E-2</v>
      </c>
      <c r="I3147" s="21">
        <f t="shared" si="254"/>
        <v>-2.1861457248705363E-2</v>
      </c>
      <c r="J3147" s="21">
        <f t="shared" si="255"/>
        <v>-2.231222248822573E-2</v>
      </c>
      <c r="K3147" s="21">
        <f t="shared" si="256"/>
        <v>-4.7252646532438547E-3</v>
      </c>
    </row>
    <row r="3148" spans="1:11" x14ac:dyDescent="0.2">
      <c r="A3148" s="41">
        <v>44987</v>
      </c>
      <c r="B3148">
        <v>45.68434525</v>
      </c>
      <c r="C3148">
        <v>92.129997250000002</v>
      </c>
      <c r="D3148">
        <v>23.300653459999999</v>
      </c>
      <c r="E3148">
        <v>3981.3500979999999</v>
      </c>
      <c r="G3148" s="41">
        <f t="shared" si="252"/>
        <v>44987</v>
      </c>
      <c r="H3148" s="21">
        <f t="shared" si="253"/>
        <v>2.497144372235405E-3</v>
      </c>
      <c r="I3148" s="21">
        <f t="shared" si="254"/>
        <v>-4.339906780318481E-4</v>
      </c>
      <c r="J3148" s="21">
        <f t="shared" si="255"/>
        <v>2.7138996215499755E-2</v>
      </c>
      <c r="K3148" s="21">
        <f t="shared" si="256"/>
        <v>7.5821940662132992E-3</v>
      </c>
    </row>
    <row r="3149" spans="1:11" x14ac:dyDescent="0.2">
      <c r="A3149" s="41">
        <v>44988</v>
      </c>
      <c r="B3149">
        <v>45.73963165</v>
      </c>
      <c r="C3149">
        <v>94.900001529999997</v>
      </c>
      <c r="D3149">
        <v>23.876321789999999</v>
      </c>
      <c r="E3149">
        <v>4045.639893</v>
      </c>
      <c r="G3149" s="41">
        <f t="shared" si="252"/>
        <v>44988</v>
      </c>
      <c r="H3149" s="21">
        <f t="shared" si="253"/>
        <v>1.2101826062616047E-3</v>
      </c>
      <c r="I3149" s="21">
        <f t="shared" si="254"/>
        <v>3.0066258142648516E-2</v>
      </c>
      <c r="J3149" s="21">
        <f t="shared" si="255"/>
        <v>2.4706102384134621E-2</v>
      </c>
      <c r="K3149" s="21">
        <f t="shared" si="256"/>
        <v>1.614773717897755E-2</v>
      </c>
    </row>
    <row r="3150" spans="1:11" x14ac:dyDescent="0.2">
      <c r="A3150" s="41">
        <v>44991</v>
      </c>
      <c r="B3150">
        <v>45.733116150000001</v>
      </c>
      <c r="C3150">
        <v>93.75</v>
      </c>
      <c r="D3150">
        <v>23.540517810000001</v>
      </c>
      <c r="E3150">
        <v>4048.419922</v>
      </c>
      <c r="G3150" s="41">
        <f t="shared" si="252"/>
        <v>44991</v>
      </c>
      <c r="H3150" s="21">
        <f t="shared" si="253"/>
        <v>-1.4244758352790557E-4</v>
      </c>
      <c r="I3150" s="21">
        <f t="shared" si="254"/>
        <v>-1.211803489419816E-2</v>
      </c>
      <c r="J3150" s="21">
        <f t="shared" si="255"/>
        <v>-1.4064309526128138E-2</v>
      </c>
      <c r="K3150" s="21">
        <f t="shared" si="256"/>
        <v>6.8716669637614025E-4</v>
      </c>
    </row>
    <row r="3151" spans="1:11" x14ac:dyDescent="0.2">
      <c r="A3151" s="41">
        <v>44992</v>
      </c>
      <c r="B3151">
        <v>45.277912139999998</v>
      </c>
      <c r="C3151">
        <v>93.550003050000001</v>
      </c>
      <c r="D3151">
        <v>23.278619769999999</v>
      </c>
      <c r="E3151">
        <v>3986.3701169999999</v>
      </c>
      <c r="G3151" s="41">
        <f t="shared" si="252"/>
        <v>44992</v>
      </c>
      <c r="H3151" s="21">
        <f t="shared" si="253"/>
        <v>-9.9534877200796821E-3</v>
      </c>
      <c r="I3151" s="21">
        <f t="shared" si="254"/>
        <v>-2.1333007999999598E-3</v>
      </c>
      <c r="J3151" s="21">
        <f t="shared" si="255"/>
        <v>-1.1125415426875063E-2</v>
      </c>
      <c r="K3151" s="21">
        <f t="shared" si="256"/>
        <v>-1.5326919192055088E-2</v>
      </c>
    </row>
    <row r="3152" spans="1:11" x14ac:dyDescent="0.2">
      <c r="A3152" s="41">
        <v>44993</v>
      </c>
      <c r="B3152">
        <v>44.903976440000001</v>
      </c>
      <c r="C3152">
        <v>93.91999817</v>
      </c>
      <c r="D3152">
        <v>24.171260830000001</v>
      </c>
      <c r="E3152">
        <v>3992.01001</v>
      </c>
      <c r="G3152" s="41">
        <f t="shared" si="252"/>
        <v>44993</v>
      </c>
      <c r="H3152" s="21">
        <f t="shared" si="253"/>
        <v>-8.2586780689838813E-3</v>
      </c>
      <c r="I3152" s="21">
        <f t="shared" si="254"/>
        <v>3.955051928776987E-3</v>
      </c>
      <c r="J3152" s="21">
        <f t="shared" si="255"/>
        <v>3.8345961608530654E-2</v>
      </c>
      <c r="K3152" s="21">
        <f t="shared" si="256"/>
        <v>1.4147941195796765E-3</v>
      </c>
    </row>
    <row r="3153" spans="1:11" x14ac:dyDescent="0.2">
      <c r="A3153" s="41">
        <v>44994</v>
      </c>
      <c r="B3153">
        <v>44.601577759999998</v>
      </c>
      <c r="C3153">
        <v>92.25</v>
      </c>
      <c r="D3153">
        <v>23.426563260000002</v>
      </c>
      <c r="E3153">
        <v>3918.320068</v>
      </c>
      <c r="G3153" s="41">
        <f t="shared" si="252"/>
        <v>44994</v>
      </c>
      <c r="H3153" s="21">
        <f t="shared" si="253"/>
        <v>-6.7343407861453781E-3</v>
      </c>
      <c r="I3153" s="21">
        <f t="shared" si="254"/>
        <v>-1.7781071151398598E-2</v>
      </c>
      <c r="J3153" s="21">
        <f t="shared" si="255"/>
        <v>-3.0809214928321893E-2</v>
      </c>
      <c r="K3153" s="21">
        <f t="shared" si="256"/>
        <v>-1.8459358021499561E-2</v>
      </c>
    </row>
    <row r="3154" spans="1:11" x14ac:dyDescent="0.2">
      <c r="A3154" s="41">
        <v>44995</v>
      </c>
      <c r="B3154">
        <v>44.53655243</v>
      </c>
      <c r="C3154">
        <v>90.730003359999998</v>
      </c>
      <c r="D3154">
        <v>22.95574951</v>
      </c>
      <c r="E3154">
        <v>3861.5900879999999</v>
      </c>
      <c r="G3154" s="41">
        <f t="shared" si="252"/>
        <v>44995</v>
      </c>
      <c r="H3154" s="21">
        <f t="shared" si="253"/>
        <v>-1.4579154654549924E-3</v>
      </c>
      <c r="I3154" s="21">
        <f t="shared" si="254"/>
        <v>-1.6476928346883524E-2</v>
      </c>
      <c r="J3154" s="21">
        <f t="shared" si="255"/>
        <v>-2.0097431482999362E-2</v>
      </c>
      <c r="K3154" s="21">
        <f t="shared" si="256"/>
        <v>-1.4478138338748892E-2</v>
      </c>
    </row>
    <row r="3155" spans="1:11" x14ac:dyDescent="0.2">
      <c r="A3155" s="41">
        <v>44998</v>
      </c>
      <c r="B3155">
        <v>44.666614529999997</v>
      </c>
      <c r="C3155">
        <v>92.430000309999997</v>
      </c>
      <c r="D3155">
        <v>22.956748959999999</v>
      </c>
      <c r="E3155">
        <v>3855.76001</v>
      </c>
      <c r="G3155" s="41">
        <f t="shared" si="252"/>
        <v>44998</v>
      </c>
      <c r="H3155" s="21">
        <f t="shared" si="253"/>
        <v>2.9203450402772095E-3</v>
      </c>
      <c r="I3155" s="21">
        <f t="shared" si="254"/>
        <v>1.873687740597485E-2</v>
      </c>
      <c r="J3155" s="21">
        <f t="shared" si="255"/>
        <v>4.3538112295626874E-5</v>
      </c>
      <c r="K3155" s="21">
        <f t="shared" si="256"/>
        <v>-1.5097609707765969E-3</v>
      </c>
    </row>
    <row r="3156" spans="1:11" x14ac:dyDescent="0.2">
      <c r="A3156" s="41">
        <v>44999</v>
      </c>
      <c r="B3156">
        <v>44.903976440000001</v>
      </c>
      <c r="C3156">
        <v>94.879997250000002</v>
      </c>
      <c r="D3156">
        <v>24.053308489999999</v>
      </c>
      <c r="E3156">
        <v>3919.290039</v>
      </c>
      <c r="G3156" s="41">
        <f t="shared" si="252"/>
        <v>44999</v>
      </c>
      <c r="H3156" s="21">
        <f t="shared" si="253"/>
        <v>5.3140788147394025E-3</v>
      </c>
      <c r="I3156" s="21">
        <f t="shared" si="254"/>
        <v>2.6506512298853036E-2</v>
      </c>
      <c r="J3156" s="21">
        <f t="shared" si="255"/>
        <v>4.7766324923039116E-2</v>
      </c>
      <c r="K3156" s="21">
        <f t="shared" si="256"/>
        <v>1.6476655402626994E-2</v>
      </c>
    </row>
    <row r="3157" spans="1:11" x14ac:dyDescent="0.2">
      <c r="A3157" s="41">
        <v>45000</v>
      </c>
      <c r="B3157">
        <v>45.404720310000002</v>
      </c>
      <c r="C3157">
        <v>96.199996949999999</v>
      </c>
      <c r="D3157">
        <v>24.218242650000001</v>
      </c>
      <c r="E3157">
        <v>3891.929932</v>
      </c>
      <c r="G3157" s="41">
        <f t="shared" si="252"/>
        <v>45000</v>
      </c>
      <c r="H3157" s="21">
        <f t="shared" si="253"/>
        <v>1.1151437126488944E-2</v>
      </c>
      <c r="I3157" s="21">
        <f t="shared" si="254"/>
        <v>1.3912307528023193E-2</v>
      </c>
      <c r="J3157" s="21">
        <f t="shared" si="255"/>
        <v>6.8570259292426439E-3</v>
      </c>
      <c r="K3157" s="21">
        <f t="shared" si="256"/>
        <v>-6.9808834579083712E-3</v>
      </c>
    </row>
    <row r="3158" spans="1:11" x14ac:dyDescent="0.2">
      <c r="A3158" s="41">
        <v>45001</v>
      </c>
      <c r="B3158">
        <v>45.146789550000001</v>
      </c>
      <c r="C3158">
        <v>100.0400009</v>
      </c>
      <c r="D3158">
        <v>25.530714039999999</v>
      </c>
      <c r="E3158">
        <v>3960.280029</v>
      </c>
      <c r="G3158" s="41">
        <f t="shared" si="252"/>
        <v>45001</v>
      </c>
      <c r="H3158" s="21">
        <f t="shared" si="253"/>
        <v>-5.6807036413611305E-3</v>
      </c>
      <c r="I3158" s="21">
        <f t="shared" si="254"/>
        <v>3.9916882242686968E-2</v>
      </c>
      <c r="J3158" s="21">
        <f t="shared" si="255"/>
        <v>5.4193502351418399E-2</v>
      </c>
      <c r="K3158" s="21">
        <f t="shared" si="256"/>
        <v>1.7562006046927037E-2</v>
      </c>
    </row>
    <row r="3159" spans="1:11" x14ac:dyDescent="0.2">
      <c r="A3159" s="41">
        <v>45002</v>
      </c>
      <c r="B3159">
        <v>45.512458799999997</v>
      </c>
      <c r="C3159">
        <v>98.949996949999999</v>
      </c>
      <c r="D3159">
        <v>25.71463966</v>
      </c>
      <c r="E3159">
        <v>3916.639893</v>
      </c>
      <c r="G3159" s="41">
        <f t="shared" si="252"/>
        <v>45002</v>
      </c>
      <c r="H3159" s="21">
        <f t="shared" si="253"/>
        <v>8.0995626409939552E-3</v>
      </c>
      <c r="I3159" s="21">
        <f t="shared" si="254"/>
        <v>-1.0895681129487023E-2</v>
      </c>
      <c r="J3159" s="21">
        <f t="shared" si="255"/>
        <v>7.2040922831941856E-3</v>
      </c>
      <c r="K3159" s="21">
        <f t="shared" si="256"/>
        <v>-1.1019457129403887E-2</v>
      </c>
    </row>
    <row r="3160" spans="1:11" x14ac:dyDescent="0.2">
      <c r="A3160" s="41">
        <v>45005</v>
      </c>
      <c r="B3160">
        <v>46.002189639999997</v>
      </c>
      <c r="C3160">
        <v>97.709999080000003</v>
      </c>
      <c r="D3160">
        <v>25.889566420000001</v>
      </c>
      <c r="E3160">
        <v>3951.570068</v>
      </c>
      <c r="G3160" s="41">
        <f t="shared" si="252"/>
        <v>45005</v>
      </c>
      <c r="H3160" s="21">
        <f t="shared" si="253"/>
        <v>1.076036876302539E-2</v>
      </c>
      <c r="I3160" s="21">
        <f t="shared" si="254"/>
        <v>-1.2531560467117342E-2</v>
      </c>
      <c r="J3160" s="21">
        <f t="shared" si="255"/>
        <v>6.8026136983792007E-3</v>
      </c>
      <c r="K3160" s="21">
        <f t="shared" si="256"/>
        <v>8.9184035178799803E-3</v>
      </c>
    </row>
    <row r="3161" spans="1:11" x14ac:dyDescent="0.2">
      <c r="A3161" s="41">
        <v>45006</v>
      </c>
      <c r="B3161">
        <v>45.845474240000001</v>
      </c>
      <c r="C3161">
        <v>100.61000060000001</v>
      </c>
      <c r="D3161">
        <v>26.188449859999999</v>
      </c>
      <c r="E3161">
        <v>4002.8701169999999</v>
      </c>
      <c r="G3161" s="41">
        <f t="shared" si="252"/>
        <v>45006</v>
      </c>
      <c r="H3161" s="21">
        <f t="shared" si="253"/>
        <v>-3.4066943601251576E-3</v>
      </c>
      <c r="I3161" s="21">
        <f t="shared" si="254"/>
        <v>2.9679680148452681E-2</v>
      </c>
      <c r="J3161" s="21">
        <f t="shared" si="255"/>
        <v>1.1544551776236256E-2</v>
      </c>
      <c r="K3161" s="21">
        <f t="shared" si="256"/>
        <v>1.2982193942461029E-2</v>
      </c>
    </row>
    <row r="3162" spans="1:11" x14ac:dyDescent="0.2">
      <c r="A3162" s="41">
        <v>45007</v>
      </c>
      <c r="B3162">
        <v>45.551635740000002</v>
      </c>
      <c r="C3162">
        <v>98.699996949999999</v>
      </c>
      <c r="D3162">
        <v>26.457340240000001</v>
      </c>
      <c r="E3162">
        <v>3936.969971</v>
      </c>
      <c r="G3162" s="41">
        <f t="shared" si="252"/>
        <v>45007</v>
      </c>
      <c r="H3162" s="21">
        <f t="shared" si="253"/>
        <v>-6.4093240362562698E-3</v>
      </c>
      <c r="I3162" s="21">
        <f t="shared" si="254"/>
        <v>-1.8984232567433312E-2</v>
      </c>
      <c r="J3162" s="21">
        <f t="shared" si="255"/>
        <v>1.0267517987412544E-2</v>
      </c>
      <c r="K3162" s="21">
        <f t="shared" si="256"/>
        <v>-1.6463223655477921E-2</v>
      </c>
    </row>
    <row r="3163" spans="1:11" x14ac:dyDescent="0.2">
      <c r="A3163" s="41">
        <v>45008</v>
      </c>
      <c r="B3163">
        <v>45.920562740000001</v>
      </c>
      <c r="C3163">
        <v>98.709999080000003</v>
      </c>
      <c r="D3163">
        <v>27.180047989999998</v>
      </c>
      <c r="E3163">
        <v>3948.719971</v>
      </c>
      <c r="G3163" s="41">
        <f t="shared" si="252"/>
        <v>45008</v>
      </c>
      <c r="H3163" s="21">
        <f t="shared" si="253"/>
        <v>8.0990944453842202E-3</v>
      </c>
      <c r="I3163" s="21">
        <f t="shared" si="254"/>
        <v>1.0133870627249131E-4</v>
      </c>
      <c r="J3163" s="21">
        <f t="shared" si="255"/>
        <v>2.7315963866517468E-2</v>
      </c>
      <c r="K3163" s="21">
        <f t="shared" si="256"/>
        <v>2.9845287331504711E-3</v>
      </c>
    </row>
    <row r="3164" spans="1:11" x14ac:dyDescent="0.2">
      <c r="A3164" s="41">
        <v>45009</v>
      </c>
      <c r="B3164">
        <v>46.29603195</v>
      </c>
      <c r="C3164">
        <v>98.129997250000002</v>
      </c>
      <c r="D3164">
        <v>26.76821327</v>
      </c>
      <c r="E3164">
        <v>3970.98999</v>
      </c>
      <c r="G3164" s="41">
        <f t="shared" si="252"/>
        <v>45009</v>
      </c>
      <c r="H3164" s="21">
        <f t="shared" si="253"/>
        <v>8.176494093199314E-3</v>
      </c>
      <c r="I3164" s="21">
        <f t="shared" si="254"/>
        <v>-5.8758163854295553E-3</v>
      </c>
      <c r="J3164" s="21">
        <f t="shared" si="255"/>
        <v>-1.5152096867213749E-2</v>
      </c>
      <c r="K3164" s="21">
        <f t="shared" si="256"/>
        <v>5.6398071181431586E-3</v>
      </c>
    </row>
    <row r="3165" spans="1:11" x14ac:dyDescent="0.2">
      <c r="A3165" s="41">
        <v>45012</v>
      </c>
      <c r="B3165">
        <v>47.069805150000001</v>
      </c>
      <c r="C3165">
        <v>98.040000919999997</v>
      </c>
      <c r="D3165">
        <v>26.52031517</v>
      </c>
      <c r="E3165">
        <v>3977.530029</v>
      </c>
      <c r="G3165" s="41">
        <f t="shared" si="252"/>
        <v>45012</v>
      </c>
      <c r="H3165" s="21">
        <f t="shared" si="253"/>
        <v>1.6713596552630702E-2</v>
      </c>
      <c r="I3165" s="21">
        <f t="shared" si="254"/>
        <v>-9.1711334476785034E-4</v>
      </c>
      <c r="J3165" s="21">
        <f t="shared" si="255"/>
        <v>-9.2609132144739759E-3</v>
      </c>
      <c r="K3165" s="21">
        <f t="shared" si="256"/>
        <v>1.6469542901063061E-3</v>
      </c>
    </row>
    <row r="3166" spans="1:11" x14ac:dyDescent="0.2">
      <c r="A3166" s="41">
        <v>45013</v>
      </c>
      <c r="B3166">
        <v>46.886974330000001</v>
      </c>
      <c r="C3166">
        <v>97.239997860000003</v>
      </c>
      <c r="D3166">
        <v>26.39936256</v>
      </c>
      <c r="E3166">
        <v>3971.2700199999999</v>
      </c>
      <c r="G3166" s="41">
        <f t="shared" si="252"/>
        <v>45013</v>
      </c>
      <c r="H3166" s="21">
        <f t="shared" si="253"/>
        <v>-3.8842484989551631E-3</v>
      </c>
      <c r="I3166" s="21">
        <f t="shared" si="254"/>
        <v>-8.1599658557000021E-3</v>
      </c>
      <c r="J3166" s="21">
        <f t="shared" si="255"/>
        <v>-4.5607531141569346E-3</v>
      </c>
      <c r="K3166" s="21">
        <f t="shared" si="256"/>
        <v>-1.5738433033462007E-3</v>
      </c>
    </row>
    <row r="3167" spans="1:11" x14ac:dyDescent="0.2">
      <c r="A3167" s="41">
        <v>45014</v>
      </c>
      <c r="B3167">
        <v>47.089397429999998</v>
      </c>
      <c r="C3167">
        <v>100.25</v>
      </c>
      <c r="D3167">
        <v>26.973131179999999</v>
      </c>
      <c r="E3167">
        <v>4027.8100589999999</v>
      </c>
      <c r="G3167" s="41">
        <f t="shared" si="252"/>
        <v>45014</v>
      </c>
      <c r="H3167" s="21">
        <f t="shared" si="253"/>
        <v>4.317256613218471E-3</v>
      </c>
      <c r="I3167" s="21">
        <f t="shared" si="254"/>
        <v>3.0954362466498742E-2</v>
      </c>
      <c r="J3167" s="21">
        <f t="shared" si="255"/>
        <v>2.1734184630251896E-2</v>
      </c>
      <c r="K3167" s="21">
        <f t="shared" si="256"/>
        <v>1.423726886241794E-2</v>
      </c>
    </row>
    <row r="3168" spans="1:11" x14ac:dyDescent="0.2">
      <c r="A3168" s="41">
        <v>45015</v>
      </c>
      <c r="B3168">
        <v>47.559539790000002</v>
      </c>
      <c r="C3168">
        <v>102</v>
      </c>
      <c r="D3168">
        <v>27.371971129999999</v>
      </c>
      <c r="E3168">
        <v>4050.830078</v>
      </c>
      <c r="G3168" s="41">
        <f t="shared" si="252"/>
        <v>45015</v>
      </c>
      <c r="H3168" s="21">
        <f t="shared" si="253"/>
        <v>9.9840385661950082E-3</v>
      </c>
      <c r="I3168" s="21">
        <f t="shared" si="254"/>
        <v>1.7456359102244301E-2</v>
      </c>
      <c r="J3168" s="21">
        <f t="shared" si="255"/>
        <v>1.4786564723925366E-2</v>
      </c>
      <c r="K3168" s="21">
        <f t="shared" si="256"/>
        <v>5.7152692561961427E-3</v>
      </c>
    </row>
    <row r="3169" spans="1:11" x14ac:dyDescent="0.2">
      <c r="A3169" s="41">
        <v>45016</v>
      </c>
      <c r="B3169">
        <v>48.140686039999999</v>
      </c>
      <c r="C3169">
        <v>103.2900009</v>
      </c>
      <c r="D3169">
        <v>27.765811920000001</v>
      </c>
      <c r="E3169">
        <v>4109.3100590000004</v>
      </c>
      <c r="G3169" s="41">
        <f t="shared" si="252"/>
        <v>45016</v>
      </c>
      <c r="H3169" s="21">
        <f t="shared" si="253"/>
        <v>1.2219341325968625E-2</v>
      </c>
      <c r="I3169" s="21">
        <f t="shared" si="254"/>
        <v>1.2647067647058696E-2</v>
      </c>
      <c r="J3169" s="21">
        <f t="shared" si="255"/>
        <v>1.4388470166415868E-2</v>
      </c>
      <c r="K3169" s="21">
        <f t="shared" si="256"/>
        <v>1.4436542603355473E-2</v>
      </c>
    </row>
    <row r="3170" spans="1:11" x14ac:dyDescent="0.2">
      <c r="A3170" s="41">
        <v>45019</v>
      </c>
      <c r="B3170">
        <v>48.5455246</v>
      </c>
      <c r="C3170">
        <v>102.4100037</v>
      </c>
      <c r="D3170">
        <v>27.953735349999999</v>
      </c>
      <c r="E3170">
        <v>4124.5097660000001</v>
      </c>
      <c r="G3170" s="41">
        <f t="shared" si="252"/>
        <v>45019</v>
      </c>
      <c r="H3170" s="21">
        <f t="shared" si="253"/>
        <v>8.409488798386093E-3</v>
      </c>
      <c r="I3170" s="21">
        <f t="shared" si="254"/>
        <v>-8.5196746280596924E-3</v>
      </c>
      <c r="J3170" s="21">
        <f t="shared" si="255"/>
        <v>6.7681590058108476E-3</v>
      </c>
      <c r="K3170" s="21">
        <f t="shared" si="256"/>
        <v>3.6988464685721034E-3</v>
      </c>
    </row>
    <row r="3171" spans="1:11" x14ac:dyDescent="0.2">
      <c r="A3171" s="41">
        <v>45020</v>
      </c>
      <c r="B3171">
        <v>48.068859099999997</v>
      </c>
      <c r="C3171">
        <v>103.9499969</v>
      </c>
      <c r="D3171">
        <v>27.441942210000001</v>
      </c>
      <c r="E3171">
        <v>4100.6000979999999</v>
      </c>
      <c r="G3171" s="41">
        <f t="shared" si="252"/>
        <v>45020</v>
      </c>
      <c r="H3171" s="21">
        <f t="shared" si="253"/>
        <v>-9.8189380777646985E-3</v>
      </c>
      <c r="I3171" s="21">
        <f t="shared" si="254"/>
        <v>1.5037527041901644E-2</v>
      </c>
      <c r="J3171" s="21">
        <f t="shared" si="255"/>
        <v>-1.830857785523099E-2</v>
      </c>
      <c r="K3171" s="21">
        <f t="shared" si="256"/>
        <v>-5.7969720903796595E-3</v>
      </c>
    </row>
    <row r="3172" spans="1:11" x14ac:dyDescent="0.2">
      <c r="A3172" s="41">
        <v>45021</v>
      </c>
      <c r="B3172">
        <v>48.865489959999998</v>
      </c>
      <c r="C3172">
        <v>101.0999985</v>
      </c>
      <c r="D3172">
        <v>26.870174410000001</v>
      </c>
      <c r="E3172">
        <v>4090.3798830000001</v>
      </c>
      <c r="G3172" s="41">
        <f t="shared" si="252"/>
        <v>45021</v>
      </c>
      <c r="H3172" s="21">
        <f t="shared" si="253"/>
        <v>1.6572701639178296E-2</v>
      </c>
      <c r="I3172" s="21">
        <f t="shared" si="254"/>
        <v>-2.7417012842643085E-2</v>
      </c>
      <c r="J3172" s="21">
        <f t="shared" si="255"/>
        <v>-2.0835544205455081E-2</v>
      </c>
      <c r="K3172" s="21">
        <f t="shared" si="256"/>
        <v>-2.4923705691234366E-3</v>
      </c>
    </row>
    <row r="3173" spans="1:11" x14ac:dyDescent="0.2">
      <c r="A3173" s="41">
        <v>45022</v>
      </c>
      <c r="B3173">
        <v>49.234420780000001</v>
      </c>
      <c r="C3173">
        <v>102.0599976</v>
      </c>
      <c r="D3173">
        <v>27.026109699999999</v>
      </c>
      <c r="E3173">
        <v>4105.0200199999999</v>
      </c>
      <c r="G3173" s="41">
        <f t="shared" si="252"/>
        <v>45022</v>
      </c>
      <c r="H3173" s="21">
        <f t="shared" si="253"/>
        <v>7.5499257308583173E-3</v>
      </c>
      <c r="I3173" s="21">
        <f t="shared" si="254"/>
        <v>9.4955402002305789E-3</v>
      </c>
      <c r="J3173" s="21">
        <f t="shared" si="255"/>
        <v>5.8032853684033547E-3</v>
      </c>
      <c r="K3173" s="21">
        <f t="shared" si="256"/>
        <v>3.5791631630219811E-3</v>
      </c>
    </row>
    <row r="3174" spans="1:11" x14ac:dyDescent="0.2">
      <c r="A3174" s="41">
        <v>45026</v>
      </c>
      <c r="B3174">
        <v>49.139739990000002</v>
      </c>
      <c r="C3174">
        <v>102.16999819999999</v>
      </c>
      <c r="D3174">
        <v>27.567893980000001</v>
      </c>
      <c r="E3174">
        <v>4109.1098629999997</v>
      </c>
      <c r="G3174" s="41">
        <f t="shared" si="252"/>
        <v>45026</v>
      </c>
      <c r="H3174" s="21">
        <f t="shared" si="253"/>
        <v>-1.9230609094209026E-3</v>
      </c>
      <c r="I3174" s="21">
        <f t="shared" si="254"/>
        <v>1.0778032783336222E-3</v>
      </c>
      <c r="J3174" s="21">
        <f t="shared" si="255"/>
        <v>2.0046698767007598E-2</v>
      </c>
      <c r="K3174" s="21">
        <f t="shared" si="256"/>
        <v>9.9630281462048664E-4</v>
      </c>
    </row>
    <row r="3175" spans="1:11" x14ac:dyDescent="0.2">
      <c r="A3175" s="41">
        <v>45027</v>
      </c>
      <c r="B3175">
        <v>48.996086120000001</v>
      </c>
      <c r="C3175">
        <v>99.91999817</v>
      </c>
      <c r="D3175">
        <v>27.15805817</v>
      </c>
      <c r="E3175">
        <v>4108.9399409999996</v>
      </c>
      <c r="G3175" s="41">
        <f t="shared" si="252"/>
        <v>45027</v>
      </c>
      <c r="H3175" s="21">
        <f t="shared" si="253"/>
        <v>-2.9233746460448334E-3</v>
      </c>
      <c r="I3175" s="21">
        <f t="shared" si="254"/>
        <v>-2.2022120677692159E-2</v>
      </c>
      <c r="J3175" s="21">
        <f t="shared" si="255"/>
        <v>-1.4866417082760486E-2</v>
      </c>
      <c r="K3175" s="21">
        <f t="shared" si="256"/>
        <v>-4.1352508369341123E-5</v>
      </c>
    </row>
    <row r="3176" spans="1:11" x14ac:dyDescent="0.2">
      <c r="A3176" s="41">
        <v>45028</v>
      </c>
      <c r="B3176">
        <v>48.757743840000003</v>
      </c>
      <c r="C3176">
        <v>97.83000183</v>
      </c>
      <c r="D3176">
        <v>26.484331130000001</v>
      </c>
      <c r="E3176">
        <v>4091.9499510000001</v>
      </c>
      <c r="G3176" s="41">
        <f t="shared" si="252"/>
        <v>45028</v>
      </c>
      <c r="H3176" s="21">
        <f t="shared" si="253"/>
        <v>-4.8645167170344112E-3</v>
      </c>
      <c r="I3176" s="21">
        <f t="shared" si="254"/>
        <v>-2.0916697140487939E-2</v>
      </c>
      <c r="J3176" s="21">
        <f t="shared" si="255"/>
        <v>-2.4807629315126367E-2</v>
      </c>
      <c r="K3176" s="21">
        <f t="shared" si="256"/>
        <v>-4.1348839953754268E-3</v>
      </c>
    </row>
    <row r="3177" spans="1:11" x14ac:dyDescent="0.2">
      <c r="A3177" s="41">
        <v>45029</v>
      </c>
      <c r="B3177">
        <v>48.806724549999998</v>
      </c>
      <c r="C3177">
        <v>102.4000015</v>
      </c>
      <c r="D3177">
        <v>26.45234108</v>
      </c>
      <c r="E3177">
        <v>4146.2202150000003</v>
      </c>
      <c r="G3177" s="41">
        <f t="shared" si="252"/>
        <v>45029</v>
      </c>
      <c r="H3177" s="21">
        <f t="shared" si="253"/>
        <v>1.0045729384182893E-3</v>
      </c>
      <c r="I3177" s="21">
        <f t="shared" si="254"/>
        <v>4.6713682761054587E-2</v>
      </c>
      <c r="J3177" s="21">
        <f t="shared" si="255"/>
        <v>-1.2078858946059645E-3</v>
      </c>
      <c r="K3177" s="21">
        <f t="shared" si="256"/>
        <v>1.3262690074383077E-2</v>
      </c>
    </row>
    <row r="3178" spans="1:11" x14ac:dyDescent="0.2">
      <c r="A3178" s="41">
        <v>45030</v>
      </c>
      <c r="B3178">
        <v>48.47697067</v>
      </c>
      <c r="C3178">
        <v>102.51000209999999</v>
      </c>
      <c r="D3178">
        <v>26.747220989999999</v>
      </c>
      <c r="E3178">
        <v>4137.6401370000003</v>
      </c>
      <c r="G3178" s="41">
        <f t="shared" si="252"/>
        <v>45030</v>
      </c>
      <c r="H3178" s="21">
        <f t="shared" si="253"/>
        <v>-6.7563206308217296E-3</v>
      </c>
      <c r="I3178" s="21">
        <f t="shared" si="254"/>
        <v>1.0742245936392614E-3</v>
      </c>
      <c r="J3178" s="21">
        <f t="shared" si="255"/>
        <v>1.1147592158599284E-2</v>
      </c>
      <c r="K3178" s="21">
        <f t="shared" si="256"/>
        <v>-2.0693734425777377E-3</v>
      </c>
    </row>
    <row r="3179" spans="1:11" x14ac:dyDescent="0.2">
      <c r="A3179" s="41">
        <v>45033</v>
      </c>
      <c r="B3179">
        <v>48.816513059999998</v>
      </c>
      <c r="C3179">
        <v>102.73999790000001</v>
      </c>
      <c r="D3179">
        <v>26.99112701</v>
      </c>
      <c r="E3179">
        <v>4151.3198240000002</v>
      </c>
      <c r="G3179" s="41">
        <f t="shared" si="252"/>
        <v>45033</v>
      </c>
      <c r="H3179" s="21">
        <f t="shared" si="253"/>
        <v>7.0041998356577236E-3</v>
      </c>
      <c r="I3179" s="21">
        <f t="shared" si="254"/>
        <v>2.2436425254936943E-3</v>
      </c>
      <c r="J3179" s="21">
        <f t="shared" si="255"/>
        <v>9.1189294054583314E-3</v>
      </c>
      <c r="K3179" s="21">
        <f t="shared" si="256"/>
        <v>3.30615678189905E-3</v>
      </c>
    </row>
    <row r="3180" spans="1:11" x14ac:dyDescent="0.2">
      <c r="A3180" s="41">
        <v>45034</v>
      </c>
      <c r="B3180">
        <v>48.924263000000003</v>
      </c>
      <c r="C3180">
        <v>102.3000031</v>
      </c>
      <c r="D3180">
        <v>27.655857090000001</v>
      </c>
      <c r="E3180">
        <v>4154.8701170000004</v>
      </c>
      <c r="G3180" s="41">
        <f t="shared" si="252"/>
        <v>45034</v>
      </c>
      <c r="H3180" s="21">
        <f t="shared" si="253"/>
        <v>2.2072436814069541E-3</v>
      </c>
      <c r="I3180" s="21">
        <f t="shared" si="254"/>
        <v>-4.2826047205906104E-3</v>
      </c>
      <c r="J3180" s="21">
        <f t="shared" si="255"/>
        <v>2.462772598394003E-2</v>
      </c>
      <c r="K3180" s="21">
        <f t="shared" si="256"/>
        <v>8.5522030354656664E-4</v>
      </c>
    </row>
    <row r="3181" spans="1:11" x14ac:dyDescent="0.2">
      <c r="A3181" s="41">
        <v>45035</v>
      </c>
      <c r="B3181">
        <v>48.976497649999999</v>
      </c>
      <c r="C3181">
        <v>104.3000031</v>
      </c>
      <c r="D3181">
        <v>27.919752119999998</v>
      </c>
      <c r="E3181">
        <v>4154.5200199999999</v>
      </c>
      <c r="G3181" s="41">
        <f t="shared" si="252"/>
        <v>45035</v>
      </c>
      <c r="H3181" s="21">
        <f t="shared" si="253"/>
        <v>1.0676635026672858E-3</v>
      </c>
      <c r="I3181" s="21">
        <f t="shared" si="254"/>
        <v>1.9550341538552729E-2</v>
      </c>
      <c r="J3181" s="21">
        <f t="shared" si="255"/>
        <v>9.5421027502857747E-3</v>
      </c>
      <c r="K3181" s="21">
        <f t="shared" si="256"/>
        <v>-8.4261839754740109E-5</v>
      </c>
    </row>
    <row r="3182" spans="1:11" x14ac:dyDescent="0.2">
      <c r="A3182" s="41">
        <v>45036</v>
      </c>
      <c r="B3182">
        <v>49.289928439999997</v>
      </c>
      <c r="C3182">
        <v>103.8099976</v>
      </c>
      <c r="D3182">
        <v>27.093084340000001</v>
      </c>
      <c r="E3182">
        <v>4129.7900390000004</v>
      </c>
      <c r="G3182" s="41">
        <f t="shared" si="252"/>
        <v>45036</v>
      </c>
      <c r="H3182" s="21">
        <f t="shared" si="253"/>
        <v>6.3996162453237035E-3</v>
      </c>
      <c r="I3182" s="21">
        <f t="shared" si="254"/>
        <v>-4.698039170048629E-3</v>
      </c>
      <c r="J3182" s="21">
        <f t="shared" si="255"/>
        <v>-2.9608707715131355E-2</v>
      </c>
      <c r="K3182" s="21">
        <f t="shared" si="256"/>
        <v>-5.9525482801739971E-3</v>
      </c>
    </row>
    <row r="3183" spans="1:11" x14ac:dyDescent="0.2">
      <c r="A3183" s="41">
        <v>45037</v>
      </c>
      <c r="B3183">
        <v>49.538055419999999</v>
      </c>
      <c r="C3183">
        <v>106.9599991</v>
      </c>
      <c r="D3183">
        <v>27.108077999999999</v>
      </c>
      <c r="E3183">
        <v>4133.5200199999999</v>
      </c>
      <c r="G3183" s="41">
        <f t="shared" si="252"/>
        <v>45037</v>
      </c>
      <c r="H3183" s="21">
        <f t="shared" si="253"/>
        <v>5.034030031146098E-3</v>
      </c>
      <c r="I3183" s="21">
        <f t="shared" si="254"/>
        <v>3.034391265605807E-2</v>
      </c>
      <c r="J3183" s="21">
        <f t="shared" si="255"/>
        <v>5.5341281235610218E-4</v>
      </c>
      <c r="K3183" s="21">
        <f t="shared" si="256"/>
        <v>9.0318901560970666E-4</v>
      </c>
    </row>
    <row r="3184" spans="1:11" x14ac:dyDescent="0.2">
      <c r="A3184" s="41">
        <v>45040</v>
      </c>
      <c r="B3184">
        <v>49.874340060000002</v>
      </c>
      <c r="C3184">
        <v>106.2099991</v>
      </c>
      <c r="D3184">
        <v>27.03110886</v>
      </c>
      <c r="E3184">
        <v>4137.0400390000004</v>
      </c>
      <c r="G3184" s="41">
        <f t="shared" si="252"/>
        <v>45040</v>
      </c>
      <c r="H3184" s="21">
        <f t="shared" si="253"/>
        <v>6.7884101858433901E-3</v>
      </c>
      <c r="I3184" s="21">
        <f t="shared" si="254"/>
        <v>-7.0119671495023628E-3</v>
      </c>
      <c r="J3184" s="21">
        <f t="shared" si="255"/>
        <v>-2.8393433130891044E-3</v>
      </c>
      <c r="K3184" s="21">
        <f t="shared" si="256"/>
        <v>8.5157903747146158E-4</v>
      </c>
    </row>
    <row r="3185" spans="1:11" x14ac:dyDescent="0.2">
      <c r="A3185" s="41">
        <v>45041</v>
      </c>
      <c r="B3185">
        <v>49.485813139999998</v>
      </c>
      <c r="C3185">
        <v>102.5699997</v>
      </c>
      <c r="D3185">
        <v>26.23043251</v>
      </c>
      <c r="E3185">
        <v>4071.6298830000001</v>
      </c>
      <c r="G3185" s="41">
        <f t="shared" si="252"/>
        <v>45041</v>
      </c>
      <c r="H3185" s="21">
        <f t="shared" si="253"/>
        <v>-7.7901165114685608E-3</v>
      </c>
      <c r="I3185" s="21">
        <f t="shared" si="254"/>
        <v>-3.4271720467418887E-2</v>
      </c>
      <c r="J3185" s="21">
        <f t="shared" si="255"/>
        <v>-2.9620551422691377E-2</v>
      </c>
      <c r="K3185" s="21">
        <f t="shared" si="256"/>
        <v>-1.5810858822582485E-2</v>
      </c>
    </row>
    <row r="3186" spans="1:11" x14ac:dyDescent="0.2">
      <c r="A3186" s="41">
        <v>45042</v>
      </c>
      <c r="B3186">
        <v>49.270336149999999</v>
      </c>
      <c r="C3186">
        <v>104.9800034</v>
      </c>
      <c r="D3186">
        <v>26.94514465</v>
      </c>
      <c r="E3186">
        <v>4055.98999</v>
      </c>
      <c r="G3186" s="41">
        <f t="shared" si="252"/>
        <v>45042</v>
      </c>
      <c r="H3186" s="21">
        <f t="shared" si="253"/>
        <v>-4.3543184667976355E-3</v>
      </c>
      <c r="I3186" s="21">
        <f t="shared" si="254"/>
        <v>2.349618511308238E-2</v>
      </c>
      <c r="J3186" s="21">
        <f t="shared" si="255"/>
        <v>2.7247440152865288E-2</v>
      </c>
      <c r="K3186" s="21">
        <f t="shared" si="256"/>
        <v>-3.8411873007662134E-3</v>
      </c>
    </row>
    <row r="3187" spans="1:11" x14ac:dyDescent="0.2">
      <c r="A3187" s="41">
        <v>45043</v>
      </c>
      <c r="B3187">
        <v>49.423789980000002</v>
      </c>
      <c r="C3187">
        <v>109.8199997</v>
      </c>
      <c r="D3187">
        <v>27.21503448</v>
      </c>
      <c r="E3187">
        <v>4135.3500979999999</v>
      </c>
      <c r="G3187" s="41">
        <f t="shared" si="252"/>
        <v>45043</v>
      </c>
      <c r="H3187" s="21">
        <f t="shared" si="253"/>
        <v>3.1145277664196267E-3</v>
      </c>
      <c r="I3187" s="21">
        <f t="shared" si="254"/>
        <v>4.6103983075313826E-2</v>
      </c>
      <c r="J3187" s="21">
        <f t="shared" si="255"/>
        <v>1.0016269480297657E-2</v>
      </c>
      <c r="K3187" s="21">
        <f t="shared" si="256"/>
        <v>1.9566149866163673E-2</v>
      </c>
    </row>
    <row r="3188" spans="1:11" x14ac:dyDescent="0.2">
      <c r="A3188" s="41">
        <v>45044</v>
      </c>
      <c r="B3188">
        <v>49.289928439999997</v>
      </c>
      <c r="C3188">
        <v>105.4499969</v>
      </c>
      <c r="D3188">
        <v>27.737825390000001</v>
      </c>
      <c r="E3188">
        <v>4169.4799800000001</v>
      </c>
      <c r="G3188" s="41">
        <f t="shared" si="252"/>
        <v>45044</v>
      </c>
      <c r="H3188" s="21">
        <f t="shared" si="253"/>
        <v>-2.7084434450327269E-3</v>
      </c>
      <c r="I3188" s="21">
        <f t="shared" si="254"/>
        <v>-3.9792413148221795E-2</v>
      </c>
      <c r="J3188" s="21">
        <f t="shared" si="255"/>
        <v>1.9209636143735054E-2</v>
      </c>
      <c r="K3188" s="21">
        <f t="shared" si="256"/>
        <v>8.2532025562978006E-3</v>
      </c>
    </row>
    <row r="3189" spans="1:11" x14ac:dyDescent="0.2">
      <c r="A3189" s="41">
        <v>45047</v>
      </c>
      <c r="B3189">
        <v>49.492343900000002</v>
      </c>
      <c r="C3189">
        <v>102.0500031</v>
      </c>
      <c r="D3189">
        <v>28.898355479999999</v>
      </c>
      <c r="E3189">
        <v>4167.8701170000004</v>
      </c>
      <c r="G3189" s="41">
        <f t="shared" si="252"/>
        <v>45047</v>
      </c>
      <c r="H3189" s="21">
        <f t="shared" si="253"/>
        <v>4.1066292122213634E-3</v>
      </c>
      <c r="I3189" s="21">
        <f t="shared" si="254"/>
        <v>-3.2242711237101984E-2</v>
      </c>
      <c r="J3189" s="21">
        <f t="shared" si="255"/>
        <v>4.1839260060321459E-2</v>
      </c>
      <c r="K3189" s="21">
        <f t="shared" si="256"/>
        <v>-3.861064227965727E-4</v>
      </c>
    </row>
    <row r="3190" spans="1:11" x14ac:dyDescent="0.2">
      <c r="A3190" s="41">
        <v>45048</v>
      </c>
      <c r="B3190">
        <v>49.35848618</v>
      </c>
      <c r="C3190">
        <v>103.6299973</v>
      </c>
      <c r="D3190">
        <v>28.19863892</v>
      </c>
      <c r="E3190">
        <v>4119.580078</v>
      </c>
      <c r="G3190" s="41">
        <f t="shared" si="252"/>
        <v>45048</v>
      </c>
      <c r="H3190" s="21">
        <f t="shared" si="253"/>
        <v>-2.7046146828378788E-3</v>
      </c>
      <c r="I3190" s="21">
        <f t="shared" si="254"/>
        <v>1.5482549260206646E-2</v>
      </c>
      <c r="J3190" s="21">
        <f t="shared" si="255"/>
        <v>-2.4213023487937191E-2</v>
      </c>
      <c r="K3190" s="21">
        <f t="shared" si="256"/>
        <v>-1.1586262921925994E-2</v>
      </c>
    </row>
    <row r="3191" spans="1:11" x14ac:dyDescent="0.2">
      <c r="A3191" s="41">
        <v>45049</v>
      </c>
      <c r="B3191">
        <v>49.17565536</v>
      </c>
      <c r="C3191">
        <v>103.6500015</v>
      </c>
      <c r="D3191">
        <v>27.790801999999999</v>
      </c>
      <c r="E3191">
        <v>4090.75</v>
      </c>
      <c r="G3191" s="41">
        <f t="shared" si="252"/>
        <v>45049</v>
      </c>
      <c r="H3191" s="21">
        <f t="shared" si="253"/>
        <v>-3.704141560040031E-3</v>
      </c>
      <c r="I3191" s="21">
        <f t="shared" si="254"/>
        <v>1.9303484050170461E-4</v>
      </c>
      <c r="J3191" s="21">
        <f t="shared" si="255"/>
        <v>-1.4463000187953767E-2</v>
      </c>
      <c r="K3191" s="21">
        <f t="shared" si="256"/>
        <v>-6.9983050345259201E-3</v>
      </c>
    </row>
    <row r="3192" spans="1:11" x14ac:dyDescent="0.2">
      <c r="A3192" s="41">
        <v>45050</v>
      </c>
      <c r="B3192">
        <v>49.313301090000003</v>
      </c>
      <c r="C3192">
        <v>104</v>
      </c>
      <c r="D3192">
        <v>27.550899510000001</v>
      </c>
      <c r="E3192">
        <v>4061.219971</v>
      </c>
      <c r="G3192" s="41">
        <f t="shared" si="252"/>
        <v>45050</v>
      </c>
      <c r="H3192" s="21">
        <f t="shared" si="253"/>
        <v>2.7990624424288849E-3</v>
      </c>
      <c r="I3192" s="21">
        <f t="shared" si="254"/>
        <v>3.3767341527728423E-3</v>
      </c>
      <c r="J3192" s="21">
        <f t="shared" si="255"/>
        <v>-8.6324421295937981E-3</v>
      </c>
      <c r="K3192" s="21">
        <f t="shared" si="256"/>
        <v>-7.2187322618101346E-3</v>
      </c>
    </row>
    <row r="3193" spans="1:11" x14ac:dyDescent="0.2">
      <c r="A3193" s="41">
        <v>45051</v>
      </c>
      <c r="B3193">
        <v>49.739349369999999</v>
      </c>
      <c r="C3193">
        <v>105.6600037</v>
      </c>
      <c r="D3193">
        <v>28.668447489999998</v>
      </c>
      <c r="E3193">
        <v>4136.25</v>
      </c>
      <c r="G3193" s="41">
        <f t="shared" si="252"/>
        <v>45051</v>
      </c>
      <c r="H3193" s="21">
        <f t="shared" si="253"/>
        <v>8.6396219799285048E-3</v>
      </c>
      <c r="I3193" s="21">
        <f t="shared" si="254"/>
        <v>1.5961574038461546E-2</v>
      </c>
      <c r="J3193" s="21">
        <f t="shared" si="255"/>
        <v>4.0563030604295447E-2</v>
      </c>
      <c r="K3193" s="21">
        <f t="shared" si="256"/>
        <v>1.847475131506493E-2</v>
      </c>
    </row>
    <row r="3194" spans="1:11" x14ac:dyDescent="0.2">
      <c r="A3194" s="41">
        <v>45054</v>
      </c>
      <c r="B3194">
        <v>50.0506897</v>
      </c>
      <c r="C3194">
        <v>105.83000180000001</v>
      </c>
      <c r="D3194">
        <v>29.139259339999999</v>
      </c>
      <c r="E3194">
        <v>4138.1201170000004</v>
      </c>
      <c r="G3194" s="41">
        <f t="shared" si="252"/>
        <v>45054</v>
      </c>
      <c r="H3194" s="21">
        <f t="shared" si="253"/>
        <v>6.2594371245994485E-3</v>
      </c>
      <c r="I3194" s="21">
        <f t="shared" si="254"/>
        <v>1.608916279074446E-3</v>
      </c>
      <c r="J3194" s="21">
        <f t="shared" si="255"/>
        <v>1.6422648982447496E-2</v>
      </c>
      <c r="K3194" s="21">
        <f t="shared" si="256"/>
        <v>4.5212861891830158E-4</v>
      </c>
    </row>
    <row r="3195" spans="1:11" x14ac:dyDescent="0.2">
      <c r="A3195" s="41">
        <v>45055</v>
      </c>
      <c r="B3195">
        <v>50.135898589999996</v>
      </c>
      <c r="C3195">
        <v>106.6200027</v>
      </c>
      <c r="D3195">
        <v>28.559492110000001</v>
      </c>
      <c r="E3195">
        <v>4119.169922</v>
      </c>
      <c r="G3195" s="41">
        <f t="shared" si="252"/>
        <v>45055</v>
      </c>
      <c r="H3195" s="21">
        <f t="shared" si="253"/>
        <v>1.7024518645144063E-3</v>
      </c>
      <c r="I3195" s="21">
        <f t="shared" si="254"/>
        <v>7.4648104182495345E-3</v>
      </c>
      <c r="J3195" s="21">
        <f t="shared" si="255"/>
        <v>-1.9896429872674926E-2</v>
      </c>
      <c r="K3195" s="21">
        <f t="shared" si="256"/>
        <v>-4.5794212019487635E-3</v>
      </c>
    </row>
    <row r="3196" spans="1:11" x14ac:dyDescent="0.2">
      <c r="A3196" s="41">
        <v>45056</v>
      </c>
      <c r="B3196">
        <v>49.994972230000002</v>
      </c>
      <c r="C3196">
        <v>110.1900024</v>
      </c>
      <c r="D3196">
        <v>28.873369220000001</v>
      </c>
      <c r="E3196">
        <v>4137.6401370000003</v>
      </c>
      <c r="G3196" s="41">
        <f t="shared" si="252"/>
        <v>45056</v>
      </c>
      <c r="H3196" s="21">
        <f t="shared" si="253"/>
        <v>-2.8108872876191648E-3</v>
      </c>
      <c r="I3196" s="21">
        <f t="shared" si="254"/>
        <v>3.348339532540634E-2</v>
      </c>
      <c r="J3196" s="21">
        <f t="shared" si="255"/>
        <v>1.099029033118204E-2</v>
      </c>
      <c r="K3196" s="21">
        <f t="shared" si="256"/>
        <v>4.4839653012014313E-3</v>
      </c>
    </row>
    <row r="3197" spans="1:11" x14ac:dyDescent="0.2">
      <c r="A3197" s="41">
        <v>45057</v>
      </c>
      <c r="B3197">
        <v>50.181781770000001</v>
      </c>
      <c r="C3197">
        <v>112.1800003</v>
      </c>
      <c r="D3197">
        <v>28.566490170000002</v>
      </c>
      <c r="E3197">
        <v>4130.6201170000004</v>
      </c>
      <c r="G3197" s="41">
        <f t="shared" si="252"/>
        <v>45057</v>
      </c>
      <c r="H3197" s="21">
        <f t="shared" si="253"/>
        <v>3.7365665319422205E-3</v>
      </c>
      <c r="I3197" s="21">
        <f t="shared" si="254"/>
        <v>1.8059695586321256E-2</v>
      </c>
      <c r="J3197" s="21">
        <f t="shared" si="255"/>
        <v>-1.0628446152637805E-2</v>
      </c>
      <c r="K3197" s="21">
        <f t="shared" si="256"/>
        <v>-1.6966241063897103E-3</v>
      </c>
    </row>
    <row r="3198" spans="1:11" x14ac:dyDescent="0.2">
      <c r="A3198" s="41">
        <v>45058</v>
      </c>
      <c r="B3198">
        <v>50.165397640000002</v>
      </c>
      <c r="C3198">
        <v>110.26000209999999</v>
      </c>
      <c r="D3198">
        <v>28.32858658</v>
      </c>
      <c r="E3198">
        <v>4124.080078</v>
      </c>
      <c r="G3198" s="41">
        <f t="shared" si="252"/>
        <v>45058</v>
      </c>
      <c r="H3198" s="21">
        <f t="shared" si="253"/>
        <v>-3.2649558110735689E-4</v>
      </c>
      <c r="I3198" s="21">
        <f t="shared" si="254"/>
        <v>-1.7115334238415159E-2</v>
      </c>
      <c r="J3198" s="21">
        <f t="shared" si="255"/>
        <v>-8.3280651065017475E-3</v>
      </c>
      <c r="K3198" s="21">
        <f t="shared" si="256"/>
        <v>-1.5833068194976985E-3</v>
      </c>
    </row>
    <row r="3199" spans="1:11" x14ac:dyDescent="0.2">
      <c r="A3199" s="41">
        <v>45061</v>
      </c>
      <c r="B3199">
        <v>49.775402069999998</v>
      </c>
      <c r="C3199">
        <v>111.1999969</v>
      </c>
      <c r="D3199">
        <v>28.941339490000001</v>
      </c>
      <c r="E3199">
        <v>4136.2797849999997</v>
      </c>
      <c r="G3199" s="41">
        <f t="shared" si="252"/>
        <v>45061</v>
      </c>
      <c r="H3199" s="21">
        <f t="shared" si="253"/>
        <v>-7.7741947307726654E-3</v>
      </c>
      <c r="I3199" s="21">
        <f t="shared" si="254"/>
        <v>8.5252565036910699E-3</v>
      </c>
      <c r="J3199" s="21">
        <f t="shared" si="255"/>
        <v>2.1630197054469447E-2</v>
      </c>
      <c r="K3199" s="21">
        <f t="shared" si="256"/>
        <v>2.9581644316460931E-3</v>
      </c>
    </row>
    <row r="3200" spans="1:11" x14ac:dyDescent="0.2">
      <c r="A3200" s="41">
        <v>45062</v>
      </c>
      <c r="B3200">
        <v>49.08716965</v>
      </c>
      <c r="C3200">
        <v>113.4000015</v>
      </c>
      <c r="D3200">
        <v>29.201232910000002</v>
      </c>
      <c r="E3200">
        <v>4109.8999020000001</v>
      </c>
      <c r="G3200" s="41">
        <f t="shared" si="252"/>
        <v>45062</v>
      </c>
      <c r="H3200" s="21">
        <f t="shared" si="253"/>
        <v>-1.3826757622813886E-2</v>
      </c>
      <c r="I3200" s="21">
        <f t="shared" si="254"/>
        <v>1.9784214580315318E-2</v>
      </c>
      <c r="J3200" s="21">
        <f t="shared" si="255"/>
        <v>8.9800066126795031E-3</v>
      </c>
      <c r="K3200" s="21">
        <f t="shared" si="256"/>
        <v>-6.3776834187244669E-3</v>
      </c>
    </row>
    <row r="3201" spans="1:11" x14ac:dyDescent="0.2">
      <c r="A3201" s="41">
        <v>45063</v>
      </c>
      <c r="B3201">
        <v>49.005237579999999</v>
      </c>
      <c r="C3201">
        <v>115.5</v>
      </c>
      <c r="D3201">
        <v>30.165845869999998</v>
      </c>
      <c r="E3201">
        <v>4158.7700199999999</v>
      </c>
      <c r="G3201" s="41">
        <f t="shared" si="252"/>
        <v>45063</v>
      </c>
      <c r="H3201" s="21">
        <f t="shared" si="253"/>
        <v>-1.6691137538422034E-3</v>
      </c>
      <c r="I3201" s="21">
        <f t="shared" si="254"/>
        <v>1.8518505046051459E-2</v>
      </c>
      <c r="J3201" s="21">
        <f t="shared" si="255"/>
        <v>3.3033295647926675E-2</v>
      </c>
      <c r="K3201" s="21">
        <f t="shared" si="256"/>
        <v>1.1890829257476199E-2</v>
      </c>
    </row>
    <row r="3202" spans="1:11" x14ac:dyDescent="0.2">
      <c r="A3202" s="41">
        <v>45064</v>
      </c>
      <c r="B3202">
        <v>49.641029359999997</v>
      </c>
      <c r="C3202">
        <v>118.1500015</v>
      </c>
      <c r="D3202">
        <v>31.66524124</v>
      </c>
      <c r="E3202">
        <v>4198.0498049999997</v>
      </c>
      <c r="G3202" s="41">
        <f t="shared" ref="G3202:G3265" si="257">A3202</f>
        <v>45064</v>
      </c>
      <c r="H3202" s="21">
        <f t="shared" si="253"/>
        <v>1.2973955670801141E-2</v>
      </c>
      <c r="I3202" s="21">
        <f t="shared" si="254"/>
        <v>2.2943735930735842E-2</v>
      </c>
      <c r="J3202" s="21">
        <f t="shared" si="255"/>
        <v>4.9705066334345904E-2</v>
      </c>
      <c r="K3202" s="21">
        <f t="shared" si="256"/>
        <v>9.4450486107908738E-3</v>
      </c>
    </row>
    <row r="3203" spans="1:11" x14ac:dyDescent="0.2">
      <c r="A3203" s="41">
        <v>45065</v>
      </c>
      <c r="B3203">
        <v>49.129772189999997</v>
      </c>
      <c r="C3203">
        <v>116.25</v>
      </c>
      <c r="D3203">
        <v>31.251407619999998</v>
      </c>
      <c r="E3203">
        <v>4191.9799800000001</v>
      </c>
      <c r="G3203" s="41">
        <f t="shared" si="257"/>
        <v>45065</v>
      </c>
      <c r="H3203" s="21">
        <f t="shared" si="253"/>
        <v>-1.0299084781105763E-2</v>
      </c>
      <c r="I3203" s="21">
        <f t="shared" si="254"/>
        <v>-1.6081265136505318E-2</v>
      </c>
      <c r="J3203" s="21">
        <f t="shared" si="255"/>
        <v>-1.3069018387178444E-2</v>
      </c>
      <c r="K3203" s="21">
        <f t="shared" si="256"/>
        <v>-1.445867791461275E-3</v>
      </c>
    </row>
    <row r="3204" spans="1:11" x14ac:dyDescent="0.2">
      <c r="A3204" s="41">
        <v>45068</v>
      </c>
      <c r="B3204">
        <v>48.69717026</v>
      </c>
      <c r="C3204">
        <v>115.01000209999999</v>
      </c>
      <c r="D3204">
        <v>31.163444519999999</v>
      </c>
      <c r="E3204">
        <v>4192.6298829999996</v>
      </c>
      <c r="G3204" s="41">
        <f t="shared" si="257"/>
        <v>45068</v>
      </c>
      <c r="H3204" s="21">
        <f t="shared" si="253"/>
        <v>-8.8052907782065794E-3</v>
      </c>
      <c r="I3204" s="21">
        <f t="shared" si="254"/>
        <v>-1.0666648602150608E-2</v>
      </c>
      <c r="J3204" s="21">
        <f t="shared" si="255"/>
        <v>-2.8146924154451858E-3</v>
      </c>
      <c r="K3204" s="21">
        <f t="shared" si="256"/>
        <v>1.5503485300505382E-4</v>
      </c>
    </row>
    <row r="3205" spans="1:11" x14ac:dyDescent="0.2">
      <c r="A3205" s="41">
        <v>45069</v>
      </c>
      <c r="B3205">
        <v>48.605407710000001</v>
      </c>
      <c r="C3205">
        <v>114.98999790000001</v>
      </c>
      <c r="D3205">
        <v>30.67564011</v>
      </c>
      <c r="E3205">
        <v>4145.580078</v>
      </c>
      <c r="G3205" s="41">
        <f t="shared" si="257"/>
        <v>45069</v>
      </c>
      <c r="H3205" s="21">
        <f t="shared" ref="H3205:H3268" si="258">(B3205-B3204)/B3204</f>
        <v>-1.884350764327113E-3</v>
      </c>
      <c r="I3205" s="21">
        <f t="shared" ref="I3205:I3268" si="259">C3205/C3204-1</f>
        <v>-1.7393443730739921E-4</v>
      </c>
      <c r="J3205" s="21">
        <f t="shared" ref="J3205:J3268" si="260">D3205/D3204-1</f>
        <v>-1.5653096681496059E-2</v>
      </c>
      <c r="K3205" s="21">
        <f t="shared" ref="K3205:K3268" si="261">E3205/E3204-1</f>
        <v>-1.1222026821583797E-2</v>
      </c>
    </row>
    <row r="3206" spans="1:11" x14ac:dyDescent="0.2">
      <c r="A3206" s="41">
        <v>45070</v>
      </c>
      <c r="B3206">
        <v>48.382553100000003</v>
      </c>
      <c r="C3206">
        <v>116.75</v>
      </c>
      <c r="D3206">
        <v>30.525699620000001</v>
      </c>
      <c r="E3206">
        <v>4115.2402339999999</v>
      </c>
      <c r="G3206" s="41">
        <f t="shared" si="257"/>
        <v>45070</v>
      </c>
      <c r="H3206" s="21">
        <f t="shared" si="258"/>
        <v>-4.5849756333624803E-3</v>
      </c>
      <c r="I3206" s="21">
        <f t="shared" si="259"/>
        <v>1.5305697296651433E-2</v>
      </c>
      <c r="J3206" s="21">
        <f t="shared" si="260"/>
        <v>-4.887933534958866E-3</v>
      </c>
      <c r="K3206" s="21">
        <f t="shared" si="261"/>
        <v>-7.3186003958792822E-3</v>
      </c>
    </row>
    <row r="3207" spans="1:11" x14ac:dyDescent="0.2">
      <c r="A3207" s="41">
        <v>45071</v>
      </c>
      <c r="B3207">
        <v>47.900791169999998</v>
      </c>
      <c r="C3207">
        <v>115</v>
      </c>
      <c r="D3207">
        <v>37.964706419999999</v>
      </c>
      <c r="E3207">
        <v>4151.2797849999997</v>
      </c>
      <c r="G3207" s="41">
        <f t="shared" si="257"/>
        <v>45071</v>
      </c>
      <c r="H3207" s="21">
        <f t="shared" si="258"/>
        <v>-9.9573482408890201E-3</v>
      </c>
      <c r="I3207" s="21">
        <f t="shared" si="259"/>
        <v>-1.498929336188437E-2</v>
      </c>
      <c r="J3207" s="21">
        <f t="shared" si="260"/>
        <v>0.24369652104962958</v>
      </c>
      <c r="K3207" s="21">
        <f t="shared" si="261"/>
        <v>8.7575813198563779E-3</v>
      </c>
    </row>
    <row r="3208" spans="1:11" x14ac:dyDescent="0.2">
      <c r="A3208" s="41">
        <v>45072</v>
      </c>
      <c r="B3208">
        <v>47.986003879999998</v>
      </c>
      <c r="C3208">
        <v>120.11000060000001</v>
      </c>
      <c r="D3208">
        <v>38.930316929999996</v>
      </c>
      <c r="E3208">
        <v>4205.4501950000003</v>
      </c>
      <c r="G3208" s="41">
        <f t="shared" si="257"/>
        <v>45072</v>
      </c>
      <c r="H3208" s="21">
        <f t="shared" si="258"/>
        <v>1.7789415982207965E-3</v>
      </c>
      <c r="I3208" s="21">
        <f t="shared" si="259"/>
        <v>4.4434787826087119E-2</v>
      </c>
      <c r="J3208" s="21">
        <f t="shared" si="260"/>
        <v>2.5434425840609398E-2</v>
      </c>
      <c r="K3208" s="21">
        <f t="shared" si="261"/>
        <v>1.3049086740849702E-2</v>
      </c>
    </row>
    <row r="3209" spans="1:11" x14ac:dyDescent="0.2">
      <c r="A3209" s="41">
        <v>45076</v>
      </c>
      <c r="B3209">
        <v>47.868019099999998</v>
      </c>
      <c r="C3209">
        <v>121.6600037</v>
      </c>
      <c r="D3209">
        <v>40.094848630000001</v>
      </c>
      <c r="E3209">
        <v>4205.5200199999999</v>
      </c>
      <c r="G3209" s="41">
        <f t="shared" si="257"/>
        <v>45076</v>
      </c>
      <c r="H3209" s="21">
        <f t="shared" si="258"/>
        <v>-2.4587331817637584E-3</v>
      </c>
      <c r="I3209" s="21">
        <f t="shared" si="259"/>
        <v>1.2904862977745957E-2</v>
      </c>
      <c r="J3209" s="21">
        <f t="shared" si="260"/>
        <v>2.9913234513192721E-2</v>
      </c>
      <c r="K3209" s="21">
        <f t="shared" si="261"/>
        <v>1.6603454270569529E-5</v>
      </c>
    </row>
    <row r="3210" spans="1:11" x14ac:dyDescent="0.2">
      <c r="A3210" s="41">
        <v>45077</v>
      </c>
      <c r="B3210">
        <v>48.133480069999997</v>
      </c>
      <c r="C3210">
        <v>120.58000180000001</v>
      </c>
      <c r="D3210">
        <v>37.818763730000001</v>
      </c>
      <c r="E3210">
        <v>4179.830078</v>
      </c>
      <c r="G3210" s="41">
        <f t="shared" si="257"/>
        <v>45077</v>
      </c>
      <c r="H3210" s="21">
        <f t="shared" si="258"/>
        <v>5.5456853028622499E-3</v>
      </c>
      <c r="I3210" s="21">
        <f t="shared" si="259"/>
        <v>-8.8772140979311853E-3</v>
      </c>
      <c r="J3210" s="21">
        <f t="shared" si="260"/>
        <v>-5.6767514475587144E-2</v>
      </c>
      <c r="K3210" s="21">
        <f t="shared" si="261"/>
        <v>-6.1086243503365445E-3</v>
      </c>
    </row>
    <row r="3211" spans="1:11" x14ac:dyDescent="0.2">
      <c r="A3211" s="41">
        <v>45078</v>
      </c>
      <c r="B3211">
        <v>48.31045151</v>
      </c>
      <c r="C3211">
        <v>122.7699966</v>
      </c>
      <c r="D3211">
        <v>39.753982540000003</v>
      </c>
      <c r="E3211">
        <v>4221.0200199999999</v>
      </c>
      <c r="G3211" s="41">
        <f t="shared" si="257"/>
        <v>45078</v>
      </c>
      <c r="H3211" s="21">
        <f t="shared" si="258"/>
        <v>3.6766807582297189E-3</v>
      </c>
      <c r="I3211" s="21">
        <f t="shared" si="259"/>
        <v>1.8162172560193035E-2</v>
      </c>
      <c r="J3211" s="21">
        <f t="shared" si="260"/>
        <v>5.1170863855205084E-2</v>
      </c>
      <c r="K3211" s="21">
        <f t="shared" si="261"/>
        <v>9.8544537053786296E-3</v>
      </c>
    </row>
    <row r="3212" spans="1:11" x14ac:dyDescent="0.2">
      <c r="A3212" s="41">
        <v>45079</v>
      </c>
      <c r="B3212">
        <v>48.77254868</v>
      </c>
      <c r="C3212">
        <v>124.25</v>
      </c>
      <c r="D3212">
        <v>39.311164859999998</v>
      </c>
      <c r="E3212">
        <v>4282.3701170000004</v>
      </c>
      <c r="G3212" s="41">
        <f t="shared" si="257"/>
        <v>45079</v>
      </c>
      <c r="H3212" s="21">
        <f t="shared" si="258"/>
        <v>9.5651594128518588E-3</v>
      </c>
      <c r="I3212" s="21">
        <f t="shared" si="259"/>
        <v>1.2055090339556207E-2</v>
      </c>
      <c r="J3212" s="21">
        <f t="shared" si="260"/>
        <v>-1.1138951413344422E-2</v>
      </c>
      <c r="K3212" s="21">
        <f t="shared" si="261"/>
        <v>1.4534424548879654E-2</v>
      </c>
    </row>
    <row r="3213" spans="1:11" x14ac:dyDescent="0.2">
      <c r="A3213" s="41">
        <v>45082</v>
      </c>
      <c r="B3213">
        <v>49.093719479999997</v>
      </c>
      <c r="C3213">
        <v>125.3000031</v>
      </c>
      <c r="D3213">
        <v>39.155223849999999</v>
      </c>
      <c r="E3213">
        <v>4273.7900390000004</v>
      </c>
      <c r="G3213" s="41">
        <f t="shared" si="257"/>
        <v>45082</v>
      </c>
      <c r="H3213" s="21">
        <f t="shared" si="258"/>
        <v>6.58507313421779E-3</v>
      </c>
      <c r="I3213" s="21">
        <f t="shared" si="259"/>
        <v>8.4507291750501867E-3</v>
      </c>
      <c r="J3213" s="21">
        <f t="shared" si="260"/>
        <v>-3.9668376797115101E-3</v>
      </c>
      <c r="K3213" s="21">
        <f t="shared" si="261"/>
        <v>-2.0035816068160184E-3</v>
      </c>
    </row>
    <row r="3214" spans="1:11" x14ac:dyDescent="0.2">
      <c r="A3214" s="41">
        <v>45083</v>
      </c>
      <c r="B3214">
        <v>49.08716965</v>
      </c>
      <c r="C3214">
        <v>126.61000060000001</v>
      </c>
      <c r="D3214">
        <v>38.63843155</v>
      </c>
      <c r="E3214">
        <v>4283.8500979999999</v>
      </c>
      <c r="G3214" s="41">
        <f t="shared" si="257"/>
        <v>45083</v>
      </c>
      <c r="H3214" s="21">
        <f t="shared" si="258"/>
        <v>-1.3341482514205532E-4</v>
      </c>
      <c r="I3214" s="21">
        <f t="shared" si="259"/>
        <v>1.0454888009496122E-2</v>
      </c>
      <c r="J3214" s="21">
        <f t="shared" si="260"/>
        <v>-1.3198553071226971E-2</v>
      </c>
      <c r="K3214" s="21">
        <f t="shared" si="261"/>
        <v>2.3538964030047627E-3</v>
      </c>
    </row>
    <row r="3215" spans="1:11" x14ac:dyDescent="0.2">
      <c r="A3215" s="41">
        <v>45084</v>
      </c>
      <c r="B3215">
        <v>49.15926743</v>
      </c>
      <c r="C3215">
        <v>121.2300034</v>
      </c>
      <c r="D3215">
        <v>37.463779449999997</v>
      </c>
      <c r="E3215">
        <v>4267.5200199999999</v>
      </c>
      <c r="G3215" s="41">
        <f t="shared" si="257"/>
        <v>45084</v>
      </c>
      <c r="H3215" s="21">
        <f t="shared" si="258"/>
        <v>1.4687703632959412E-3</v>
      </c>
      <c r="I3215" s="21">
        <f t="shared" si="259"/>
        <v>-4.2492671783464164E-2</v>
      </c>
      <c r="J3215" s="21">
        <f t="shared" si="260"/>
        <v>-3.0401133091542465E-2</v>
      </c>
      <c r="K3215" s="21">
        <f t="shared" si="261"/>
        <v>-3.8120096703719852E-3</v>
      </c>
    </row>
    <row r="3216" spans="1:11" x14ac:dyDescent="0.2">
      <c r="A3216" s="41">
        <v>45085</v>
      </c>
      <c r="B3216">
        <v>49.870433810000002</v>
      </c>
      <c r="C3216">
        <v>124.25</v>
      </c>
      <c r="D3216">
        <v>38.498474119999997</v>
      </c>
      <c r="E3216">
        <v>4293.9301759999998</v>
      </c>
      <c r="G3216" s="41">
        <f t="shared" si="257"/>
        <v>45085</v>
      </c>
      <c r="H3216" s="21">
        <f t="shared" si="258"/>
        <v>1.4466578067150047E-2</v>
      </c>
      <c r="I3216" s="21">
        <f t="shared" si="259"/>
        <v>2.4911296834954966E-2</v>
      </c>
      <c r="J3216" s="21">
        <f t="shared" si="260"/>
        <v>2.7618534093201363E-2</v>
      </c>
      <c r="K3216" s="21">
        <f t="shared" si="261"/>
        <v>6.1886425549797508E-3</v>
      </c>
    </row>
    <row r="3217" spans="1:11" x14ac:dyDescent="0.2">
      <c r="A3217" s="41">
        <v>45086</v>
      </c>
      <c r="B3217">
        <v>50.17194748</v>
      </c>
      <c r="C3217">
        <v>123.4300003</v>
      </c>
      <c r="D3217">
        <v>38.758396150000003</v>
      </c>
      <c r="E3217">
        <v>4298.8598629999997</v>
      </c>
      <c r="G3217" s="41">
        <f t="shared" si="257"/>
        <v>45086</v>
      </c>
      <c r="H3217" s="21">
        <f t="shared" si="258"/>
        <v>6.045940389223947E-3</v>
      </c>
      <c r="I3217" s="21">
        <f t="shared" si="259"/>
        <v>-6.5995951710261513E-3</v>
      </c>
      <c r="J3217" s="21">
        <f t="shared" si="260"/>
        <v>6.751489141876732E-3</v>
      </c>
      <c r="K3217" s="21">
        <f t="shared" si="261"/>
        <v>1.1480594229391627E-3</v>
      </c>
    </row>
    <row r="3218" spans="1:11" x14ac:dyDescent="0.2">
      <c r="A3218" s="41">
        <v>45089</v>
      </c>
      <c r="B3218">
        <v>50.502956390000001</v>
      </c>
      <c r="C3218">
        <v>126.5699997</v>
      </c>
      <c r="D3218">
        <v>39.470180509999999</v>
      </c>
      <c r="E3218">
        <v>4338.9301759999998</v>
      </c>
      <c r="G3218" s="41">
        <f t="shared" si="257"/>
        <v>45089</v>
      </c>
      <c r="H3218" s="21">
        <f t="shared" si="258"/>
        <v>6.5974897652109499E-3</v>
      </c>
      <c r="I3218" s="21">
        <f t="shared" si="259"/>
        <v>2.5439515453035133E-2</v>
      </c>
      <c r="J3218" s="21">
        <f t="shared" si="260"/>
        <v>1.836464948769545E-2</v>
      </c>
      <c r="K3218" s="21">
        <f t="shared" si="261"/>
        <v>9.3211489271569636E-3</v>
      </c>
    </row>
    <row r="3219" spans="1:11" x14ac:dyDescent="0.2">
      <c r="A3219" s="41">
        <v>45090</v>
      </c>
      <c r="B3219">
        <v>50.89622498</v>
      </c>
      <c r="C3219">
        <v>126.6600037</v>
      </c>
      <c r="D3219">
        <v>41.009723659999999</v>
      </c>
      <c r="E3219">
        <v>4369.0097660000001</v>
      </c>
      <c r="G3219" s="41">
        <f t="shared" si="257"/>
        <v>45090</v>
      </c>
      <c r="H3219" s="21">
        <f t="shared" si="258"/>
        <v>7.7870409598014851E-3</v>
      </c>
      <c r="I3219" s="21">
        <f t="shared" si="259"/>
        <v>7.1110057844148145E-4</v>
      </c>
      <c r="J3219" s="21">
        <f t="shared" si="260"/>
        <v>3.9005221919619748E-2</v>
      </c>
      <c r="K3219" s="21">
        <f t="shared" si="261"/>
        <v>6.9324899871354706E-3</v>
      </c>
    </row>
    <row r="3220" spans="1:11" x14ac:dyDescent="0.2">
      <c r="A3220" s="41">
        <v>45091</v>
      </c>
      <c r="B3220">
        <v>51.410766600000002</v>
      </c>
      <c r="C3220">
        <v>126.41999819999999</v>
      </c>
      <c r="D3220">
        <v>42.98413086</v>
      </c>
      <c r="E3220">
        <v>4372.5898440000001</v>
      </c>
      <c r="G3220" s="41">
        <f t="shared" si="257"/>
        <v>45091</v>
      </c>
      <c r="H3220" s="21">
        <f t="shared" si="258"/>
        <v>1.0109622475973322E-2</v>
      </c>
      <c r="I3220" s="21">
        <f t="shared" si="259"/>
        <v>-1.8948799383305959E-3</v>
      </c>
      <c r="J3220" s="21">
        <f t="shared" si="260"/>
        <v>4.8144855019488952E-2</v>
      </c>
      <c r="K3220" s="21">
        <f t="shared" si="261"/>
        <v>8.1942549725111391E-4</v>
      </c>
    </row>
    <row r="3221" spans="1:11" x14ac:dyDescent="0.2">
      <c r="A3221" s="41">
        <v>45092</v>
      </c>
      <c r="B3221">
        <v>51.69261169</v>
      </c>
      <c r="C3221">
        <v>127.11000060000001</v>
      </c>
      <c r="D3221">
        <v>42.6402359</v>
      </c>
      <c r="E3221">
        <v>4425.8398440000001</v>
      </c>
      <c r="G3221" s="41">
        <f t="shared" si="257"/>
        <v>45092</v>
      </c>
      <c r="H3221" s="21">
        <f t="shared" si="258"/>
        <v>5.4822191661308027E-3</v>
      </c>
      <c r="I3221" s="21">
        <f t="shared" si="259"/>
        <v>5.4580162144000077E-3</v>
      </c>
      <c r="J3221" s="21">
        <f t="shared" si="260"/>
        <v>-8.0005097955817561E-3</v>
      </c>
      <c r="K3221" s="21">
        <f t="shared" si="261"/>
        <v>1.217813741965057E-2</v>
      </c>
    </row>
    <row r="3222" spans="1:11" x14ac:dyDescent="0.2">
      <c r="A3222" s="41">
        <v>45093</v>
      </c>
      <c r="B3222">
        <v>50.971611019999997</v>
      </c>
      <c r="C3222">
        <v>125.48999790000001</v>
      </c>
      <c r="D3222">
        <v>42.679222109999998</v>
      </c>
      <c r="E3222">
        <v>4409.5898440000001</v>
      </c>
      <c r="G3222" s="41">
        <f t="shared" si="257"/>
        <v>45093</v>
      </c>
      <c r="H3222" s="21">
        <f t="shared" si="258"/>
        <v>-1.3947847601971342E-2</v>
      </c>
      <c r="I3222" s="21">
        <f t="shared" si="259"/>
        <v>-1.2744887832216723E-2</v>
      </c>
      <c r="J3222" s="21">
        <f t="shared" si="260"/>
        <v>9.1430568281625213E-4</v>
      </c>
      <c r="K3222" s="21">
        <f t="shared" si="261"/>
        <v>-3.6716195282189279E-3</v>
      </c>
    </row>
    <row r="3223" spans="1:11" x14ac:dyDescent="0.2">
      <c r="A3223" s="41">
        <v>45097</v>
      </c>
      <c r="B3223">
        <v>50.522617339999996</v>
      </c>
      <c r="C3223">
        <v>125.7799988</v>
      </c>
      <c r="D3223">
        <v>43.794883730000002</v>
      </c>
      <c r="E3223">
        <v>4388.7099609999996</v>
      </c>
      <c r="G3223" s="41">
        <f t="shared" si="257"/>
        <v>45097</v>
      </c>
      <c r="H3223" s="21">
        <f t="shared" si="258"/>
        <v>-8.8087009810976346E-3</v>
      </c>
      <c r="I3223" s="21">
        <f t="shared" si="259"/>
        <v>2.3109483214038828E-3</v>
      </c>
      <c r="J3223" s="21">
        <f t="shared" si="260"/>
        <v>2.614062686345453E-2</v>
      </c>
      <c r="K3223" s="21">
        <f t="shared" si="261"/>
        <v>-4.7351077398753993E-3</v>
      </c>
    </row>
    <row r="3224" spans="1:11" x14ac:dyDescent="0.2">
      <c r="A3224" s="41">
        <v>45098</v>
      </c>
      <c r="B3224">
        <v>50.620937349999998</v>
      </c>
      <c r="C3224">
        <v>124.83000180000001</v>
      </c>
      <c r="D3224">
        <v>43.032112120000001</v>
      </c>
      <c r="E3224">
        <v>4365.6899409999996</v>
      </c>
      <c r="G3224" s="41">
        <f t="shared" si="257"/>
        <v>45098</v>
      </c>
      <c r="H3224" s="21">
        <f t="shared" si="258"/>
        <v>1.9460593131654629E-3</v>
      </c>
      <c r="I3224" s="21">
        <f t="shared" si="259"/>
        <v>-7.5528463115234201E-3</v>
      </c>
      <c r="J3224" s="21">
        <f t="shared" si="260"/>
        <v>-1.741691140687962E-2</v>
      </c>
      <c r="K3224" s="21">
        <f t="shared" si="261"/>
        <v>-5.2452816897370358E-3</v>
      </c>
    </row>
    <row r="3225" spans="1:11" x14ac:dyDescent="0.2">
      <c r="A3225" s="41">
        <v>45099</v>
      </c>
      <c r="B3225">
        <v>51.043704990000002</v>
      </c>
      <c r="C3225">
        <v>130.1499939</v>
      </c>
      <c r="D3225">
        <v>43.012123109999997</v>
      </c>
      <c r="E3225">
        <v>4381.8901370000003</v>
      </c>
      <c r="G3225" s="41">
        <f t="shared" si="257"/>
        <v>45099</v>
      </c>
      <c r="H3225" s="21">
        <f t="shared" si="258"/>
        <v>8.351635946148744E-3</v>
      </c>
      <c r="I3225" s="21">
        <f t="shared" si="259"/>
        <v>4.2617896525577015E-2</v>
      </c>
      <c r="J3225" s="21">
        <f t="shared" si="260"/>
        <v>-4.645138017920214E-4</v>
      </c>
      <c r="K3225" s="21">
        <f t="shared" si="261"/>
        <v>3.7107985722617531E-3</v>
      </c>
    </row>
    <row r="3226" spans="1:11" x14ac:dyDescent="0.2">
      <c r="A3226" s="41">
        <v>45100</v>
      </c>
      <c r="B3226">
        <v>50.948661799999996</v>
      </c>
      <c r="C3226">
        <v>129.33000179999999</v>
      </c>
      <c r="D3226">
        <v>42.196365360000001</v>
      </c>
      <c r="E3226">
        <v>4348.330078</v>
      </c>
      <c r="G3226" s="41">
        <f t="shared" si="257"/>
        <v>45100</v>
      </c>
      <c r="H3226" s="21">
        <f t="shared" si="258"/>
        <v>-1.8619963033370218E-3</v>
      </c>
      <c r="I3226" s="21">
        <f t="shared" si="259"/>
        <v>-6.3003621854185177E-3</v>
      </c>
      <c r="J3226" s="21">
        <f t="shared" si="260"/>
        <v>-1.8965763394514612E-2</v>
      </c>
      <c r="K3226" s="21">
        <f t="shared" si="261"/>
        <v>-7.6588088589041314E-3</v>
      </c>
    </row>
    <row r="3227" spans="1:11" x14ac:dyDescent="0.2">
      <c r="A3227" s="41">
        <v>45103</v>
      </c>
      <c r="B3227">
        <v>50.814296720000002</v>
      </c>
      <c r="C3227">
        <v>127.33000180000001</v>
      </c>
      <c r="D3227">
        <v>40.619838710000003</v>
      </c>
      <c r="E3227">
        <v>4328.8198240000002</v>
      </c>
      <c r="G3227" s="41">
        <f t="shared" si="257"/>
        <v>45103</v>
      </c>
      <c r="H3227" s="21">
        <f t="shared" si="258"/>
        <v>-2.6372641646104024E-3</v>
      </c>
      <c r="I3227" s="21">
        <f t="shared" si="259"/>
        <v>-1.5464315875390211E-2</v>
      </c>
      <c r="J3227" s="21">
        <f t="shared" si="260"/>
        <v>-3.7361669341655301E-2</v>
      </c>
      <c r="K3227" s="21">
        <f t="shared" si="261"/>
        <v>-4.4868383149453406E-3</v>
      </c>
    </row>
    <row r="3228" spans="1:11" x14ac:dyDescent="0.2">
      <c r="A3228" s="41">
        <v>45104</v>
      </c>
      <c r="B3228">
        <v>50.630767820000003</v>
      </c>
      <c r="C3228">
        <v>129.17999270000001</v>
      </c>
      <c r="D3228">
        <v>41.863468169999997</v>
      </c>
      <c r="E3228">
        <v>4378.4101559999999</v>
      </c>
      <c r="G3228" s="41">
        <f t="shared" si="257"/>
        <v>45104</v>
      </c>
      <c r="H3228" s="21">
        <f t="shared" si="258"/>
        <v>-3.611757159826316E-3</v>
      </c>
      <c r="I3228" s="21">
        <f t="shared" si="259"/>
        <v>1.4529104483213873E-2</v>
      </c>
      <c r="J3228" s="21">
        <f t="shared" si="260"/>
        <v>3.0616307191141834E-2</v>
      </c>
      <c r="K3228" s="21">
        <f t="shared" si="261"/>
        <v>1.145585494805279E-2</v>
      </c>
    </row>
    <row r="3229" spans="1:11" x14ac:dyDescent="0.2">
      <c r="A3229" s="41">
        <v>45105</v>
      </c>
      <c r="B3229">
        <v>50.906066889999998</v>
      </c>
      <c r="C3229">
        <v>129.03999329999999</v>
      </c>
      <c r="D3229">
        <v>41.104690550000001</v>
      </c>
      <c r="E3229">
        <v>4376.8598629999997</v>
      </c>
      <c r="G3229" s="41">
        <f t="shared" si="257"/>
        <v>45105</v>
      </c>
      <c r="H3229" s="21">
        <f t="shared" si="258"/>
        <v>5.4373868272889949E-3</v>
      </c>
      <c r="I3229" s="21">
        <f t="shared" si="259"/>
        <v>-1.0837545123968395E-3</v>
      </c>
      <c r="J3229" s="21">
        <f t="shared" si="260"/>
        <v>-1.8125053971131511E-2</v>
      </c>
      <c r="K3229" s="21">
        <f t="shared" si="261"/>
        <v>-3.5407669559595067E-4</v>
      </c>
    </row>
    <row r="3230" spans="1:11" x14ac:dyDescent="0.2">
      <c r="A3230" s="41">
        <v>45106</v>
      </c>
      <c r="B3230">
        <v>50.561943049999996</v>
      </c>
      <c r="C3230">
        <v>127.9000015</v>
      </c>
      <c r="D3230">
        <v>40.809776309999997</v>
      </c>
      <c r="E3230">
        <v>4396.4399409999996</v>
      </c>
      <c r="G3230" s="41">
        <f t="shared" si="257"/>
        <v>45106</v>
      </c>
      <c r="H3230" s="21">
        <f t="shared" si="258"/>
        <v>-6.7599769737386947E-3</v>
      </c>
      <c r="I3230" s="21">
        <f t="shared" si="259"/>
        <v>-8.8344068443158008E-3</v>
      </c>
      <c r="J3230" s="21">
        <f t="shared" si="260"/>
        <v>-7.1747101377948042E-3</v>
      </c>
      <c r="K3230" s="21">
        <f t="shared" si="261"/>
        <v>4.4735446445340887E-3</v>
      </c>
    </row>
    <row r="3231" spans="1:11" x14ac:dyDescent="0.2">
      <c r="A3231" s="41">
        <v>45107</v>
      </c>
      <c r="B3231">
        <v>51.512359619999998</v>
      </c>
      <c r="C3231">
        <v>130.36000060000001</v>
      </c>
      <c r="D3231">
        <v>42.289337160000002</v>
      </c>
      <c r="E3231">
        <v>4450.3798829999996</v>
      </c>
      <c r="G3231" s="41">
        <f t="shared" si="257"/>
        <v>45107</v>
      </c>
      <c r="H3231" s="21">
        <f t="shared" si="258"/>
        <v>1.8797073701462538E-2</v>
      </c>
      <c r="I3231" s="21">
        <f t="shared" si="259"/>
        <v>1.923376912548358E-2</v>
      </c>
      <c r="J3231" s="21">
        <f t="shared" si="260"/>
        <v>3.6255059051560012E-2</v>
      </c>
      <c r="K3231" s="21">
        <f t="shared" si="261"/>
        <v>1.2269004631900282E-2</v>
      </c>
    </row>
    <row r="3232" spans="1:11" x14ac:dyDescent="0.2">
      <c r="A3232" s="41">
        <v>45110</v>
      </c>
      <c r="B3232">
        <v>51.846637729999998</v>
      </c>
      <c r="C3232">
        <v>130.22000120000001</v>
      </c>
      <c r="D3232">
        <v>42.400306700000002</v>
      </c>
      <c r="E3232">
        <v>4455.5898440000001</v>
      </c>
      <c r="G3232" s="41">
        <f t="shared" si="257"/>
        <v>45110</v>
      </c>
      <c r="H3232" s="21">
        <f t="shared" si="258"/>
        <v>6.4892797081307465E-3</v>
      </c>
      <c r="I3232" s="21">
        <f t="shared" si="259"/>
        <v>-1.0739444565481815E-3</v>
      </c>
      <c r="J3232" s="21">
        <f t="shared" si="260"/>
        <v>2.6240548434266486E-3</v>
      </c>
      <c r="K3232" s="21">
        <f t="shared" si="261"/>
        <v>1.1706778155955444E-3</v>
      </c>
    </row>
    <row r="3233" spans="1:11" x14ac:dyDescent="0.2">
      <c r="A3233" s="41">
        <v>45112</v>
      </c>
      <c r="B3233">
        <v>51.817146299999997</v>
      </c>
      <c r="C3233">
        <v>130.38000489999999</v>
      </c>
      <c r="D3233">
        <v>42.304336550000002</v>
      </c>
      <c r="E3233">
        <v>4446.8198240000002</v>
      </c>
      <c r="G3233" s="41">
        <f t="shared" si="257"/>
        <v>45112</v>
      </c>
      <c r="H3233" s="21">
        <f t="shared" si="258"/>
        <v>-5.6882049234478315E-4</v>
      </c>
      <c r="I3233" s="21">
        <f t="shared" si="259"/>
        <v>1.2287183115151645E-3</v>
      </c>
      <c r="J3233" s="21">
        <f t="shared" si="260"/>
        <v>-2.2634305614586125E-3</v>
      </c>
      <c r="K3233" s="21">
        <f t="shared" si="261"/>
        <v>-1.9683185183236862E-3</v>
      </c>
    </row>
    <row r="3234" spans="1:11" x14ac:dyDescent="0.2">
      <c r="A3234" s="41">
        <v>45113</v>
      </c>
      <c r="B3234">
        <v>51.489410399999997</v>
      </c>
      <c r="C3234">
        <v>128.36000060000001</v>
      </c>
      <c r="D3234">
        <v>42.090400700000004</v>
      </c>
      <c r="E3234">
        <v>4411.5898440000001</v>
      </c>
      <c r="G3234" s="41">
        <f t="shared" si="257"/>
        <v>45113</v>
      </c>
      <c r="H3234" s="21">
        <f t="shared" si="258"/>
        <v>-6.3248542886276318E-3</v>
      </c>
      <c r="I3234" s="21">
        <f t="shared" si="259"/>
        <v>-1.5493206197908171E-2</v>
      </c>
      <c r="J3234" s="21">
        <f t="shared" si="260"/>
        <v>-5.0570666614082604E-3</v>
      </c>
      <c r="K3234" s="21">
        <f t="shared" si="261"/>
        <v>-7.9225112314782464E-3</v>
      </c>
    </row>
    <row r="3235" spans="1:11" x14ac:dyDescent="0.2">
      <c r="A3235" s="41">
        <v>45114</v>
      </c>
      <c r="B3235">
        <v>50.303043369999997</v>
      </c>
      <c r="C3235">
        <v>129.77999879999999</v>
      </c>
      <c r="D3235">
        <v>42.490276340000001</v>
      </c>
      <c r="E3235">
        <v>4398.9501950000003</v>
      </c>
      <c r="G3235" s="41">
        <f t="shared" si="257"/>
        <v>45114</v>
      </c>
      <c r="H3235" s="21">
        <f t="shared" si="258"/>
        <v>-2.304099077428938E-2</v>
      </c>
      <c r="I3235" s="21">
        <f t="shared" si="259"/>
        <v>1.1062622260536115E-2</v>
      </c>
      <c r="J3235" s="21">
        <f t="shared" si="260"/>
        <v>9.5003999332321509E-3</v>
      </c>
      <c r="K3235" s="21">
        <f t="shared" si="261"/>
        <v>-2.8651006659629052E-3</v>
      </c>
    </row>
    <row r="3236" spans="1:11" x14ac:dyDescent="0.2">
      <c r="A3236" s="41">
        <v>45117</v>
      </c>
      <c r="B3236">
        <v>50.75858307</v>
      </c>
      <c r="C3236">
        <v>127.1299973</v>
      </c>
      <c r="D3236">
        <v>42.167373660000003</v>
      </c>
      <c r="E3236">
        <v>4409.5297849999997</v>
      </c>
      <c r="G3236" s="41">
        <f t="shared" si="257"/>
        <v>45117</v>
      </c>
      <c r="H3236" s="21">
        <f t="shared" si="258"/>
        <v>9.0559073463869193E-3</v>
      </c>
      <c r="I3236" s="21">
        <f t="shared" si="259"/>
        <v>-2.0419182651433276E-2</v>
      </c>
      <c r="J3236" s="21">
        <f t="shared" si="260"/>
        <v>-7.5994488107393732E-3</v>
      </c>
      <c r="K3236" s="21">
        <f t="shared" si="261"/>
        <v>2.4050260928218936E-3</v>
      </c>
    </row>
    <row r="3237" spans="1:11" x14ac:dyDescent="0.2">
      <c r="A3237" s="41">
        <v>45118</v>
      </c>
      <c r="B3237">
        <v>50.68320465</v>
      </c>
      <c r="C3237">
        <v>128.77999879999999</v>
      </c>
      <c r="D3237">
        <v>42.392307279999997</v>
      </c>
      <c r="E3237">
        <v>4439.2597660000001</v>
      </c>
      <c r="G3237" s="41">
        <f t="shared" si="257"/>
        <v>45118</v>
      </c>
      <c r="H3237" s="21">
        <f t="shared" si="258"/>
        <v>-1.4850379076982345E-3</v>
      </c>
      <c r="I3237" s="21">
        <f t="shared" si="259"/>
        <v>1.2978852631502225E-2</v>
      </c>
      <c r="J3237" s="21">
        <f t="shared" si="260"/>
        <v>5.3343047118290521E-3</v>
      </c>
      <c r="K3237" s="21">
        <f t="shared" si="261"/>
        <v>6.7422111766051174E-3</v>
      </c>
    </row>
    <row r="3238" spans="1:11" x14ac:dyDescent="0.2">
      <c r="A3238" s="41">
        <v>45119</v>
      </c>
      <c r="B3238">
        <v>50.811016080000002</v>
      </c>
      <c r="C3238">
        <v>130.8000031</v>
      </c>
      <c r="D3238">
        <v>43.888858800000001</v>
      </c>
      <c r="E3238">
        <v>4472.1601559999999</v>
      </c>
      <c r="G3238" s="41">
        <f t="shared" si="257"/>
        <v>45119</v>
      </c>
      <c r="H3238" s="21">
        <f t="shared" si="258"/>
        <v>2.5217708880608692E-3</v>
      </c>
      <c r="I3238" s="21">
        <f t="shared" si="259"/>
        <v>1.5685699012446319E-2</v>
      </c>
      <c r="J3238" s="21">
        <f t="shared" si="260"/>
        <v>3.5302431408493984E-2</v>
      </c>
      <c r="K3238" s="21">
        <f t="shared" si="261"/>
        <v>7.41123334389715E-3</v>
      </c>
    </row>
    <row r="3239" spans="1:11" x14ac:dyDescent="0.2">
      <c r="A3239" s="41">
        <v>45120</v>
      </c>
      <c r="B3239">
        <v>50.512790680000002</v>
      </c>
      <c r="C3239">
        <v>134.3000031</v>
      </c>
      <c r="D3239">
        <v>45.963237759999998</v>
      </c>
      <c r="E3239">
        <v>4510.0400390000004</v>
      </c>
      <c r="G3239" s="41">
        <f t="shared" si="257"/>
        <v>45120</v>
      </c>
      <c r="H3239" s="21">
        <f t="shared" si="258"/>
        <v>-5.8693059696042146E-3</v>
      </c>
      <c r="I3239" s="21">
        <f t="shared" si="259"/>
        <v>2.6758409151750318E-2</v>
      </c>
      <c r="J3239" s="21">
        <f t="shared" si="260"/>
        <v>4.7264363137188736E-2</v>
      </c>
      <c r="K3239" s="21">
        <f t="shared" si="261"/>
        <v>8.4701535004687578E-3</v>
      </c>
    </row>
    <row r="3240" spans="1:11" x14ac:dyDescent="0.2">
      <c r="A3240" s="41">
        <v>45121</v>
      </c>
      <c r="B3240">
        <v>50.686481479999998</v>
      </c>
      <c r="C3240">
        <v>134.67999270000001</v>
      </c>
      <c r="D3240">
        <v>45.45539093</v>
      </c>
      <c r="E3240">
        <v>4505.419922</v>
      </c>
      <c r="G3240" s="41">
        <f t="shared" si="257"/>
        <v>45121</v>
      </c>
      <c r="H3240" s="21">
        <f t="shared" si="258"/>
        <v>3.4385508632918736E-3</v>
      </c>
      <c r="I3240" s="21">
        <f t="shared" si="259"/>
        <v>2.829408720989246E-3</v>
      </c>
      <c r="J3240" s="21">
        <f t="shared" si="260"/>
        <v>-1.1048978591363667E-2</v>
      </c>
      <c r="K3240" s="21">
        <f t="shared" si="261"/>
        <v>-1.0244070917438952E-3</v>
      </c>
    </row>
    <row r="3241" spans="1:11" x14ac:dyDescent="0.2">
      <c r="A3241" s="41">
        <v>45124</v>
      </c>
      <c r="B3241">
        <v>50.748756409999999</v>
      </c>
      <c r="C3241">
        <v>133.5599976</v>
      </c>
      <c r="D3241">
        <v>46.447093959999997</v>
      </c>
      <c r="E3241">
        <v>4522.7900390000004</v>
      </c>
      <c r="G3241" s="41">
        <f t="shared" si="257"/>
        <v>45124</v>
      </c>
      <c r="H3241" s="21">
        <f t="shared" si="258"/>
        <v>1.2286299656561002E-3</v>
      </c>
      <c r="I3241" s="21">
        <f t="shared" si="259"/>
        <v>-8.3159723842189948E-3</v>
      </c>
      <c r="J3241" s="21">
        <f t="shared" si="260"/>
        <v>2.1817060852632242E-2</v>
      </c>
      <c r="K3241" s="21">
        <f t="shared" si="261"/>
        <v>3.8553824728260189E-3</v>
      </c>
    </row>
    <row r="3242" spans="1:11" x14ac:dyDescent="0.2">
      <c r="A3242" s="41">
        <v>45125</v>
      </c>
      <c r="B3242">
        <v>50.656986240000002</v>
      </c>
      <c r="C3242">
        <v>132.83000179999999</v>
      </c>
      <c r="D3242">
        <v>47.479785919999998</v>
      </c>
      <c r="E3242">
        <v>4554.9799800000001</v>
      </c>
      <c r="G3242" s="41">
        <f t="shared" si="257"/>
        <v>45125</v>
      </c>
      <c r="H3242" s="21">
        <f t="shared" si="258"/>
        <v>-1.8083235234097957E-3</v>
      </c>
      <c r="I3242" s="21">
        <f t="shared" si="259"/>
        <v>-5.4656769475713851E-3</v>
      </c>
      <c r="J3242" s="21">
        <f t="shared" si="260"/>
        <v>2.2233725987019781E-2</v>
      </c>
      <c r="K3242" s="21">
        <f t="shared" si="261"/>
        <v>7.117275116117705E-3</v>
      </c>
    </row>
    <row r="3243" spans="1:11" x14ac:dyDescent="0.2">
      <c r="A3243" s="41">
        <v>45126</v>
      </c>
      <c r="B3243">
        <v>50.673377989999999</v>
      </c>
      <c r="C3243">
        <v>135.36000060000001</v>
      </c>
      <c r="D3243">
        <v>47.06290817</v>
      </c>
      <c r="E3243">
        <v>4565.7202150000003</v>
      </c>
      <c r="G3243" s="41">
        <f t="shared" si="257"/>
        <v>45126</v>
      </c>
      <c r="H3243" s="21">
        <f t="shared" si="258"/>
        <v>3.2358320572678463E-4</v>
      </c>
      <c r="I3243" s="21">
        <f t="shared" si="259"/>
        <v>1.9046892763047607E-2</v>
      </c>
      <c r="J3243" s="21">
        <f t="shared" si="260"/>
        <v>-8.7801101441865592E-3</v>
      </c>
      <c r="K3243" s="21">
        <f t="shared" si="261"/>
        <v>2.3579104731872302E-3</v>
      </c>
    </row>
    <row r="3244" spans="1:11" x14ac:dyDescent="0.2">
      <c r="A3244" s="41">
        <v>45127</v>
      </c>
      <c r="B3244">
        <v>51.610675809999996</v>
      </c>
      <c r="C3244">
        <v>129.96000670000001</v>
      </c>
      <c r="D3244">
        <v>45.506374360000002</v>
      </c>
      <c r="E3244">
        <v>4534.8701170000004</v>
      </c>
      <c r="G3244" s="41">
        <f t="shared" si="257"/>
        <v>45127</v>
      </c>
      <c r="H3244" s="21">
        <f t="shared" si="258"/>
        <v>1.8496848980246911E-2</v>
      </c>
      <c r="I3244" s="21">
        <f t="shared" si="259"/>
        <v>-3.9893571779431536E-2</v>
      </c>
      <c r="J3244" s="21">
        <f t="shared" si="260"/>
        <v>-3.3073472730956399E-2</v>
      </c>
      <c r="K3244" s="21">
        <f t="shared" si="261"/>
        <v>-6.7568962939618116E-3</v>
      </c>
    </row>
    <row r="3245" spans="1:11" x14ac:dyDescent="0.2">
      <c r="A3245" s="41">
        <v>45128</v>
      </c>
      <c r="B3245">
        <v>51.902359009999998</v>
      </c>
      <c r="C3245">
        <v>130</v>
      </c>
      <c r="D3245">
        <v>44.295734410000001</v>
      </c>
      <c r="E3245">
        <v>4536.3398440000001</v>
      </c>
      <c r="G3245" s="41">
        <f t="shared" si="257"/>
        <v>45128</v>
      </c>
      <c r="H3245" s="21">
        <f t="shared" si="258"/>
        <v>5.6516059017286758E-3</v>
      </c>
      <c r="I3245" s="21">
        <f t="shared" si="259"/>
        <v>3.0773544119866436E-4</v>
      </c>
      <c r="J3245" s="21">
        <f t="shared" si="260"/>
        <v>-2.6603744355079839E-2</v>
      </c>
      <c r="K3245" s="21">
        <f t="shared" si="261"/>
        <v>3.2409461838600606E-4</v>
      </c>
    </row>
    <row r="3246" spans="1:11" x14ac:dyDescent="0.2">
      <c r="A3246" s="41">
        <v>45131</v>
      </c>
      <c r="B3246">
        <v>52.207138059999998</v>
      </c>
      <c r="C3246">
        <v>128.8000031</v>
      </c>
      <c r="D3246">
        <v>44.598651889999999</v>
      </c>
      <c r="E3246">
        <v>4554.6401370000003</v>
      </c>
      <c r="G3246" s="41">
        <f t="shared" si="257"/>
        <v>45131</v>
      </c>
      <c r="H3246" s="21">
        <f t="shared" si="258"/>
        <v>5.8721618017647118E-3</v>
      </c>
      <c r="I3246" s="21">
        <f t="shared" si="259"/>
        <v>-9.2307453846154353E-3</v>
      </c>
      <c r="J3246" s="21">
        <f t="shared" si="260"/>
        <v>6.8385248384461583E-3</v>
      </c>
      <c r="K3246" s="21">
        <f t="shared" si="261"/>
        <v>4.034153883820002E-3</v>
      </c>
    </row>
    <row r="3247" spans="1:11" x14ac:dyDescent="0.2">
      <c r="A3247" s="41">
        <v>45132</v>
      </c>
      <c r="B3247">
        <v>52.16454315</v>
      </c>
      <c r="C3247">
        <v>129.13000489999999</v>
      </c>
      <c r="D3247">
        <v>45.665328979999998</v>
      </c>
      <c r="E3247">
        <v>4567.4599609999996</v>
      </c>
      <c r="G3247" s="41">
        <f t="shared" si="257"/>
        <v>45132</v>
      </c>
      <c r="H3247" s="21">
        <f t="shared" si="258"/>
        <v>-8.1588287699366495E-4</v>
      </c>
      <c r="I3247" s="21">
        <f t="shared" si="259"/>
        <v>2.5621257147314669E-3</v>
      </c>
      <c r="J3247" s="21">
        <f t="shared" si="260"/>
        <v>2.3917249620703629E-2</v>
      </c>
      <c r="K3247" s="21">
        <f t="shared" si="261"/>
        <v>2.8146733033540539E-3</v>
      </c>
    </row>
    <row r="3248" spans="1:11" x14ac:dyDescent="0.2">
      <c r="A3248" s="41">
        <v>45133</v>
      </c>
      <c r="B3248">
        <v>52.351341249999997</v>
      </c>
      <c r="C3248">
        <v>128.1499939</v>
      </c>
      <c r="D3248">
        <v>45.438400270000002</v>
      </c>
      <c r="E3248">
        <v>4566.75</v>
      </c>
      <c r="G3248" s="41">
        <f t="shared" si="257"/>
        <v>45133</v>
      </c>
      <c r="H3248" s="21">
        <f t="shared" si="258"/>
        <v>3.580940016341295E-3</v>
      </c>
      <c r="I3248" s="21">
        <f t="shared" si="259"/>
        <v>-7.5893360397447651E-3</v>
      </c>
      <c r="J3248" s="21">
        <f t="shared" si="260"/>
        <v>-4.9693873901441865E-3</v>
      </c>
      <c r="K3248" s="21">
        <f t="shared" si="261"/>
        <v>-1.5543891048019898E-4</v>
      </c>
    </row>
    <row r="3249" spans="1:11" x14ac:dyDescent="0.2">
      <c r="A3249" s="41">
        <v>45134</v>
      </c>
      <c r="B3249">
        <v>52.16126251</v>
      </c>
      <c r="C3249">
        <v>128.25</v>
      </c>
      <c r="D3249">
        <v>45.886264799999999</v>
      </c>
      <c r="E3249">
        <v>4537.4101559999999</v>
      </c>
      <c r="G3249" s="41">
        <f t="shared" si="257"/>
        <v>45134</v>
      </c>
      <c r="H3249" s="21">
        <f t="shared" si="258"/>
        <v>-3.6308284651636702E-3</v>
      </c>
      <c r="I3249" s="21">
        <f t="shared" si="259"/>
        <v>7.8038318189888045E-4</v>
      </c>
      <c r="J3249" s="21">
        <f t="shared" si="260"/>
        <v>9.8565206375826886E-3</v>
      </c>
      <c r="K3249" s="21">
        <f t="shared" si="261"/>
        <v>-6.4246661192314258E-3</v>
      </c>
    </row>
    <row r="3250" spans="1:11" x14ac:dyDescent="0.2">
      <c r="A3250" s="41">
        <v>45135</v>
      </c>
      <c r="B3250">
        <v>52.407058720000002</v>
      </c>
      <c r="C3250">
        <v>132.21000670000001</v>
      </c>
      <c r="D3250">
        <v>46.736007690000001</v>
      </c>
      <c r="E3250">
        <v>4582.2299800000001</v>
      </c>
      <c r="G3250" s="41">
        <f t="shared" si="257"/>
        <v>45135</v>
      </c>
      <c r="H3250" s="21">
        <f t="shared" si="258"/>
        <v>4.7122365942135576E-3</v>
      </c>
      <c r="I3250" s="21">
        <f t="shared" si="259"/>
        <v>3.0877245224171679E-2</v>
      </c>
      <c r="J3250" s="21">
        <f t="shared" si="260"/>
        <v>1.8518458490872858E-2</v>
      </c>
      <c r="K3250" s="21">
        <f t="shared" si="261"/>
        <v>9.8778427470862518E-3</v>
      </c>
    </row>
    <row r="3251" spans="1:11" x14ac:dyDescent="0.2">
      <c r="A3251" s="41">
        <v>45138</v>
      </c>
      <c r="B3251">
        <v>52.390670780000001</v>
      </c>
      <c r="C3251">
        <v>133.67999270000001</v>
      </c>
      <c r="D3251">
        <v>46.715011599999997</v>
      </c>
      <c r="E3251">
        <v>4588.9599609999996</v>
      </c>
      <c r="G3251" s="41">
        <f t="shared" si="257"/>
        <v>45138</v>
      </c>
      <c r="H3251" s="21">
        <f t="shared" si="258"/>
        <v>-3.1270482259954086E-4</v>
      </c>
      <c r="I3251" s="21">
        <f t="shared" si="259"/>
        <v>1.1118568379892668E-2</v>
      </c>
      <c r="J3251" s="21">
        <f t="shared" si="260"/>
        <v>-4.4924868506679427E-4</v>
      </c>
      <c r="K3251" s="21">
        <f t="shared" si="261"/>
        <v>1.4687130566064521E-3</v>
      </c>
    </row>
    <row r="3252" spans="1:11" x14ac:dyDescent="0.2">
      <c r="A3252" s="41">
        <v>45139</v>
      </c>
      <c r="B3252">
        <v>52.144874569999999</v>
      </c>
      <c r="C3252">
        <v>131.6900024</v>
      </c>
      <c r="D3252">
        <v>46.493080140000004</v>
      </c>
      <c r="E3252">
        <v>4576.7299800000001</v>
      </c>
      <c r="G3252" s="41">
        <f t="shared" si="257"/>
        <v>45139</v>
      </c>
      <c r="H3252" s="21">
        <f t="shared" si="258"/>
        <v>-4.6916026525438909E-3</v>
      </c>
      <c r="I3252" s="21">
        <f t="shared" si="259"/>
        <v>-1.4886223882925265E-2</v>
      </c>
      <c r="J3252" s="21">
        <f t="shared" si="260"/>
        <v>-4.7507525396823791E-3</v>
      </c>
      <c r="K3252" s="21">
        <f t="shared" si="261"/>
        <v>-2.6650877549462271E-3</v>
      </c>
    </row>
    <row r="3253" spans="1:11" x14ac:dyDescent="0.2">
      <c r="A3253" s="41">
        <v>45140</v>
      </c>
      <c r="B3253">
        <v>52.180923460000002</v>
      </c>
      <c r="C3253">
        <v>128.21000670000001</v>
      </c>
      <c r="D3253">
        <v>44.255752559999998</v>
      </c>
      <c r="E3253">
        <v>4513.3901370000003</v>
      </c>
      <c r="G3253" s="41">
        <f t="shared" si="257"/>
        <v>45140</v>
      </c>
      <c r="H3253" s="21">
        <f t="shared" si="258"/>
        <v>6.9132182783585038E-4</v>
      </c>
      <c r="I3253" s="21">
        <f t="shared" si="259"/>
        <v>-2.6425663577936076E-2</v>
      </c>
      <c r="J3253" s="21">
        <f t="shared" si="260"/>
        <v>-4.8121732809763618E-2</v>
      </c>
      <c r="K3253" s="21">
        <f t="shared" si="261"/>
        <v>-1.3839541173892855E-2</v>
      </c>
    </row>
    <row r="3254" spans="1:11" x14ac:dyDescent="0.2">
      <c r="A3254" s="41">
        <v>45141</v>
      </c>
      <c r="B3254">
        <v>52.194030759999997</v>
      </c>
      <c r="C3254">
        <v>128.9100037</v>
      </c>
      <c r="D3254">
        <v>44.501678470000002</v>
      </c>
      <c r="E3254">
        <v>4501.8901370000003</v>
      </c>
      <c r="G3254" s="41">
        <f t="shared" si="257"/>
        <v>45141</v>
      </c>
      <c r="H3254" s="21">
        <f t="shared" si="258"/>
        <v>2.5118949859218113E-4</v>
      </c>
      <c r="I3254" s="21">
        <f t="shared" si="259"/>
        <v>5.4597688434563363E-3</v>
      </c>
      <c r="J3254" s="21">
        <f t="shared" si="260"/>
        <v>5.5569252757952103E-3</v>
      </c>
      <c r="K3254" s="21">
        <f t="shared" si="261"/>
        <v>-2.5479738402680585E-3</v>
      </c>
    </row>
    <row r="3255" spans="1:11" x14ac:dyDescent="0.2">
      <c r="A3255" s="41">
        <v>45142</v>
      </c>
      <c r="B3255">
        <v>51.892520900000001</v>
      </c>
      <c r="C3255">
        <v>139.57000729999999</v>
      </c>
      <c r="D3255">
        <v>44.666625979999999</v>
      </c>
      <c r="E3255">
        <v>4478.0297849999997</v>
      </c>
      <c r="G3255" s="41">
        <f t="shared" si="257"/>
        <v>45142</v>
      </c>
      <c r="H3255" s="21">
        <f t="shared" si="258"/>
        <v>-5.7767115436323877E-3</v>
      </c>
      <c r="I3255" s="21">
        <f t="shared" si="259"/>
        <v>8.2693377503952226E-2</v>
      </c>
      <c r="J3255" s="21">
        <f t="shared" si="260"/>
        <v>3.7065458128999751E-3</v>
      </c>
      <c r="K3255" s="21">
        <f t="shared" si="261"/>
        <v>-5.3000742519009325E-3</v>
      </c>
    </row>
    <row r="3256" spans="1:11" x14ac:dyDescent="0.2">
      <c r="A3256" s="41">
        <v>45145</v>
      </c>
      <c r="B3256">
        <v>52.597137449999998</v>
      </c>
      <c r="C3256">
        <v>142.22000120000001</v>
      </c>
      <c r="D3256">
        <v>45.40340424</v>
      </c>
      <c r="E3256">
        <v>4518.4399409999996</v>
      </c>
      <c r="G3256" s="41">
        <f t="shared" si="257"/>
        <v>45145</v>
      </c>
      <c r="H3256" s="21">
        <f t="shared" si="258"/>
        <v>1.3578383508441141E-2</v>
      </c>
      <c r="I3256" s="21">
        <f t="shared" si="259"/>
        <v>1.8986843601032311E-2</v>
      </c>
      <c r="J3256" s="21">
        <f t="shared" si="260"/>
        <v>1.6495050696909708E-2</v>
      </c>
      <c r="K3256" s="21">
        <f t="shared" si="261"/>
        <v>9.0240927238494084E-3</v>
      </c>
    </row>
    <row r="3257" spans="1:11" x14ac:dyDescent="0.2">
      <c r="A3257" s="41">
        <v>45146</v>
      </c>
      <c r="B3257">
        <v>52.649574280000003</v>
      </c>
      <c r="C3257">
        <v>139.9400024</v>
      </c>
      <c r="D3257">
        <v>44.650638579999999</v>
      </c>
      <c r="E3257">
        <v>4499.3798829999996</v>
      </c>
      <c r="G3257" s="41">
        <f t="shared" si="257"/>
        <v>45146</v>
      </c>
      <c r="H3257" s="21">
        <f t="shared" si="258"/>
        <v>9.9695216398140458E-4</v>
      </c>
      <c r="I3257" s="21">
        <f t="shared" si="259"/>
        <v>-1.6031491919295648E-2</v>
      </c>
      <c r="J3257" s="21">
        <f t="shared" si="260"/>
        <v>-1.657949822486704E-2</v>
      </c>
      <c r="K3257" s="21">
        <f t="shared" si="261"/>
        <v>-4.218282913766469E-3</v>
      </c>
    </row>
    <row r="3258" spans="1:11" x14ac:dyDescent="0.2">
      <c r="A3258" s="41">
        <v>45147</v>
      </c>
      <c r="B3258">
        <v>52.73478317</v>
      </c>
      <c r="C3258">
        <v>137.8500061</v>
      </c>
      <c r="D3258">
        <v>42.541263579999999</v>
      </c>
      <c r="E3258">
        <v>4467.7099609999996</v>
      </c>
      <c r="G3258" s="41">
        <f t="shared" si="257"/>
        <v>45147</v>
      </c>
      <c r="H3258" s="21">
        <f t="shared" si="258"/>
        <v>1.6184155554010869E-3</v>
      </c>
      <c r="I3258" s="21">
        <f t="shared" si="259"/>
        <v>-1.4934945434872948E-2</v>
      </c>
      <c r="J3258" s="21">
        <f t="shared" si="260"/>
        <v>-4.7241765562225035E-2</v>
      </c>
      <c r="K3258" s="21">
        <f t="shared" si="261"/>
        <v>-7.0387304080854474E-3</v>
      </c>
    </row>
    <row r="3259" spans="1:11" x14ac:dyDescent="0.2">
      <c r="A3259" s="41">
        <v>45148</v>
      </c>
      <c r="B3259">
        <v>52.708473210000001</v>
      </c>
      <c r="C3259">
        <v>138.5599976</v>
      </c>
      <c r="D3259">
        <v>42.37531662</v>
      </c>
      <c r="E3259">
        <v>4468.830078</v>
      </c>
      <c r="G3259" s="41">
        <f t="shared" si="257"/>
        <v>45148</v>
      </c>
      <c r="H3259" s="21">
        <f t="shared" si="258"/>
        <v>-4.989109354102037E-4</v>
      </c>
      <c r="I3259" s="21">
        <f t="shared" si="259"/>
        <v>5.1504640448469807E-3</v>
      </c>
      <c r="J3259" s="21">
        <f t="shared" si="260"/>
        <v>-3.9008469903093479E-3</v>
      </c>
      <c r="K3259" s="21">
        <f t="shared" si="261"/>
        <v>2.5071390259845394E-4</v>
      </c>
    </row>
    <row r="3260" spans="1:11" x14ac:dyDescent="0.2">
      <c r="A3260" s="41">
        <v>45149</v>
      </c>
      <c r="B3260">
        <v>53.017635349999999</v>
      </c>
      <c r="C3260">
        <v>138.4100037</v>
      </c>
      <c r="D3260">
        <v>40.842773440000002</v>
      </c>
      <c r="E3260">
        <v>4464.0498049999997</v>
      </c>
      <c r="G3260" s="41">
        <f t="shared" si="257"/>
        <v>45149</v>
      </c>
      <c r="H3260" s="21">
        <f t="shared" si="258"/>
        <v>5.8655112009835799E-3</v>
      </c>
      <c r="I3260" s="21">
        <f t="shared" si="259"/>
        <v>-1.0825195048934644E-3</v>
      </c>
      <c r="J3260" s="21">
        <f t="shared" si="260"/>
        <v>-3.6165940510676453E-2</v>
      </c>
      <c r="K3260" s="21">
        <f t="shared" si="261"/>
        <v>-1.0696922721527002E-3</v>
      </c>
    </row>
    <row r="3261" spans="1:11" x14ac:dyDescent="0.2">
      <c r="A3261" s="41">
        <v>45152</v>
      </c>
      <c r="B3261">
        <v>52.622959139999999</v>
      </c>
      <c r="C3261">
        <v>140.57000729999999</v>
      </c>
      <c r="D3261">
        <v>43.739902499999999</v>
      </c>
      <c r="E3261">
        <v>4489.7202150000003</v>
      </c>
      <c r="G3261" s="41">
        <f t="shared" si="257"/>
        <v>45152</v>
      </c>
      <c r="H3261" s="21">
        <f t="shared" si="258"/>
        <v>-7.4442439274123549E-3</v>
      </c>
      <c r="I3261" s="21">
        <f t="shared" si="259"/>
        <v>1.5605834421345222E-2</v>
      </c>
      <c r="J3261" s="21">
        <f t="shared" si="260"/>
        <v>7.0933700529813848E-2</v>
      </c>
      <c r="K3261" s="21">
        <f t="shared" si="261"/>
        <v>5.7504757162987197E-3</v>
      </c>
    </row>
    <row r="3262" spans="1:11" x14ac:dyDescent="0.2">
      <c r="A3262" s="41">
        <v>45153</v>
      </c>
      <c r="B3262">
        <v>52.353271479999997</v>
      </c>
      <c r="C3262">
        <v>137.66999820000001</v>
      </c>
      <c r="D3262">
        <v>43.926845550000003</v>
      </c>
      <c r="E3262">
        <v>4437.8598629999997</v>
      </c>
      <c r="G3262" s="41">
        <f t="shared" si="257"/>
        <v>45153</v>
      </c>
      <c r="H3262" s="21">
        <f t="shared" si="258"/>
        <v>-5.1249048781638398E-3</v>
      </c>
      <c r="I3262" s="21">
        <f t="shared" si="259"/>
        <v>-2.0630354623307867E-2</v>
      </c>
      <c r="J3262" s="21">
        <f t="shared" si="260"/>
        <v>4.2739704323759842E-3</v>
      </c>
      <c r="K3262" s="21">
        <f t="shared" si="261"/>
        <v>-1.1550909525884667E-2</v>
      </c>
    </row>
    <row r="3263" spans="1:11" x14ac:dyDescent="0.2">
      <c r="A3263" s="41">
        <v>45154</v>
      </c>
      <c r="B3263">
        <v>52.379577640000001</v>
      </c>
      <c r="C3263">
        <v>135.07000729999999</v>
      </c>
      <c r="D3263">
        <v>43.472984310000001</v>
      </c>
      <c r="E3263">
        <v>4404.330078</v>
      </c>
      <c r="G3263" s="41">
        <f t="shared" si="257"/>
        <v>45154</v>
      </c>
      <c r="H3263" s="21">
        <f t="shared" si="258"/>
        <v>5.0247404328980245E-4</v>
      </c>
      <c r="I3263" s="21">
        <f t="shared" si="259"/>
        <v>-1.8885675412175784E-2</v>
      </c>
      <c r="J3263" s="21">
        <f t="shared" si="260"/>
        <v>-1.033220652011968E-2</v>
      </c>
      <c r="K3263" s="21">
        <f t="shared" si="261"/>
        <v>-7.5553951758480231E-3</v>
      </c>
    </row>
    <row r="3264" spans="1:11" x14ac:dyDescent="0.2">
      <c r="A3264" s="41">
        <v>45155</v>
      </c>
      <c r="B3264">
        <v>51.205429080000002</v>
      </c>
      <c r="C3264">
        <v>133.97999569999999</v>
      </c>
      <c r="D3264">
        <v>43.331027980000002</v>
      </c>
      <c r="E3264">
        <v>4370.3598629999997</v>
      </c>
      <c r="G3264" s="41">
        <f t="shared" si="257"/>
        <v>45155</v>
      </c>
      <c r="H3264" s="21">
        <f t="shared" si="258"/>
        <v>-2.2416151731306688E-2</v>
      </c>
      <c r="I3264" s="21">
        <f t="shared" si="259"/>
        <v>-8.0699751320735258E-3</v>
      </c>
      <c r="J3264" s="21">
        <f t="shared" si="260"/>
        <v>-3.2653918807995508E-3</v>
      </c>
      <c r="K3264" s="21">
        <f t="shared" si="261"/>
        <v>-7.7129130647324295E-3</v>
      </c>
    </row>
    <row r="3265" spans="1:11" x14ac:dyDescent="0.2">
      <c r="A3265" s="41">
        <v>45156</v>
      </c>
      <c r="B3265">
        <v>51.942153930000003</v>
      </c>
      <c r="C3265">
        <v>133.22000120000001</v>
      </c>
      <c r="D3265">
        <v>43.286041259999998</v>
      </c>
      <c r="E3265">
        <v>4369.7099609999996</v>
      </c>
      <c r="G3265" s="41">
        <f t="shared" si="257"/>
        <v>45156</v>
      </c>
      <c r="H3265" s="21">
        <f t="shared" si="258"/>
        <v>1.4387631609316096E-2</v>
      </c>
      <c r="I3265" s="21">
        <f t="shared" si="259"/>
        <v>-5.6724475622592641E-3</v>
      </c>
      <c r="J3265" s="21">
        <f t="shared" si="260"/>
        <v>-1.0382103101908013E-3</v>
      </c>
      <c r="K3265" s="21">
        <f t="shared" si="261"/>
        <v>-1.4870674735556477E-4</v>
      </c>
    </row>
    <row r="3266" spans="1:11" x14ac:dyDescent="0.2">
      <c r="A3266" s="41">
        <v>45159</v>
      </c>
      <c r="B3266">
        <v>51.804019930000003</v>
      </c>
      <c r="C3266">
        <v>134.67999270000001</v>
      </c>
      <c r="D3266">
        <v>46.952945710000002</v>
      </c>
      <c r="E3266">
        <v>4399.7700199999999</v>
      </c>
      <c r="G3266" s="41">
        <f t="shared" ref="G3266:G3329" si="262">A3266</f>
        <v>45159</v>
      </c>
      <c r="H3266" s="21">
        <f t="shared" si="258"/>
        <v>-2.6593814377847626E-3</v>
      </c>
      <c r="I3266" s="21">
        <f t="shared" si="259"/>
        <v>1.0959251515154644E-2</v>
      </c>
      <c r="J3266" s="21">
        <f t="shared" si="260"/>
        <v>8.4713324278710145E-2</v>
      </c>
      <c r="K3266" s="21">
        <f t="shared" si="261"/>
        <v>6.8791886116672529E-3</v>
      </c>
    </row>
    <row r="3267" spans="1:11" x14ac:dyDescent="0.2">
      <c r="A3267" s="41">
        <v>45160</v>
      </c>
      <c r="B3267">
        <v>51.639568330000003</v>
      </c>
      <c r="C3267">
        <v>134.25</v>
      </c>
      <c r="D3267">
        <v>45.654335019999998</v>
      </c>
      <c r="E3267">
        <v>4387.5498049999997</v>
      </c>
      <c r="G3267" s="41">
        <f t="shared" si="262"/>
        <v>45160</v>
      </c>
      <c r="H3267" s="21">
        <f t="shared" si="258"/>
        <v>-3.1744949566117498E-3</v>
      </c>
      <c r="I3267" s="21">
        <f t="shared" si="259"/>
        <v>-3.1926991632514889E-3</v>
      </c>
      <c r="J3267" s="21">
        <f t="shared" si="260"/>
        <v>-2.7657704332774702E-2</v>
      </c>
      <c r="K3267" s="21">
        <f t="shared" si="261"/>
        <v>-2.7774667640469985E-3</v>
      </c>
    </row>
    <row r="3268" spans="1:11" x14ac:dyDescent="0.2">
      <c r="A3268" s="41">
        <v>45161</v>
      </c>
      <c r="B3268">
        <v>51.998062130000001</v>
      </c>
      <c r="C3268">
        <v>135.52000430000001</v>
      </c>
      <c r="D3268">
        <v>47.101902010000003</v>
      </c>
      <c r="E3268">
        <v>4436.0097660000001</v>
      </c>
      <c r="G3268" s="41">
        <f t="shared" si="262"/>
        <v>45161</v>
      </c>
      <c r="H3268" s="21">
        <f t="shared" si="258"/>
        <v>6.9422307659324691E-3</v>
      </c>
      <c r="I3268" s="21">
        <f t="shared" si="259"/>
        <v>9.4599947858473588E-3</v>
      </c>
      <c r="J3268" s="21">
        <f t="shared" si="260"/>
        <v>3.1707109289093038E-2</v>
      </c>
      <c r="K3268" s="21">
        <f t="shared" si="261"/>
        <v>1.1044879979430933E-2</v>
      </c>
    </row>
    <row r="3269" spans="1:11" x14ac:dyDescent="0.2">
      <c r="A3269" s="41">
        <v>45162</v>
      </c>
      <c r="B3269">
        <v>51.600101469999998</v>
      </c>
      <c r="C3269">
        <v>131.8399963</v>
      </c>
      <c r="D3269">
        <v>47.148883820000002</v>
      </c>
      <c r="E3269">
        <v>4376.3100590000004</v>
      </c>
      <c r="G3269" s="41">
        <f t="shared" si="262"/>
        <v>45162</v>
      </c>
      <c r="H3269" s="21">
        <f t="shared" ref="H3269:H3332" si="263">(B3269-B3268)/B3268</f>
        <v>-7.6533748316439908E-3</v>
      </c>
      <c r="I3269" s="21">
        <f t="shared" ref="I3269:I3332" si="264">C3269/C3268-1</f>
        <v>-2.7154721688567807E-2</v>
      </c>
      <c r="J3269" s="21">
        <f t="shared" ref="J3269:J3332" si="265">D3269/D3268-1</f>
        <v>9.9745037875598186E-4</v>
      </c>
      <c r="K3269" s="21">
        <f t="shared" ref="K3269:K3332" si="266">E3269/E3268-1</f>
        <v>-1.3457974654963789E-2</v>
      </c>
    </row>
    <row r="3270" spans="1:11" x14ac:dyDescent="0.2">
      <c r="A3270" s="41">
        <v>45163</v>
      </c>
      <c r="B3270">
        <v>51.905971530000002</v>
      </c>
      <c r="C3270">
        <v>133.2599945</v>
      </c>
      <c r="D3270">
        <v>46.004226680000002</v>
      </c>
      <c r="E3270">
        <v>4405.7099609999996</v>
      </c>
      <c r="G3270" s="41">
        <f t="shared" si="262"/>
        <v>45163</v>
      </c>
      <c r="H3270" s="21">
        <f t="shared" si="263"/>
        <v>5.9277026844188436E-3</v>
      </c>
      <c r="I3270" s="21">
        <f t="shared" si="264"/>
        <v>1.0770617717318576E-2</v>
      </c>
      <c r="J3270" s="21">
        <f t="shared" si="265"/>
        <v>-2.4277502397934803E-2</v>
      </c>
      <c r="K3270" s="21">
        <f t="shared" si="266"/>
        <v>6.7179659584533091E-3</v>
      </c>
    </row>
    <row r="3271" spans="1:11" x14ac:dyDescent="0.2">
      <c r="A3271" s="41">
        <v>45166</v>
      </c>
      <c r="B3271">
        <v>52.201976780000003</v>
      </c>
      <c r="C3271">
        <v>133.13999939999999</v>
      </c>
      <c r="D3271">
        <v>46.820983890000001</v>
      </c>
      <c r="E3271">
        <v>4433.3100590000004</v>
      </c>
      <c r="G3271" s="41">
        <f t="shared" si="262"/>
        <v>45166</v>
      </c>
      <c r="H3271" s="21">
        <f t="shared" si="263"/>
        <v>5.7027205401389836E-3</v>
      </c>
      <c r="I3271" s="21">
        <f t="shared" si="264"/>
        <v>-9.0045853934062059E-4</v>
      </c>
      <c r="J3271" s="21">
        <f t="shared" si="265"/>
        <v>1.7753960210683761E-2</v>
      </c>
      <c r="K3271" s="21">
        <f t="shared" si="266"/>
        <v>6.2646198329714409E-3</v>
      </c>
    </row>
    <row r="3272" spans="1:11" x14ac:dyDescent="0.2">
      <c r="A3272" s="41">
        <v>45167</v>
      </c>
      <c r="B3272">
        <v>52.639404300000002</v>
      </c>
      <c r="C3272">
        <v>134.9100037</v>
      </c>
      <c r="D3272">
        <v>48.769401549999998</v>
      </c>
      <c r="E3272">
        <v>4497.6298829999996</v>
      </c>
      <c r="G3272" s="41">
        <f t="shared" si="262"/>
        <v>45167</v>
      </c>
      <c r="H3272" s="21">
        <f t="shared" si="263"/>
        <v>8.3795202209198776E-3</v>
      </c>
      <c r="I3272" s="21">
        <f t="shared" si="264"/>
        <v>1.3294309057958476E-2</v>
      </c>
      <c r="J3272" s="21">
        <f t="shared" si="265"/>
        <v>4.1614197270556375E-2</v>
      </c>
      <c r="K3272" s="21">
        <f t="shared" si="266"/>
        <v>1.4508307143874299E-2</v>
      </c>
    </row>
    <row r="3273" spans="1:11" x14ac:dyDescent="0.2">
      <c r="A3273" s="41">
        <v>45168</v>
      </c>
      <c r="B3273">
        <v>53.017635349999999</v>
      </c>
      <c r="C3273">
        <v>135.07000729999999</v>
      </c>
      <c r="D3273">
        <v>49.249256129999999</v>
      </c>
      <c r="E3273">
        <v>4514.8701170000004</v>
      </c>
      <c r="G3273" s="41">
        <f t="shared" si="262"/>
        <v>45168</v>
      </c>
      <c r="H3273" s="21">
        <f t="shared" si="263"/>
        <v>7.1853216241658064E-3</v>
      </c>
      <c r="I3273" s="21">
        <f t="shared" si="264"/>
        <v>1.1860024876715336E-3</v>
      </c>
      <c r="J3273" s="21">
        <f t="shared" si="265"/>
        <v>9.8392550400283607E-3</v>
      </c>
      <c r="K3273" s="21">
        <f t="shared" si="266"/>
        <v>3.8331820199712929E-3</v>
      </c>
    </row>
    <row r="3274" spans="1:11" x14ac:dyDescent="0.2">
      <c r="A3274" s="41">
        <v>45169</v>
      </c>
      <c r="B3274">
        <v>53.481376650000001</v>
      </c>
      <c r="C3274">
        <v>138.0099945</v>
      </c>
      <c r="D3274">
        <v>49.340229030000003</v>
      </c>
      <c r="E3274">
        <v>4507.6601559999999</v>
      </c>
      <c r="G3274" s="41">
        <f t="shared" si="262"/>
        <v>45169</v>
      </c>
      <c r="H3274" s="21">
        <f t="shared" si="263"/>
        <v>8.7469253756524319E-3</v>
      </c>
      <c r="I3274" s="21">
        <f t="shared" si="264"/>
        <v>2.1766395506813696E-2</v>
      </c>
      <c r="J3274" s="21">
        <f t="shared" si="265"/>
        <v>1.8471933821673225E-3</v>
      </c>
      <c r="K3274" s="21">
        <f t="shared" si="266"/>
        <v>-1.5969365260037893E-3</v>
      </c>
    </row>
    <row r="3275" spans="1:11" x14ac:dyDescent="0.2">
      <c r="A3275" s="41">
        <v>45170</v>
      </c>
      <c r="B3275">
        <v>53.139324190000004</v>
      </c>
      <c r="C3275">
        <v>138.11999510000001</v>
      </c>
      <c r="D3275">
        <v>48.494483950000003</v>
      </c>
      <c r="E3275">
        <v>4515.7700199999999</v>
      </c>
      <c r="G3275" s="41">
        <f t="shared" si="262"/>
        <v>45170</v>
      </c>
      <c r="H3275" s="21">
        <f t="shared" si="263"/>
        <v>-6.3957302789437055E-3</v>
      </c>
      <c r="I3275" s="21">
        <f t="shared" si="264"/>
        <v>7.9704807176117498E-4</v>
      </c>
      <c r="J3275" s="21">
        <f t="shared" si="265"/>
        <v>-1.7141085410968926E-2</v>
      </c>
      <c r="K3275" s="21">
        <f t="shared" si="266"/>
        <v>1.7991294195516261E-3</v>
      </c>
    </row>
    <row r="3276" spans="1:11" x14ac:dyDescent="0.2">
      <c r="A3276" s="41">
        <v>45174</v>
      </c>
      <c r="B3276">
        <v>52.711765290000002</v>
      </c>
      <c r="C3276">
        <v>137.27000430000001</v>
      </c>
      <c r="D3276">
        <v>48.533470149999999</v>
      </c>
      <c r="E3276">
        <v>4496.830078</v>
      </c>
      <c r="G3276" s="41">
        <f t="shared" si="262"/>
        <v>45174</v>
      </c>
      <c r="H3276" s="21">
        <f t="shared" si="263"/>
        <v>-8.0459980723740741E-3</v>
      </c>
      <c r="I3276" s="21">
        <f t="shared" si="264"/>
        <v>-6.1540025351477512E-3</v>
      </c>
      <c r="J3276" s="21">
        <f t="shared" si="265"/>
        <v>8.0393060868932942E-4</v>
      </c>
      <c r="K3276" s="21">
        <f t="shared" si="266"/>
        <v>-4.1941777185543483E-3</v>
      </c>
    </row>
    <row r="3277" spans="1:11" x14ac:dyDescent="0.2">
      <c r="A3277" s="41">
        <v>45175</v>
      </c>
      <c r="B3277">
        <v>53.106433869999996</v>
      </c>
      <c r="C3277">
        <v>135.36000060000001</v>
      </c>
      <c r="D3277">
        <v>47.050788879999999</v>
      </c>
      <c r="E3277">
        <v>4465.4799800000001</v>
      </c>
      <c r="G3277" s="41">
        <f t="shared" si="262"/>
        <v>45175</v>
      </c>
      <c r="H3277" s="21">
        <f t="shared" si="263"/>
        <v>7.4872958215054693E-3</v>
      </c>
      <c r="I3277" s="21">
        <f t="shared" si="264"/>
        <v>-1.3914210243818004E-2</v>
      </c>
      <c r="J3277" s="21">
        <f t="shared" si="265"/>
        <v>-3.0549665322045838E-2</v>
      </c>
      <c r="K3277" s="21">
        <f t="shared" si="266"/>
        <v>-6.9715994280893367E-3</v>
      </c>
    </row>
    <row r="3278" spans="1:11" x14ac:dyDescent="0.2">
      <c r="A3278" s="41">
        <v>45176</v>
      </c>
      <c r="B3278">
        <v>53.764221190000001</v>
      </c>
      <c r="C3278">
        <v>137.8500061</v>
      </c>
      <c r="D3278">
        <v>46.230968480000001</v>
      </c>
      <c r="E3278">
        <v>4451.1401370000003</v>
      </c>
      <c r="G3278" s="41">
        <f t="shared" si="262"/>
        <v>45176</v>
      </c>
      <c r="H3278" s="21">
        <f t="shared" si="263"/>
        <v>1.2386207697737928E-2</v>
      </c>
      <c r="I3278" s="21">
        <f t="shared" si="264"/>
        <v>1.8395430621769737E-2</v>
      </c>
      <c r="J3278" s="21">
        <f t="shared" si="265"/>
        <v>-1.742415843634193E-2</v>
      </c>
      <c r="K3278" s="21">
        <f t="shared" si="266"/>
        <v>-3.2112657685680057E-3</v>
      </c>
    </row>
    <row r="3279" spans="1:11" x14ac:dyDescent="0.2">
      <c r="A3279" s="41">
        <v>45177</v>
      </c>
      <c r="B3279">
        <v>53.86289215</v>
      </c>
      <c r="C3279">
        <v>138.22999569999999</v>
      </c>
      <c r="D3279">
        <v>45.562114719999997</v>
      </c>
      <c r="E3279">
        <v>4457.4902339999999</v>
      </c>
      <c r="G3279" s="41">
        <f t="shared" si="262"/>
        <v>45177</v>
      </c>
      <c r="H3279" s="21">
        <f t="shared" si="263"/>
        <v>1.8352532188888526E-3</v>
      </c>
      <c r="I3279" s="21">
        <f t="shared" si="264"/>
        <v>2.7565439476608944E-3</v>
      </c>
      <c r="J3279" s="21">
        <f t="shared" si="265"/>
        <v>-1.4467656248416172E-2</v>
      </c>
      <c r="K3279" s="21">
        <f t="shared" si="266"/>
        <v>1.4266225741164096E-3</v>
      </c>
    </row>
    <row r="3280" spans="1:11" x14ac:dyDescent="0.2">
      <c r="A3280" s="41">
        <v>45180</v>
      </c>
      <c r="B3280">
        <v>54.050361629999998</v>
      </c>
      <c r="C3280">
        <v>143.1000061</v>
      </c>
      <c r="D3280">
        <v>45.168201449999998</v>
      </c>
      <c r="E3280">
        <v>4487.4599609999996</v>
      </c>
      <c r="G3280" s="41">
        <f t="shared" si="262"/>
        <v>45180</v>
      </c>
      <c r="H3280" s="21">
        <f t="shared" si="263"/>
        <v>3.4804941308744261E-3</v>
      </c>
      <c r="I3280" s="21">
        <f t="shared" si="264"/>
        <v>3.523121284449271E-2</v>
      </c>
      <c r="J3280" s="21">
        <f t="shared" si="265"/>
        <v>-8.6456318461242132E-3</v>
      </c>
      <c r="K3280" s="21">
        <f t="shared" si="266"/>
        <v>6.7234532049902374E-3</v>
      </c>
    </row>
    <row r="3281" spans="1:11" x14ac:dyDescent="0.2">
      <c r="A3281" s="41">
        <v>45181</v>
      </c>
      <c r="B3281">
        <v>54.109561919999997</v>
      </c>
      <c r="C3281">
        <v>141.22999569999999</v>
      </c>
      <c r="D3281">
        <v>44.86026382</v>
      </c>
      <c r="E3281">
        <v>4461.8999020000001</v>
      </c>
      <c r="G3281" s="41">
        <f t="shared" si="262"/>
        <v>45181</v>
      </c>
      <c r="H3281" s="21">
        <f t="shared" si="263"/>
        <v>1.0952801834195557E-3</v>
      </c>
      <c r="I3281" s="21">
        <f t="shared" si="264"/>
        <v>-1.3067856885297546E-2</v>
      </c>
      <c r="J3281" s="21">
        <f t="shared" si="265"/>
        <v>-6.8175756420338907E-3</v>
      </c>
      <c r="K3281" s="21">
        <f t="shared" si="266"/>
        <v>-5.6958856952794568E-3</v>
      </c>
    </row>
    <row r="3282" spans="1:11" x14ac:dyDescent="0.2">
      <c r="A3282" s="41">
        <v>45182</v>
      </c>
      <c r="B3282">
        <v>54.122718810000002</v>
      </c>
      <c r="C3282">
        <v>144.8500061</v>
      </c>
      <c r="D3282">
        <v>45.475135799999997</v>
      </c>
      <c r="E3282">
        <v>4467.4399409999996</v>
      </c>
      <c r="G3282" s="41">
        <f t="shared" si="262"/>
        <v>45182</v>
      </c>
      <c r="H3282" s="21">
        <f t="shared" si="263"/>
        <v>2.4315277250732455E-4</v>
      </c>
      <c r="I3282" s="21">
        <f t="shared" si="264"/>
        <v>2.563202230558459E-2</v>
      </c>
      <c r="J3282" s="21">
        <f t="shared" si="265"/>
        <v>1.370638350383202E-2</v>
      </c>
      <c r="K3282" s="21">
        <f t="shared" si="266"/>
        <v>1.2416322915527189E-3</v>
      </c>
    </row>
    <row r="3283" spans="1:11" x14ac:dyDescent="0.2">
      <c r="A3283" s="41">
        <v>45183</v>
      </c>
      <c r="B3283">
        <v>54.349651340000001</v>
      </c>
      <c r="C3283">
        <v>144.72000120000001</v>
      </c>
      <c r="D3283">
        <v>45.571117399999999</v>
      </c>
      <c r="E3283">
        <v>4505.1000979999999</v>
      </c>
      <c r="G3283" s="41">
        <f t="shared" si="262"/>
        <v>45183</v>
      </c>
      <c r="H3283" s="21">
        <f t="shared" si="263"/>
        <v>4.1929255401350948E-3</v>
      </c>
      <c r="I3283" s="21">
        <f t="shared" si="264"/>
        <v>-8.9751394218262615E-4</v>
      </c>
      <c r="J3283" s="21">
        <f t="shared" si="265"/>
        <v>2.1106391066565422E-3</v>
      </c>
      <c r="K3283" s="21">
        <f t="shared" si="266"/>
        <v>8.4299190358159137E-3</v>
      </c>
    </row>
    <row r="3284" spans="1:11" x14ac:dyDescent="0.2">
      <c r="A3284" s="41">
        <v>45184</v>
      </c>
      <c r="B3284">
        <v>54.149028780000002</v>
      </c>
      <c r="C3284">
        <v>140.38999939999999</v>
      </c>
      <c r="D3284">
        <v>43.890476229999997</v>
      </c>
      <c r="E3284">
        <v>4450.3198240000002</v>
      </c>
      <c r="G3284" s="41">
        <f t="shared" si="262"/>
        <v>45184</v>
      </c>
      <c r="H3284" s="21">
        <f t="shared" si="263"/>
        <v>-3.6913311319137403E-3</v>
      </c>
      <c r="I3284" s="21">
        <f t="shared" si="264"/>
        <v>-2.9919857408072126E-2</v>
      </c>
      <c r="J3284" s="21">
        <f t="shared" si="265"/>
        <v>-3.6879525144143166E-2</v>
      </c>
      <c r="K3284" s="21">
        <f t="shared" si="266"/>
        <v>-1.2159613062608488E-2</v>
      </c>
    </row>
    <row r="3285" spans="1:11" x14ac:dyDescent="0.2">
      <c r="A3285" s="41">
        <v>45187</v>
      </c>
      <c r="B3285">
        <v>53.747776029999997</v>
      </c>
      <c r="C3285">
        <v>139.97999569999999</v>
      </c>
      <c r="D3285">
        <v>43.956459049999999</v>
      </c>
      <c r="E3285">
        <v>4453.5297849999997</v>
      </c>
      <c r="G3285" s="41">
        <f t="shared" si="262"/>
        <v>45187</v>
      </c>
      <c r="H3285" s="21">
        <f t="shared" si="263"/>
        <v>-7.4101559906132207E-3</v>
      </c>
      <c r="I3285" s="21">
        <f t="shared" si="264"/>
        <v>-2.9204622961199744E-3</v>
      </c>
      <c r="J3285" s="21">
        <f t="shared" si="265"/>
        <v>1.5033516531977043E-3</v>
      </c>
      <c r="K3285" s="21">
        <f t="shared" si="266"/>
        <v>7.2128771120860691E-4</v>
      </c>
    </row>
    <row r="3286" spans="1:11" x14ac:dyDescent="0.2">
      <c r="A3286" s="41">
        <v>45188</v>
      </c>
      <c r="B3286">
        <v>53.734626769999998</v>
      </c>
      <c r="C3286">
        <v>137.63000489999999</v>
      </c>
      <c r="D3286">
        <v>43.51055908</v>
      </c>
      <c r="E3286">
        <v>4443.9501950000003</v>
      </c>
      <c r="G3286" s="41">
        <f t="shared" si="262"/>
        <v>45188</v>
      </c>
      <c r="H3286" s="21">
        <f t="shared" si="263"/>
        <v>-2.4464751793003107E-4</v>
      </c>
      <c r="I3286" s="21">
        <f t="shared" si="264"/>
        <v>-1.6788047379544202E-2</v>
      </c>
      <c r="J3286" s="21">
        <f t="shared" si="265"/>
        <v>-1.0144128522563522E-2</v>
      </c>
      <c r="K3286" s="21">
        <f t="shared" si="266"/>
        <v>-2.151010650532692E-3</v>
      </c>
    </row>
    <row r="3287" spans="1:11" x14ac:dyDescent="0.2">
      <c r="A3287" s="41">
        <v>45189</v>
      </c>
      <c r="B3287">
        <v>53.908935550000002</v>
      </c>
      <c r="C3287">
        <v>135.28999329999999</v>
      </c>
      <c r="D3287">
        <v>42.229839320000004</v>
      </c>
      <c r="E3287">
        <v>4402.2001950000003</v>
      </c>
      <c r="G3287" s="41">
        <f t="shared" si="262"/>
        <v>45189</v>
      </c>
      <c r="H3287" s="21">
        <f t="shared" si="263"/>
        <v>3.2438818407746067E-3</v>
      </c>
      <c r="I3287" s="21">
        <f t="shared" si="264"/>
        <v>-1.7002190777368753E-2</v>
      </c>
      <c r="J3287" s="21">
        <f t="shared" si="265"/>
        <v>-2.9434688661325259E-2</v>
      </c>
      <c r="K3287" s="21">
        <f t="shared" si="266"/>
        <v>-9.3947947587202929E-3</v>
      </c>
    </row>
    <row r="3288" spans="1:11" x14ac:dyDescent="0.2">
      <c r="A3288" s="41">
        <v>45190</v>
      </c>
      <c r="B3288">
        <v>53.254436490000003</v>
      </c>
      <c r="C3288">
        <v>129.33000179999999</v>
      </c>
      <c r="D3288">
        <v>41.00810242</v>
      </c>
      <c r="E3288">
        <v>4330</v>
      </c>
      <c r="G3288" s="41">
        <f t="shared" si="262"/>
        <v>45190</v>
      </c>
      <c r="H3288" s="21">
        <f t="shared" si="263"/>
        <v>-1.2140826995052754E-2</v>
      </c>
      <c r="I3288" s="21">
        <f t="shared" si="264"/>
        <v>-4.4053454025856587E-2</v>
      </c>
      <c r="J3288" s="21">
        <f t="shared" si="265"/>
        <v>-2.8930654714127479E-2</v>
      </c>
      <c r="K3288" s="21">
        <f t="shared" si="266"/>
        <v>-1.6400934033396486E-2</v>
      </c>
    </row>
    <row r="3289" spans="1:11" x14ac:dyDescent="0.2">
      <c r="A3289" s="41">
        <v>45191</v>
      </c>
      <c r="B3289">
        <v>53.395866390000002</v>
      </c>
      <c r="C3289">
        <v>129.11999510000001</v>
      </c>
      <c r="D3289">
        <v>41.600971219999998</v>
      </c>
      <c r="E3289">
        <v>4320.0600590000004</v>
      </c>
      <c r="G3289" s="41">
        <f t="shared" si="262"/>
        <v>45191</v>
      </c>
      <c r="H3289" s="21">
        <f t="shared" si="263"/>
        <v>2.6557393021435114E-3</v>
      </c>
      <c r="I3289" s="21">
        <f t="shared" si="264"/>
        <v>-1.6238049723740211E-3</v>
      </c>
      <c r="J3289" s="21">
        <f t="shared" si="265"/>
        <v>1.4457357571143081E-2</v>
      </c>
      <c r="K3289" s="21">
        <f t="shared" si="266"/>
        <v>-2.2955983833717886E-3</v>
      </c>
    </row>
    <row r="3290" spans="1:11" x14ac:dyDescent="0.2">
      <c r="A3290" s="41">
        <v>45194</v>
      </c>
      <c r="B3290">
        <v>53.632663729999997</v>
      </c>
      <c r="C3290">
        <v>131.27000430000001</v>
      </c>
      <c r="D3290">
        <v>42.21284103</v>
      </c>
      <c r="E3290">
        <v>4337.4399409999996</v>
      </c>
      <c r="G3290" s="41">
        <f t="shared" si="262"/>
        <v>45194</v>
      </c>
      <c r="H3290" s="21">
        <f t="shared" si="263"/>
        <v>4.4347504031574791E-3</v>
      </c>
      <c r="I3290" s="21">
        <f t="shared" si="264"/>
        <v>1.6651249082954678E-2</v>
      </c>
      <c r="J3290" s="21">
        <f t="shared" si="265"/>
        <v>1.4708065510399493E-2</v>
      </c>
      <c r="K3290" s="21">
        <f t="shared" si="266"/>
        <v>4.0230649024870502E-3</v>
      </c>
    </row>
    <row r="3291" spans="1:11" x14ac:dyDescent="0.2">
      <c r="A3291" s="41">
        <v>45195</v>
      </c>
      <c r="B3291">
        <v>53.445198060000003</v>
      </c>
      <c r="C3291">
        <v>125.9800034</v>
      </c>
      <c r="D3291">
        <v>41.90190887</v>
      </c>
      <c r="E3291">
        <v>4273.5297849999997</v>
      </c>
      <c r="G3291" s="41">
        <f t="shared" si="262"/>
        <v>45195</v>
      </c>
      <c r="H3291" s="21">
        <f t="shared" si="263"/>
        <v>-3.495363775771847E-3</v>
      </c>
      <c r="I3291" s="21">
        <f t="shared" si="264"/>
        <v>-4.0298626698529127E-2</v>
      </c>
      <c r="J3291" s="21">
        <f t="shared" si="265"/>
        <v>-7.3658193197426725E-3</v>
      </c>
      <c r="K3291" s="21">
        <f t="shared" si="266"/>
        <v>-1.473453393461055E-2</v>
      </c>
    </row>
    <row r="3292" spans="1:11" x14ac:dyDescent="0.2">
      <c r="A3292" s="41">
        <v>45196</v>
      </c>
      <c r="B3292">
        <v>53.18865967</v>
      </c>
      <c r="C3292">
        <v>125.9800034</v>
      </c>
      <c r="D3292">
        <v>42.458786009999997</v>
      </c>
      <c r="E3292">
        <v>4274.5097660000001</v>
      </c>
      <c r="G3292" s="41">
        <f t="shared" si="262"/>
        <v>45196</v>
      </c>
      <c r="H3292" s="21">
        <f t="shared" si="263"/>
        <v>-4.8000269306140708E-3</v>
      </c>
      <c r="I3292" s="21">
        <f t="shared" si="264"/>
        <v>0</v>
      </c>
      <c r="J3292" s="21">
        <f t="shared" si="265"/>
        <v>1.3290018402925208E-2</v>
      </c>
      <c r="K3292" s="21">
        <f t="shared" si="266"/>
        <v>2.2931418506555445E-4</v>
      </c>
    </row>
    <row r="3293" spans="1:11" x14ac:dyDescent="0.2">
      <c r="A3293" s="41">
        <v>45197</v>
      </c>
      <c r="B3293">
        <v>53.45835495</v>
      </c>
      <c r="C3293">
        <v>125.9800034</v>
      </c>
      <c r="D3293">
        <v>43.079650880000003</v>
      </c>
      <c r="E3293">
        <v>4299.7001950000003</v>
      </c>
      <c r="G3293" s="41">
        <f t="shared" si="262"/>
        <v>45197</v>
      </c>
      <c r="H3293" s="21">
        <f t="shared" si="263"/>
        <v>5.0705410076749271E-3</v>
      </c>
      <c r="I3293" s="21">
        <f t="shared" si="264"/>
        <v>0</v>
      </c>
      <c r="J3293" s="21">
        <f t="shared" si="265"/>
        <v>1.4622765470821086E-2</v>
      </c>
      <c r="K3293" s="21">
        <f t="shared" si="266"/>
        <v>5.893173809162322E-3</v>
      </c>
    </row>
    <row r="3294" spans="1:11" x14ac:dyDescent="0.2">
      <c r="A3294" s="41">
        <v>45198</v>
      </c>
      <c r="B3294">
        <v>52.599937439999998</v>
      </c>
      <c r="C3294">
        <v>127.1200027</v>
      </c>
      <c r="D3294">
        <v>43.489562990000003</v>
      </c>
      <c r="E3294">
        <v>4288.0498049999997</v>
      </c>
      <c r="G3294" s="41">
        <f t="shared" si="262"/>
        <v>45198</v>
      </c>
      <c r="H3294" s="21">
        <f t="shared" si="263"/>
        <v>-1.6057686601147505E-2</v>
      </c>
      <c r="I3294" s="21">
        <f t="shared" si="264"/>
        <v>9.0490496049628888E-3</v>
      </c>
      <c r="J3294" s="21">
        <f t="shared" si="265"/>
        <v>9.5152142978556231E-3</v>
      </c>
      <c r="K3294" s="21">
        <f t="shared" si="266"/>
        <v>-2.7095819409801436E-3</v>
      </c>
    </row>
    <row r="3295" spans="1:11" x14ac:dyDescent="0.2">
      <c r="A3295" s="41">
        <v>45201</v>
      </c>
      <c r="B3295">
        <v>52.655853270000001</v>
      </c>
      <c r="C3295">
        <v>129.46000670000001</v>
      </c>
      <c r="D3295">
        <v>44.772285459999999</v>
      </c>
      <c r="E3295">
        <v>4288.3901370000003</v>
      </c>
      <c r="G3295" s="41">
        <f t="shared" si="262"/>
        <v>45201</v>
      </c>
      <c r="H3295" s="21">
        <f t="shared" si="263"/>
        <v>1.0630398574862554E-3</v>
      </c>
      <c r="I3295" s="21">
        <f t="shared" si="264"/>
        <v>1.840783472544727E-2</v>
      </c>
      <c r="J3295" s="21">
        <f t="shared" si="265"/>
        <v>2.9494949634121248E-2</v>
      </c>
      <c r="K3295" s="21">
        <f t="shared" si="266"/>
        <v>7.9367548297515356E-5</v>
      </c>
    </row>
    <row r="3296" spans="1:11" x14ac:dyDescent="0.2">
      <c r="A3296" s="41">
        <v>45202</v>
      </c>
      <c r="B3296">
        <v>52.323673249999999</v>
      </c>
      <c r="C3296">
        <v>124.7200012</v>
      </c>
      <c r="D3296">
        <v>43.507556919999999</v>
      </c>
      <c r="E3296">
        <v>4229.4501950000003</v>
      </c>
      <c r="G3296" s="41">
        <f t="shared" si="262"/>
        <v>45202</v>
      </c>
      <c r="H3296" s="21">
        <f t="shared" si="263"/>
        <v>-6.3085108182884203E-3</v>
      </c>
      <c r="I3296" s="21">
        <f t="shared" si="264"/>
        <v>-3.6613666419654245E-2</v>
      </c>
      <c r="J3296" s="21">
        <f t="shared" si="265"/>
        <v>-2.824802278923022E-2</v>
      </c>
      <c r="K3296" s="21">
        <f t="shared" si="266"/>
        <v>-1.3744071811813363E-2</v>
      </c>
    </row>
    <row r="3297" spans="1:11" x14ac:dyDescent="0.2">
      <c r="A3297" s="41">
        <v>45203</v>
      </c>
      <c r="B3297">
        <v>52.951854709999999</v>
      </c>
      <c r="C3297">
        <v>127</v>
      </c>
      <c r="D3297">
        <v>44.031444550000003</v>
      </c>
      <c r="E3297">
        <v>4263.75</v>
      </c>
      <c r="G3297" s="41">
        <f t="shared" si="262"/>
        <v>45203</v>
      </c>
      <c r="H3297" s="21">
        <f t="shared" si="263"/>
        <v>1.2005683488591858E-2</v>
      </c>
      <c r="I3297" s="21">
        <f t="shared" si="264"/>
        <v>1.8280939529047968E-2</v>
      </c>
      <c r="J3297" s="21">
        <f t="shared" si="265"/>
        <v>1.2041301950447503E-2</v>
      </c>
      <c r="K3297" s="21">
        <f t="shared" si="266"/>
        <v>8.1097550316464595E-3</v>
      </c>
    </row>
    <row r="3298" spans="1:11" x14ac:dyDescent="0.2">
      <c r="A3298" s="41">
        <v>45204</v>
      </c>
      <c r="B3298">
        <v>52.32038498</v>
      </c>
      <c r="C3298">
        <v>125.9599991</v>
      </c>
      <c r="D3298">
        <v>44.678306579999997</v>
      </c>
      <c r="E3298">
        <v>4258.1899409999996</v>
      </c>
      <c r="G3298" s="41">
        <f t="shared" si="262"/>
        <v>45204</v>
      </c>
      <c r="H3298" s="21">
        <f t="shared" si="263"/>
        <v>-1.192535622138927E-2</v>
      </c>
      <c r="I3298" s="21">
        <f t="shared" si="264"/>
        <v>-8.188983464566868E-3</v>
      </c>
      <c r="J3298" s="21">
        <f t="shared" si="265"/>
        <v>1.469091092992536E-2</v>
      </c>
      <c r="K3298" s="21">
        <f t="shared" si="266"/>
        <v>-1.3040302550572092E-3</v>
      </c>
    </row>
    <row r="3299" spans="1:11" x14ac:dyDescent="0.2">
      <c r="A3299" s="41">
        <v>45205</v>
      </c>
      <c r="B3299">
        <v>51.442230219999999</v>
      </c>
      <c r="C3299">
        <v>127.9599991</v>
      </c>
      <c r="D3299">
        <v>45.752071379999997</v>
      </c>
      <c r="E3299">
        <v>4308.5</v>
      </c>
      <c r="G3299" s="41">
        <f t="shared" si="262"/>
        <v>45205</v>
      </c>
      <c r="H3299" s="21">
        <f t="shared" si="263"/>
        <v>-1.6784180015794698E-2</v>
      </c>
      <c r="I3299" s="21">
        <f t="shared" si="264"/>
        <v>1.587805663933195E-2</v>
      </c>
      <c r="J3299" s="21">
        <f t="shared" si="265"/>
        <v>2.4033247501834998E-2</v>
      </c>
      <c r="K3299" s="21">
        <f t="shared" si="266"/>
        <v>1.1814893111176117E-2</v>
      </c>
    </row>
    <row r="3300" spans="1:11" x14ac:dyDescent="0.2">
      <c r="A3300" s="41">
        <v>45208</v>
      </c>
      <c r="B3300">
        <v>51.254764559999998</v>
      </c>
      <c r="C3300">
        <v>128.2599945</v>
      </c>
      <c r="D3300">
        <v>45.263175959999998</v>
      </c>
      <c r="E3300">
        <v>4335.6601559999999</v>
      </c>
      <c r="G3300" s="41">
        <f t="shared" si="262"/>
        <v>45208</v>
      </c>
      <c r="H3300" s="21">
        <f t="shared" si="263"/>
        <v>-3.6441977573343411E-3</v>
      </c>
      <c r="I3300" s="21">
        <f t="shared" si="264"/>
        <v>2.3444467185840256E-3</v>
      </c>
      <c r="J3300" s="21">
        <f t="shared" si="265"/>
        <v>-1.0685754879585896E-2</v>
      </c>
      <c r="K3300" s="21">
        <f t="shared" si="266"/>
        <v>6.303854241615392E-3</v>
      </c>
    </row>
    <row r="3301" spans="1:11" x14ac:dyDescent="0.2">
      <c r="A3301" s="41">
        <v>45209</v>
      </c>
      <c r="B3301">
        <v>51.83361816</v>
      </c>
      <c r="C3301">
        <v>129.47999569999999</v>
      </c>
      <c r="D3301">
        <v>45.788063049999998</v>
      </c>
      <c r="E3301">
        <v>4358.2402339999999</v>
      </c>
      <c r="G3301" s="41">
        <f t="shared" si="262"/>
        <v>45209</v>
      </c>
      <c r="H3301" s="21">
        <f t="shared" si="263"/>
        <v>1.1293654452794977E-2</v>
      </c>
      <c r="I3301" s="21">
        <f t="shared" si="264"/>
        <v>9.5119386583162324E-3</v>
      </c>
      <c r="J3301" s="21">
        <f t="shared" si="265"/>
        <v>1.1596338057759281E-2</v>
      </c>
      <c r="K3301" s="21">
        <f t="shared" si="266"/>
        <v>5.2079907528619351E-3</v>
      </c>
    </row>
    <row r="3302" spans="1:11" x14ac:dyDescent="0.2">
      <c r="A3302" s="41">
        <v>45210</v>
      </c>
      <c r="B3302">
        <v>52.040821080000001</v>
      </c>
      <c r="C3302">
        <v>131.83000179999999</v>
      </c>
      <c r="D3302">
        <v>46.79584122</v>
      </c>
      <c r="E3302">
        <v>4376.9501950000003</v>
      </c>
      <c r="G3302" s="41">
        <f t="shared" si="262"/>
        <v>45210</v>
      </c>
      <c r="H3302" s="21">
        <f t="shared" si="263"/>
        <v>3.997462020891661E-3</v>
      </c>
      <c r="I3302" s="21">
        <f t="shared" si="264"/>
        <v>1.8149568875835298E-2</v>
      </c>
      <c r="J3302" s="21">
        <f t="shared" si="265"/>
        <v>2.2009626589784448E-2</v>
      </c>
      <c r="K3302" s="21">
        <f t="shared" si="266"/>
        <v>4.2930081857439628E-3</v>
      </c>
    </row>
    <row r="3303" spans="1:11" x14ac:dyDescent="0.2">
      <c r="A3303" s="41">
        <v>45211</v>
      </c>
      <c r="B3303">
        <v>52.277622219999998</v>
      </c>
      <c r="C3303">
        <v>132.33000179999999</v>
      </c>
      <c r="D3303">
        <v>46.934814449999998</v>
      </c>
      <c r="E3303">
        <v>4349.6098629999997</v>
      </c>
      <c r="G3303" s="41">
        <f t="shared" si="262"/>
        <v>45211</v>
      </c>
      <c r="H3303" s="21">
        <f t="shared" si="263"/>
        <v>4.550296000056831E-3</v>
      </c>
      <c r="I3303" s="21">
        <f t="shared" si="264"/>
        <v>3.7927633556325002E-3</v>
      </c>
      <c r="J3303" s="21">
        <f t="shared" si="265"/>
        <v>2.9697773643313496E-3</v>
      </c>
      <c r="K3303" s="21">
        <f t="shared" si="266"/>
        <v>-6.2464343394249555E-3</v>
      </c>
    </row>
    <row r="3304" spans="1:11" x14ac:dyDescent="0.2">
      <c r="A3304" s="41">
        <v>45212</v>
      </c>
      <c r="B3304">
        <v>52.567054749999997</v>
      </c>
      <c r="C3304">
        <v>129.78999329999999</v>
      </c>
      <c r="D3304">
        <v>45.451133730000002</v>
      </c>
      <c r="E3304">
        <v>4327.7797849999997</v>
      </c>
      <c r="G3304" s="41">
        <f t="shared" si="262"/>
        <v>45212</v>
      </c>
      <c r="H3304" s="21">
        <f t="shared" si="263"/>
        <v>5.5364516921213398E-3</v>
      </c>
      <c r="I3304" s="21">
        <f t="shared" si="264"/>
        <v>-1.9194502119322165E-2</v>
      </c>
      <c r="J3304" s="21">
        <f t="shared" si="265"/>
        <v>-3.1611517748313944E-2</v>
      </c>
      <c r="K3304" s="21">
        <f t="shared" si="266"/>
        <v>-5.0188588603538031E-3</v>
      </c>
    </row>
    <row r="3305" spans="1:11" x14ac:dyDescent="0.2">
      <c r="A3305" s="41">
        <v>45215</v>
      </c>
      <c r="B3305">
        <v>53.02092743</v>
      </c>
      <c r="C3305">
        <v>132.5500031</v>
      </c>
      <c r="D3305">
        <v>46.085002899999999</v>
      </c>
      <c r="E3305">
        <v>4373.6298829999996</v>
      </c>
      <c r="G3305" s="41">
        <f t="shared" si="262"/>
        <v>45215</v>
      </c>
      <c r="H3305" s="21">
        <f t="shared" si="263"/>
        <v>8.6341660600645215E-3</v>
      </c>
      <c r="I3305" s="21">
        <f t="shared" si="264"/>
        <v>2.1265197183733875E-2</v>
      </c>
      <c r="J3305" s="21">
        <f t="shared" si="265"/>
        <v>1.3946168510679202E-2</v>
      </c>
      <c r="K3305" s="21">
        <f t="shared" si="266"/>
        <v>1.0594369463741149E-2</v>
      </c>
    </row>
    <row r="3306" spans="1:11" x14ac:dyDescent="0.2">
      <c r="A3306" s="41">
        <v>45216</v>
      </c>
      <c r="B3306">
        <v>53.08998871</v>
      </c>
      <c r="C3306">
        <v>131.47000120000001</v>
      </c>
      <c r="D3306">
        <v>43.928466800000002</v>
      </c>
      <c r="E3306">
        <v>4373.2001950000003</v>
      </c>
      <c r="G3306" s="41">
        <f t="shared" si="262"/>
        <v>45216</v>
      </c>
      <c r="H3306" s="21">
        <f t="shared" si="263"/>
        <v>1.3025287060694417E-3</v>
      </c>
      <c r="I3306" s="21">
        <f t="shared" si="264"/>
        <v>-8.1478828724371732E-3</v>
      </c>
      <c r="J3306" s="21">
        <f t="shared" si="265"/>
        <v>-4.6794748058917812E-2</v>
      </c>
      <c r="K3306" s="21">
        <f t="shared" si="266"/>
        <v>-9.8245167399646505E-5</v>
      </c>
    </row>
    <row r="3307" spans="1:11" x14ac:dyDescent="0.2">
      <c r="A3307" s="41">
        <v>45217</v>
      </c>
      <c r="B3307">
        <v>53.129463200000004</v>
      </c>
      <c r="C3307">
        <v>128.13000489999999</v>
      </c>
      <c r="D3307">
        <v>42.18684769</v>
      </c>
      <c r="E3307">
        <v>4314.6000979999999</v>
      </c>
      <c r="G3307" s="41">
        <f t="shared" si="262"/>
        <v>45217</v>
      </c>
      <c r="H3307" s="21">
        <f t="shared" si="263"/>
        <v>7.435392426928145E-4</v>
      </c>
      <c r="I3307" s="21">
        <f t="shared" si="264"/>
        <v>-2.5405006994097645E-2</v>
      </c>
      <c r="J3307" s="21">
        <f t="shared" si="265"/>
        <v>-3.9646708316257495E-2</v>
      </c>
      <c r="K3307" s="21">
        <f t="shared" si="266"/>
        <v>-1.3399820357412273E-2</v>
      </c>
    </row>
    <row r="3308" spans="1:11" x14ac:dyDescent="0.2">
      <c r="A3308" s="41">
        <v>45218</v>
      </c>
      <c r="B3308">
        <v>52.876209260000003</v>
      </c>
      <c r="C3308">
        <v>128.3999939</v>
      </c>
      <c r="D3308">
        <v>42.091869350000003</v>
      </c>
      <c r="E3308">
        <v>4278</v>
      </c>
      <c r="G3308" s="41">
        <f t="shared" si="262"/>
        <v>45218</v>
      </c>
      <c r="H3308" s="21">
        <f t="shared" si="263"/>
        <v>-4.7667325198949206E-3</v>
      </c>
      <c r="I3308" s="21">
        <f t="shared" si="264"/>
        <v>2.1071489087254314E-3</v>
      </c>
      <c r="J3308" s="21">
        <f t="shared" si="265"/>
        <v>-2.2513732407295484E-3</v>
      </c>
      <c r="K3308" s="21">
        <f t="shared" si="266"/>
        <v>-8.4828482753165346E-3</v>
      </c>
    </row>
    <row r="3309" spans="1:11" x14ac:dyDescent="0.2">
      <c r="A3309" s="41">
        <v>45219</v>
      </c>
      <c r="B3309">
        <v>52.215129849999997</v>
      </c>
      <c r="C3309">
        <v>125.16999819999999</v>
      </c>
      <c r="D3309">
        <v>41.378021240000002</v>
      </c>
      <c r="E3309">
        <v>4224.1601559999999</v>
      </c>
      <c r="G3309" s="41">
        <f t="shared" si="262"/>
        <v>45219</v>
      </c>
      <c r="H3309" s="21">
        <f t="shared" si="263"/>
        <v>-1.2502397945158717E-2</v>
      </c>
      <c r="I3309" s="21">
        <f t="shared" si="264"/>
        <v>-2.5155730945871979E-2</v>
      </c>
      <c r="J3309" s="21">
        <f t="shared" si="265"/>
        <v>-1.6959287411643542E-2</v>
      </c>
      <c r="K3309" s="21">
        <f t="shared" si="266"/>
        <v>-1.258528377746615E-2</v>
      </c>
    </row>
    <row r="3310" spans="1:11" x14ac:dyDescent="0.2">
      <c r="A3310" s="41">
        <v>45222</v>
      </c>
      <c r="B3310">
        <v>52.955142969999997</v>
      </c>
      <c r="C3310">
        <v>126.5599976</v>
      </c>
      <c r="D3310">
        <v>42.965679170000001</v>
      </c>
      <c r="E3310">
        <v>4217.0400390000004</v>
      </c>
      <c r="G3310" s="41">
        <f t="shared" si="262"/>
        <v>45222</v>
      </c>
      <c r="H3310" s="21">
        <f t="shared" si="263"/>
        <v>1.4172388771719209E-2</v>
      </c>
      <c r="I3310" s="21">
        <f t="shared" si="264"/>
        <v>1.1104892705830594E-2</v>
      </c>
      <c r="J3310" s="21">
        <f t="shared" si="265"/>
        <v>3.8369595317071736E-2</v>
      </c>
      <c r="K3310" s="21">
        <f t="shared" si="266"/>
        <v>-1.6855698498756677E-3</v>
      </c>
    </row>
    <row r="3311" spans="1:11" x14ac:dyDescent="0.2">
      <c r="A3311" s="41">
        <v>45223</v>
      </c>
      <c r="B3311">
        <v>53.69186783</v>
      </c>
      <c r="C3311">
        <v>128.5599976</v>
      </c>
      <c r="D3311">
        <v>43.653526309999997</v>
      </c>
      <c r="E3311">
        <v>4247.6801759999998</v>
      </c>
      <c r="G3311" s="41">
        <f t="shared" si="262"/>
        <v>45223</v>
      </c>
      <c r="H3311" s="21">
        <f t="shared" si="263"/>
        <v>1.3912243810150221E-2</v>
      </c>
      <c r="I3311" s="21">
        <f t="shared" si="264"/>
        <v>1.5802781589180359E-2</v>
      </c>
      <c r="J3311" s="21">
        <f t="shared" si="265"/>
        <v>1.6009223019108454E-2</v>
      </c>
      <c r="K3311" s="21">
        <f t="shared" si="266"/>
        <v>7.2657922895285054E-3</v>
      </c>
    </row>
    <row r="3312" spans="1:11" x14ac:dyDescent="0.2">
      <c r="A3312" s="41">
        <v>45224</v>
      </c>
      <c r="B3312">
        <v>53.530708310000001</v>
      </c>
      <c r="C3312">
        <v>121.38999939999999</v>
      </c>
      <c r="D3312">
        <v>41.769935609999997</v>
      </c>
      <c r="E3312">
        <v>4186.7700199999999</v>
      </c>
      <c r="G3312" s="41">
        <f t="shared" si="262"/>
        <v>45224</v>
      </c>
      <c r="H3312" s="21">
        <f t="shared" si="263"/>
        <v>-3.0015629277465989E-3</v>
      </c>
      <c r="I3312" s="21">
        <f t="shared" si="264"/>
        <v>-5.5771611184286529E-2</v>
      </c>
      <c r="J3312" s="21">
        <f t="shared" si="265"/>
        <v>-4.3148649358219493E-2</v>
      </c>
      <c r="K3312" s="21">
        <f t="shared" si="266"/>
        <v>-1.4339628568118434E-2</v>
      </c>
    </row>
    <row r="3313" spans="1:11" x14ac:dyDescent="0.2">
      <c r="A3313" s="41">
        <v>45225</v>
      </c>
      <c r="B3313">
        <v>53.205104830000003</v>
      </c>
      <c r="C3313">
        <v>119.5699997</v>
      </c>
      <c r="D3313">
        <v>40.317253110000003</v>
      </c>
      <c r="E3313">
        <v>4137.2299800000001</v>
      </c>
      <c r="G3313" s="41">
        <f t="shared" si="262"/>
        <v>45225</v>
      </c>
      <c r="H3313" s="21">
        <f t="shared" si="263"/>
        <v>-6.0825550469910837E-3</v>
      </c>
      <c r="I3313" s="21">
        <f t="shared" si="264"/>
        <v>-1.4992995378497409E-2</v>
      </c>
      <c r="J3313" s="21">
        <f t="shared" si="265"/>
        <v>-3.4778183848868882E-2</v>
      </c>
      <c r="K3313" s="21">
        <f t="shared" si="266"/>
        <v>-1.183252000070445E-2</v>
      </c>
    </row>
    <row r="3314" spans="1:11" x14ac:dyDescent="0.2">
      <c r="A3314" s="41">
        <v>45226</v>
      </c>
      <c r="B3314">
        <v>53.007770540000003</v>
      </c>
      <c r="C3314">
        <v>127.73999790000001</v>
      </c>
      <c r="D3314">
        <v>40.491214749999997</v>
      </c>
      <c r="E3314">
        <v>4117.3701170000004</v>
      </c>
      <c r="G3314" s="41">
        <f t="shared" si="262"/>
        <v>45226</v>
      </c>
      <c r="H3314" s="21">
        <f t="shared" si="263"/>
        <v>-3.7089352728562337E-3</v>
      </c>
      <c r="I3314" s="21">
        <f t="shared" si="264"/>
        <v>6.8328161081361971E-2</v>
      </c>
      <c r="J3314" s="21">
        <f t="shared" si="265"/>
        <v>4.3148187582464637E-3</v>
      </c>
      <c r="K3314" s="21">
        <f t="shared" si="266"/>
        <v>-4.8002801623321378E-3</v>
      </c>
    </row>
    <row r="3315" spans="1:11" x14ac:dyDescent="0.2">
      <c r="A3315" s="41">
        <v>45229</v>
      </c>
      <c r="B3315">
        <v>53.616218570000001</v>
      </c>
      <c r="C3315">
        <v>132.71000670000001</v>
      </c>
      <c r="D3315">
        <v>41.152069089999998</v>
      </c>
      <c r="E3315">
        <v>4166.8198240000002</v>
      </c>
      <c r="G3315" s="41">
        <f t="shared" si="262"/>
        <v>45229</v>
      </c>
      <c r="H3315" s="21">
        <f t="shared" si="263"/>
        <v>1.1478468605670925E-2</v>
      </c>
      <c r="I3315" s="21">
        <f t="shared" si="264"/>
        <v>3.8907224688470077E-2</v>
      </c>
      <c r="J3315" s="21">
        <f t="shared" si="265"/>
        <v>1.6320931443529973E-2</v>
      </c>
      <c r="K3315" s="21">
        <f t="shared" si="266"/>
        <v>1.2010022318816871E-2</v>
      </c>
    </row>
    <row r="3316" spans="1:11" x14ac:dyDescent="0.2">
      <c r="A3316" s="41">
        <v>45230</v>
      </c>
      <c r="B3316">
        <v>53.744491580000002</v>
      </c>
      <c r="C3316">
        <v>133.0899963</v>
      </c>
      <c r="D3316">
        <v>40.771152499999999</v>
      </c>
      <c r="E3316">
        <v>4193.7998049999997</v>
      </c>
      <c r="G3316" s="41">
        <f t="shared" si="262"/>
        <v>45230</v>
      </c>
      <c r="H3316" s="21">
        <f t="shared" si="263"/>
        <v>2.3924292578099454E-3</v>
      </c>
      <c r="I3316" s="21">
        <f t="shared" si="264"/>
        <v>2.8633078201780737E-3</v>
      </c>
      <c r="J3316" s="21">
        <f t="shared" si="265"/>
        <v>-9.2563168371176952E-3</v>
      </c>
      <c r="K3316" s="21">
        <f t="shared" si="266"/>
        <v>6.4749574350684291E-3</v>
      </c>
    </row>
    <row r="3317" spans="1:11" x14ac:dyDescent="0.2">
      <c r="A3317" s="41">
        <v>45231</v>
      </c>
      <c r="B3317">
        <v>54.224670410000002</v>
      </c>
      <c r="C3317">
        <v>137</v>
      </c>
      <c r="D3317">
        <v>42.315822599999997</v>
      </c>
      <c r="E3317">
        <v>4237.8598629999997</v>
      </c>
      <c r="G3317" s="41">
        <f t="shared" si="262"/>
        <v>45231</v>
      </c>
      <c r="H3317" s="21">
        <f t="shared" si="263"/>
        <v>8.9344752528776241E-3</v>
      </c>
      <c r="I3317" s="21">
        <f t="shared" si="264"/>
        <v>2.9378644591637082E-2</v>
      </c>
      <c r="J3317" s="21">
        <f t="shared" si="265"/>
        <v>3.788634868734686E-2</v>
      </c>
      <c r="K3317" s="21">
        <f t="shared" si="266"/>
        <v>1.050599934395291E-2</v>
      </c>
    </row>
    <row r="3318" spans="1:11" x14ac:dyDescent="0.2">
      <c r="A3318" s="41">
        <v>45232</v>
      </c>
      <c r="B3318">
        <v>54.438457489999998</v>
      </c>
      <c r="C3318">
        <v>138.07000729999999</v>
      </c>
      <c r="D3318">
        <v>43.496559140000002</v>
      </c>
      <c r="E3318">
        <v>4317.7797849999997</v>
      </c>
      <c r="G3318" s="41">
        <f t="shared" si="262"/>
        <v>45232</v>
      </c>
      <c r="H3318" s="21">
        <f t="shared" si="263"/>
        <v>3.9426164951031168E-3</v>
      </c>
      <c r="I3318" s="21">
        <f t="shared" si="264"/>
        <v>7.8102722627735321E-3</v>
      </c>
      <c r="J3318" s="21">
        <f t="shared" si="265"/>
        <v>2.7902956091889974E-2</v>
      </c>
      <c r="K3318" s="21">
        <f t="shared" si="266"/>
        <v>1.8858557050875246E-2</v>
      </c>
    </row>
    <row r="3319" spans="1:11" x14ac:dyDescent="0.2">
      <c r="A3319" s="41">
        <v>45233</v>
      </c>
      <c r="B3319">
        <v>54.155605319999999</v>
      </c>
      <c r="C3319">
        <v>138.6000061</v>
      </c>
      <c r="D3319">
        <v>44.995239259999998</v>
      </c>
      <c r="E3319">
        <v>4358.3398440000001</v>
      </c>
      <c r="G3319" s="41">
        <f t="shared" si="262"/>
        <v>45233</v>
      </c>
      <c r="H3319" s="21">
        <f t="shared" si="263"/>
        <v>-5.1958152938473019E-3</v>
      </c>
      <c r="I3319" s="21">
        <f t="shared" si="264"/>
        <v>3.8386236834797582E-3</v>
      </c>
      <c r="J3319" s="21">
        <f t="shared" si="265"/>
        <v>3.4455141961373892E-2</v>
      </c>
      <c r="K3319" s="21">
        <f t="shared" si="266"/>
        <v>9.3937303474591616E-3</v>
      </c>
    </row>
    <row r="3320" spans="1:11" x14ac:dyDescent="0.2">
      <c r="A3320" s="41">
        <v>45236</v>
      </c>
      <c r="B3320">
        <v>54.22795868</v>
      </c>
      <c r="C3320">
        <v>139.7400055</v>
      </c>
      <c r="D3320">
        <v>45.741073610000001</v>
      </c>
      <c r="E3320">
        <v>4365.9799800000001</v>
      </c>
      <c r="G3320" s="41">
        <f t="shared" si="262"/>
        <v>45236</v>
      </c>
      <c r="H3320" s="21">
        <f t="shared" si="263"/>
        <v>1.3360271678706634E-3</v>
      </c>
      <c r="I3320" s="21">
        <f t="shared" si="264"/>
        <v>8.2251035341043277E-3</v>
      </c>
      <c r="J3320" s="21">
        <f t="shared" si="265"/>
        <v>1.6575850295856398E-2</v>
      </c>
      <c r="K3320" s="21">
        <f t="shared" si="266"/>
        <v>1.7529922570214129E-3</v>
      </c>
    </row>
    <row r="3321" spans="1:11" x14ac:dyDescent="0.2">
      <c r="A3321" s="41">
        <v>45237</v>
      </c>
      <c r="B3321">
        <v>54.481212620000001</v>
      </c>
      <c r="C3321">
        <v>142.71000670000001</v>
      </c>
      <c r="D3321">
        <v>45.945034030000002</v>
      </c>
      <c r="E3321">
        <v>4378.3798829999996</v>
      </c>
      <c r="G3321" s="41">
        <f t="shared" si="262"/>
        <v>45237</v>
      </c>
      <c r="H3321" s="21">
        <f t="shared" si="263"/>
        <v>4.6701728437623068E-3</v>
      </c>
      <c r="I3321" s="21">
        <f t="shared" si="264"/>
        <v>2.1253764728097257E-2</v>
      </c>
      <c r="J3321" s="21">
        <f t="shared" si="265"/>
        <v>4.4590212669475271E-3</v>
      </c>
      <c r="K3321" s="21">
        <f t="shared" si="266"/>
        <v>2.8401190698998935E-3</v>
      </c>
    </row>
    <row r="3322" spans="1:11" x14ac:dyDescent="0.2">
      <c r="A3322" s="41">
        <v>45238</v>
      </c>
      <c r="B3322">
        <v>54.037200929999997</v>
      </c>
      <c r="C3322">
        <v>142.08000179999999</v>
      </c>
      <c r="D3322">
        <v>46.56389618</v>
      </c>
      <c r="E3322">
        <v>4382.7797849999997</v>
      </c>
      <c r="G3322" s="41">
        <f t="shared" si="262"/>
        <v>45238</v>
      </c>
      <c r="H3322" s="21">
        <f t="shared" si="263"/>
        <v>-8.1498129106804661E-3</v>
      </c>
      <c r="I3322" s="21">
        <f t="shared" si="264"/>
        <v>-4.4145811115010591E-3</v>
      </c>
      <c r="J3322" s="21">
        <f t="shared" si="265"/>
        <v>1.3469620015863049E-2</v>
      </c>
      <c r="K3322" s="21">
        <f t="shared" si="266"/>
        <v>1.0049155435516433E-3</v>
      </c>
    </row>
    <row r="3323" spans="1:11" x14ac:dyDescent="0.2">
      <c r="A3323" s="41">
        <v>45239</v>
      </c>
      <c r="B3323">
        <v>53.912223820000001</v>
      </c>
      <c r="C3323">
        <v>140.6000061</v>
      </c>
      <c r="D3323">
        <v>46.939815520000003</v>
      </c>
      <c r="E3323">
        <v>4347.3500979999999</v>
      </c>
      <c r="G3323" s="41">
        <f t="shared" si="262"/>
        <v>45239</v>
      </c>
      <c r="H3323" s="21">
        <f t="shared" si="263"/>
        <v>-2.3127976255078787E-3</v>
      </c>
      <c r="I3323" s="21">
        <f t="shared" si="264"/>
        <v>-1.0416636270059398E-2</v>
      </c>
      <c r="J3323" s="21">
        <f t="shared" si="265"/>
        <v>8.073193414632307E-3</v>
      </c>
      <c r="K3323" s="21">
        <f t="shared" si="266"/>
        <v>-8.0838391929380915E-3</v>
      </c>
    </row>
    <row r="3324" spans="1:11" x14ac:dyDescent="0.2">
      <c r="A3324" s="41">
        <v>45240</v>
      </c>
      <c r="B3324">
        <v>54.658813479999999</v>
      </c>
      <c r="C3324">
        <v>143.5599976</v>
      </c>
      <c r="D3324">
        <v>48.324512480000003</v>
      </c>
      <c r="E3324">
        <v>4415.2402339999999</v>
      </c>
      <c r="G3324" s="41">
        <f t="shared" si="262"/>
        <v>45240</v>
      </c>
      <c r="H3324" s="21">
        <f t="shared" si="263"/>
        <v>1.3848244555681509E-2</v>
      </c>
      <c r="I3324" s="21">
        <f t="shared" si="264"/>
        <v>2.1052570210379207E-2</v>
      </c>
      <c r="J3324" s="21">
        <f t="shared" si="265"/>
        <v>2.9499412059044161E-2</v>
      </c>
      <c r="K3324" s="21">
        <f t="shared" si="266"/>
        <v>1.5616440928287068E-2</v>
      </c>
    </row>
    <row r="3325" spans="1:11" x14ac:dyDescent="0.2">
      <c r="A3325" s="41">
        <v>45243</v>
      </c>
      <c r="B3325">
        <v>55.148864750000001</v>
      </c>
      <c r="C3325">
        <v>142.5899963</v>
      </c>
      <c r="D3325">
        <v>48.60944748</v>
      </c>
      <c r="E3325">
        <v>4411.5498049999997</v>
      </c>
      <c r="G3325" s="41">
        <f t="shared" si="262"/>
        <v>45243</v>
      </c>
      <c r="H3325" s="21">
        <f t="shared" si="263"/>
        <v>8.9656404667348838E-3</v>
      </c>
      <c r="I3325" s="21">
        <f t="shared" si="264"/>
        <v>-6.756765925161945E-3</v>
      </c>
      <c r="J3325" s="21">
        <f t="shared" si="265"/>
        <v>5.896282970633715E-3</v>
      </c>
      <c r="K3325" s="21">
        <f t="shared" si="266"/>
        <v>-8.3583877760073921E-4</v>
      </c>
    </row>
    <row r="3326" spans="1:11" x14ac:dyDescent="0.2">
      <c r="A3326" s="41">
        <v>45244</v>
      </c>
      <c r="B3326">
        <v>55.138996120000002</v>
      </c>
      <c r="C3326">
        <v>145.8000031</v>
      </c>
      <c r="D3326">
        <v>49.645225519999997</v>
      </c>
      <c r="E3326">
        <v>4495.7001950000003</v>
      </c>
      <c r="G3326" s="41">
        <f t="shared" si="262"/>
        <v>45244</v>
      </c>
      <c r="H3326" s="21">
        <f t="shared" si="263"/>
        <v>-1.7894529732816869E-4</v>
      </c>
      <c r="I3326" s="21">
        <f t="shared" si="264"/>
        <v>2.2512145895889901E-2</v>
      </c>
      <c r="J3326" s="21">
        <f t="shared" si="265"/>
        <v>2.1308163200706165E-2</v>
      </c>
      <c r="K3326" s="21">
        <f t="shared" si="266"/>
        <v>1.907501756063712E-2</v>
      </c>
    </row>
    <row r="3327" spans="1:11" x14ac:dyDescent="0.2">
      <c r="A3327" s="41">
        <v>45245</v>
      </c>
      <c r="B3327">
        <v>55.839542389999998</v>
      </c>
      <c r="C3327">
        <v>143.1999969</v>
      </c>
      <c r="D3327">
        <v>48.877395630000002</v>
      </c>
      <c r="E3327">
        <v>4502.8798829999996</v>
      </c>
      <c r="G3327" s="41">
        <f t="shared" si="262"/>
        <v>45245</v>
      </c>
      <c r="H3327" s="21">
        <f t="shared" si="263"/>
        <v>1.2705096561340817E-2</v>
      </c>
      <c r="I3327" s="21">
        <f t="shared" si="264"/>
        <v>-1.7832689607123808E-2</v>
      </c>
      <c r="J3327" s="21">
        <f t="shared" si="265"/>
        <v>-1.5466339047864097E-2</v>
      </c>
      <c r="K3327" s="21">
        <f t="shared" si="266"/>
        <v>1.5970121868855713E-3</v>
      </c>
    </row>
    <row r="3328" spans="1:11" x14ac:dyDescent="0.2">
      <c r="A3328" s="41">
        <v>45246</v>
      </c>
      <c r="B3328">
        <v>51.320541380000002</v>
      </c>
      <c r="C3328">
        <v>142.83000179999999</v>
      </c>
      <c r="D3328">
        <v>49.469268800000002</v>
      </c>
      <c r="E3328">
        <v>4508.2402339999999</v>
      </c>
      <c r="G3328" s="41">
        <f t="shared" si="262"/>
        <v>45246</v>
      </c>
      <c r="H3328" s="21">
        <f t="shared" si="263"/>
        <v>-8.092833172660957E-2</v>
      </c>
      <c r="I3328" s="21">
        <f t="shared" si="264"/>
        <v>-2.5837647207379577E-3</v>
      </c>
      <c r="J3328" s="21">
        <f t="shared" si="265"/>
        <v>1.2109343437208819E-2</v>
      </c>
      <c r="K3328" s="21">
        <f t="shared" si="266"/>
        <v>1.1904272686102946E-3</v>
      </c>
    </row>
    <row r="3329" spans="1:11" x14ac:dyDescent="0.2">
      <c r="A3329" s="41">
        <v>45247</v>
      </c>
      <c r="B3329">
        <v>51.093608860000003</v>
      </c>
      <c r="C3329">
        <v>145.17999270000001</v>
      </c>
      <c r="D3329">
        <v>49.287307740000003</v>
      </c>
      <c r="E3329">
        <v>4514.0200199999999</v>
      </c>
      <c r="G3329" s="41">
        <f t="shared" si="262"/>
        <v>45247</v>
      </c>
      <c r="H3329" s="21">
        <f t="shared" si="263"/>
        <v>-4.4218652784601296E-3</v>
      </c>
      <c r="I3329" s="21">
        <f t="shared" si="264"/>
        <v>1.6453062174504707E-2</v>
      </c>
      <c r="J3329" s="21">
        <f t="shared" si="265"/>
        <v>-3.678264595655345E-3</v>
      </c>
      <c r="K3329" s="21">
        <f t="shared" si="266"/>
        <v>1.2820492476000034E-3</v>
      </c>
    </row>
    <row r="3330" spans="1:11" x14ac:dyDescent="0.2">
      <c r="A3330" s="41">
        <v>45250</v>
      </c>
      <c r="B3330">
        <v>51.0771637</v>
      </c>
      <c r="C3330">
        <v>146.13000489999999</v>
      </c>
      <c r="D3330">
        <v>50.398063659999998</v>
      </c>
      <c r="E3330">
        <v>4547.3798829999996</v>
      </c>
      <c r="G3330" s="41">
        <f t="shared" ref="G3330:G3393" si="267">A3330</f>
        <v>45250</v>
      </c>
      <c r="H3330" s="21">
        <f t="shared" si="263"/>
        <v>-3.2186334782231531E-4</v>
      </c>
      <c r="I3330" s="21">
        <f t="shared" si="264"/>
        <v>6.5436854096216912E-3</v>
      </c>
      <c r="J3330" s="21">
        <f t="shared" si="265"/>
        <v>2.2536348015993246E-2</v>
      </c>
      <c r="K3330" s="21">
        <f t="shared" si="266"/>
        <v>7.3902780342565144E-3</v>
      </c>
    </row>
    <row r="3331" spans="1:11" x14ac:dyDescent="0.2">
      <c r="A3331" s="41">
        <v>45251</v>
      </c>
      <c r="B3331">
        <v>51.261344909999998</v>
      </c>
      <c r="C3331">
        <v>143.8999939</v>
      </c>
      <c r="D3331">
        <v>49.933166499999999</v>
      </c>
      <c r="E3331">
        <v>4538.1899409999996</v>
      </c>
      <c r="G3331" s="41">
        <f t="shared" si="267"/>
        <v>45251</v>
      </c>
      <c r="H3331" s="21">
        <f t="shared" si="263"/>
        <v>3.6059404371350874E-3</v>
      </c>
      <c r="I3331" s="21">
        <f t="shared" si="264"/>
        <v>-1.5260459352793632E-2</v>
      </c>
      <c r="J3331" s="21">
        <f t="shared" si="265"/>
        <v>-9.224504400334288E-3</v>
      </c>
      <c r="K3331" s="21">
        <f t="shared" si="266"/>
        <v>-2.020931225551581E-3</v>
      </c>
    </row>
    <row r="3332" spans="1:11" x14ac:dyDescent="0.2">
      <c r="A3332" s="41">
        <v>45252</v>
      </c>
      <c r="B3332">
        <v>50.86996078</v>
      </c>
      <c r="C3332">
        <v>146.71000670000001</v>
      </c>
      <c r="D3332">
        <v>48.705429080000002</v>
      </c>
      <c r="E3332">
        <v>4556.6201170000004</v>
      </c>
      <c r="G3332" s="41">
        <f t="shared" si="267"/>
        <v>45252</v>
      </c>
      <c r="H3332" s="21">
        <f t="shared" si="263"/>
        <v>-7.6350733810662853E-3</v>
      </c>
      <c r="I3332" s="21">
        <f t="shared" si="264"/>
        <v>1.9527539396233529E-2</v>
      </c>
      <c r="J3332" s="21">
        <f t="shared" si="265"/>
        <v>-2.4587613925906249E-2</v>
      </c>
      <c r="K3332" s="21">
        <f t="shared" si="266"/>
        <v>4.061129269512076E-3</v>
      </c>
    </row>
    <row r="3333" spans="1:11" x14ac:dyDescent="0.2">
      <c r="A3333" s="41">
        <v>45254</v>
      </c>
      <c r="B3333">
        <v>51.327121730000002</v>
      </c>
      <c r="C3333">
        <v>146.7400055</v>
      </c>
      <c r="D3333">
        <v>47.765636440000002</v>
      </c>
      <c r="E3333">
        <v>4559.3398440000001</v>
      </c>
      <c r="G3333" s="41">
        <f t="shared" si="267"/>
        <v>45254</v>
      </c>
      <c r="H3333" s="21">
        <f t="shared" ref="H3333:H3396" si="268">(B3333-B3332)/B3332</f>
        <v>8.9868547761833405E-3</v>
      </c>
      <c r="I3333" s="21">
        <f t="shared" ref="I3333:I3396" si="269">C3333/C3332-1</f>
        <v>2.044768497715399E-4</v>
      </c>
      <c r="J3333" s="21">
        <f t="shared" ref="J3333:J3396" si="270">D3333/D3332-1</f>
        <v>-1.9295439086602917E-2</v>
      </c>
      <c r="K3333" s="21">
        <f t="shared" ref="K3333:K3396" si="271">E3333/E3332-1</f>
        <v>5.9687376392281166E-4</v>
      </c>
    </row>
    <row r="3334" spans="1:11" x14ac:dyDescent="0.2">
      <c r="A3334" s="41">
        <v>45257</v>
      </c>
      <c r="B3334">
        <v>51.560638429999997</v>
      </c>
      <c r="C3334">
        <v>147.72999569999999</v>
      </c>
      <c r="D3334">
        <v>48.231533050000003</v>
      </c>
      <c r="E3334">
        <v>4550.4301759999998</v>
      </c>
      <c r="G3334" s="41">
        <f t="shared" si="267"/>
        <v>45257</v>
      </c>
      <c r="H3334" s="21">
        <f t="shared" si="268"/>
        <v>4.5495771461408138E-3</v>
      </c>
      <c r="I3334" s="21">
        <f t="shared" si="269"/>
        <v>6.7465596489977298E-3</v>
      </c>
      <c r="J3334" s="21">
        <f t="shared" si="270"/>
        <v>9.7538030417585464E-3</v>
      </c>
      <c r="K3334" s="21">
        <f t="shared" si="271"/>
        <v>-1.9541574668370254E-3</v>
      </c>
    </row>
    <row r="3335" spans="1:11" x14ac:dyDescent="0.2">
      <c r="A3335" s="41">
        <v>45258</v>
      </c>
      <c r="B3335">
        <v>52.175666810000003</v>
      </c>
      <c r="C3335">
        <v>147.02999879999999</v>
      </c>
      <c r="D3335">
        <v>47.81062317</v>
      </c>
      <c r="E3335">
        <v>4554.8901370000003</v>
      </c>
      <c r="G3335" s="41">
        <f t="shared" si="267"/>
        <v>45258</v>
      </c>
      <c r="H3335" s="21">
        <f t="shared" si="268"/>
        <v>1.1928253775115355E-2</v>
      </c>
      <c r="I3335" s="21">
        <f t="shared" si="269"/>
        <v>-4.7383532144785745E-3</v>
      </c>
      <c r="J3335" s="21">
        <f t="shared" si="270"/>
        <v>-8.72686090163588E-3</v>
      </c>
      <c r="K3335" s="21">
        <f t="shared" si="271"/>
        <v>9.80118544291253E-4</v>
      </c>
    </row>
    <row r="3336" spans="1:11" x14ac:dyDescent="0.2">
      <c r="A3336" s="41">
        <v>45259</v>
      </c>
      <c r="B3336">
        <v>51.333702090000003</v>
      </c>
      <c r="C3336">
        <v>146.32000729999999</v>
      </c>
      <c r="D3336">
        <v>48.12955856</v>
      </c>
      <c r="E3336">
        <v>4550.580078</v>
      </c>
      <c r="G3336" s="41">
        <f t="shared" si="267"/>
        <v>45259</v>
      </c>
      <c r="H3336" s="21">
        <f t="shared" si="268"/>
        <v>-1.6137114702645811E-2</v>
      </c>
      <c r="I3336" s="21">
        <f t="shared" si="269"/>
        <v>-4.8288887015892623E-3</v>
      </c>
      <c r="J3336" s="21">
        <f t="shared" si="270"/>
        <v>6.6708059601308101E-3</v>
      </c>
      <c r="K3336" s="21">
        <f t="shared" si="271"/>
        <v>-9.4624872836979179E-4</v>
      </c>
    </row>
    <row r="3337" spans="1:11" x14ac:dyDescent="0.2">
      <c r="A3337" s="41">
        <v>45260</v>
      </c>
      <c r="B3337">
        <v>51.205429080000002</v>
      </c>
      <c r="C3337">
        <v>146.0899963</v>
      </c>
      <c r="D3337">
        <v>46.759853360000001</v>
      </c>
      <c r="E3337">
        <v>4567.7998049999997</v>
      </c>
      <c r="G3337" s="41">
        <f t="shared" si="267"/>
        <v>45260</v>
      </c>
      <c r="H3337" s="21">
        <f t="shared" si="268"/>
        <v>-2.4988069197718933E-3</v>
      </c>
      <c r="I3337" s="21">
        <f t="shared" si="269"/>
        <v>-1.5719723108569283E-3</v>
      </c>
      <c r="J3337" s="21">
        <f t="shared" si="270"/>
        <v>-2.8458711049520136E-2</v>
      </c>
      <c r="K3337" s="21">
        <f t="shared" si="271"/>
        <v>3.7840729544018625E-3</v>
      </c>
    </row>
    <row r="3338" spans="1:11" x14ac:dyDescent="0.2">
      <c r="A3338" s="41">
        <v>45261</v>
      </c>
      <c r="B3338">
        <v>50.761425019999997</v>
      </c>
      <c r="C3338">
        <v>147.02999879999999</v>
      </c>
      <c r="D3338">
        <v>46.754852290000002</v>
      </c>
      <c r="E3338">
        <v>4594.6298829999996</v>
      </c>
      <c r="G3338" s="41">
        <f t="shared" si="267"/>
        <v>45261</v>
      </c>
      <c r="H3338" s="21">
        <f t="shared" si="268"/>
        <v>-8.6710348487915572E-3</v>
      </c>
      <c r="I3338" s="21">
        <f t="shared" si="269"/>
        <v>6.4344070354391825E-3</v>
      </c>
      <c r="J3338" s="21">
        <f t="shared" si="270"/>
        <v>-1.0695221735401717E-4</v>
      </c>
      <c r="K3338" s="21">
        <f t="shared" si="271"/>
        <v>5.8737420958403508E-3</v>
      </c>
    </row>
    <row r="3339" spans="1:11" x14ac:dyDescent="0.2">
      <c r="A3339" s="41">
        <v>45264</v>
      </c>
      <c r="B3339">
        <v>50.74826813</v>
      </c>
      <c r="C3339">
        <v>144.8399963</v>
      </c>
      <c r="D3339">
        <v>45.500122070000003</v>
      </c>
      <c r="E3339">
        <v>4569.7797849999997</v>
      </c>
      <c r="G3339" s="41">
        <f t="shared" si="267"/>
        <v>45264</v>
      </c>
      <c r="H3339" s="21">
        <f t="shared" si="268"/>
        <v>-2.5919071410650572E-4</v>
      </c>
      <c r="I3339" s="21">
        <f t="shared" si="269"/>
        <v>-1.4894936529102343E-2</v>
      </c>
      <c r="J3339" s="21">
        <f t="shared" si="270"/>
        <v>-2.683636368301312E-2</v>
      </c>
      <c r="K3339" s="21">
        <f t="shared" si="271"/>
        <v>-5.4085092015668801E-3</v>
      </c>
    </row>
    <row r="3340" spans="1:11" x14ac:dyDescent="0.2">
      <c r="A3340" s="41">
        <v>45265</v>
      </c>
      <c r="B3340">
        <v>51.218589780000002</v>
      </c>
      <c r="C3340">
        <v>146.88000489999999</v>
      </c>
      <c r="D3340">
        <v>46.55998993</v>
      </c>
      <c r="E3340">
        <v>4567.1801759999998</v>
      </c>
      <c r="G3340" s="41">
        <f t="shared" si="267"/>
        <v>45265</v>
      </c>
      <c r="H3340" s="21">
        <f t="shared" si="268"/>
        <v>9.2677379412277987E-3</v>
      </c>
      <c r="I3340" s="21">
        <f t="shared" si="269"/>
        <v>1.408456677791281E-2</v>
      </c>
      <c r="J3340" s="21">
        <f t="shared" si="270"/>
        <v>2.3293736627111317E-2</v>
      </c>
      <c r="K3340" s="21">
        <f t="shared" si="271"/>
        <v>-5.6886964412006247E-4</v>
      </c>
    </row>
    <row r="3341" spans="1:11" x14ac:dyDescent="0.2">
      <c r="A3341" s="41">
        <v>45266</v>
      </c>
      <c r="B3341">
        <v>50.66275787</v>
      </c>
      <c r="C3341">
        <v>144.52000430000001</v>
      </c>
      <c r="D3341">
        <v>45.497123719999998</v>
      </c>
      <c r="E3341">
        <v>4549.3398440000001</v>
      </c>
      <c r="G3341" s="41">
        <f t="shared" si="267"/>
        <v>45266</v>
      </c>
      <c r="H3341" s="21">
        <f t="shared" si="268"/>
        <v>-1.0852151775116718E-2</v>
      </c>
      <c r="I3341" s="21">
        <f t="shared" si="269"/>
        <v>-1.6067541675306551E-2</v>
      </c>
      <c r="J3341" s="21">
        <f t="shared" si="270"/>
        <v>-2.2827887454399232E-2</v>
      </c>
      <c r="K3341" s="21">
        <f t="shared" si="271"/>
        <v>-3.9062028018400641E-3</v>
      </c>
    </row>
    <row r="3342" spans="1:11" x14ac:dyDescent="0.2">
      <c r="A3342" s="41">
        <v>45267</v>
      </c>
      <c r="B3342">
        <v>50.329338069999999</v>
      </c>
      <c r="C3342">
        <v>146.88000489999999</v>
      </c>
      <c r="D3342">
        <v>46.58998871</v>
      </c>
      <c r="E3342">
        <v>4585.5898440000001</v>
      </c>
      <c r="G3342" s="41">
        <f t="shared" si="267"/>
        <v>45267</v>
      </c>
      <c r="H3342" s="21">
        <f t="shared" si="268"/>
        <v>-6.581161666239183E-3</v>
      </c>
      <c r="I3342" s="21">
        <f t="shared" si="269"/>
        <v>1.6329923400091984E-2</v>
      </c>
      <c r="J3342" s="21">
        <f t="shared" si="270"/>
        <v>2.402052922566611E-2</v>
      </c>
      <c r="K3342" s="21">
        <f t="shared" si="271"/>
        <v>7.9681890654550447E-3</v>
      </c>
    </row>
    <row r="3343" spans="1:11" x14ac:dyDescent="0.2">
      <c r="A3343" s="41">
        <v>45268</v>
      </c>
      <c r="B3343">
        <v>49.801155090000002</v>
      </c>
      <c r="C3343">
        <v>147.41999820000001</v>
      </c>
      <c r="D3343">
        <v>47.499870299999998</v>
      </c>
      <c r="E3343">
        <v>4604.3701170000004</v>
      </c>
      <c r="G3343" s="41">
        <f t="shared" si="267"/>
        <v>45268</v>
      </c>
      <c r="H3343" s="21">
        <f t="shared" si="268"/>
        <v>-1.0494534604555687E-2</v>
      </c>
      <c r="I3343" s="21">
        <f t="shared" si="269"/>
        <v>3.6764248501193197E-3</v>
      </c>
      <c r="J3343" s="21">
        <f t="shared" si="270"/>
        <v>1.9529551631007447E-2</v>
      </c>
      <c r="K3343" s="21">
        <f t="shared" si="271"/>
        <v>4.095497774309953E-3</v>
      </c>
    </row>
    <row r="3344" spans="1:11" x14ac:dyDescent="0.2">
      <c r="A3344" s="41">
        <v>45271</v>
      </c>
      <c r="B3344">
        <v>49.926601410000004</v>
      </c>
      <c r="C3344">
        <v>145.88999939999999</v>
      </c>
      <c r="D3344">
        <v>46.620983119999998</v>
      </c>
      <c r="E3344">
        <v>4622.4399409999996</v>
      </c>
      <c r="G3344" s="41">
        <f t="shared" si="267"/>
        <v>45271</v>
      </c>
      <c r="H3344" s="21">
        <f t="shared" si="268"/>
        <v>2.518943983795091E-3</v>
      </c>
      <c r="I3344" s="21">
        <f t="shared" si="269"/>
        <v>-1.0378502365223974E-2</v>
      </c>
      <c r="J3344" s="21">
        <f t="shared" si="270"/>
        <v>-1.8502938522760526E-2</v>
      </c>
      <c r="K3344" s="21">
        <f t="shared" si="271"/>
        <v>3.9244942393494853E-3</v>
      </c>
    </row>
    <row r="3345" spans="1:11" x14ac:dyDescent="0.2">
      <c r="A3345" s="41">
        <v>45272</v>
      </c>
      <c r="B3345">
        <v>49.966213230000001</v>
      </c>
      <c r="C3345">
        <v>147.47999569999999</v>
      </c>
      <c r="D3345">
        <v>47.650852200000003</v>
      </c>
      <c r="E3345">
        <v>4643.7001950000003</v>
      </c>
      <c r="G3345" s="41">
        <f t="shared" si="267"/>
        <v>45272</v>
      </c>
      <c r="H3345" s="21">
        <f t="shared" si="268"/>
        <v>7.9340109042678618E-4</v>
      </c>
      <c r="I3345" s="21">
        <f t="shared" si="269"/>
        <v>1.0898596932888749E-2</v>
      </c>
      <c r="J3345" s="21">
        <f t="shared" si="270"/>
        <v>2.2090248018776792E-2</v>
      </c>
      <c r="K3345" s="21">
        <f t="shared" si="271"/>
        <v>4.5993575409011278E-3</v>
      </c>
    </row>
    <row r="3346" spans="1:11" x14ac:dyDescent="0.2">
      <c r="A3346" s="41">
        <v>45273</v>
      </c>
      <c r="B3346">
        <v>50.854221340000002</v>
      </c>
      <c r="C3346">
        <v>148.8399963</v>
      </c>
      <c r="D3346">
        <v>48.081798550000002</v>
      </c>
      <c r="E3346">
        <v>4707.0898440000001</v>
      </c>
      <c r="G3346" s="41">
        <f t="shared" si="267"/>
        <v>45273</v>
      </c>
      <c r="H3346" s="21">
        <f t="shared" si="268"/>
        <v>1.7772171485407585E-2</v>
      </c>
      <c r="I3346" s="21">
        <f t="shared" si="269"/>
        <v>9.221593705267539E-3</v>
      </c>
      <c r="J3346" s="21">
        <f t="shared" si="270"/>
        <v>9.0438330083002505E-3</v>
      </c>
      <c r="K3346" s="21">
        <f t="shared" si="271"/>
        <v>1.3650676473096368E-2</v>
      </c>
    </row>
    <row r="3347" spans="1:11" x14ac:dyDescent="0.2">
      <c r="A3347" s="41">
        <v>45274</v>
      </c>
      <c r="B3347">
        <v>50.23360443</v>
      </c>
      <c r="C3347">
        <v>147.41999820000001</v>
      </c>
      <c r="D3347">
        <v>48.343757629999999</v>
      </c>
      <c r="E3347">
        <v>4719.5498049999997</v>
      </c>
      <c r="G3347" s="41">
        <f t="shared" si="267"/>
        <v>45274</v>
      </c>
      <c r="H3347" s="21">
        <f t="shared" si="268"/>
        <v>-1.2203842545355203E-2</v>
      </c>
      <c r="I3347" s="21">
        <f t="shared" si="269"/>
        <v>-9.5404335884143876E-3</v>
      </c>
      <c r="J3347" s="21">
        <f t="shared" si="270"/>
        <v>5.4481963632784236E-3</v>
      </c>
      <c r="K3347" s="21">
        <f t="shared" si="271"/>
        <v>2.6470624978365276E-3</v>
      </c>
    </row>
    <row r="3348" spans="1:11" x14ac:dyDescent="0.2">
      <c r="A3348" s="41">
        <v>45275</v>
      </c>
      <c r="B3348">
        <v>50.421775820000001</v>
      </c>
      <c r="C3348">
        <v>149.97000120000001</v>
      </c>
      <c r="D3348">
        <v>48.883689879999999</v>
      </c>
      <c r="E3348">
        <v>4719.1899409999996</v>
      </c>
      <c r="G3348" s="41">
        <f t="shared" si="267"/>
        <v>45275</v>
      </c>
      <c r="H3348" s="21">
        <f t="shared" si="268"/>
        <v>3.7459264995052402E-3</v>
      </c>
      <c r="I3348" s="21">
        <f t="shared" si="269"/>
        <v>1.7297537858740775E-2</v>
      </c>
      <c r="J3348" s="21">
        <f t="shared" si="270"/>
        <v>1.1168603279297917E-2</v>
      </c>
      <c r="K3348" s="21">
        <f t="shared" si="271"/>
        <v>-7.624964559516112E-5</v>
      </c>
    </row>
    <row r="3349" spans="1:11" x14ac:dyDescent="0.2">
      <c r="A3349" s="41">
        <v>45278</v>
      </c>
      <c r="B3349">
        <v>51.157924649999998</v>
      </c>
      <c r="C3349">
        <v>154.07000729999999</v>
      </c>
      <c r="D3349">
        <v>50.070537569999999</v>
      </c>
      <c r="E3349">
        <v>4740.5600590000004</v>
      </c>
      <c r="G3349" s="41">
        <f t="shared" si="267"/>
        <v>45278</v>
      </c>
      <c r="H3349" s="21">
        <f t="shared" si="268"/>
        <v>1.4599819582474945E-2</v>
      </c>
      <c r="I3349" s="21">
        <f t="shared" si="269"/>
        <v>2.733884154959898E-2</v>
      </c>
      <c r="J3349" s="21">
        <f t="shared" si="270"/>
        <v>2.4279011934522199E-2</v>
      </c>
      <c r="K3349" s="21">
        <f t="shared" si="271"/>
        <v>4.5283445394597166E-3</v>
      </c>
    </row>
    <row r="3350" spans="1:11" x14ac:dyDescent="0.2">
      <c r="A3350" s="41">
        <v>45279</v>
      </c>
      <c r="B3350">
        <v>51.342796329999999</v>
      </c>
      <c r="C3350">
        <v>153.78999329999999</v>
      </c>
      <c r="D3350">
        <v>49.597599029999998</v>
      </c>
      <c r="E3350">
        <v>4768.3701170000004</v>
      </c>
      <c r="G3350" s="41">
        <f t="shared" si="267"/>
        <v>45279</v>
      </c>
      <c r="H3350" s="21">
        <f t="shared" si="268"/>
        <v>3.6137447182388884E-3</v>
      </c>
      <c r="I3350" s="21">
        <f t="shared" si="269"/>
        <v>-1.8174465290623498E-3</v>
      </c>
      <c r="J3350" s="21">
        <f t="shared" si="270"/>
        <v>-9.4454456243617813E-3</v>
      </c>
      <c r="K3350" s="21">
        <f t="shared" si="271"/>
        <v>5.8664076931589371E-3</v>
      </c>
    </row>
    <row r="3351" spans="1:11" x14ac:dyDescent="0.2">
      <c r="A3351" s="41">
        <v>45280</v>
      </c>
      <c r="B3351">
        <v>50.741985319999998</v>
      </c>
      <c r="C3351">
        <v>152.11999510000001</v>
      </c>
      <c r="D3351">
        <v>48.10478973</v>
      </c>
      <c r="E3351">
        <v>4698.3500979999999</v>
      </c>
      <c r="G3351" s="41">
        <f t="shared" si="267"/>
        <v>45280</v>
      </c>
      <c r="H3351" s="21">
        <f t="shared" si="268"/>
        <v>-1.1701953398454507E-2</v>
      </c>
      <c r="I3351" s="21">
        <f t="shared" si="269"/>
        <v>-1.0858952290493273E-2</v>
      </c>
      <c r="J3351" s="21">
        <f t="shared" si="270"/>
        <v>-3.0098418657262926E-2</v>
      </c>
      <c r="K3351" s="21">
        <f t="shared" si="271"/>
        <v>-1.4684266800173096E-2</v>
      </c>
    </row>
    <row r="3352" spans="1:11" x14ac:dyDescent="0.2">
      <c r="A3352" s="41">
        <v>45281</v>
      </c>
      <c r="B3352">
        <v>51.101810460000003</v>
      </c>
      <c r="C3352">
        <v>153.8399963</v>
      </c>
      <c r="D3352">
        <v>48.983680730000003</v>
      </c>
      <c r="E3352">
        <v>4746.75</v>
      </c>
      <c r="G3352" s="41">
        <f t="shared" si="267"/>
        <v>45281</v>
      </c>
      <c r="H3352" s="21">
        <f t="shared" si="268"/>
        <v>7.0912704288332174E-3</v>
      </c>
      <c r="I3352" s="21">
        <f t="shared" si="269"/>
        <v>1.1306871255611695E-2</v>
      </c>
      <c r="J3352" s="21">
        <f t="shared" si="270"/>
        <v>1.8270342827252595E-2</v>
      </c>
      <c r="K3352" s="21">
        <f t="shared" si="271"/>
        <v>1.030146774728502E-2</v>
      </c>
    </row>
    <row r="3353" spans="1:11" x14ac:dyDescent="0.2">
      <c r="A3353" s="41">
        <v>45282</v>
      </c>
      <c r="B3353">
        <v>51.712520599999998</v>
      </c>
      <c r="C3353">
        <v>153.41999820000001</v>
      </c>
      <c r="D3353">
        <v>48.823703770000002</v>
      </c>
      <c r="E3353">
        <v>4754.6298829999996</v>
      </c>
      <c r="G3353" s="41">
        <f t="shared" si="267"/>
        <v>45282</v>
      </c>
      <c r="H3353" s="21">
        <f t="shared" si="268"/>
        <v>1.1950851339758869E-2</v>
      </c>
      <c r="I3353" s="21">
        <f t="shared" si="269"/>
        <v>-2.7300969195355185E-3</v>
      </c>
      <c r="J3353" s="21">
        <f t="shared" si="270"/>
        <v>-3.2659236222325472E-3</v>
      </c>
      <c r="K3353" s="21">
        <f t="shared" si="271"/>
        <v>1.6600585663875123E-3</v>
      </c>
    </row>
    <row r="3354" spans="1:11" x14ac:dyDescent="0.2">
      <c r="A3354" s="41">
        <v>45286</v>
      </c>
      <c r="B3354">
        <v>51.63329315</v>
      </c>
      <c r="C3354">
        <v>153.4100037</v>
      </c>
      <c r="D3354">
        <v>49.27264023</v>
      </c>
      <c r="E3354">
        <v>4774.75</v>
      </c>
      <c r="G3354" s="41">
        <f t="shared" si="267"/>
        <v>45286</v>
      </c>
      <c r="H3354" s="21">
        <f t="shared" si="268"/>
        <v>-1.5320748066571261E-3</v>
      </c>
      <c r="I3354" s="21">
        <f t="shared" si="269"/>
        <v>-6.5144701585584386E-5</v>
      </c>
      <c r="J3354" s="21">
        <f t="shared" si="270"/>
        <v>9.1950512831813214E-3</v>
      </c>
      <c r="K3354" s="21">
        <f t="shared" si="271"/>
        <v>4.2316894259086801E-3</v>
      </c>
    </row>
    <row r="3355" spans="1:11" x14ac:dyDescent="0.2">
      <c r="A3355" s="41">
        <v>45287</v>
      </c>
      <c r="B3355">
        <v>52.118560789999997</v>
      </c>
      <c r="C3355">
        <v>153.3399963</v>
      </c>
      <c r="D3355">
        <v>49.410621640000002</v>
      </c>
      <c r="E3355">
        <v>4781.580078</v>
      </c>
      <c r="G3355" s="41">
        <f t="shared" si="267"/>
        <v>45287</v>
      </c>
      <c r="H3355" s="21">
        <f t="shared" si="268"/>
        <v>9.3983476628198837E-3</v>
      </c>
      <c r="I3355" s="21">
        <f t="shared" si="269"/>
        <v>-4.5634181807929775E-4</v>
      </c>
      <c r="J3355" s="21">
        <f t="shared" si="270"/>
        <v>2.8003656665427368E-3</v>
      </c>
      <c r="K3355" s="21">
        <f t="shared" si="271"/>
        <v>1.4304577202994828E-3</v>
      </c>
    </row>
    <row r="3356" spans="1:11" x14ac:dyDescent="0.2">
      <c r="A3356" s="41">
        <v>45288</v>
      </c>
      <c r="B3356">
        <v>52.01623154</v>
      </c>
      <c r="C3356">
        <v>153.38000489999999</v>
      </c>
      <c r="D3356">
        <v>49.515609740000002</v>
      </c>
      <c r="E3356">
        <v>4783.3500979999999</v>
      </c>
      <c r="G3356" s="41">
        <f t="shared" si="267"/>
        <v>45288</v>
      </c>
      <c r="H3356" s="21">
        <f t="shared" si="268"/>
        <v>-1.9633936250141189E-3</v>
      </c>
      <c r="I3356" s="21">
        <f t="shared" si="269"/>
        <v>2.6091431436925383E-4</v>
      </c>
      <c r="J3356" s="21">
        <f t="shared" si="270"/>
        <v>2.1248083208693647E-3</v>
      </c>
      <c r="K3356" s="21">
        <f t="shared" si="271"/>
        <v>3.7017470608602387E-4</v>
      </c>
    </row>
    <row r="3357" spans="1:11" x14ac:dyDescent="0.2">
      <c r="A3357" s="41">
        <v>45289</v>
      </c>
      <c r="B3357">
        <v>52.042636870000003</v>
      </c>
      <c r="C3357">
        <v>151.9400024</v>
      </c>
      <c r="D3357">
        <v>49.515609740000002</v>
      </c>
      <c r="E3357">
        <v>4769.830078</v>
      </c>
      <c r="G3357" s="41">
        <f t="shared" si="267"/>
        <v>45289</v>
      </c>
      <c r="H3357" s="21">
        <f t="shared" si="268"/>
        <v>5.0763635154341081E-4</v>
      </c>
      <c r="I3357" s="21">
        <f t="shared" si="269"/>
        <v>-9.3884629938487674E-3</v>
      </c>
      <c r="J3357" s="21">
        <f t="shared" si="270"/>
        <v>0</v>
      </c>
      <c r="K3357" s="21">
        <f t="shared" si="271"/>
        <v>-2.8264751111679587E-3</v>
      </c>
    </row>
    <row r="3358" spans="1:11" x14ac:dyDescent="0.2">
      <c r="A3358" s="41">
        <v>45293</v>
      </c>
      <c r="B3358">
        <v>52.584026340000001</v>
      </c>
      <c r="C3358">
        <v>149.92999270000001</v>
      </c>
      <c r="D3358">
        <v>48.161785129999998</v>
      </c>
      <c r="E3358">
        <v>4742.830078</v>
      </c>
      <c r="G3358" s="41">
        <f t="shared" si="267"/>
        <v>45293</v>
      </c>
      <c r="H3358" s="21">
        <f t="shared" si="268"/>
        <v>1.0402806286552378E-2</v>
      </c>
      <c r="I3358" s="21">
        <f t="shared" si="269"/>
        <v>-1.322896977919219E-2</v>
      </c>
      <c r="J3358" s="21">
        <f t="shared" si="270"/>
        <v>-2.7341370067111348E-2</v>
      </c>
      <c r="K3358" s="21">
        <f t="shared" si="271"/>
        <v>-5.6605790056406535E-3</v>
      </c>
    </row>
    <row r="3359" spans="1:11" x14ac:dyDescent="0.2">
      <c r="A3359" s="41">
        <v>45294</v>
      </c>
      <c r="B3359">
        <v>52.587326050000001</v>
      </c>
      <c r="C3359">
        <v>148.47000120000001</v>
      </c>
      <c r="D3359">
        <v>47.5628624</v>
      </c>
      <c r="E3359">
        <v>4704.8100590000004</v>
      </c>
      <c r="G3359" s="41">
        <f t="shared" si="267"/>
        <v>45294</v>
      </c>
      <c r="H3359" s="21">
        <f t="shared" si="268"/>
        <v>6.2751185667390434E-5</v>
      </c>
      <c r="I3359" s="21">
        <f t="shared" si="269"/>
        <v>-9.7378214572539923E-3</v>
      </c>
      <c r="J3359" s="21">
        <f t="shared" si="270"/>
        <v>-1.2435642250040457E-2</v>
      </c>
      <c r="K3359" s="21">
        <f t="shared" si="271"/>
        <v>-8.0163148109307913E-3</v>
      </c>
    </row>
    <row r="3360" spans="1:11" x14ac:dyDescent="0.2">
      <c r="A3360" s="41">
        <v>45295</v>
      </c>
      <c r="B3360">
        <v>52.078952790000002</v>
      </c>
      <c r="C3360">
        <v>144.57000729999999</v>
      </c>
      <c r="D3360">
        <v>47.991809840000002</v>
      </c>
      <c r="E3360">
        <v>4688.6801759999998</v>
      </c>
      <c r="G3360" s="41">
        <f t="shared" si="267"/>
        <v>45295</v>
      </c>
      <c r="H3360" s="21">
        <f t="shared" si="268"/>
        <v>-9.6672201875531386E-3</v>
      </c>
      <c r="I3360" s="21">
        <f t="shared" si="269"/>
        <v>-2.6267891617690831E-2</v>
      </c>
      <c r="J3360" s="21">
        <f t="shared" si="270"/>
        <v>9.018537118153036E-3</v>
      </c>
      <c r="K3360" s="21">
        <f t="shared" si="271"/>
        <v>-3.4283813369139216E-3</v>
      </c>
    </row>
    <row r="3361" spans="1:11" x14ac:dyDescent="0.2">
      <c r="A3361" s="41">
        <v>45296</v>
      </c>
      <c r="B3361">
        <v>51.732330320000003</v>
      </c>
      <c r="C3361">
        <v>145.2400055</v>
      </c>
      <c r="D3361">
        <v>49.090663910000004</v>
      </c>
      <c r="E3361">
        <v>4697.2402339999999</v>
      </c>
      <c r="G3361" s="41">
        <f t="shared" si="267"/>
        <v>45296</v>
      </c>
      <c r="H3361" s="21">
        <f t="shared" si="268"/>
        <v>-6.6557112121224697E-3</v>
      </c>
      <c r="I3361" s="21">
        <f t="shared" si="269"/>
        <v>4.6344204618435914E-3</v>
      </c>
      <c r="J3361" s="21">
        <f t="shared" si="270"/>
        <v>2.2896699950751387E-2</v>
      </c>
      <c r="K3361" s="21">
        <f t="shared" si="271"/>
        <v>1.8256860520826645E-3</v>
      </c>
    </row>
    <row r="3362" spans="1:11" x14ac:dyDescent="0.2">
      <c r="A3362" s="41">
        <v>45299</v>
      </c>
      <c r="B3362">
        <v>52.240707399999998</v>
      </c>
      <c r="C3362">
        <v>149.1000061</v>
      </c>
      <c r="D3362">
        <v>52.246253969999998</v>
      </c>
      <c r="E3362">
        <v>4763.5400390000004</v>
      </c>
      <c r="G3362" s="41">
        <f t="shared" si="267"/>
        <v>45299</v>
      </c>
      <c r="H3362" s="21">
        <f t="shared" si="268"/>
        <v>9.8270670749864529E-3</v>
      </c>
      <c r="I3362" s="21">
        <f t="shared" si="269"/>
        <v>2.6576703758111719E-2</v>
      </c>
      <c r="J3362" s="21">
        <f t="shared" si="270"/>
        <v>6.4280859305249294E-2</v>
      </c>
      <c r="K3362" s="21">
        <f t="shared" si="271"/>
        <v>1.4114629377501853E-2</v>
      </c>
    </row>
    <row r="3363" spans="1:11" x14ac:dyDescent="0.2">
      <c r="A3363" s="41">
        <v>45300</v>
      </c>
      <c r="B3363">
        <v>52.590625760000002</v>
      </c>
      <c r="C3363">
        <v>151.36999510000001</v>
      </c>
      <c r="D3363">
        <v>53.133144379999997</v>
      </c>
      <c r="E3363">
        <v>4756.5</v>
      </c>
      <c r="G3363" s="41">
        <f t="shared" si="267"/>
        <v>45300</v>
      </c>
      <c r="H3363" s="21">
        <f t="shared" si="268"/>
        <v>6.698193370942059E-3</v>
      </c>
      <c r="I3363" s="21">
        <f t="shared" si="269"/>
        <v>1.5224607023003989E-2</v>
      </c>
      <c r="J3363" s="21">
        <f t="shared" si="270"/>
        <v>1.6975196164480177E-2</v>
      </c>
      <c r="K3363" s="21">
        <f t="shared" si="271"/>
        <v>-1.477900666807086E-3</v>
      </c>
    </row>
    <row r="3364" spans="1:11" x14ac:dyDescent="0.2">
      <c r="A3364" s="41">
        <v>45301</v>
      </c>
      <c r="B3364">
        <v>53.244255070000001</v>
      </c>
      <c r="C3364">
        <v>153.72999569999999</v>
      </c>
      <c r="D3364">
        <v>54.342987059999999</v>
      </c>
      <c r="E3364">
        <v>4783.4501950000003</v>
      </c>
      <c r="G3364" s="41">
        <f t="shared" si="267"/>
        <v>45301</v>
      </c>
      <c r="H3364" s="21">
        <f t="shared" si="268"/>
        <v>1.2428627736488059E-2</v>
      </c>
      <c r="I3364" s="21">
        <f t="shared" si="269"/>
        <v>1.5590940585291646E-2</v>
      </c>
      <c r="J3364" s="21">
        <f t="shared" si="270"/>
        <v>2.2770018490669397E-2</v>
      </c>
      <c r="K3364" s="21">
        <f t="shared" si="271"/>
        <v>5.6659718280249738E-3</v>
      </c>
    </row>
    <row r="3365" spans="1:11" x14ac:dyDescent="0.2">
      <c r="A3365" s="41">
        <v>45302</v>
      </c>
      <c r="B3365">
        <v>53.184837340000001</v>
      </c>
      <c r="C3365">
        <v>155.17999270000001</v>
      </c>
      <c r="D3365">
        <v>54.814926149999998</v>
      </c>
      <c r="E3365">
        <v>4780.2402339999999</v>
      </c>
      <c r="G3365" s="41">
        <f t="shared" si="267"/>
        <v>45302</v>
      </c>
      <c r="H3365" s="21">
        <f t="shared" si="268"/>
        <v>-1.1159463104870862E-3</v>
      </c>
      <c r="I3365" s="21">
        <f t="shared" si="269"/>
        <v>9.4321020006378209E-3</v>
      </c>
      <c r="J3365" s="21">
        <f t="shared" si="270"/>
        <v>8.6844525031155584E-3</v>
      </c>
      <c r="K3365" s="21">
        <f t="shared" si="271"/>
        <v>-6.7105559149660543E-4</v>
      </c>
    </row>
    <row r="3366" spans="1:11" x14ac:dyDescent="0.2">
      <c r="A3366" s="41">
        <v>45303</v>
      </c>
      <c r="B3366">
        <v>53.254161830000001</v>
      </c>
      <c r="C3366">
        <v>154.61999510000001</v>
      </c>
      <c r="D3366">
        <v>54.702938080000003</v>
      </c>
      <c r="E3366">
        <v>4783.830078</v>
      </c>
      <c r="G3366" s="41">
        <f t="shared" si="267"/>
        <v>45303</v>
      </c>
      <c r="H3366" s="21">
        <f t="shared" si="268"/>
        <v>1.3034634205388665E-3</v>
      </c>
      <c r="I3366" s="21">
        <f t="shared" si="269"/>
        <v>-3.6086971667965706E-3</v>
      </c>
      <c r="J3366" s="21">
        <f t="shared" si="270"/>
        <v>-2.043021451740068E-3</v>
      </c>
      <c r="K3366" s="21">
        <f t="shared" si="271"/>
        <v>7.509756464678663E-4</v>
      </c>
    </row>
    <row r="3367" spans="1:11" x14ac:dyDescent="0.2">
      <c r="A3367" s="41">
        <v>45307</v>
      </c>
      <c r="B3367">
        <v>53.422519680000001</v>
      </c>
      <c r="C3367">
        <v>153.1600037</v>
      </c>
      <c r="D3367">
        <v>56.374725339999998</v>
      </c>
      <c r="E3367">
        <v>4765.9799800000001</v>
      </c>
      <c r="G3367" s="41">
        <f t="shared" si="267"/>
        <v>45307</v>
      </c>
      <c r="H3367" s="21">
        <f t="shared" si="268"/>
        <v>3.1614026813047598E-3</v>
      </c>
      <c r="I3367" s="21">
        <f t="shared" si="269"/>
        <v>-9.4424488828612763E-3</v>
      </c>
      <c r="J3367" s="21">
        <f t="shared" si="270"/>
        <v>3.0561196869445917E-2</v>
      </c>
      <c r="K3367" s="21">
        <f t="shared" si="271"/>
        <v>-3.7313403086972619E-3</v>
      </c>
    </row>
    <row r="3368" spans="1:11" x14ac:dyDescent="0.2">
      <c r="A3368" s="41">
        <v>45308</v>
      </c>
      <c r="B3368">
        <v>53.171627039999997</v>
      </c>
      <c r="C3368">
        <v>151.71000670000001</v>
      </c>
      <c r="D3368">
        <v>56.04576874</v>
      </c>
      <c r="E3368">
        <v>4739.2099609999996</v>
      </c>
      <c r="G3368" s="41">
        <f t="shared" si="267"/>
        <v>45308</v>
      </c>
      <c r="H3368" s="21">
        <f t="shared" si="268"/>
        <v>-4.6963835008690391E-3</v>
      </c>
      <c r="I3368" s="21">
        <f t="shared" si="269"/>
        <v>-9.4672040021633874E-3</v>
      </c>
      <c r="J3368" s="21">
        <f t="shared" si="270"/>
        <v>-5.8351787616885975E-3</v>
      </c>
      <c r="K3368" s="21">
        <f t="shared" si="271"/>
        <v>-5.6168970730758883E-3</v>
      </c>
    </row>
    <row r="3369" spans="1:11" x14ac:dyDescent="0.2">
      <c r="A3369" s="41">
        <v>45309</v>
      </c>
      <c r="B3369">
        <v>53.887981410000002</v>
      </c>
      <c r="C3369">
        <v>153.5</v>
      </c>
      <c r="D3369">
        <v>57.099628449999997</v>
      </c>
      <c r="E3369">
        <v>4780.9399409999996</v>
      </c>
      <c r="G3369" s="41">
        <f t="shared" si="267"/>
        <v>45309</v>
      </c>
      <c r="H3369" s="21">
        <f t="shared" si="268"/>
        <v>1.3472492941792154E-2</v>
      </c>
      <c r="I3369" s="21">
        <f t="shared" si="269"/>
        <v>1.1798782024574184E-2</v>
      </c>
      <c r="J3369" s="21">
        <f t="shared" si="270"/>
        <v>1.8803555267283834E-2</v>
      </c>
      <c r="K3369" s="21">
        <f t="shared" si="271"/>
        <v>8.8052608648709896E-3</v>
      </c>
    </row>
    <row r="3370" spans="1:11" x14ac:dyDescent="0.2">
      <c r="A3370" s="41">
        <v>45310</v>
      </c>
      <c r="B3370">
        <v>53.604080199999999</v>
      </c>
      <c r="C3370">
        <v>155.3399963</v>
      </c>
      <c r="D3370">
        <v>59.483322139999999</v>
      </c>
      <c r="E3370">
        <v>4839.8100590000004</v>
      </c>
      <c r="G3370" s="41">
        <f t="shared" si="267"/>
        <v>45310</v>
      </c>
      <c r="H3370" s="21">
        <f t="shared" si="268"/>
        <v>-5.2683585944698188E-3</v>
      </c>
      <c r="I3370" s="21">
        <f t="shared" si="269"/>
        <v>1.1986946579804592E-2</v>
      </c>
      <c r="J3370" s="21">
        <f t="shared" si="270"/>
        <v>4.1746220679654833E-2</v>
      </c>
      <c r="K3370" s="21">
        <f t="shared" si="271"/>
        <v>1.2313502935928478E-2</v>
      </c>
    </row>
    <row r="3371" spans="1:11" x14ac:dyDescent="0.2">
      <c r="A3371" s="41">
        <v>45313</v>
      </c>
      <c r="B3371">
        <v>53.607383730000002</v>
      </c>
      <c r="C3371">
        <v>154.77999879999999</v>
      </c>
      <c r="D3371">
        <v>59.646301270000002</v>
      </c>
      <c r="E3371">
        <v>4850.4301759999998</v>
      </c>
      <c r="G3371" s="41">
        <f t="shared" si="267"/>
        <v>45313</v>
      </c>
      <c r="H3371" s="21">
        <f t="shared" si="268"/>
        <v>6.1628331046406393E-5</v>
      </c>
      <c r="I3371" s="21">
        <f t="shared" si="269"/>
        <v>-3.6049794858917794E-3</v>
      </c>
      <c r="J3371" s="21">
        <f t="shared" si="270"/>
        <v>2.7399130401024596E-3</v>
      </c>
      <c r="K3371" s="21">
        <f t="shared" si="271"/>
        <v>2.1943251637015493E-3</v>
      </c>
    </row>
    <row r="3372" spans="1:11" x14ac:dyDescent="0.2">
      <c r="A3372" s="41">
        <v>45314</v>
      </c>
      <c r="B3372">
        <v>53.742725370000002</v>
      </c>
      <c r="C3372">
        <v>156.02000430000001</v>
      </c>
      <c r="D3372">
        <v>59.865276340000001</v>
      </c>
      <c r="E3372">
        <v>4864.6000979999999</v>
      </c>
      <c r="G3372" s="41">
        <f t="shared" si="267"/>
        <v>45314</v>
      </c>
      <c r="H3372" s="21">
        <f t="shared" si="268"/>
        <v>2.5246828064145865E-3</v>
      </c>
      <c r="I3372" s="21">
        <f t="shared" si="269"/>
        <v>8.0114065745813257E-3</v>
      </c>
      <c r="J3372" s="21">
        <f t="shared" si="270"/>
        <v>3.6712263013387592E-3</v>
      </c>
      <c r="K3372" s="21">
        <f t="shared" si="271"/>
        <v>2.9213742876070814E-3</v>
      </c>
    </row>
    <row r="3373" spans="1:11" x14ac:dyDescent="0.2">
      <c r="A3373" s="41">
        <v>45315</v>
      </c>
      <c r="B3373">
        <v>52.983467099999999</v>
      </c>
      <c r="C3373">
        <v>156.86999510000001</v>
      </c>
      <c r="D3373">
        <v>61.354080199999999</v>
      </c>
      <c r="E3373">
        <v>4868.5498049999997</v>
      </c>
      <c r="G3373" s="41">
        <f t="shared" si="267"/>
        <v>45315</v>
      </c>
      <c r="H3373" s="21">
        <f t="shared" si="268"/>
        <v>-1.4127647319200397E-2</v>
      </c>
      <c r="I3373" s="21">
        <f t="shared" si="269"/>
        <v>5.4479603677335398E-3</v>
      </c>
      <c r="J3373" s="21">
        <f t="shared" si="270"/>
        <v>2.4869238914800196E-2</v>
      </c>
      <c r="K3373" s="21">
        <f t="shared" si="271"/>
        <v>8.119284053016429E-4</v>
      </c>
    </row>
    <row r="3374" spans="1:11" x14ac:dyDescent="0.2">
      <c r="A3374" s="41">
        <v>45316</v>
      </c>
      <c r="B3374">
        <v>53.755931850000003</v>
      </c>
      <c r="C3374">
        <v>157.75</v>
      </c>
      <c r="D3374">
        <v>61.609046939999999</v>
      </c>
      <c r="E3374">
        <v>4894.1601559999999</v>
      </c>
      <c r="G3374" s="41">
        <f t="shared" si="267"/>
        <v>45316</v>
      </c>
      <c r="H3374" s="21">
        <f t="shared" si="268"/>
        <v>1.4579354509625978E-2</v>
      </c>
      <c r="I3374" s="21">
        <f t="shared" si="269"/>
        <v>5.6097719607819396E-3</v>
      </c>
      <c r="J3374" s="21">
        <f t="shared" si="270"/>
        <v>4.1556607020896141E-3</v>
      </c>
      <c r="K3374" s="21">
        <f t="shared" si="271"/>
        <v>5.2603654118312804E-3</v>
      </c>
    </row>
    <row r="3375" spans="1:11" x14ac:dyDescent="0.2">
      <c r="A3375" s="41">
        <v>45317</v>
      </c>
      <c r="B3375">
        <v>54.228000639999998</v>
      </c>
      <c r="C3375">
        <v>159.11999510000001</v>
      </c>
      <c r="D3375">
        <v>61.023124690000003</v>
      </c>
      <c r="E3375">
        <v>4890.9702150000003</v>
      </c>
      <c r="G3375" s="41">
        <f t="shared" si="267"/>
        <v>45317</v>
      </c>
      <c r="H3375" s="21">
        <f t="shared" si="268"/>
        <v>8.7817060137149201E-3</v>
      </c>
      <c r="I3375" s="21">
        <f t="shared" si="269"/>
        <v>8.6845965134707548E-3</v>
      </c>
      <c r="J3375" s="21">
        <f t="shared" si="270"/>
        <v>-9.5103280946808866E-3</v>
      </c>
      <c r="K3375" s="21">
        <f t="shared" si="271"/>
        <v>-6.5178516810260323E-4</v>
      </c>
    </row>
    <row r="3376" spans="1:11" x14ac:dyDescent="0.2">
      <c r="A3376" s="41">
        <v>45320</v>
      </c>
      <c r="B3376">
        <v>54.482185360000003</v>
      </c>
      <c r="C3376">
        <v>161.2599945</v>
      </c>
      <c r="D3376">
        <v>62.4569397</v>
      </c>
      <c r="E3376">
        <v>4927.9301759999998</v>
      </c>
      <c r="G3376" s="41">
        <f t="shared" si="267"/>
        <v>45320</v>
      </c>
      <c r="H3376" s="21">
        <f t="shared" si="268"/>
        <v>4.6873334255386799E-3</v>
      </c>
      <c r="I3376" s="21">
        <f t="shared" si="269"/>
        <v>1.344896597473566E-2</v>
      </c>
      <c r="J3376" s="21">
        <f t="shared" si="270"/>
        <v>2.3496256825323858E-2</v>
      </c>
      <c r="K3376" s="21">
        <f t="shared" si="271"/>
        <v>7.5567749087182001E-3</v>
      </c>
    </row>
    <row r="3377" spans="1:11" x14ac:dyDescent="0.2">
      <c r="A3377" s="41">
        <v>45321</v>
      </c>
      <c r="B3377">
        <v>54.66374588</v>
      </c>
      <c r="C3377">
        <v>159</v>
      </c>
      <c r="D3377">
        <v>62.765895839999999</v>
      </c>
      <c r="E3377">
        <v>4924.9702150000003</v>
      </c>
      <c r="G3377" s="41">
        <f t="shared" si="267"/>
        <v>45321</v>
      </c>
      <c r="H3377" s="21">
        <f t="shared" si="268"/>
        <v>3.3324749879305848E-3</v>
      </c>
      <c r="I3377" s="21">
        <f t="shared" si="269"/>
        <v>-1.4014601122909087E-2</v>
      </c>
      <c r="J3377" s="21">
        <f t="shared" si="270"/>
        <v>4.9467063465487016E-3</v>
      </c>
      <c r="K3377" s="21">
        <f t="shared" si="271"/>
        <v>-6.0064994719588594E-4</v>
      </c>
    </row>
    <row r="3378" spans="1:11" x14ac:dyDescent="0.2">
      <c r="A3378" s="41">
        <v>45322</v>
      </c>
      <c r="B3378">
        <v>54.551509860000003</v>
      </c>
      <c r="C3378">
        <v>155.1999969</v>
      </c>
      <c r="D3378">
        <v>61.519058229999999</v>
      </c>
      <c r="E3378">
        <v>4845.6499020000001</v>
      </c>
      <c r="G3378" s="41">
        <f t="shared" si="267"/>
        <v>45322</v>
      </c>
      <c r="H3378" s="21">
        <f t="shared" si="268"/>
        <v>-2.0532076277096404E-3</v>
      </c>
      <c r="I3378" s="21">
        <f t="shared" si="269"/>
        <v>-2.3899390566037737E-2</v>
      </c>
      <c r="J3378" s="21">
        <f t="shared" si="270"/>
        <v>-1.9864889894639304E-2</v>
      </c>
      <c r="K3378" s="21">
        <f t="shared" si="271"/>
        <v>-1.6105744712610393E-2</v>
      </c>
    </row>
    <row r="3379" spans="1:11" x14ac:dyDescent="0.2">
      <c r="A3379" s="41">
        <v>45323</v>
      </c>
      <c r="B3379">
        <v>55.561664579999999</v>
      </c>
      <c r="C3379">
        <v>159.27999879999999</v>
      </c>
      <c r="D3379">
        <v>63.018867489999998</v>
      </c>
      <c r="E3379">
        <v>4906.1899409999996</v>
      </c>
      <c r="G3379" s="41">
        <f t="shared" si="267"/>
        <v>45323</v>
      </c>
      <c r="H3379" s="21">
        <f t="shared" si="268"/>
        <v>1.8517447502231162E-2</v>
      </c>
      <c r="I3379" s="21">
        <f t="shared" si="269"/>
        <v>2.6288672561178394E-2</v>
      </c>
      <c r="J3379" s="21">
        <f t="shared" si="270"/>
        <v>2.4379587450651385E-2</v>
      </c>
      <c r="K3379" s="21">
        <f t="shared" si="271"/>
        <v>1.2493688199597841E-2</v>
      </c>
    </row>
    <row r="3380" spans="1:11" x14ac:dyDescent="0.2">
      <c r="A3380" s="41">
        <v>45324</v>
      </c>
      <c r="B3380">
        <v>55.977611539999998</v>
      </c>
      <c r="C3380">
        <v>171.8099976</v>
      </c>
      <c r="D3380">
        <v>66.151466369999994</v>
      </c>
      <c r="E3380">
        <v>4958.6098629999997</v>
      </c>
      <c r="G3380" s="41">
        <f t="shared" si="267"/>
        <v>45324</v>
      </c>
      <c r="H3380" s="21">
        <f t="shared" si="268"/>
        <v>7.4862220767540483E-3</v>
      </c>
      <c r="I3380" s="21">
        <f t="shared" si="269"/>
        <v>7.8666492305373037E-2</v>
      </c>
      <c r="J3380" s="21">
        <f t="shared" si="270"/>
        <v>4.970890472598688E-2</v>
      </c>
      <c r="K3380" s="21">
        <f t="shared" si="271"/>
        <v>1.0684446103877532E-2</v>
      </c>
    </row>
    <row r="3381" spans="1:11" x14ac:dyDescent="0.2">
      <c r="A3381" s="41">
        <v>45327</v>
      </c>
      <c r="B3381">
        <v>55.67720413</v>
      </c>
      <c r="C3381">
        <v>170.3099976</v>
      </c>
      <c r="D3381">
        <v>69.323059079999993</v>
      </c>
      <c r="E3381">
        <v>4942.8100590000004</v>
      </c>
      <c r="G3381" s="41">
        <f t="shared" si="267"/>
        <v>45327</v>
      </c>
      <c r="H3381" s="21">
        <f t="shared" si="268"/>
        <v>-5.3665635552409326E-3</v>
      </c>
      <c r="I3381" s="21">
        <f t="shared" si="269"/>
        <v>-8.7305745937569235E-3</v>
      </c>
      <c r="J3381" s="21">
        <f t="shared" si="270"/>
        <v>4.7944405226946429E-2</v>
      </c>
      <c r="K3381" s="21">
        <f t="shared" si="271"/>
        <v>-3.1863373882050627E-3</v>
      </c>
    </row>
    <row r="3382" spans="1:11" x14ac:dyDescent="0.2">
      <c r="A3382" s="41">
        <v>45328</v>
      </c>
      <c r="B3382">
        <v>56.056831359999997</v>
      </c>
      <c r="C3382">
        <v>169.1499939</v>
      </c>
      <c r="D3382">
        <v>68.214202880000002</v>
      </c>
      <c r="E3382">
        <v>4954.2299800000001</v>
      </c>
      <c r="G3382" s="41">
        <f t="shared" si="267"/>
        <v>45328</v>
      </c>
      <c r="H3382" s="21">
        <f t="shared" si="268"/>
        <v>6.8183601517348138E-3</v>
      </c>
      <c r="I3382" s="21">
        <f t="shared" si="269"/>
        <v>-6.8111309749675497E-3</v>
      </c>
      <c r="J3382" s="21">
        <f t="shared" si="270"/>
        <v>-1.5995488582238537E-2</v>
      </c>
      <c r="K3382" s="21">
        <f t="shared" si="271"/>
        <v>2.3104106497489063E-3</v>
      </c>
    </row>
    <row r="3383" spans="1:11" x14ac:dyDescent="0.2">
      <c r="A3383" s="41">
        <v>45329</v>
      </c>
      <c r="B3383">
        <v>55.914882660000004</v>
      </c>
      <c r="C3383">
        <v>170.52999879999999</v>
      </c>
      <c r="D3383">
        <v>70.089950560000005</v>
      </c>
      <c r="E3383">
        <v>4995.0600590000004</v>
      </c>
      <c r="G3383" s="41">
        <f t="shared" si="267"/>
        <v>45329</v>
      </c>
      <c r="H3383" s="21">
        <f t="shared" si="268"/>
        <v>-2.5322283931532102E-3</v>
      </c>
      <c r="I3383" s="21">
        <f t="shared" si="269"/>
        <v>8.1584685176863125E-3</v>
      </c>
      <c r="J3383" s="21">
        <f t="shared" si="270"/>
        <v>2.7497905140074108E-2</v>
      </c>
      <c r="K3383" s="21">
        <f t="shared" si="271"/>
        <v>8.2414581407865839E-3</v>
      </c>
    </row>
    <row r="3384" spans="1:11" x14ac:dyDescent="0.2">
      <c r="A3384" s="41">
        <v>45330</v>
      </c>
      <c r="B3384">
        <v>55.911586759999999</v>
      </c>
      <c r="C3384">
        <v>169.8399963</v>
      </c>
      <c r="D3384">
        <v>69.632011410000004</v>
      </c>
      <c r="E3384">
        <v>4997.9101559999999</v>
      </c>
      <c r="G3384" s="41">
        <f t="shared" si="267"/>
        <v>45330</v>
      </c>
      <c r="H3384" s="21">
        <f t="shared" si="268"/>
        <v>-5.8944950668073028E-5</v>
      </c>
      <c r="I3384" s="21">
        <f t="shared" si="269"/>
        <v>-4.0462235668531354E-3</v>
      </c>
      <c r="J3384" s="21">
        <f t="shared" si="270"/>
        <v>-6.5335921389755303E-3</v>
      </c>
      <c r="K3384" s="21">
        <f t="shared" si="271"/>
        <v>5.705831293989494E-4</v>
      </c>
    </row>
    <row r="3385" spans="1:11" x14ac:dyDescent="0.2">
      <c r="A3385" s="41">
        <v>45331</v>
      </c>
      <c r="B3385">
        <v>55.881874080000003</v>
      </c>
      <c r="C3385">
        <v>174.4499969</v>
      </c>
      <c r="D3385">
        <v>72.123687739999994</v>
      </c>
      <c r="E3385">
        <v>5026.6098629999997</v>
      </c>
      <c r="G3385" s="41">
        <f t="shared" si="267"/>
        <v>45331</v>
      </c>
      <c r="H3385" s="21">
        <f t="shared" si="268"/>
        <v>-5.3142258558207711E-4</v>
      </c>
      <c r="I3385" s="21">
        <f t="shared" si="269"/>
        <v>2.7143197718027867E-2</v>
      </c>
      <c r="J3385" s="21">
        <f t="shared" si="270"/>
        <v>3.5783489224930687E-2</v>
      </c>
      <c r="K3385" s="21">
        <f t="shared" si="271"/>
        <v>5.7423415195940741E-3</v>
      </c>
    </row>
    <row r="3386" spans="1:11" x14ac:dyDescent="0.2">
      <c r="A3386" s="41">
        <v>45334</v>
      </c>
      <c r="B3386">
        <v>56.218589780000002</v>
      </c>
      <c r="C3386">
        <v>172.3399963</v>
      </c>
      <c r="D3386">
        <v>72.238677980000006</v>
      </c>
      <c r="E3386">
        <v>5021.8398440000001</v>
      </c>
      <c r="G3386" s="41">
        <f t="shared" si="267"/>
        <v>45334</v>
      </c>
      <c r="H3386" s="21">
        <f t="shared" si="268"/>
        <v>6.0254904751039654E-3</v>
      </c>
      <c r="I3386" s="21">
        <f t="shared" si="269"/>
        <v>-1.2095159859529914E-2</v>
      </c>
      <c r="J3386" s="21">
        <f t="shared" si="270"/>
        <v>1.5943477601221279E-3</v>
      </c>
      <c r="K3386" s="21">
        <f t="shared" si="271"/>
        <v>-9.4895349549817265E-4</v>
      </c>
    </row>
    <row r="3387" spans="1:11" x14ac:dyDescent="0.2">
      <c r="A3387" s="41">
        <v>45335</v>
      </c>
      <c r="B3387">
        <v>55.835659030000002</v>
      </c>
      <c r="C3387">
        <v>168.63999939999999</v>
      </c>
      <c r="D3387">
        <v>72.118698120000005</v>
      </c>
      <c r="E3387">
        <v>4953.169922</v>
      </c>
      <c r="G3387" s="41">
        <f t="shared" si="267"/>
        <v>45335</v>
      </c>
      <c r="H3387" s="21">
        <f t="shared" si="268"/>
        <v>-6.8114613244217147E-3</v>
      </c>
      <c r="I3387" s="21">
        <f t="shared" si="269"/>
        <v>-2.1469171286038868E-2</v>
      </c>
      <c r="J3387" s="21">
        <f t="shared" si="270"/>
        <v>-1.6608811699629911E-3</v>
      </c>
      <c r="K3387" s="21">
        <f t="shared" si="271"/>
        <v>-1.3674255677835978E-2</v>
      </c>
    </row>
    <row r="3388" spans="1:11" x14ac:dyDescent="0.2">
      <c r="A3388" s="41">
        <v>45336</v>
      </c>
      <c r="B3388">
        <v>55.657398219999997</v>
      </c>
      <c r="C3388">
        <v>170.97999569999999</v>
      </c>
      <c r="D3388">
        <v>73.890464780000002</v>
      </c>
      <c r="E3388">
        <v>5000.6201170000004</v>
      </c>
      <c r="G3388" s="41">
        <f t="shared" si="267"/>
        <v>45336</v>
      </c>
      <c r="H3388" s="21">
        <f t="shared" si="268"/>
        <v>-3.1925979400409111E-3</v>
      </c>
      <c r="I3388" s="21">
        <f t="shared" si="269"/>
        <v>1.3875689684092807E-2</v>
      </c>
      <c r="J3388" s="21">
        <f t="shared" si="270"/>
        <v>2.4567368881949436E-2</v>
      </c>
      <c r="K3388" s="21">
        <f t="shared" si="271"/>
        <v>9.5797632116849663E-3</v>
      </c>
    </row>
    <row r="3389" spans="1:11" x14ac:dyDescent="0.2">
      <c r="A3389" s="41">
        <v>45337</v>
      </c>
      <c r="B3389">
        <v>55.88517761</v>
      </c>
      <c r="C3389">
        <v>169.8000031</v>
      </c>
      <c r="D3389">
        <v>72.648620609999995</v>
      </c>
      <c r="E3389">
        <v>5029.7299800000001</v>
      </c>
      <c r="G3389" s="41">
        <f t="shared" si="267"/>
        <v>45337</v>
      </c>
      <c r="H3389" s="21">
        <f t="shared" si="268"/>
        <v>4.092526731121102E-3</v>
      </c>
      <c r="I3389" s="21">
        <f t="shared" si="269"/>
        <v>-6.9013488693168146E-3</v>
      </c>
      <c r="J3389" s="21">
        <f t="shared" si="270"/>
        <v>-1.6806555131266943E-2</v>
      </c>
      <c r="K3389" s="21">
        <f t="shared" si="271"/>
        <v>5.821250628704755E-3</v>
      </c>
    </row>
    <row r="3390" spans="1:11" x14ac:dyDescent="0.2">
      <c r="A3390" s="41">
        <v>45338</v>
      </c>
      <c r="B3390">
        <v>56.238403320000003</v>
      </c>
      <c r="C3390">
        <v>169.5099945</v>
      </c>
      <c r="D3390">
        <v>72.603630069999994</v>
      </c>
      <c r="E3390">
        <v>5005.5698240000002</v>
      </c>
      <c r="G3390" s="41">
        <f t="shared" si="267"/>
        <v>45338</v>
      </c>
      <c r="H3390" s="21">
        <f t="shared" si="268"/>
        <v>6.3205616427494038E-3</v>
      </c>
      <c r="I3390" s="21">
        <f t="shared" si="269"/>
        <v>-1.7079422538596178E-3</v>
      </c>
      <c r="J3390" s="21">
        <f t="shared" si="270"/>
        <v>-6.192896660973668E-4</v>
      </c>
      <c r="K3390" s="21">
        <f t="shared" si="271"/>
        <v>-4.8034697878552857E-3</v>
      </c>
    </row>
    <row r="3391" spans="1:11" x14ac:dyDescent="0.2">
      <c r="A3391" s="41">
        <v>45342</v>
      </c>
      <c r="B3391">
        <v>58.054031369999997</v>
      </c>
      <c r="C3391">
        <v>167.08000179999999</v>
      </c>
      <c r="D3391">
        <v>69.443038939999994</v>
      </c>
      <c r="E3391">
        <v>4975.5097660000001</v>
      </c>
      <c r="G3391" s="41">
        <f t="shared" si="267"/>
        <v>45342</v>
      </c>
      <c r="H3391" s="21">
        <f t="shared" si="268"/>
        <v>3.2284487873330214E-2</v>
      </c>
      <c r="I3391" s="21">
        <f t="shared" si="269"/>
        <v>-1.4335394837146409E-2</v>
      </c>
      <c r="J3391" s="21">
        <f t="shared" si="270"/>
        <v>-4.3532136436604474E-2</v>
      </c>
      <c r="K3391" s="21">
        <f t="shared" si="271"/>
        <v>-6.0053218828098887E-3</v>
      </c>
    </row>
    <row r="3392" spans="1:11" x14ac:dyDescent="0.2">
      <c r="A3392" s="41">
        <v>45343</v>
      </c>
      <c r="B3392">
        <v>57.340984339999999</v>
      </c>
      <c r="C3392">
        <v>168.5899963</v>
      </c>
      <c r="D3392">
        <v>67.463294980000001</v>
      </c>
      <c r="E3392">
        <v>4981.7998049999997</v>
      </c>
      <c r="G3392" s="41">
        <f t="shared" si="267"/>
        <v>45343</v>
      </c>
      <c r="H3392" s="21">
        <f t="shared" si="268"/>
        <v>-1.2282472262011982E-2</v>
      </c>
      <c r="I3392" s="21">
        <f t="shared" si="269"/>
        <v>9.0375537690472463E-3</v>
      </c>
      <c r="J3392" s="21">
        <f t="shared" si="270"/>
        <v>-2.8508890022951427E-2</v>
      </c>
      <c r="K3392" s="21">
        <f t="shared" si="271"/>
        <v>1.2641999103253365E-3</v>
      </c>
    </row>
    <row r="3393" spans="1:11" x14ac:dyDescent="0.2">
      <c r="A3393" s="41">
        <v>45344</v>
      </c>
      <c r="B3393">
        <v>57.905483250000003</v>
      </c>
      <c r="C3393">
        <v>174.58000179999999</v>
      </c>
      <c r="D3393">
        <v>78.527870179999994</v>
      </c>
      <c r="E3393">
        <v>5087.0297849999997</v>
      </c>
      <c r="G3393" s="41">
        <f t="shared" si="267"/>
        <v>45344</v>
      </c>
      <c r="H3393" s="21">
        <f t="shared" si="268"/>
        <v>9.8445974811461473E-3</v>
      </c>
      <c r="I3393" s="21">
        <f t="shared" si="269"/>
        <v>3.5530017388107682E-2</v>
      </c>
      <c r="J3393" s="21">
        <f t="shared" si="270"/>
        <v>0.16400881699122705</v>
      </c>
      <c r="K3393" s="21">
        <f t="shared" si="271"/>
        <v>2.1122884121996588E-2</v>
      </c>
    </row>
    <row r="3394" spans="1:11" x14ac:dyDescent="0.2">
      <c r="A3394" s="41">
        <v>45345</v>
      </c>
      <c r="B3394">
        <v>57.954998019999998</v>
      </c>
      <c r="C3394">
        <v>174.9900055</v>
      </c>
      <c r="D3394">
        <v>78.806831360000004</v>
      </c>
      <c r="E3394">
        <v>5088.7998049999997</v>
      </c>
      <c r="G3394" s="41">
        <f t="shared" ref="G3394:G3457" si="272">A3394</f>
        <v>45345</v>
      </c>
      <c r="H3394" s="21">
        <f t="shared" si="268"/>
        <v>8.5509639538315586E-4</v>
      </c>
      <c r="I3394" s="21">
        <f t="shared" si="269"/>
        <v>2.348514696830506E-3</v>
      </c>
      <c r="J3394" s="21">
        <f t="shared" si="270"/>
        <v>3.5523843873592753E-3</v>
      </c>
      <c r="K3394" s="21">
        <f t="shared" si="271"/>
        <v>3.4794763836831777E-4</v>
      </c>
    </row>
    <row r="3395" spans="1:11" x14ac:dyDescent="0.2">
      <c r="A3395" s="41">
        <v>45348</v>
      </c>
      <c r="B3395">
        <v>59.02457047</v>
      </c>
      <c r="C3395">
        <v>174.72999569999999</v>
      </c>
      <c r="D3395">
        <v>79.081802370000005</v>
      </c>
      <c r="E3395">
        <v>5069.5297849999997</v>
      </c>
      <c r="G3395" s="41">
        <f t="shared" si="272"/>
        <v>45348</v>
      </c>
      <c r="H3395" s="21">
        <f t="shared" si="268"/>
        <v>1.8455223648371072E-2</v>
      </c>
      <c r="I3395" s="21">
        <f t="shared" si="269"/>
        <v>-1.4858551450243063E-3</v>
      </c>
      <c r="J3395" s="21">
        <f t="shared" si="270"/>
        <v>3.4891773372272006E-3</v>
      </c>
      <c r="K3395" s="21">
        <f t="shared" si="271"/>
        <v>-3.7867514420720783E-3</v>
      </c>
    </row>
    <row r="3396" spans="1:11" x14ac:dyDescent="0.2">
      <c r="A3396" s="41">
        <v>45349</v>
      </c>
      <c r="B3396">
        <v>59.014667510000002</v>
      </c>
      <c r="C3396">
        <v>173.53999329999999</v>
      </c>
      <c r="D3396">
        <v>78.690841669999998</v>
      </c>
      <c r="E3396">
        <v>5078.1801759999998</v>
      </c>
      <c r="G3396" s="41">
        <f t="shared" si="272"/>
        <v>45349</v>
      </c>
      <c r="H3396" s="21">
        <f t="shared" si="268"/>
        <v>-1.6777690919464336E-4</v>
      </c>
      <c r="I3396" s="21">
        <f t="shared" si="269"/>
        <v>-6.8105215434398625E-3</v>
      </c>
      <c r="J3396" s="21">
        <f t="shared" si="270"/>
        <v>-4.9437504999041426E-3</v>
      </c>
      <c r="K3396" s="21">
        <f t="shared" si="271"/>
        <v>1.7063497734237654E-3</v>
      </c>
    </row>
    <row r="3397" spans="1:11" x14ac:dyDescent="0.2">
      <c r="A3397" s="41">
        <v>45350</v>
      </c>
      <c r="B3397">
        <v>59.044376370000002</v>
      </c>
      <c r="C3397">
        <v>173.1600037</v>
      </c>
      <c r="D3397">
        <v>77.652976989999999</v>
      </c>
      <c r="E3397">
        <v>5069.7597660000001</v>
      </c>
      <c r="G3397" s="41">
        <f t="shared" si="272"/>
        <v>45350</v>
      </c>
      <c r="H3397" s="21">
        <f t="shared" ref="H3397:H3460" si="273">(B3397-B3396)/B3396</f>
        <v>5.0341485012967931E-4</v>
      </c>
      <c r="I3397" s="21">
        <f t="shared" ref="I3397:I3460" si="274">C3397/C3396-1</f>
        <v>-2.1896370558405209E-3</v>
      </c>
      <c r="J3397" s="21">
        <f t="shared" ref="J3397:J3460" si="275">D3397/D3396-1</f>
        <v>-1.3189141937919757E-2</v>
      </c>
      <c r="K3397" s="21">
        <f t="shared" ref="K3397:K3460" si="276">E3397/E3396-1</f>
        <v>-1.6581550295902137E-3</v>
      </c>
    </row>
    <row r="3398" spans="1:11" x14ac:dyDescent="0.2">
      <c r="A3398" s="41">
        <v>45351</v>
      </c>
      <c r="B3398">
        <v>58.04412842</v>
      </c>
      <c r="C3398">
        <v>176.7599945</v>
      </c>
      <c r="D3398">
        <v>79.101791379999995</v>
      </c>
      <c r="E3398">
        <v>5096.2700199999999</v>
      </c>
      <c r="G3398" s="41">
        <f t="shared" si="272"/>
        <v>45351</v>
      </c>
      <c r="H3398" s="21">
        <f t="shared" si="273"/>
        <v>-1.6940613340243871E-2</v>
      </c>
      <c r="I3398" s="21">
        <f t="shared" si="274"/>
        <v>2.078996721573767E-2</v>
      </c>
      <c r="J3398" s="21">
        <f t="shared" si="275"/>
        <v>1.8657551148188123E-2</v>
      </c>
      <c r="K3398" s="21">
        <f t="shared" si="276"/>
        <v>5.2290947152544565E-3</v>
      </c>
    </row>
    <row r="3399" spans="1:11" x14ac:dyDescent="0.2">
      <c r="A3399" s="41">
        <v>45352</v>
      </c>
      <c r="B3399">
        <v>58.192676540000001</v>
      </c>
      <c r="C3399">
        <v>178.22000120000001</v>
      </c>
      <c r="D3399">
        <v>82.268379210000006</v>
      </c>
      <c r="E3399">
        <v>5137.080078</v>
      </c>
      <c r="G3399" s="41">
        <f t="shared" si="272"/>
        <v>45352</v>
      </c>
      <c r="H3399" s="21">
        <f t="shared" si="273"/>
        <v>2.5592273334716213E-3</v>
      </c>
      <c r="I3399" s="21">
        <f t="shared" si="274"/>
        <v>8.2598254437036278E-3</v>
      </c>
      <c r="J3399" s="21">
        <f t="shared" si="275"/>
        <v>4.0031809327653933E-2</v>
      </c>
      <c r="K3399" s="21">
        <f t="shared" si="276"/>
        <v>8.0078288316443036E-3</v>
      </c>
    </row>
    <row r="3400" spans="1:11" x14ac:dyDescent="0.2">
      <c r="A3400" s="41">
        <v>45355</v>
      </c>
      <c r="B3400">
        <v>58.727466579999998</v>
      </c>
      <c r="C3400">
        <v>177.58000179999999</v>
      </c>
      <c r="D3400">
        <v>85.225997919999998</v>
      </c>
      <c r="E3400">
        <v>5130.9501950000003</v>
      </c>
      <c r="G3400" s="41">
        <f t="shared" si="272"/>
        <v>45355</v>
      </c>
      <c r="H3400" s="21">
        <f t="shared" si="273"/>
        <v>9.1899887030011014E-3</v>
      </c>
      <c r="I3400" s="21">
        <f t="shared" si="274"/>
        <v>-3.5910638294845976E-3</v>
      </c>
      <c r="J3400" s="21">
        <f t="shared" si="275"/>
        <v>3.595085667666198E-2</v>
      </c>
      <c r="K3400" s="21">
        <f t="shared" si="276"/>
        <v>-1.1932621074473015E-3</v>
      </c>
    </row>
    <row r="3401" spans="1:11" x14ac:dyDescent="0.2">
      <c r="A3401" s="41">
        <v>45356</v>
      </c>
      <c r="B3401">
        <v>59.460323330000001</v>
      </c>
      <c r="C3401">
        <v>174.11999510000001</v>
      </c>
      <c r="D3401">
        <v>85.956939700000007</v>
      </c>
      <c r="E3401">
        <v>5078.6499020000001</v>
      </c>
      <c r="G3401" s="41">
        <f t="shared" si="272"/>
        <v>45356</v>
      </c>
      <c r="H3401" s="21">
        <f t="shared" si="273"/>
        <v>1.2478943715402535E-2</v>
      </c>
      <c r="I3401" s="21">
        <f t="shared" si="274"/>
        <v>-1.9484213677938955E-2</v>
      </c>
      <c r="J3401" s="21">
        <f t="shared" si="275"/>
        <v>8.5765118372227445E-3</v>
      </c>
      <c r="K3401" s="21">
        <f t="shared" si="276"/>
        <v>-1.0193100890155904E-2</v>
      </c>
    </row>
    <row r="3402" spans="1:11" x14ac:dyDescent="0.2">
      <c r="A3402" s="41">
        <v>45357</v>
      </c>
      <c r="B3402">
        <v>59.985206599999998</v>
      </c>
      <c r="C3402">
        <v>173.5099945</v>
      </c>
      <c r="D3402">
        <v>88.692710880000007</v>
      </c>
      <c r="E3402">
        <v>5104.7597660000001</v>
      </c>
      <c r="G3402" s="41">
        <f t="shared" si="272"/>
        <v>45357</v>
      </c>
      <c r="H3402" s="21">
        <f t="shared" si="273"/>
        <v>8.8274540164697182E-3</v>
      </c>
      <c r="I3402" s="21">
        <f t="shared" si="274"/>
        <v>-3.5033345805556282E-3</v>
      </c>
      <c r="J3402" s="21">
        <f t="shared" si="275"/>
        <v>3.1827228721126755E-2</v>
      </c>
      <c r="K3402" s="21">
        <f t="shared" si="276"/>
        <v>5.1411033451465027E-3</v>
      </c>
    </row>
    <row r="3403" spans="1:11" x14ac:dyDescent="0.2">
      <c r="A3403" s="41">
        <v>45358</v>
      </c>
      <c r="B3403">
        <v>59.777229310000003</v>
      </c>
      <c r="C3403">
        <v>176.82000729999999</v>
      </c>
      <c r="D3403">
        <v>92.661384580000004</v>
      </c>
      <c r="E3403">
        <v>5157.3598629999997</v>
      </c>
      <c r="G3403" s="41">
        <f t="shared" si="272"/>
        <v>45358</v>
      </c>
      <c r="H3403" s="21">
        <f t="shared" si="273"/>
        <v>-3.4671430138909485E-3</v>
      </c>
      <c r="I3403" s="21">
        <f t="shared" si="274"/>
        <v>1.907678465173368E-2</v>
      </c>
      <c r="J3403" s="21">
        <f t="shared" si="275"/>
        <v>4.4746334401364329E-2</v>
      </c>
      <c r="K3403" s="21">
        <f t="shared" si="276"/>
        <v>1.030412779663803E-2</v>
      </c>
    </row>
    <row r="3404" spans="1:11" x14ac:dyDescent="0.2">
      <c r="A3404" s="41">
        <v>45359</v>
      </c>
      <c r="B3404">
        <v>59.539546970000004</v>
      </c>
      <c r="C3404">
        <v>175.3500061</v>
      </c>
      <c r="D3404">
        <v>87.520812989999996</v>
      </c>
      <c r="E3404">
        <v>5123.6899409999996</v>
      </c>
      <c r="G3404" s="41">
        <f t="shared" si="272"/>
        <v>45359</v>
      </c>
      <c r="H3404" s="21">
        <f t="shared" si="273"/>
        <v>-3.9761351060183352E-3</v>
      </c>
      <c r="I3404" s="21">
        <f t="shared" si="274"/>
        <v>-8.3135456357374959E-3</v>
      </c>
      <c r="J3404" s="21">
        <f t="shared" si="275"/>
        <v>-5.5476956375088982E-2</v>
      </c>
      <c r="K3404" s="21">
        <f t="shared" si="276"/>
        <v>-6.5285190280311989E-3</v>
      </c>
    </row>
    <row r="3405" spans="1:11" x14ac:dyDescent="0.2">
      <c r="A3405" s="41">
        <v>45362</v>
      </c>
      <c r="B3405">
        <v>60.074333189999997</v>
      </c>
      <c r="C3405">
        <v>171.96000670000001</v>
      </c>
      <c r="D3405">
        <v>85.766960139999995</v>
      </c>
      <c r="E3405">
        <v>5117.9399409999996</v>
      </c>
      <c r="G3405" s="41">
        <f t="shared" si="272"/>
        <v>45362</v>
      </c>
      <c r="H3405" s="21">
        <f t="shared" si="273"/>
        <v>8.9820337442180192E-3</v>
      </c>
      <c r="I3405" s="21">
        <f t="shared" si="274"/>
        <v>-1.9332758951070228E-2</v>
      </c>
      <c r="J3405" s="21">
        <f t="shared" si="275"/>
        <v>-2.0039265976658505E-2</v>
      </c>
      <c r="K3405" s="21">
        <f t="shared" si="276"/>
        <v>-1.1222380874353899E-3</v>
      </c>
    </row>
    <row r="3406" spans="1:11" x14ac:dyDescent="0.2">
      <c r="A3406" s="41">
        <v>45363</v>
      </c>
      <c r="B3406">
        <v>60.817092899999999</v>
      </c>
      <c r="C3406">
        <v>175.38999939999999</v>
      </c>
      <c r="D3406">
        <v>91.905448910000004</v>
      </c>
      <c r="E3406">
        <v>5175.2700199999999</v>
      </c>
      <c r="G3406" s="41">
        <f t="shared" si="272"/>
        <v>45363</v>
      </c>
      <c r="H3406" s="21">
        <f t="shared" si="273"/>
        <v>1.236401089381782E-2</v>
      </c>
      <c r="I3406" s="21">
        <f t="shared" si="274"/>
        <v>1.9946455956959319E-2</v>
      </c>
      <c r="J3406" s="21">
        <f t="shared" si="275"/>
        <v>7.1571718992721411E-2</v>
      </c>
      <c r="K3406" s="21">
        <f t="shared" si="276"/>
        <v>1.1201788153222925E-2</v>
      </c>
    </row>
    <row r="3407" spans="1:11" x14ac:dyDescent="0.2">
      <c r="A3407" s="41">
        <v>45364</v>
      </c>
      <c r="B3407">
        <v>60.688350679999999</v>
      </c>
      <c r="C3407">
        <v>176.5599976</v>
      </c>
      <c r="D3407">
        <v>90.880538939999994</v>
      </c>
      <c r="E3407">
        <v>5165.3100590000004</v>
      </c>
      <c r="G3407" s="41">
        <f t="shared" si="272"/>
        <v>45364</v>
      </c>
      <c r="H3407" s="21">
        <f t="shared" si="273"/>
        <v>-2.1168755996227415E-3</v>
      </c>
      <c r="I3407" s="21">
        <f t="shared" si="274"/>
        <v>6.6708375848252288E-3</v>
      </c>
      <c r="J3407" s="21">
        <f t="shared" si="275"/>
        <v>-1.115178677821016E-2</v>
      </c>
      <c r="K3407" s="21">
        <f t="shared" si="276"/>
        <v>-1.9245297272429962E-3</v>
      </c>
    </row>
    <row r="3408" spans="1:11" x14ac:dyDescent="0.2">
      <c r="A3408" s="41">
        <v>45365</v>
      </c>
      <c r="B3408">
        <v>60.636676790000003</v>
      </c>
      <c r="C3408">
        <v>178.75</v>
      </c>
      <c r="D3408">
        <v>87.936775209999993</v>
      </c>
      <c r="E3408">
        <v>5150.4799800000001</v>
      </c>
      <c r="G3408" s="41">
        <f t="shared" si="272"/>
        <v>45365</v>
      </c>
      <c r="H3408" s="21">
        <f t="shared" si="273"/>
        <v>-8.5146308016285747E-4</v>
      </c>
      <c r="I3408" s="21">
        <f t="shared" si="274"/>
        <v>1.240372921255628E-2</v>
      </c>
      <c r="J3408" s="21">
        <f t="shared" si="275"/>
        <v>-3.2391574305512205E-2</v>
      </c>
      <c r="K3408" s="21">
        <f t="shared" si="276"/>
        <v>-2.8710917313009565E-3</v>
      </c>
    </row>
    <row r="3409" spans="1:11" x14ac:dyDescent="0.2">
      <c r="A3409" s="41">
        <v>45366</v>
      </c>
      <c r="B3409">
        <v>60.298812869999999</v>
      </c>
      <c r="C3409">
        <v>174.41999820000001</v>
      </c>
      <c r="D3409">
        <v>87.829780580000005</v>
      </c>
      <c r="E3409">
        <v>5117.0898440000001</v>
      </c>
      <c r="G3409" s="41">
        <f t="shared" si="272"/>
        <v>45366</v>
      </c>
      <c r="H3409" s="21">
        <f t="shared" si="273"/>
        <v>-5.5719399196316631E-3</v>
      </c>
      <c r="I3409" s="21">
        <f t="shared" si="274"/>
        <v>-2.4223786293706251E-2</v>
      </c>
      <c r="J3409" s="21">
        <f t="shared" si="275"/>
        <v>-1.2167222387274856E-3</v>
      </c>
      <c r="K3409" s="21">
        <f t="shared" si="276"/>
        <v>-6.4829173455014377E-3</v>
      </c>
    </row>
    <row r="3410" spans="1:11" x14ac:dyDescent="0.2">
      <c r="A3410" s="41">
        <v>45369</v>
      </c>
      <c r="B3410">
        <v>60.477680210000003</v>
      </c>
      <c r="C3410">
        <v>174.47999569999999</v>
      </c>
      <c r="D3410">
        <v>88.447738650000005</v>
      </c>
      <c r="E3410">
        <v>5149.419922</v>
      </c>
      <c r="G3410" s="41">
        <f t="shared" si="272"/>
        <v>45369</v>
      </c>
      <c r="H3410" s="21">
        <f t="shared" si="273"/>
        <v>2.9663492776487825E-3</v>
      </c>
      <c r="I3410" s="21">
        <f t="shared" si="274"/>
        <v>3.4398291835313621E-4</v>
      </c>
      <c r="J3410" s="21">
        <f t="shared" si="275"/>
        <v>7.0358603416653676E-3</v>
      </c>
      <c r="K3410" s="21">
        <f t="shared" si="276"/>
        <v>6.3180594802156875E-3</v>
      </c>
    </row>
    <row r="3411" spans="1:11" x14ac:dyDescent="0.2">
      <c r="A3411" s="41">
        <v>45370</v>
      </c>
      <c r="B3411">
        <v>60.487617489999998</v>
      </c>
      <c r="C3411">
        <v>175.8999939</v>
      </c>
      <c r="D3411">
        <v>89.390663149999995</v>
      </c>
      <c r="E3411">
        <v>5178.5097660000001</v>
      </c>
      <c r="G3411" s="41">
        <f t="shared" si="272"/>
        <v>45370</v>
      </c>
      <c r="H3411" s="21">
        <f t="shared" si="273"/>
        <v>1.6431318075511045E-4</v>
      </c>
      <c r="I3411" s="21">
        <f t="shared" si="274"/>
        <v>8.1384584765897827E-3</v>
      </c>
      <c r="J3411" s="21">
        <f t="shared" si="275"/>
        <v>1.0660809585322228E-2</v>
      </c>
      <c r="K3411" s="21">
        <f t="shared" si="276"/>
        <v>5.6491496985358047E-3</v>
      </c>
    </row>
    <row r="3412" spans="1:11" x14ac:dyDescent="0.2">
      <c r="A3412" s="41">
        <v>45371</v>
      </c>
      <c r="B3412">
        <v>60.865230560000001</v>
      </c>
      <c r="C3412">
        <v>178.1499939</v>
      </c>
      <c r="D3412">
        <v>90.364578249999994</v>
      </c>
      <c r="E3412">
        <v>5224.6201170000004</v>
      </c>
      <c r="G3412" s="41">
        <f t="shared" si="272"/>
        <v>45371</v>
      </c>
      <c r="H3412" s="21">
        <f t="shared" si="273"/>
        <v>6.2428160616911487E-3</v>
      </c>
      <c r="I3412" s="21">
        <f t="shared" si="274"/>
        <v>1.2791359170138072E-2</v>
      </c>
      <c r="J3412" s="21">
        <f t="shared" si="275"/>
        <v>1.0895042789488496E-2</v>
      </c>
      <c r="K3412" s="21">
        <f t="shared" si="276"/>
        <v>8.9041738035799955E-3</v>
      </c>
    </row>
    <row r="3413" spans="1:11" x14ac:dyDescent="0.2">
      <c r="A3413" s="41">
        <v>45372</v>
      </c>
      <c r="B3413">
        <v>61.063976289999999</v>
      </c>
      <c r="C3413">
        <v>178.1499939</v>
      </c>
      <c r="D3413">
        <v>91.427490230000004</v>
      </c>
      <c r="E3413">
        <v>5241.5297849999997</v>
      </c>
      <c r="G3413" s="41">
        <f t="shared" si="272"/>
        <v>45372</v>
      </c>
      <c r="H3413" s="21">
        <f t="shared" si="273"/>
        <v>3.2653409536349061E-3</v>
      </c>
      <c r="I3413" s="21">
        <f t="shared" si="274"/>
        <v>0</v>
      </c>
      <c r="J3413" s="21">
        <f t="shared" si="275"/>
        <v>1.1762484820760033E-2</v>
      </c>
      <c r="K3413" s="21">
        <f t="shared" si="276"/>
        <v>3.2365354076133723E-3</v>
      </c>
    </row>
    <row r="3414" spans="1:11" x14ac:dyDescent="0.2">
      <c r="A3414" s="41">
        <v>45373</v>
      </c>
      <c r="B3414">
        <v>60.487617489999998</v>
      </c>
      <c r="C3414">
        <v>178.86999510000001</v>
      </c>
      <c r="D3414">
        <v>94.281257629999999</v>
      </c>
      <c r="E3414">
        <v>5234.1801759999998</v>
      </c>
      <c r="G3414" s="41">
        <f t="shared" si="272"/>
        <v>45373</v>
      </c>
      <c r="H3414" s="21">
        <f t="shared" si="273"/>
        <v>-9.4386057871961304E-3</v>
      </c>
      <c r="I3414" s="21">
        <f t="shared" si="274"/>
        <v>4.0415449040327456E-3</v>
      </c>
      <c r="J3414" s="21">
        <f t="shared" si="275"/>
        <v>3.1213450055567638E-2</v>
      </c>
      <c r="K3414" s="21">
        <f t="shared" si="276"/>
        <v>-1.4021877775134417E-3</v>
      </c>
    </row>
    <row r="3415" spans="1:11" x14ac:dyDescent="0.2">
      <c r="A3415" s="41">
        <v>45376</v>
      </c>
      <c r="B3415">
        <v>60.18950272</v>
      </c>
      <c r="C3415">
        <v>179.71000670000001</v>
      </c>
      <c r="D3415">
        <v>94.994194030000003</v>
      </c>
      <c r="E3415">
        <v>5218.1899409999996</v>
      </c>
      <c r="G3415" s="41">
        <f t="shared" si="272"/>
        <v>45376</v>
      </c>
      <c r="H3415" s="21">
        <f t="shared" si="273"/>
        <v>-4.9285255787977307E-3</v>
      </c>
      <c r="I3415" s="21">
        <f t="shared" si="274"/>
        <v>4.6962130206935626E-3</v>
      </c>
      <c r="J3415" s="21">
        <f t="shared" si="275"/>
        <v>7.5618040947000864E-3</v>
      </c>
      <c r="K3415" s="21">
        <f t="shared" si="276"/>
        <v>-3.0549645717813378E-3</v>
      </c>
    </row>
    <row r="3416" spans="1:11" x14ac:dyDescent="0.2">
      <c r="A3416" s="41">
        <v>45377</v>
      </c>
      <c r="B3416">
        <v>60.129879000000003</v>
      </c>
      <c r="C3416">
        <v>178.3000031</v>
      </c>
      <c r="D3416">
        <v>92.553398130000005</v>
      </c>
      <c r="E3416">
        <v>5203.580078</v>
      </c>
      <c r="G3416" s="41">
        <f t="shared" si="272"/>
        <v>45377</v>
      </c>
      <c r="H3416" s="21">
        <f t="shared" si="273"/>
        <v>-9.9059997683259809E-4</v>
      </c>
      <c r="I3416" s="21">
        <f t="shared" si="274"/>
        <v>-7.8459938090915671E-3</v>
      </c>
      <c r="J3416" s="21">
        <f t="shared" si="275"/>
        <v>-2.5694158731734418E-2</v>
      </c>
      <c r="K3416" s="21">
        <f t="shared" si="276"/>
        <v>-2.7997951713500946E-3</v>
      </c>
    </row>
    <row r="3417" spans="1:11" x14ac:dyDescent="0.2">
      <c r="A3417" s="41">
        <v>45378</v>
      </c>
      <c r="B3417">
        <v>60.338562009999997</v>
      </c>
      <c r="C3417">
        <v>179.83000179999999</v>
      </c>
      <c r="D3417">
        <v>90.242584230000006</v>
      </c>
      <c r="E3417">
        <v>5248.4902339999999</v>
      </c>
      <c r="G3417" s="41">
        <f t="shared" si="272"/>
        <v>45378</v>
      </c>
      <c r="H3417" s="21">
        <f t="shared" si="273"/>
        <v>3.4705376673050403E-3</v>
      </c>
      <c r="I3417" s="21">
        <f t="shared" si="274"/>
        <v>8.5810357453661723E-3</v>
      </c>
      <c r="J3417" s="21">
        <f t="shared" si="275"/>
        <v>-2.4967358807876927E-2</v>
      </c>
      <c r="K3417" s="21">
        <f t="shared" si="276"/>
        <v>8.6306264776963015E-3</v>
      </c>
    </row>
    <row r="3418" spans="1:11" x14ac:dyDescent="0.2">
      <c r="A3418" s="41">
        <v>45379</v>
      </c>
      <c r="B3418">
        <v>59.792011260000002</v>
      </c>
      <c r="C3418">
        <v>180.38000489999999</v>
      </c>
      <c r="D3418">
        <v>90.348579409999999</v>
      </c>
      <c r="E3418">
        <v>5254.3500979999999</v>
      </c>
      <c r="G3418" s="41">
        <f t="shared" si="272"/>
        <v>45379</v>
      </c>
      <c r="H3418" s="21">
        <f t="shared" si="273"/>
        <v>-9.0580672093148948E-3</v>
      </c>
      <c r="I3418" s="21">
        <f t="shared" si="274"/>
        <v>3.0584612939708045E-3</v>
      </c>
      <c r="J3418" s="21">
        <f t="shared" si="275"/>
        <v>1.174558340770071E-3</v>
      </c>
      <c r="K3418" s="21">
        <f t="shared" si="276"/>
        <v>1.1164856442029691E-3</v>
      </c>
    </row>
    <row r="3419" spans="1:11" x14ac:dyDescent="0.2">
      <c r="A3419" s="41">
        <v>45383</v>
      </c>
      <c r="B3419">
        <v>59.623085019999998</v>
      </c>
      <c r="C3419">
        <v>180.97000120000001</v>
      </c>
      <c r="D3419">
        <v>90.355575560000005</v>
      </c>
      <c r="E3419">
        <v>5243.7700199999999</v>
      </c>
      <c r="G3419" s="41">
        <f t="shared" si="272"/>
        <v>45383</v>
      </c>
      <c r="H3419" s="21">
        <f t="shared" si="273"/>
        <v>-2.825230937046834E-3</v>
      </c>
      <c r="I3419" s="21">
        <f t="shared" si="274"/>
        <v>3.2708520011799358E-3</v>
      </c>
      <c r="J3419" s="21">
        <f t="shared" si="275"/>
        <v>7.7435085816368598E-5</v>
      </c>
      <c r="K3419" s="21">
        <f t="shared" si="276"/>
        <v>-2.0135845161949328E-3</v>
      </c>
    </row>
    <row r="3420" spans="1:11" x14ac:dyDescent="0.2">
      <c r="A3420" s="41">
        <v>45384</v>
      </c>
      <c r="B3420">
        <v>58.788360599999997</v>
      </c>
      <c r="C3420">
        <v>180.6900024</v>
      </c>
      <c r="D3420">
        <v>89.444656370000004</v>
      </c>
      <c r="E3420">
        <v>5205.8100590000004</v>
      </c>
      <c r="G3420" s="41">
        <f t="shared" si="272"/>
        <v>45384</v>
      </c>
      <c r="H3420" s="21">
        <f t="shared" si="273"/>
        <v>-1.4000020624897223E-2</v>
      </c>
      <c r="I3420" s="21">
        <f t="shared" si="274"/>
        <v>-1.54721112970857E-3</v>
      </c>
      <c r="J3420" s="21">
        <f t="shared" si="275"/>
        <v>-1.0081493968184696E-2</v>
      </c>
      <c r="K3420" s="21">
        <f t="shared" si="276"/>
        <v>-7.2390590844408909E-3</v>
      </c>
    </row>
    <row r="3421" spans="1:11" x14ac:dyDescent="0.2">
      <c r="A3421" s="41">
        <v>45385</v>
      </c>
      <c r="B3421">
        <v>59.05666351</v>
      </c>
      <c r="C3421">
        <v>182.4100037</v>
      </c>
      <c r="D3421">
        <v>88.956687930000001</v>
      </c>
      <c r="E3421">
        <v>5211.4902339999999</v>
      </c>
      <c r="G3421" s="41">
        <f t="shared" si="272"/>
        <v>45385</v>
      </c>
      <c r="H3421" s="21">
        <f t="shared" si="273"/>
        <v>4.5638780748718947E-3</v>
      </c>
      <c r="I3421" s="21">
        <f t="shared" si="274"/>
        <v>9.5190728715159878E-3</v>
      </c>
      <c r="J3421" s="21">
        <f t="shared" si="275"/>
        <v>-5.4555348503040335E-3</v>
      </c>
      <c r="K3421" s="21">
        <f t="shared" si="276"/>
        <v>1.0911222145302268E-3</v>
      </c>
    </row>
    <row r="3422" spans="1:11" x14ac:dyDescent="0.2">
      <c r="A3422" s="41">
        <v>45386</v>
      </c>
      <c r="B3422">
        <v>59.126224520000001</v>
      </c>
      <c r="C3422">
        <v>180</v>
      </c>
      <c r="D3422">
        <v>85.897941590000002</v>
      </c>
      <c r="E3422">
        <v>5147.2099609999996</v>
      </c>
      <c r="G3422" s="41">
        <f t="shared" si="272"/>
        <v>45386</v>
      </c>
      <c r="H3422" s="21">
        <f t="shared" si="273"/>
        <v>1.1778689459525993E-3</v>
      </c>
      <c r="I3422" s="21">
        <f t="shared" si="274"/>
        <v>-1.3212014972400321E-2</v>
      </c>
      <c r="J3422" s="21">
        <f t="shared" si="275"/>
        <v>-3.4384669789042976E-2</v>
      </c>
      <c r="K3422" s="21">
        <f t="shared" si="276"/>
        <v>-1.2334336267318058E-2</v>
      </c>
    </row>
    <row r="3423" spans="1:11" x14ac:dyDescent="0.2">
      <c r="A3423" s="41">
        <v>45387</v>
      </c>
      <c r="B3423">
        <v>59.474025730000001</v>
      </c>
      <c r="C3423">
        <v>185.07000729999999</v>
      </c>
      <c r="D3423">
        <v>88.000778199999999</v>
      </c>
      <c r="E3423">
        <v>5204.3398440000001</v>
      </c>
      <c r="G3423" s="41">
        <f t="shared" si="272"/>
        <v>45387</v>
      </c>
      <c r="H3423" s="21">
        <f t="shared" si="273"/>
        <v>5.8823510688113204E-3</v>
      </c>
      <c r="I3423" s="21">
        <f t="shared" si="274"/>
        <v>2.8166707222222254E-2</v>
      </c>
      <c r="J3423" s="21">
        <f t="shared" si="275"/>
        <v>2.4480640293303546E-2</v>
      </c>
      <c r="K3423" s="21">
        <f t="shared" si="276"/>
        <v>1.1099194210624663E-2</v>
      </c>
    </row>
    <row r="3424" spans="1:11" x14ac:dyDescent="0.2">
      <c r="A3424" s="41">
        <v>45390</v>
      </c>
      <c r="B3424">
        <v>59.40446472</v>
      </c>
      <c r="C3424">
        <v>185.1900024</v>
      </c>
      <c r="D3424">
        <v>87.125846859999996</v>
      </c>
      <c r="E3424">
        <v>5202.3901370000003</v>
      </c>
      <c r="G3424" s="41">
        <f t="shared" si="272"/>
        <v>45390</v>
      </c>
      <c r="H3424" s="21">
        <f t="shared" si="273"/>
        <v>-1.1696031863690191E-3</v>
      </c>
      <c r="I3424" s="21">
        <f t="shared" si="274"/>
        <v>6.483768048135552E-4</v>
      </c>
      <c r="J3424" s="21">
        <f t="shared" si="275"/>
        <v>-9.942313669221714E-3</v>
      </c>
      <c r="K3424" s="21">
        <f t="shared" si="276"/>
        <v>-3.746309922952884E-4</v>
      </c>
    </row>
    <row r="3425" spans="1:11" x14ac:dyDescent="0.2">
      <c r="A3425" s="41">
        <v>45391</v>
      </c>
      <c r="B3425">
        <v>59.414405819999999</v>
      </c>
      <c r="C3425">
        <v>185.66999820000001</v>
      </c>
      <c r="D3425">
        <v>85.346984860000006</v>
      </c>
      <c r="E3425">
        <v>5209.9101559999999</v>
      </c>
      <c r="G3425" s="41">
        <f t="shared" si="272"/>
        <v>45391</v>
      </c>
      <c r="H3425" s="21">
        <f t="shared" si="273"/>
        <v>1.6734600752411132E-4</v>
      </c>
      <c r="I3425" s="21">
        <f t="shared" si="274"/>
        <v>2.5919098967515097E-3</v>
      </c>
      <c r="J3425" s="21">
        <f t="shared" si="275"/>
        <v>-2.0417155919969288E-2</v>
      </c>
      <c r="K3425" s="21">
        <f t="shared" si="276"/>
        <v>1.4454930910536845E-3</v>
      </c>
    </row>
    <row r="3426" spans="1:11" x14ac:dyDescent="0.2">
      <c r="A3426" s="41">
        <v>45392</v>
      </c>
      <c r="B3426">
        <v>60.239185329999998</v>
      </c>
      <c r="C3426">
        <v>185.9499969</v>
      </c>
      <c r="D3426">
        <v>87.031852720000003</v>
      </c>
      <c r="E3426">
        <v>5160.6401370000003</v>
      </c>
      <c r="G3426" s="41">
        <f t="shared" si="272"/>
        <v>45392</v>
      </c>
      <c r="H3426" s="21">
        <f t="shared" si="273"/>
        <v>1.3881810288547274E-2</v>
      </c>
      <c r="I3426" s="21">
        <f t="shared" si="274"/>
        <v>1.508044933023589E-3</v>
      </c>
      <c r="J3426" s="21">
        <f t="shared" si="275"/>
        <v>1.9741387030412172E-2</v>
      </c>
      <c r="K3426" s="21">
        <f t="shared" si="276"/>
        <v>-9.4569805475930302E-3</v>
      </c>
    </row>
    <row r="3427" spans="1:11" x14ac:dyDescent="0.2">
      <c r="A3427" s="41">
        <v>45393</v>
      </c>
      <c r="B3427">
        <v>59.712520599999998</v>
      </c>
      <c r="C3427">
        <v>189.0500031</v>
      </c>
      <c r="D3427">
        <v>90.608551030000001</v>
      </c>
      <c r="E3427">
        <v>5199.0600590000004</v>
      </c>
      <c r="G3427" s="41">
        <f t="shared" si="272"/>
        <v>45393</v>
      </c>
      <c r="H3427" s="21">
        <f t="shared" si="273"/>
        <v>-8.7428926389831758E-3</v>
      </c>
      <c r="I3427" s="21">
        <f t="shared" si="274"/>
        <v>1.6671181778331157E-2</v>
      </c>
      <c r="J3427" s="21">
        <f t="shared" si="275"/>
        <v>4.1096428470930091E-2</v>
      </c>
      <c r="K3427" s="21">
        <f t="shared" si="276"/>
        <v>7.4447977344016536E-3</v>
      </c>
    </row>
    <row r="3428" spans="1:11" x14ac:dyDescent="0.2">
      <c r="A3428" s="41">
        <v>45394</v>
      </c>
      <c r="B3428">
        <v>59.762203220000004</v>
      </c>
      <c r="C3428">
        <v>186.13000489999999</v>
      </c>
      <c r="D3428">
        <v>88.178756710000002</v>
      </c>
      <c r="E3428">
        <v>5123.4101559999999</v>
      </c>
      <c r="G3428" s="41">
        <f t="shared" si="272"/>
        <v>45394</v>
      </c>
      <c r="H3428" s="21">
        <f t="shared" si="273"/>
        <v>8.3203019234136613E-4</v>
      </c>
      <c r="I3428" s="21">
        <f t="shared" si="274"/>
        <v>-1.544563952456246E-2</v>
      </c>
      <c r="J3428" s="21">
        <f t="shared" si="275"/>
        <v>-2.6816390863545592E-2</v>
      </c>
      <c r="K3428" s="21">
        <f t="shared" si="276"/>
        <v>-1.4550688420889468E-2</v>
      </c>
    </row>
    <row r="3429" spans="1:11" x14ac:dyDescent="0.2">
      <c r="A3429" s="41">
        <v>45397</v>
      </c>
      <c r="B3429">
        <v>59.553524019999998</v>
      </c>
      <c r="C3429">
        <v>183.61999510000001</v>
      </c>
      <c r="D3429">
        <v>85.993934629999998</v>
      </c>
      <c r="E3429">
        <v>5061.8198240000002</v>
      </c>
      <c r="G3429" s="41">
        <f t="shared" si="272"/>
        <v>45397</v>
      </c>
      <c r="H3429" s="21">
        <f t="shared" si="273"/>
        <v>-3.4918257486559567E-3</v>
      </c>
      <c r="I3429" s="21">
        <f t="shared" si="274"/>
        <v>-1.348525081352947E-2</v>
      </c>
      <c r="J3429" s="21">
        <f t="shared" si="275"/>
        <v>-2.4777193073671766E-2</v>
      </c>
      <c r="K3429" s="21">
        <f t="shared" si="276"/>
        <v>-1.2021354942249096E-2</v>
      </c>
    </row>
    <row r="3430" spans="1:11" x14ac:dyDescent="0.2">
      <c r="A3430" s="41">
        <v>45398</v>
      </c>
      <c r="B3430">
        <v>59.464088439999998</v>
      </c>
      <c r="C3430">
        <v>183.32000729999999</v>
      </c>
      <c r="D3430">
        <v>87.407821659999996</v>
      </c>
      <c r="E3430">
        <v>5051.4101559999999</v>
      </c>
      <c r="G3430" s="41">
        <f t="shared" si="272"/>
        <v>45398</v>
      </c>
      <c r="H3430" s="21">
        <f t="shared" si="273"/>
        <v>-1.5017680560761543E-3</v>
      </c>
      <c r="I3430" s="21">
        <f t="shared" si="274"/>
        <v>-1.6337425553064611E-3</v>
      </c>
      <c r="J3430" s="21">
        <f t="shared" si="275"/>
        <v>1.6441706453872884E-2</v>
      </c>
      <c r="K3430" s="21">
        <f t="shared" si="276"/>
        <v>-2.0565070195988078E-3</v>
      </c>
    </row>
    <row r="3431" spans="1:11" x14ac:dyDescent="0.2">
      <c r="A3431" s="41">
        <v>45399</v>
      </c>
      <c r="B3431">
        <v>59.275280000000002</v>
      </c>
      <c r="C3431">
        <v>181.27999879999999</v>
      </c>
      <c r="D3431">
        <v>84.028099060000002</v>
      </c>
      <c r="E3431">
        <v>5022.2099609999996</v>
      </c>
      <c r="G3431" s="41">
        <f t="shared" si="272"/>
        <v>45399</v>
      </c>
      <c r="H3431" s="21">
        <f t="shared" si="273"/>
        <v>-3.1751674826480435E-3</v>
      </c>
      <c r="I3431" s="21">
        <f t="shared" si="274"/>
        <v>-1.1128127966204771E-2</v>
      </c>
      <c r="J3431" s="21">
        <f t="shared" si="275"/>
        <v>-3.8666134629764315E-2</v>
      </c>
      <c r="K3431" s="21">
        <f t="shared" si="276"/>
        <v>-5.7806026630636831E-3</v>
      </c>
    </row>
    <row r="3432" spans="1:11" x14ac:dyDescent="0.2">
      <c r="A3432" s="41">
        <v>45400</v>
      </c>
      <c r="B3432">
        <v>58.887729640000003</v>
      </c>
      <c r="C3432">
        <v>179.22000120000001</v>
      </c>
      <c r="D3432">
        <v>84.664039610000003</v>
      </c>
      <c r="E3432">
        <v>5011.1201170000004</v>
      </c>
      <c r="G3432" s="41">
        <f t="shared" si="272"/>
        <v>45400</v>
      </c>
      <c r="H3432" s="21">
        <f t="shared" si="273"/>
        <v>-6.5381447375701769E-3</v>
      </c>
      <c r="I3432" s="21">
        <f t="shared" si="274"/>
        <v>-1.1363623199670769E-2</v>
      </c>
      <c r="J3432" s="21">
        <f t="shared" si="275"/>
        <v>7.5681891785497335E-3</v>
      </c>
      <c r="K3432" s="21">
        <f t="shared" si="276"/>
        <v>-2.2081601697494513E-3</v>
      </c>
    </row>
    <row r="3433" spans="1:11" x14ac:dyDescent="0.2">
      <c r="A3433" s="41">
        <v>45401</v>
      </c>
      <c r="B3433">
        <v>59.156036380000003</v>
      </c>
      <c r="C3433">
        <v>174.63000489999999</v>
      </c>
      <c r="D3433">
        <v>76.193740840000004</v>
      </c>
      <c r="E3433">
        <v>4967.2299800000001</v>
      </c>
      <c r="G3433" s="41">
        <f t="shared" si="272"/>
        <v>45401</v>
      </c>
      <c r="H3433" s="21">
        <f t="shared" si="273"/>
        <v>4.5562418799340188E-3</v>
      </c>
      <c r="I3433" s="21">
        <f t="shared" si="274"/>
        <v>-2.5610960100808322E-2</v>
      </c>
      <c r="J3433" s="21">
        <f t="shared" si="275"/>
        <v>-0.10004600310849732</v>
      </c>
      <c r="K3433" s="21">
        <f t="shared" si="276"/>
        <v>-8.7585481838891033E-3</v>
      </c>
    </row>
    <row r="3434" spans="1:11" x14ac:dyDescent="0.2">
      <c r="A3434" s="41">
        <v>45404</v>
      </c>
      <c r="B3434">
        <v>59.762203220000004</v>
      </c>
      <c r="C3434">
        <v>177.22999569999999</v>
      </c>
      <c r="D3434">
        <v>79.511466979999994</v>
      </c>
      <c r="E3434">
        <v>5010.6000979999999</v>
      </c>
      <c r="G3434" s="41">
        <f t="shared" si="272"/>
        <v>45404</v>
      </c>
      <c r="H3434" s="21">
        <f t="shared" si="273"/>
        <v>1.0246914382602862E-2</v>
      </c>
      <c r="I3434" s="21">
        <f t="shared" si="274"/>
        <v>1.4888568556639781E-2</v>
      </c>
      <c r="J3434" s="21">
        <f t="shared" si="275"/>
        <v>4.3543289821757369E-2</v>
      </c>
      <c r="K3434" s="21">
        <f t="shared" si="276"/>
        <v>8.7312482358627985E-3</v>
      </c>
    </row>
    <row r="3435" spans="1:11" x14ac:dyDescent="0.2">
      <c r="A3435" s="41">
        <v>45405</v>
      </c>
      <c r="B3435">
        <v>58.718799590000003</v>
      </c>
      <c r="C3435">
        <v>179.53999329999999</v>
      </c>
      <c r="D3435">
        <v>82.416229250000001</v>
      </c>
      <c r="E3435">
        <v>5070.5498049999997</v>
      </c>
      <c r="G3435" s="41">
        <f t="shared" si="272"/>
        <v>45405</v>
      </c>
      <c r="H3435" s="21">
        <f t="shared" si="273"/>
        <v>-1.7459256415948452E-2</v>
      </c>
      <c r="I3435" s="21">
        <f t="shared" si="274"/>
        <v>1.3033897511966153E-2</v>
      </c>
      <c r="J3435" s="21">
        <f t="shared" si="275"/>
        <v>3.6532620769412549E-2</v>
      </c>
      <c r="K3435" s="21">
        <f t="shared" si="276"/>
        <v>1.1964576263814974E-2</v>
      </c>
    </row>
    <row r="3436" spans="1:11" x14ac:dyDescent="0.2">
      <c r="A3436" s="41">
        <v>45406</v>
      </c>
      <c r="B3436">
        <v>59.4939003</v>
      </c>
      <c r="C3436">
        <v>176.5899963</v>
      </c>
      <c r="D3436">
        <v>79.670455930000003</v>
      </c>
      <c r="E3436">
        <v>5071.6298829999996</v>
      </c>
      <c r="G3436" s="41">
        <f t="shared" si="272"/>
        <v>45406</v>
      </c>
      <c r="H3436" s="21">
        <f t="shared" si="273"/>
        <v>1.320021382269536E-2</v>
      </c>
      <c r="I3436" s="21">
        <f t="shared" si="274"/>
        <v>-1.6430862816568914E-2</v>
      </c>
      <c r="J3436" s="21">
        <f t="shared" si="275"/>
        <v>-3.3315929944708E-2</v>
      </c>
      <c r="K3436" s="21">
        <f t="shared" si="276"/>
        <v>2.1301003668972029E-4</v>
      </c>
    </row>
    <row r="3437" spans="1:11" x14ac:dyDescent="0.2">
      <c r="A3437" s="41">
        <v>45407</v>
      </c>
      <c r="B3437">
        <v>59.831764219999997</v>
      </c>
      <c r="C3437">
        <v>173.66999820000001</v>
      </c>
      <c r="D3437">
        <v>82.625213619999997</v>
      </c>
      <c r="E3437">
        <v>5048.419922</v>
      </c>
      <c r="G3437" s="41">
        <f t="shared" si="272"/>
        <v>45407</v>
      </c>
      <c r="H3437" s="21">
        <f t="shared" si="273"/>
        <v>5.6789673949145447E-3</v>
      </c>
      <c r="I3437" s="21">
        <f t="shared" si="274"/>
        <v>-1.6535467247189573E-2</v>
      </c>
      <c r="J3437" s="21">
        <f t="shared" si="275"/>
        <v>3.7087244644314676E-2</v>
      </c>
      <c r="K3437" s="21">
        <f t="shared" si="276"/>
        <v>-4.5764303656697924E-3</v>
      </c>
    </row>
    <row r="3438" spans="1:11" x14ac:dyDescent="0.2">
      <c r="A3438" s="41">
        <v>45408</v>
      </c>
      <c r="B3438">
        <v>59.782077790000002</v>
      </c>
      <c r="C3438">
        <v>179.61999510000001</v>
      </c>
      <c r="D3438">
        <v>87.727790830000004</v>
      </c>
      <c r="E3438">
        <v>5099.9599609999996</v>
      </c>
      <c r="G3438" s="41">
        <f t="shared" si="272"/>
        <v>45408</v>
      </c>
      <c r="H3438" s="21">
        <f t="shared" si="273"/>
        <v>-8.3043564982136135E-4</v>
      </c>
      <c r="I3438" s="21">
        <f t="shared" si="274"/>
        <v>3.4260361384629734E-2</v>
      </c>
      <c r="J3438" s="21">
        <f t="shared" si="275"/>
        <v>6.1755691591517836E-2</v>
      </c>
      <c r="K3438" s="21">
        <f t="shared" si="276"/>
        <v>1.0209142622110035E-2</v>
      </c>
    </row>
    <row r="3439" spans="1:11" x14ac:dyDescent="0.2">
      <c r="A3439" s="41">
        <v>45411</v>
      </c>
      <c r="B3439">
        <v>59.861576079999999</v>
      </c>
      <c r="C3439">
        <v>180.96000670000001</v>
      </c>
      <c r="D3439">
        <v>87.749794010000002</v>
      </c>
      <c r="E3439">
        <v>5116.169922</v>
      </c>
      <c r="G3439" s="41">
        <f t="shared" si="272"/>
        <v>45411</v>
      </c>
      <c r="H3439" s="21">
        <f t="shared" si="273"/>
        <v>1.3298013876207986E-3</v>
      </c>
      <c r="I3439" s="21">
        <f t="shared" si="274"/>
        <v>7.460258526641006E-3</v>
      </c>
      <c r="J3439" s="21">
        <f t="shared" si="275"/>
        <v>2.5081196952325691E-4</v>
      </c>
      <c r="K3439" s="21">
        <f t="shared" si="276"/>
        <v>3.1784486788053457E-3</v>
      </c>
    </row>
    <row r="3440" spans="1:11" x14ac:dyDescent="0.2">
      <c r="A3440" s="41">
        <v>45412</v>
      </c>
      <c r="B3440">
        <v>58.977165220000003</v>
      </c>
      <c r="C3440">
        <v>175</v>
      </c>
      <c r="D3440">
        <v>86.394905089999995</v>
      </c>
      <c r="E3440">
        <v>5035.6899409999996</v>
      </c>
      <c r="G3440" s="41">
        <f t="shared" si="272"/>
        <v>45412</v>
      </c>
      <c r="H3440" s="21">
        <f t="shared" si="273"/>
        <v>-1.4774266197369317E-2</v>
      </c>
      <c r="I3440" s="21">
        <f t="shared" si="274"/>
        <v>-3.2935491154576835E-2</v>
      </c>
      <c r="J3440" s="21">
        <f t="shared" si="275"/>
        <v>-1.5440365818358504E-2</v>
      </c>
      <c r="K3440" s="21">
        <f t="shared" si="276"/>
        <v>-1.5730513690315306E-2</v>
      </c>
    </row>
    <row r="3441" spans="1:11" x14ac:dyDescent="0.2">
      <c r="A3441" s="41">
        <v>45413</v>
      </c>
      <c r="B3441">
        <v>58.480304719999999</v>
      </c>
      <c r="C3441">
        <v>179</v>
      </c>
      <c r="D3441">
        <v>83.034179690000002</v>
      </c>
      <c r="E3441">
        <v>5018.3901370000003</v>
      </c>
      <c r="G3441" s="41">
        <f t="shared" si="272"/>
        <v>45413</v>
      </c>
      <c r="H3441" s="21">
        <f t="shared" si="273"/>
        <v>-8.4246249908178257E-3</v>
      </c>
      <c r="I3441" s="21">
        <f t="shared" si="274"/>
        <v>2.2857142857142909E-2</v>
      </c>
      <c r="J3441" s="21">
        <f t="shared" si="275"/>
        <v>-3.8899578586249151E-2</v>
      </c>
      <c r="K3441" s="21">
        <f t="shared" si="276"/>
        <v>-3.4354386792455616E-3</v>
      </c>
    </row>
    <row r="3442" spans="1:11" x14ac:dyDescent="0.2">
      <c r="A3442" s="41">
        <v>45414</v>
      </c>
      <c r="B3442">
        <v>59.33490372</v>
      </c>
      <c r="C3442">
        <v>184.72000120000001</v>
      </c>
      <c r="D3442">
        <v>85.809951780000006</v>
      </c>
      <c r="E3442">
        <v>5064.2001950000003</v>
      </c>
      <c r="G3442" s="41">
        <f t="shared" si="272"/>
        <v>45414</v>
      </c>
      <c r="H3442" s="21">
        <f t="shared" si="273"/>
        <v>1.4613449845922765E-2</v>
      </c>
      <c r="I3442" s="21">
        <f t="shared" si="274"/>
        <v>3.1955313966480547E-2</v>
      </c>
      <c r="J3442" s="21">
        <f t="shared" si="275"/>
        <v>3.3429270938342137E-2</v>
      </c>
      <c r="K3442" s="21">
        <f t="shared" si="276"/>
        <v>9.1284369587465441E-3</v>
      </c>
    </row>
    <row r="3443" spans="1:11" x14ac:dyDescent="0.2">
      <c r="A3443" s="41">
        <v>45415</v>
      </c>
      <c r="B3443">
        <v>59.444213869999999</v>
      </c>
      <c r="C3443">
        <v>186.21000670000001</v>
      </c>
      <c r="D3443">
        <v>88.781707760000003</v>
      </c>
      <c r="E3443">
        <v>5127.7900390000004</v>
      </c>
      <c r="G3443" s="41">
        <f t="shared" si="272"/>
        <v>45415</v>
      </c>
      <c r="H3443" s="21">
        <f t="shared" si="273"/>
        <v>1.8422571395047826E-3</v>
      </c>
      <c r="I3443" s="21">
        <f t="shared" si="274"/>
        <v>8.0662921736707194E-3</v>
      </c>
      <c r="J3443" s="21">
        <f t="shared" si="275"/>
        <v>3.463183370174816E-2</v>
      </c>
      <c r="K3443" s="21">
        <f t="shared" si="276"/>
        <v>1.2556739771619529E-2</v>
      </c>
    </row>
    <row r="3444" spans="1:11" x14ac:dyDescent="0.2">
      <c r="A3444" s="41">
        <v>45418</v>
      </c>
      <c r="B3444">
        <v>59.4939003</v>
      </c>
      <c r="C3444">
        <v>188.6999969</v>
      </c>
      <c r="D3444">
        <v>92.132431030000006</v>
      </c>
      <c r="E3444">
        <v>5180.7402339999999</v>
      </c>
      <c r="G3444" s="41">
        <f t="shared" si="272"/>
        <v>45418</v>
      </c>
      <c r="H3444" s="21">
        <f t="shared" si="273"/>
        <v>8.3584972809400333E-4</v>
      </c>
      <c r="I3444" s="21">
        <f t="shared" si="274"/>
        <v>1.3371946245679389E-2</v>
      </c>
      <c r="J3444" s="21">
        <f t="shared" si="275"/>
        <v>3.7741144595437204E-2</v>
      </c>
      <c r="K3444" s="21">
        <f t="shared" si="276"/>
        <v>1.0326123846195134E-2</v>
      </c>
    </row>
    <row r="3445" spans="1:11" x14ac:dyDescent="0.2">
      <c r="A3445" s="41">
        <v>45419</v>
      </c>
      <c r="B3445">
        <v>60.239185329999998</v>
      </c>
      <c r="C3445">
        <v>188.7599945</v>
      </c>
      <c r="D3445">
        <v>90.546562190000003</v>
      </c>
      <c r="E3445">
        <v>5187.7001950000003</v>
      </c>
      <c r="G3445" s="41">
        <f t="shared" si="272"/>
        <v>45419</v>
      </c>
      <c r="H3445" s="21">
        <f t="shared" si="273"/>
        <v>1.2527083049554208E-2</v>
      </c>
      <c r="I3445" s="21">
        <f t="shared" si="274"/>
        <v>3.1795231046971573E-4</v>
      </c>
      <c r="J3445" s="21">
        <f t="shared" si="275"/>
        <v>-1.7212927329396277E-2</v>
      </c>
      <c r="K3445" s="21">
        <f t="shared" si="276"/>
        <v>1.3434298354362273E-3</v>
      </c>
    </row>
    <row r="3446" spans="1:11" x14ac:dyDescent="0.2">
      <c r="A3446" s="41">
        <v>45420</v>
      </c>
      <c r="B3446">
        <v>59.921199799999997</v>
      </c>
      <c r="C3446">
        <v>188</v>
      </c>
      <c r="D3446">
        <v>90.404579159999997</v>
      </c>
      <c r="E3446">
        <v>5187.669922</v>
      </c>
      <c r="G3446" s="41">
        <f t="shared" si="272"/>
        <v>45420</v>
      </c>
      <c r="H3446" s="21">
        <f t="shared" si="273"/>
        <v>-5.2787156442774793E-3</v>
      </c>
      <c r="I3446" s="21">
        <f t="shared" si="274"/>
        <v>-4.0262477333352642E-3</v>
      </c>
      <c r="J3446" s="21">
        <f t="shared" si="275"/>
        <v>-1.5680664904987873E-3</v>
      </c>
      <c r="K3446" s="21">
        <f t="shared" si="276"/>
        <v>-5.8355338323767825E-6</v>
      </c>
    </row>
    <row r="3447" spans="1:11" x14ac:dyDescent="0.2">
      <c r="A3447" s="41">
        <v>45421</v>
      </c>
      <c r="B3447">
        <v>60.268211360000002</v>
      </c>
      <c r="C3447">
        <v>189.5</v>
      </c>
      <c r="D3447">
        <v>88.739715579999995</v>
      </c>
      <c r="E3447">
        <v>5214.080078</v>
      </c>
      <c r="G3447" s="41">
        <f t="shared" si="272"/>
        <v>45421</v>
      </c>
      <c r="H3447" s="21">
        <f t="shared" si="273"/>
        <v>5.7911317056105688E-3</v>
      </c>
      <c r="I3447" s="21">
        <f t="shared" si="274"/>
        <v>7.9787234042554278E-3</v>
      </c>
      <c r="J3447" s="21">
        <f t="shared" si="275"/>
        <v>-1.8415699685449427E-2</v>
      </c>
      <c r="K3447" s="21">
        <f t="shared" si="276"/>
        <v>5.0909476503120388E-3</v>
      </c>
    </row>
    <row r="3448" spans="1:11" x14ac:dyDescent="0.2">
      <c r="A3448" s="41">
        <v>45422</v>
      </c>
      <c r="B3448">
        <v>60.308097840000002</v>
      </c>
      <c r="C3448">
        <v>187.47999569999999</v>
      </c>
      <c r="D3448">
        <v>89.8706131</v>
      </c>
      <c r="E3448">
        <v>5222.6801759999998</v>
      </c>
      <c r="G3448" s="41">
        <f t="shared" si="272"/>
        <v>45422</v>
      </c>
      <c r="H3448" s="21">
        <f t="shared" si="273"/>
        <v>6.6181622284666774E-4</v>
      </c>
      <c r="I3448" s="21">
        <f t="shared" si="274"/>
        <v>-1.0659653298153104E-2</v>
      </c>
      <c r="J3448" s="21">
        <f t="shared" si="275"/>
        <v>1.2743984050529011E-2</v>
      </c>
      <c r="K3448" s="21">
        <f t="shared" si="276"/>
        <v>1.6493989105166307E-3</v>
      </c>
    </row>
    <row r="3449" spans="1:11" x14ac:dyDescent="0.2">
      <c r="A3449" s="41">
        <v>45425</v>
      </c>
      <c r="B3449">
        <v>60.238296509999998</v>
      </c>
      <c r="C3449">
        <v>186.57000729999999</v>
      </c>
      <c r="D3449">
        <v>90.391578670000001</v>
      </c>
      <c r="E3449">
        <v>5221.419922</v>
      </c>
      <c r="G3449" s="41">
        <f t="shared" si="272"/>
        <v>45425</v>
      </c>
      <c r="H3449" s="21">
        <f t="shared" si="273"/>
        <v>-1.1574122298665457E-3</v>
      </c>
      <c r="I3449" s="21">
        <f t="shared" si="274"/>
        <v>-4.8537893155072842E-3</v>
      </c>
      <c r="J3449" s="21">
        <f t="shared" si="275"/>
        <v>5.7968400573868983E-3</v>
      </c>
      <c r="K3449" s="21">
        <f t="shared" si="276"/>
        <v>-2.4130407329769898E-4</v>
      </c>
    </row>
    <row r="3450" spans="1:11" x14ac:dyDescent="0.2">
      <c r="A3450" s="41">
        <v>45426</v>
      </c>
      <c r="B3450">
        <v>59.689861299999997</v>
      </c>
      <c r="C3450">
        <v>187.07000729999999</v>
      </c>
      <c r="D3450">
        <v>91.348495479999997</v>
      </c>
      <c r="E3450">
        <v>5246.6801759999998</v>
      </c>
      <c r="G3450" s="41">
        <f t="shared" si="272"/>
        <v>45426</v>
      </c>
      <c r="H3450" s="21">
        <f t="shared" si="273"/>
        <v>-9.104427611244895E-3</v>
      </c>
      <c r="I3450" s="21">
        <f t="shared" si="274"/>
        <v>2.6799591597592709E-3</v>
      </c>
      <c r="J3450" s="21">
        <f t="shared" si="275"/>
        <v>1.0586349127649219E-2</v>
      </c>
      <c r="K3450" s="21">
        <f t="shared" si="276"/>
        <v>4.8378131575987915E-3</v>
      </c>
    </row>
    <row r="3451" spans="1:11" x14ac:dyDescent="0.2">
      <c r="A3451" s="41">
        <v>45427</v>
      </c>
      <c r="B3451">
        <v>59.659946439999999</v>
      </c>
      <c r="C3451">
        <v>185.9900055</v>
      </c>
      <c r="D3451">
        <v>94.622222899999997</v>
      </c>
      <c r="E3451">
        <v>5308.1499020000001</v>
      </c>
      <c r="G3451" s="41">
        <f t="shared" si="272"/>
        <v>45427</v>
      </c>
      <c r="H3451" s="21">
        <f t="shared" si="273"/>
        <v>-5.0117154485661535E-4</v>
      </c>
      <c r="I3451" s="21">
        <f t="shared" si="274"/>
        <v>-5.7732493604280011E-3</v>
      </c>
      <c r="J3451" s="21">
        <f t="shared" si="275"/>
        <v>3.5837781485046571E-2</v>
      </c>
      <c r="K3451" s="21">
        <f t="shared" si="276"/>
        <v>1.171592777489705E-2</v>
      </c>
    </row>
    <row r="3452" spans="1:11" x14ac:dyDescent="0.2">
      <c r="A3452" s="41">
        <v>45428</v>
      </c>
      <c r="B3452">
        <v>63.828067779999998</v>
      </c>
      <c r="C3452">
        <v>183.63000489999999</v>
      </c>
      <c r="D3452">
        <v>94.351249690000003</v>
      </c>
      <c r="E3452">
        <v>5297.1000979999999</v>
      </c>
      <c r="G3452" s="41">
        <f t="shared" si="272"/>
        <v>45428</v>
      </c>
      <c r="H3452" s="21">
        <f t="shared" si="273"/>
        <v>6.9864651055157725E-2</v>
      </c>
      <c r="I3452" s="21">
        <f t="shared" si="274"/>
        <v>-1.2688857090226824E-2</v>
      </c>
      <c r="J3452" s="21">
        <f t="shared" si="275"/>
        <v>-2.8637375205861071E-3</v>
      </c>
      <c r="K3452" s="21">
        <f t="shared" si="276"/>
        <v>-2.0816676627457564E-3</v>
      </c>
    </row>
    <row r="3453" spans="1:11" x14ac:dyDescent="0.2">
      <c r="A3453" s="41">
        <v>45429</v>
      </c>
      <c r="B3453">
        <v>64.466247559999999</v>
      </c>
      <c r="C3453">
        <v>184.6999969</v>
      </c>
      <c r="D3453">
        <v>92.471397400000001</v>
      </c>
      <c r="E3453">
        <v>5303.2700199999999</v>
      </c>
      <c r="G3453" s="41">
        <f t="shared" si="272"/>
        <v>45429</v>
      </c>
      <c r="H3453" s="21">
        <f t="shared" si="273"/>
        <v>9.9984192252169334E-3</v>
      </c>
      <c r="I3453" s="21">
        <f t="shared" si="274"/>
        <v>5.8268908753920101E-3</v>
      </c>
      <c r="J3453" s="21">
        <f t="shared" si="275"/>
        <v>-1.9923978709094348E-2</v>
      </c>
      <c r="K3453" s="21">
        <f t="shared" si="276"/>
        <v>1.164773533792518E-3</v>
      </c>
    </row>
    <row r="3454" spans="1:11" x14ac:dyDescent="0.2">
      <c r="A3454" s="41">
        <v>45432</v>
      </c>
      <c r="B3454">
        <v>63.997581480000001</v>
      </c>
      <c r="C3454">
        <v>183.53999329999999</v>
      </c>
      <c r="D3454">
        <v>94.772216799999995</v>
      </c>
      <c r="E3454">
        <v>5308.1298829999996</v>
      </c>
      <c r="G3454" s="41">
        <f t="shared" si="272"/>
        <v>45432</v>
      </c>
      <c r="H3454" s="21">
        <f t="shared" si="273"/>
        <v>-7.26994509124797E-3</v>
      </c>
      <c r="I3454" s="21">
        <f t="shared" si="274"/>
        <v>-6.2804743880318092E-3</v>
      </c>
      <c r="J3454" s="21">
        <f t="shared" si="275"/>
        <v>2.4881417007763362E-2</v>
      </c>
      <c r="K3454" s="21">
        <f t="shared" si="276"/>
        <v>9.1638988429254553E-4</v>
      </c>
    </row>
    <row r="3455" spans="1:11" x14ac:dyDescent="0.2">
      <c r="A3455" s="41">
        <v>45433</v>
      </c>
      <c r="B3455">
        <v>64.964828490000002</v>
      </c>
      <c r="C3455">
        <v>183.1499939</v>
      </c>
      <c r="D3455">
        <v>95.378166199999995</v>
      </c>
      <c r="E3455">
        <v>5321.4101559999999</v>
      </c>
      <c r="G3455" s="41">
        <f t="shared" si="272"/>
        <v>45433</v>
      </c>
      <c r="H3455" s="21">
        <f t="shared" si="273"/>
        <v>1.5113805672520256E-2</v>
      </c>
      <c r="I3455" s="21">
        <f t="shared" si="274"/>
        <v>-2.1248742194434067E-3</v>
      </c>
      <c r="J3455" s="21">
        <f t="shared" si="275"/>
        <v>6.3937451339641793E-3</v>
      </c>
      <c r="K3455" s="21">
        <f t="shared" si="276"/>
        <v>2.5018741614692974E-3</v>
      </c>
    </row>
    <row r="3456" spans="1:11" x14ac:dyDescent="0.2">
      <c r="A3456" s="41">
        <v>45434</v>
      </c>
      <c r="B3456">
        <v>65.064537049999998</v>
      </c>
      <c r="C3456">
        <v>183.13000489999999</v>
      </c>
      <c r="D3456">
        <v>94.942199709999997</v>
      </c>
      <c r="E3456">
        <v>5307.0097660000001</v>
      </c>
      <c r="G3456" s="41">
        <f t="shared" si="272"/>
        <v>45434</v>
      </c>
      <c r="H3456" s="21">
        <f t="shared" si="273"/>
        <v>1.5348083311779136E-3</v>
      </c>
      <c r="I3456" s="21">
        <f t="shared" si="274"/>
        <v>-1.0914005277506966E-4</v>
      </c>
      <c r="J3456" s="21">
        <f t="shared" si="275"/>
        <v>-4.570925478749599E-3</v>
      </c>
      <c r="K3456" s="21">
        <f t="shared" si="276"/>
        <v>-2.7061229219031979E-3</v>
      </c>
    </row>
    <row r="3457" spans="1:11" x14ac:dyDescent="0.2">
      <c r="A3457" s="41">
        <v>45435</v>
      </c>
      <c r="B3457">
        <v>64.655700679999995</v>
      </c>
      <c r="C3457">
        <v>181.0500031</v>
      </c>
      <c r="D3457">
        <v>103.79048160000001</v>
      </c>
      <c r="E3457">
        <v>5267.8398440000001</v>
      </c>
      <c r="G3457" s="41">
        <f t="shared" si="272"/>
        <v>45435</v>
      </c>
      <c r="H3457" s="21">
        <f t="shared" si="273"/>
        <v>-6.2835515095700364E-3</v>
      </c>
      <c r="I3457" s="21">
        <f t="shared" si="274"/>
        <v>-1.1358061182468737E-2</v>
      </c>
      <c r="J3457" s="21">
        <f t="shared" si="275"/>
        <v>9.3196512373075358E-2</v>
      </c>
      <c r="K3457" s="21">
        <f t="shared" si="276"/>
        <v>-7.3807895080477692E-3</v>
      </c>
    </row>
    <row r="3458" spans="1:11" x14ac:dyDescent="0.2">
      <c r="A3458" s="41">
        <v>45436</v>
      </c>
      <c r="B3458">
        <v>65.194168090000005</v>
      </c>
      <c r="C3458">
        <v>180.75</v>
      </c>
      <c r="D3458">
        <v>106.46025849999999</v>
      </c>
      <c r="E3458">
        <v>5304.7202150000003</v>
      </c>
      <c r="G3458" s="41">
        <f t="shared" ref="G3458:G3521" si="277">A3458</f>
        <v>45436</v>
      </c>
      <c r="H3458" s="21">
        <f t="shared" si="273"/>
        <v>8.3282278954031098E-3</v>
      </c>
      <c r="I3458" s="21">
        <f t="shared" si="274"/>
        <v>-1.6570179224703052E-3</v>
      </c>
      <c r="J3458" s="21">
        <f t="shared" si="275"/>
        <v>2.5722752788536862E-2</v>
      </c>
      <c r="K3458" s="21">
        <f t="shared" si="276"/>
        <v>7.0010425700406387E-3</v>
      </c>
    </row>
    <row r="3459" spans="1:11" x14ac:dyDescent="0.2">
      <c r="A3459" s="41">
        <v>45440</v>
      </c>
      <c r="B3459">
        <v>64.855140689999999</v>
      </c>
      <c r="C3459">
        <v>182.1499939</v>
      </c>
      <c r="D3459">
        <v>113.8916473</v>
      </c>
      <c r="E3459">
        <v>5306.0400390000004</v>
      </c>
      <c r="G3459" s="41">
        <f t="shared" si="277"/>
        <v>45440</v>
      </c>
      <c r="H3459" s="21">
        <f t="shared" si="273"/>
        <v>-5.2002718944427926E-3</v>
      </c>
      <c r="I3459" s="21">
        <f t="shared" si="274"/>
        <v>7.7454710926694315E-3</v>
      </c>
      <c r="J3459" s="21">
        <f t="shared" si="275"/>
        <v>6.9804346755367064E-2</v>
      </c>
      <c r="K3459" s="21">
        <f t="shared" si="276"/>
        <v>2.4880181168995819E-4</v>
      </c>
    </row>
    <row r="3460" spans="1:11" x14ac:dyDescent="0.2">
      <c r="A3460" s="41">
        <v>45441</v>
      </c>
      <c r="B3460">
        <v>64.735473630000001</v>
      </c>
      <c r="C3460">
        <v>182.02000430000001</v>
      </c>
      <c r="D3460">
        <v>114.815567</v>
      </c>
      <c r="E3460">
        <v>5266.9501950000003</v>
      </c>
      <c r="G3460" s="41">
        <f t="shared" si="277"/>
        <v>45441</v>
      </c>
      <c r="H3460" s="21">
        <f t="shared" si="273"/>
        <v>-1.8451437885547452E-3</v>
      </c>
      <c r="I3460" s="21">
        <f t="shared" si="274"/>
        <v>-7.1364043015753609E-4</v>
      </c>
      <c r="J3460" s="21">
        <f t="shared" si="275"/>
        <v>8.1122691777941736E-3</v>
      </c>
      <c r="K3460" s="21">
        <f t="shared" si="276"/>
        <v>-7.367046556883361E-3</v>
      </c>
    </row>
    <row r="3461" spans="1:11" x14ac:dyDescent="0.2">
      <c r="A3461" s="41">
        <v>45442</v>
      </c>
      <c r="B3461">
        <v>64.705558780000004</v>
      </c>
      <c r="C3461">
        <v>179.32000729999999</v>
      </c>
      <c r="D3461">
        <v>110.490921</v>
      </c>
      <c r="E3461">
        <v>5235.4799800000001</v>
      </c>
      <c r="G3461" s="41">
        <f t="shared" si="277"/>
        <v>45442</v>
      </c>
      <c r="H3461" s="21">
        <f t="shared" ref="H3461:H3524" si="278">(B3461-B3460)/B3460</f>
        <v>-4.6210907748937824E-4</v>
      </c>
      <c r="I3461" s="21">
        <f t="shared" ref="I3461:I3524" si="279">C3461/C3460-1</f>
        <v>-1.4833517944269348E-2</v>
      </c>
      <c r="J3461" s="21">
        <f t="shared" ref="J3461:J3524" si="280">D3461/D3460-1</f>
        <v>-3.7666024851839119E-2</v>
      </c>
      <c r="K3461" s="21">
        <f t="shared" ref="K3461:K3524" si="281">E3461/E3460-1</f>
        <v>-5.975035615464086E-3</v>
      </c>
    </row>
    <row r="3462" spans="1:11" x14ac:dyDescent="0.2">
      <c r="A3462" s="41">
        <v>45443</v>
      </c>
      <c r="B3462">
        <v>65.573089600000003</v>
      </c>
      <c r="C3462">
        <v>176.4400024</v>
      </c>
      <c r="D3462">
        <v>109.62400049999999</v>
      </c>
      <c r="E3462">
        <v>5277.5097660000001</v>
      </c>
      <c r="G3462" s="41">
        <f t="shared" si="277"/>
        <v>45443</v>
      </c>
      <c r="H3462" s="21">
        <f t="shared" si="278"/>
        <v>1.3407361536736256E-2</v>
      </c>
      <c r="I3462" s="21">
        <f t="shared" si="279"/>
        <v>-1.6060700327664934E-2</v>
      </c>
      <c r="J3462" s="21">
        <f t="shared" si="280"/>
        <v>-7.8460790457164364E-3</v>
      </c>
      <c r="K3462" s="21">
        <f t="shared" si="281"/>
        <v>8.0278763667434028E-3</v>
      </c>
    </row>
    <row r="3463" spans="1:11" x14ac:dyDescent="0.2">
      <c r="A3463" s="41">
        <v>45446</v>
      </c>
      <c r="B3463">
        <v>65.632919310000005</v>
      </c>
      <c r="C3463">
        <v>178.3399963</v>
      </c>
      <c r="D3463">
        <v>114.9905548</v>
      </c>
      <c r="E3463">
        <v>5283.3999020000001</v>
      </c>
      <c r="G3463" s="41">
        <f t="shared" si="277"/>
        <v>45446</v>
      </c>
      <c r="H3463" s="21">
        <f t="shared" si="278"/>
        <v>9.1241255162700886E-4</v>
      </c>
      <c r="I3463" s="21">
        <f t="shared" si="279"/>
        <v>1.0768498493287204E-2</v>
      </c>
      <c r="J3463" s="21">
        <f t="shared" si="280"/>
        <v>4.8954191377097223E-2</v>
      </c>
      <c r="K3463" s="21">
        <f t="shared" si="281"/>
        <v>1.1160824444034212E-3</v>
      </c>
    </row>
    <row r="3464" spans="1:11" x14ac:dyDescent="0.2">
      <c r="A3464" s="41">
        <v>45447</v>
      </c>
      <c r="B3464">
        <v>66.410697940000006</v>
      </c>
      <c r="C3464">
        <v>179.3399963</v>
      </c>
      <c r="D3464">
        <v>116.42742920000001</v>
      </c>
      <c r="E3464">
        <v>5291.3398440000001</v>
      </c>
      <c r="G3464" s="41">
        <f t="shared" si="277"/>
        <v>45447</v>
      </c>
      <c r="H3464" s="21">
        <f t="shared" si="278"/>
        <v>1.1850434784507534E-2</v>
      </c>
      <c r="I3464" s="21">
        <f t="shared" si="279"/>
        <v>5.6072671343887492E-3</v>
      </c>
      <c r="J3464" s="21">
        <f t="shared" si="280"/>
        <v>1.2495586289666294E-2</v>
      </c>
      <c r="K3464" s="21">
        <f t="shared" si="281"/>
        <v>1.5028092037845386E-3</v>
      </c>
    </row>
    <row r="3465" spans="1:11" x14ac:dyDescent="0.2">
      <c r="A3465" s="41">
        <v>45448</v>
      </c>
      <c r="B3465">
        <v>66.899307250000007</v>
      </c>
      <c r="C3465">
        <v>181.27999879999999</v>
      </c>
      <c r="D3465">
        <v>122.4299469</v>
      </c>
      <c r="E3465">
        <v>5354.0297849999997</v>
      </c>
      <c r="G3465" s="41">
        <f t="shared" si="277"/>
        <v>45448</v>
      </c>
      <c r="H3465" s="21">
        <f t="shared" si="278"/>
        <v>7.3573885707607584E-3</v>
      </c>
      <c r="I3465" s="21">
        <f t="shared" si="279"/>
        <v>1.0817455893969985E-2</v>
      </c>
      <c r="J3465" s="21">
        <f t="shared" si="280"/>
        <v>5.1555872540042236E-2</v>
      </c>
      <c r="K3465" s="21">
        <f t="shared" si="281"/>
        <v>1.1847649715994946E-2</v>
      </c>
    </row>
    <row r="3466" spans="1:11" x14ac:dyDescent="0.2">
      <c r="A3466" s="41">
        <v>45449</v>
      </c>
      <c r="B3466">
        <v>66.959136959999995</v>
      </c>
      <c r="C3466">
        <v>185</v>
      </c>
      <c r="D3466">
        <v>120.98806</v>
      </c>
      <c r="E3466">
        <v>5352.9599609999996</v>
      </c>
      <c r="G3466" s="41">
        <f t="shared" si="277"/>
        <v>45449</v>
      </c>
      <c r="H3466" s="21">
        <f t="shared" si="278"/>
        <v>8.943248063303116E-4</v>
      </c>
      <c r="I3466" s="21">
        <f t="shared" si="279"/>
        <v>2.0520748149960966E-2</v>
      </c>
      <c r="J3466" s="21">
        <f t="shared" si="280"/>
        <v>-1.1777240262774269E-2</v>
      </c>
      <c r="K3466" s="21">
        <f t="shared" si="281"/>
        <v>-1.9981659478196523E-4</v>
      </c>
    </row>
    <row r="3467" spans="1:11" x14ac:dyDescent="0.2">
      <c r="A3467" s="41">
        <v>45450</v>
      </c>
      <c r="B3467">
        <v>65.692749019999994</v>
      </c>
      <c r="C3467">
        <v>184.3000031</v>
      </c>
      <c r="D3467">
        <v>120.87807460000001</v>
      </c>
      <c r="E3467">
        <v>5346.9902339999999</v>
      </c>
      <c r="G3467" s="41">
        <f t="shared" si="277"/>
        <v>45450</v>
      </c>
      <c r="H3467" s="21">
        <f t="shared" si="278"/>
        <v>-1.8912847409555403E-2</v>
      </c>
      <c r="I3467" s="21">
        <f t="shared" si="279"/>
        <v>-3.7837670270269852E-3</v>
      </c>
      <c r="J3467" s="21">
        <f t="shared" si="280"/>
        <v>-9.0905995186629784E-4</v>
      </c>
      <c r="K3467" s="21">
        <f t="shared" si="281"/>
        <v>-1.1152198117477807E-3</v>
      </c>
    </row>
    <row r="3468" spans="1:11" x14ac:dyDescent="0.2">
      <c r="A3468" s="41">
        <v>45453</v>
      </c>
      <c r="B3468">
        <v>66.76967621</v>
      </c>
      <c r="C3468">
        <v>187.0599976</v>
      </c>
      <c r="D3468">
        <v>121.7799988</v>
      </c>
      <c r="E3468">
        <v>5360.7900390000004</v>
      </c>
      <c r="G3468" s="41">
        <f t="shared" si="277"/>
        <v>45453</v>
      </c>
      <c r="H3468" s="21">
        <f t="shared" si="278"/>
        <v>1.6393395101674594E-2</v>
      </c>
      <c r="I3468" s="21">
        <f t="shared" si="279"/>
        <v>1.4975553193574465E-2</v>
      </c>
      <c r="J3468" s="21">
        <f t="shared" si="280"/>
        <v>7.4614375103554398E-3</v>
      </c>
      <c r="K3468" s="21">
        <f t="shared" si="281"/>
        <v>2.5808547231396251E-3</v>
      </c>
    </row>
    <row r="3469" spans="1:11" x14ac:dyDescent="0.2">
      <c r="A3469" s="41">
        <v>45454</v>
      </c>
      <c r="B3469">
        <v>66.540336609999997</v>
      </c>
      <c r="C3469">
        <v>187.22999569999999</v>
      </c>
      <c r="D3469">
        <v>120.9100037</v>
      </c>
      <c r="E3469">
        <v>5375.3198240000002</v>
      </c>
      <c r="G3469" s="41">
        <f t="shared" si="277"/>
        <v>45454</v>
      </c>
      <c r="H3469" s="21">
        <f t="shared" si="278"/>
        <v>-3.4347867627618524E-3</v>
      </c>
      <c r="I3469" s="21">
        <f t="shared" si="279"/>
        <v>9.0878917021863792E-4</v>
      </c>
      <c r="J3469" s="21">
        <f t="shared" si="280"/>
        <v>-7.1439900523303512E-3</v>
      </c>
      <c r="K3469" s="21">
        <f t="shared" si="281"/>
        <v>2.7103812860220788E-3</v>
      </c>
    </row>
    <row r="3470" spans="1:11" x14ac:dyDescent="0.2">
      <c r="A3470" s="41">
        <v>45455</v>
      </c>
      <c r="B3470">
        <v>66.121521000000001</v>
      </c>
      <c r="C3470">
        <v>186.88999939999999</v>
      </c>
      <c r="D3470">
        <v>125.1999969</v>
      </c>
      <c r="E3470">
        <v>5421.0297849999997</v>
      </c>
      <c r="G3470" s="41">
        <f t="shared" si="277"/>
        <v>45455</v>
      </c>
      <c r="H3470" s="21">
        <f t="shared" si="278"/>
        <v>-6.2941612762604238E-3</v>
      </c>
      <c r="I3470" s="21">
        <f t="shared" si="279"/>
        <v>-1.8159285787987534E-3</v>
      </c>
      <c r="J3470" s="21">
        <f t="shared" si="280"/>
        <v>3.5480878907623303E-2</v>
      </c>
      <c r="K3470" s="21">
        <f t="shared" si="281"/>
        <v>8.5036728039717957E-3</v>
      </c>
    </row>
    <row r="3471" spans="1:11" x14ac:dyDescent="0.2">
      <c r="A3471" s="41">
        <v>45456</v>
      </c>
      <c r="B3471">
        <v>66.510414119999993</v>
      </c>
      <c r="C3471">
        <v>183.83000179999999</v>
      </c>
      <c r="D3471">
        <v>129.61000060000001</v>
      </c>
      <c r="E3471">
        <v>5433.7402339999999</v>
      </c>
      <c r="G3471" s="41">
        <f t="shared" si="277"/>
        <v>45456</v>
      </c>
      <c r="H3471" s="21">
        <f t="shared" si="278"/>
        <v>5.8814908386634309E-3</v>
      </c>
      <c r="I3471" s="21">
        <f t="shared" si="279"/>
        <v>-1.6373254908362944E-2</v>
      </c>
      <c r="J3471" s="21">
        <f t="shared" si="280"/>
        <v>3.5223672597391342E-2</v>
      </c>
      <c r="K3471" s="21">
        <f t="shared" si="281"/>
        <v>2.3446558133972673E-3</v>
      </c>
    </row>
    <row r="3472" spans="1:11" x14ac:dyDescent="0.2">
      <c r="A3472" s="41">
        <v>45457</v>
      </c>
      <c r="B3472">
        <v>66.829505920000003</v>
      </c>
      <c r="C3472">
        <v>183.6600037</v>
      </c>
      <c r="D3472">
        <v>131.88000489999999</v>
      </c>
      <c r="E3472">
        <v>5431.6000979999999</v>
      </c>
      <c r="G3472" s="41">
        <f t="shared" si="277"/>
        <v>45457</v>
      </c>
      <c r="H3472" s="21">
        <f t="shared" si="278"/>
        <v>4.7976216089151849E-3</v>
      </c>
      <c r="I3472" s="21">
        <f t="shared" si="279"/>
        <v>-9.2475710349471107E-4</v>
      </c>
      <c r="J3472" s="21">
        <f t="shared" si="280"/>
        <v>1.7514113799024011E-2</v>
      </c>
      <c r="K3472" s="21">
        <f t="shared" si="281"/>
        <v>-3.9386056525281266E-4</v>
      </c>
    </row>
    <row r="3473" spans="1:11" x14ac:dyDescent="0.2">
      <c r="A3473" s="41">
        <v>45460</v>
      </c>
      <c r="B3473">
        <v>67.228370670000004</v>
      </c>
      <c r="C3473">
        <v>184.0599976</v>
      </c>
      <c r="D3473">
        <v>130.97999569999999</v>
      </c>
      <c r="E3473">
        <v>5473.2299800000001</v>
      </c>
      <c r="G3473" s="41">
        <f t="shared" si="277"/>
        <v>45460</v>
      </c>
      <c r="H3473" s="21">
        <f t="shared" si="278"/>
        <v>5.9683929202988982E-3</v>
      </c>
      <c r="I3473" s="21">
        <f t="shared" si="279"/>
        <v>2.1779042357712441E-3</v>
      </c>
      <c r="J3473" s="21">
        <f t="shared" si="280"/>
        <v>-6.8244553121031837E-3</v>
      </c>
      <c r="K3473" s="21">
        <f t="shared" si="281"/>
        <v>7.6643864144800844E-3</v>
      </c>
    </row>
    <row r="3474" spans="1:11" x14ac:dyDescent="0.2">
      <c r="A3474" s="41">
        <v>45461</v>
      </c>
      <c r="B3474">
        <v>67.407859799999997</v>
      </c>
      <c r="C3474">
        <v>182.8099976</v>
      </c>
      <c r="D3474">
        <v>135.58000179999999</v>
      </c>
      <c r="E3474">
        <v>5487.0297849999997</v>
      </c>
      <c r="G3474" s="41">
        <f t="shared" si="277"/>
        <v>45461</v>
      </c>
      <c r="H3474" s="21">
        <f t="shared" si="278"/>
        <v>2.6698420356048949E-3</v>
      </c>
      <c r="I3474" s="21">
        <f t="shared" si="279"/>
        <v>-6.7912638069055342E-3</v>
      </c>
      <c r="J3474" s="21">
        <f t="shared" si="280"/>
        <v>3.5119913353303112E-2</v>
      </c>
      <c r="K3474" s="21">
        <f t="shared" si="281"/>
        <v>2.5213274520576867E-3</v>
      </c>
    </row>
    <row r="3475" spans="1:11" x14ac:dyDescent="0.2">
      <c r="A3475" s="41">
        <v>45463</v>
      </c>
      <c r="B3475">
        <v>67.81669617</v>
      </c>
      <c r="C3475">
        <v>186.1000061</v>
      </c>
      <c r="D3475">
        <v>130.77999879999999</v>
      </c>
      <c r="E3475">
        <v>5473.169922</v>
      </c>
      <c r="G3475" s="41">
        <f t="shared" si="277"/>
        <v>45463</v>
      </c>
      <c r="H3475" s="21">
        <f t="shared" si="278"/>
        <v>6.0651142346460178E-3</v>
      </c>
      <c r="I3475" s="21">
        <f t="shared" si="279"/>
        <v>1.7996874039672317E-2</v>
      </c>
      <c r="J3475" s="21">
        <f t="shared" si="280"/>
        <v>-3.5403473493684556E-2</v>
      </c>
      <c r="K3475" s="21">
        <f t="shared" si="281"/>
        <v>-2.5259317960855121E-3</v>
      </c>
    </row>
    <row r="3476" spans="1:11" x14ac:dyDescent="0.2">
      <c r="A3476" s="41">
        <v>45464</v>
      </c>
      <c r="B3476">
        <v>67.716979980000005</v>
      </c>
      <c r="C3476">
        <v>189.08000179999999</v>
      </c>
      <c r="D3476">
        <v>126.5699997</v>
      </c>
      <c r="E3476">
        <v>5464.6201170000004</v>
      </c>
      <c r="G3476" s="41">
        <f t="shared" si="277"/>
        <v>45464</v>
      </c>
      <c r="H3476" s="21">
        <f t="shared" si="278"/>
        <v>-1.4703781757523385E-3</v>
      </c>
      <c r="I3476" s="21">
        <f t="shared" si="279"/>
        <v>1.6012872661587574E-2</v>
      </c>
      <c r="J3476" s="21">
        <f t="shared" si="280"/>
        <v>-3.2191459998698102E-2</v>
      </c>
      <c r="K3476" s="21">
        <f t="shared" si="281"/>
        <v>-1.5621303781622187E-3</v>
      </c>
    </row>
    <row r="3477" spans="1:11" x14ac:dyDescent="0.2">
      <c r="A3477" s="41">
        <v>45467</v>
      </c>
      <c r="B3477">
        <v>68.704170230000003</v>
      </c>
      <c r="C3477">
        <v>185.57000729999999</v>
      </c>
      <c r="D3477">
        <v>118.11000060000001</v>
      </c>
      <c r="E3477">
        <v>5447.8701170000004</v>
      </c>
      <c r="G3477" s="41">
        <f t="shared" si="277"/>
        <v>45467</v>
      </c>
      <c r="H3477" s="21">
        <f t="shared" si="278"/>
        <v>1.4578178918958896E-2</v>
      </c>
      <c r="I3477" s="21">
        <f t="shared" si="279"/>
        <v>-1.856354171031116E-2</v>
      </c>
      <c r="J3477" s="21">
        <f t="shared" si="280"/>
        <v>-6.684047657463954E-2</v>
      </c>
      <c r="K3477" s="21">
        <f t="shared" si="281"/>
        <v>-3.0651718950951423E-3</v>
      </c>
    </row>
    <row r="3478" spans="1:11" x14ac:dyDescent="0.2">
      <c r="A3478" s="41">
        <v>45468</v>
      </c>
      <c r="B3478">
        <v>67.228370670000004</v>
      </c>
      <c r="C3478">
        <v>186.3399963</v>
      </c>
      <c r="D3478">
        <v>126.0899963</v>
      </c>
      <c r="E3478">
        <v>5469.2998049999997</v>
      </c>
      <c r="G3478" s="41">
        <f t="shared" si="277"/>
        <v>45468</v>
      </c>
      <c r="H3478" s="21">
        <f t="shared" si="278"/>
        <v>-2.1480494634597651E-2</v>
      </c>
      <c r="I3478" s="21">
        <f t="shared" si="279"/>
        <v>4.1493181533114321E-3</v>
      </c>
      <c r="J3478" s="21">
        <f t="shared" si="280"/>
        <v>6.7564098378304349E-2</v>
      </c>
      <c r="K3478" s="21">
        <f t="shared" si="281"/>
        <v>3.9335901076511526E-3</v>
      </c>
    </row>
    <row r="3479" spans="1:11" x14ac:dyDescent="0.2">
      <c r="A3479" s="41">
        <v>45469</v>
      </c>
      <c r="B3479">
        <v>68.095901490000003</v>
      </c>
      <c r="C3479">
        <v>193.61000060000001</v>
      </c>
      <c r="D3479">
        <v>126.4000015</v>
      </c>
      <c r="E3479">
        <v>5477.8999020000001</v>
      </c>
      <c r="G3479" s="41">
        <f t="shared" si="277"/>
        <v>45469</v>
      </c>
      <c r="H3479" s="21">
        <f t="shared" si="278"/>
        <v>1.2904236877290944E-2</v>
      </c>
      <c r="I3479" s="21">
        <f t="shared" si="279"/>
        <v>3.9014728154741274E-2</v>
      </c>
      <c r="J3479" s="21">
        <f t="shared" si="280"/>
        <v>2.4586026576003395E-3</v>
      </c>
      <c r="K3479" s="21">
        <f t="shared" si="281"/>
        <v>1.5724310801426E-3</v>
      </c>
    </row>
    <row r="3480" spans="1:11" x14ac:dyDescent="0.2">
      <c r="A3480" s="41">
        <v>45470</v>
      </c>
      <c r="B3480">
        <v>67.68706512</v>
      </c>
      <c r="C3480">
        <v>197.8500061</v>
      </c>
      <c r="D3480">
        <v>123.98999790000001</v>
      </c>
      <c r="E3480">
        <v>5482.8701170000004</v>
      </c>
      <c r="G3480" s="41">
        <f t="shared" si="277"/>
        <v>45470</v>
      </c>
      <c r="H3480" s="21">
        <f t="shared" si="278"/>
        <v>-6.0038322579522843E-3</v>
      </c>
      <c r="I3480" s="21">
        <f t="shared" si="279"/>
        <v>2.1899723603430399E-2</v>
      </c>
      <c r="J3480" s="21">
        <f t="shared" si="280"/>
        <v>-1.9066483950951452E-2</v>
      </c>
      <c r="K3480" s="21">
        <f t="shared" si="281"/>
        <v>9.0732125247217077E-4</v>
      </c>
    </row>
    <row r="3481" spans="1:11" x14ac:dyDescent="0.2">
      <c r="A3481" s="41">
        <v>45471</v>
      </c>
      <c r="B3481">
        <v>67.517547609999994</v>
      </c>
      <c r="C3481">
        <v>193.25</v>
      </c>
      <c r="D3481">
        <v>123.5400009</v>
      </c>
      <c r="E3481">
        <v>5460.4799800000001</v>
      </c>
      <c r="G3481" s="41">
        <f t="shared" si="277"/>
        <v>45471</v>
      </c>
      <c r="H3481" s="21">
        <f t="shared" si="278"/>
        <v>-2.5044299039923522E-3</v>
      </c>
      <c r="I3481" s="21">
        <f t="shared" si="279"/>
        <v>-2.3249966935431909E-2</v>
      </c>
      <c r="J3481" s="21">
        <f t="shared" si="280"/>
        <v>-3.6293008115294567E-3</v>
      </c>
      <c r="K3481" s="21">
        <f t="shared" si="281"/>
        <v>-4.0836526348815294E-3</v>
      </c>
    </row>
    <row r="3482" spans="1:11" x14ac:dyDescent="0.2">
      <c r="A3482" s="41">
        <v>45474</v>
      </c>
      <c r="B3482">
        <v>67.288208010000005</v>
      </c>
      <c r="C3482">
        <v>197.1999969</v>
      </c>
      <c r="D3482">
        <v>124.3000031</v>
      </c>
      <c r="E3482">
        <v>5475.0898440000001</v>
      </c>
      <c r="G3482" s="41">
        <f t="shared" si="277"/>
        <v>45474</v>
      </c>
      <c r="H3482" s="21">
        <f t="shared" si="278"/>
        <v>-3.3967406713987548E-3</v>
      </c>
      <c r="I3482" s="21">
        <f t="shared" si="279"/>
        <v>2.0439828719275521E-2</v>
      </c>
      <c r="J3482" s="21">
        <f t="shared" si="280"/>
        <v>6.1518714138200092E-3</v>
      </c>
      <c r="K3482" s="21">
        <f t="shared" si="281"/>
        <v>2.6755640627766919E-3</v>
      </c>
    </row>
    <row r="3483" spans="1:11" x14ac:dyDescent="0.2">
      <c r="A3483" s="41">
        <v>45475</v>
      </c>
      <c r="B3483">
        <v>67.876525880000003</v>
      </c>
      <c r="C3483">
        <v>200</v>
      </c>
      <c r="D3483">
        <v>122.66999819999999</v>
      </c>
      <c r="E3483">
        <v>5509.0097660000001</v>
      </c>
      <c r="G3483" s="41">
        <f t="shared" si="277"/>
        <v>45475</v>
      </c>
      <c r="H3483" s="21">
        <f t="shared" si="278"/>
        <v>8.7432536457586266E-3</v>
      </c>
      <c r="I3483" s="21">
        <f t="shared" si="279"/>
        <v>1.4198798904747845E-2</v>
      </c>
      <c r="J3483" s="21">
        <f t="shared" si="280"/>
        <v>-1.3113474331039709E-2</v>
      </c>
      <c r="K3483" s="21">
        <f t="shared" si="281"/>
        <v>6.1953178790612462E-3</v>
      </c>
    </row>
    <row r="3484" spans="1:11" x14ac:dyDescent="0.2">
      <c r="A3484" s="41">
        <v>45476</v>
      </c>
      <c r="B3484">
        <v>68.046035770000003</v>
      </c>
      <c r="C3484">
        <v>197.5899963</v>
      </c>
      <c r="D3484">
        <v>128.27999879999999</v>
      </c>
      <c r="E3484">
        <v>5537.0200199999999</v>
      </c>
      <c r="G3484" s="41">
        <f t="shared" si="277"/>
        <v>45476</v>
      </c>
      <c r="H3484" s="21">
        <f t="shared" si="278"/>
        <v>2.4973271363310456E-3</v>
      </c>
      <c r="I3484" s="21">
        <f t="shared" si="279"/>
        <v>-1.2050018499999982E-2</v>
      </c>
      <c r="J3484" s="21">
        <f t="shared" si="280"/>
        <v>4.5732458484702088E-2</v>
      </c>
      <c r="K3484" s="21">
        <f t="shared" si="281"/>
        <v>5.0844444264503963E-3</v>
      </c>
    </row>
    <row r="3485" spans="1:11" x14ac:dyDescent="0.2">
      <c r="A3485" s="41">
        <v>45478</v>
      </c>
      <c r="B3485">
        <v>69.840927120000003</v>
      </c>
      <c r="C3485">
        <v>200</v>
      </c>
      <c r="D3485">
        <v>125.83000180000001</v>
      </c>
      <c r="E3485">
        <v>5567.1899409999996</v>
      </c>
      <c r="G3485" s="41">
        <f t="shared" si="277"/>
        <v>45478</v>
      </c>
      <c r="H3485" s="21">
        <f t="shared" si="278"/>
        <v>2.6377603481073448E-2</v>
      </c>
      <c r="I3485" s="21">
        <f t="shared" si="279"/>
        <v>1.2196992485089764E-2</v>
      </c>
      <c r="J3485" s="21">
        <f t="shared" si="280"/>
        <v>-1.9098823066094228E-2</v>
      </c>
      <c r="K3485" s="21">
        <f t="shared" si="281"/>
        <v>5.4487650199970261E-3</v>
      </c>
    </row>
    <row r="3486" spans="1:11" x14ac:dyDescent="0.2">
      <c r="A3486" s="41">
        <v>45481</v>
      </c>
      <c r="B3486">
        <v>69.481948849999995</v>
      </c>
      <c r="C3486">
        <v>199.28999329999999</v>
      </c>
      <c r="D3486">
        <v>128.1999969</v>
      </c>
      <c r="E3486">
        <v>5572.8500979999999</v>
      </c>
      <c r="G3486" s="41">
        <f t="shared" si="277"/>
        <v>45481</v>
      </c>
      <c r="H3486" s="21">
        <f t="shared" si="278"/>
        <v>-5.1399413610763731E-3</v>
      </c>
      <c r="I3486" s="21">
        <f t="shared" si="279"/>
        <v>-3.5500335000000494E-3</v>
      </c>
      <c r="J3486" s="21">
        <f t="shared" si="280"/>
        <v>1.8834896813932911E-2</v>
      </c>
      <c r="K3486" s="21">
        <f t="shared" si="281"/>
        <v>1.0166990995430503E-3</v>
      </c>
    </row>
    <row r="3487" spans="1:11" x14ac:dyDescent="0.2">
      <c r="A3487" s="41">
        <v>45482</v>
      </c>
      <c r="B3487">
        <v>69.701324459999995</v>
      </c>
      <c r="C3487">
        <v>199.3399963</v>
      </c>
      <c r="D3487">
        <v>131.38000489999999</v>
      </c>
      <c r="E3487">
        <v>5576.9799800000001</v>
      </c>
      <c r="G3487" s="41">
        <f t="shared" si="277"/>
        <v>45482</v>
      </c>
      <c r="H3487" s="21">
        <f t="shared" si="278"/>
        <v>3.1573036397352025E-3</v>
      </c>
      <c r="I3487" s="21">
        <f t="shared" si="279"/>
        <v>2.5090572372454822E-4</v>
      </c>
      <c r="J3487" s="21">
        <f t="shared" si="280"/>
        <v>2.4805055201994275E-2</v>
      </c>
      <c r="K3487" s="21">
        <f t="shared" si="281"/>
        <v>7.4107179044391458E-4</v>
      </c>
    </row>
    <row r="3488" spans="1:11" x14ac:dyDescent="0.2">
      <c r="A3488" s="41">
        <v>45483</v>
      </c>
      <c r="B3488">
        <v>70.20987701</v>
      </c>
      <c r="C3488">
        <v>199.78999329999999</v>
      </c>
      <c r="D3488">
        <v>134.9100037</v>
      </c>
      <c r="E3488">
        <v>5633.9101559999999</v>
      </c>
      <c r="G3488" s="41">
        <f t="shared" si="277"/>
        <v>45483</v>
      </c>
      <c r="H3488" s="21">
        <f t="shared" si="278"/>
        <v>7.2961676688346327E-3</v>
      </c>
      <c r="I3488" s="21">
        <f t="shared" si="279"/>
        <v>2.2574345758628045E-3</v>
      </c>
      <c r="J3488" s="21">
        <f t="shared" si="280"/>
        <v>2.6868615225634107E-2</v>
      </c>
      <c r="K3488" s="21">
        <f t="shared" si="281"/>
        <v>1.0208065333596528E-2</v>
      </c>
    </row>
    <row r="3489" spans="1:11" x14ac:dyDescent="0.2">
      <c r="A3489" s="41">
        <v>45484</v>
      </c>
      <c r="B3489">
        <v>69.601608279999994</v>
      </c>
      <c r="C3489">
        <v>195.0500031</v>
      </c>
      <c r="D3489">
        <v>127.4000015</v>
      </c>
      <c r="E3489">
        <v>5584.5400390000004</v>
      </c>
      <c r="G3489" s="41">
        <f t="shared" si="277"/>
        <v>45484</v>
      </c>
      <c r="H3489" s="21">
        <f t="shared" si="278"/>
        <v>-8.6635777742976282E-3</v>
      </c>
      <c r="I3489" s="21">
        <f t="shared" si="279"/>
        <v>-2.3724862900828758E-2</v>
      </c>
      <c r="J3489" s="21">
        <f t="shared" si="280"/>
        <v>-5.5666755570624948E-2</v>
      </c>
      <c r="K3489" s="21">
        <f t="shared" si="281"/>
        <v>-8.7630288082285457E-3</v>
      </c>
    </row>
    <row r="3490" spans="1:11" x14ac:dyDescent="0.2">
      <c r="A3490" s="41">
        <v>45485</v>
      </c>
      <c r="B3490">
        <v>69.043197629999995</v>
      </c>
      <c r="C3490">
        <v>194.4900055</v>
      </c>
      <c r="D3490">
        <v>129.2400055</v>
      </c>
      <c r="E3490">
        <v>5615.3500979999999</v>
      </c>
      <c r="G3490" s="41">
        <f t="shared" si="277"/>
        <v>45485</v>
      </c>
      <c r="H3490" s="21">
        <f t="shared" si="278"/>
        <v>-8.0229561327601999E-3</v>
      </c>
      <c r="I3490" s="21">
        <f t="shared" si="279"/>
        <v>-2.8710463527288343E-3</v>
      </c>
      <c r="J3490" s="21">
        <f t="shared" si="280"/>
        <v>1.4442731384112228E-2</v>
      </c>
      <c r="K3490" s="21">
        <f t="shared" si="281"/>
        <v>5.5170271472377852E-3</v>
      </c>
    </row>
    <row r="3491" spans="1:11" x14ac:dyDescent="0.2">
      <c r="A3491" s="41">
        <v>45488</v>
      </c>
      <c r="B3491">
        <v>69.412147520000005</v>
      </c>
      <c r="C3491">
        <v>192.72000120000001</v>
      </c>
      <c r="D3491">
        <v>128.4400024</v>
      </c>
      <c r="E3491">
        <v>5631.2202150000003</v>
      </c>
      <c r="G3491" s="41">
        <f t="shared" si="277"/>
        <v>45488</v>
      </c>
      <c r="H3491" s="21">
        <f t="shared" si="278"/>
        <v>5.343754383700469E-3</v>
      </c>
      <c r="I3491" s="21">
        <f t="shared" si="279"/>
        <v>-9.1007468247512602E-3</v>
      </c>
      <c r="J3491" s="21">
        <f t="shared" si="280"/>
        <v>-6.1900577681420765E-3</v>
      </c>
      <c r="K3491" s="21">
        <f t="shared" si="281"/>
        <v>2.826202591651894E-3</v>
      </c>
    </row>
    <row r="3492" spans="1:11" x14ac:dyDescent="0.2">
      <c r="A3492" s="41">
        <v>45489</v>
      </c>
      <c r="B3492">
        <v>69.791061400000004</v>
      </c>
      <c r="C3492">
        <v>193.02000430000001</v>
      </c>
      <c r="D3492">
        <v>126.36000060000001</v>
      </c>
      <c r="E3492">
        <v>5667.2001950000003</v>
      </c>
      <c r="G3492" s="41">
        <f t="shared" si="277"/>
        <v>45489</v>
      </c>
      <c r="H3492" s="21">
        <f t="shared" si="278"/>
        <v>5.4588986731871529E-3</v>
      </c>
      <c r="I3492" s="21">
        <f t="shared" si="279"/>
        <v>1.5566785913863068E-3</v>
      </c>
      <c r="J3492" s="21">
        <f t="shared" si="280"/>
        <v>-1.6194345695527579E-2</v>
      </c>
      <c r="K3492" s="21">
        <f t="shared" si="281"/>
        <v>6.389375415324583E-3</v>
      </c>
    </row>
    <row r="3493" spans="1:11" x14ac:dyDescent="0.2">
      <c r="A3493" s="41">
        <v>45490</v>
      </c>
      <c r="B3493">
        <v>70.828109740000002</v>
      </c>
      <c r="C3493">
        <v>187.92999270000001</v>
      </c>
      <c r="D3493">
        <v>117.98999790000001</v>
      </c>
      <c r="E3493">
        <v>5588.2700199999999</v>
      </c>
      <c r="G3493" s="41">
        <f t="shared" si="277"/>
        <v>45490</v>
      </c>
      <c r="H3493" s="21">
        <f t="shared" si="278"/>
        <v>1.485932896272012E-2</v>
      </c>
      <c r="I3493" s="21">
        <f t="shared" si="279"/>
        <v>-2.6370383828656863E-2</v>
      </c>
      <c r="J3493" s="21">
        <f t="shared" si="280"/>
        <v>-6.6239337292310796E-2</v>
      </c>
      <c r="K3493" s="21">
        <f t="shared" si="281"/>
        <v>-1.392754310490707E-2</v>
      </c>
    </row>
    <row r="3494" spans="1:11" x14ac:dyDescent="0.2">
      <c r="A3494" s="41">
        <v>45491</v>
      </c>
      <c r="B3494">
        <v>70.618705750000004</v>
      </c>
      <c r="C3494">
        <v>183.75</v>
      </c>
      <c r="D3494">
        <v>121.0899963</v>
      </c>
      <c r="E3494">
        <v>5544.5898440000001</v>
      </c>
      <c r="G3494" s="41">
        <f t="shared" si="277"/>
        <v>45491</v>
      </c>
      <c r="H3494" s="21">
        <f t="shared" si="278"/>
        <v>-2.9565096508814216E-3</v>
      </c>
      <c r="I3494" s="21">
        <f t="shared" si="279"/>
        <v>-2.2242286289409385E-2</v>
      </c>
      <c r="J3494" s="21">
        <f t="shared" si="280"/>
        <v>2.6273399908247619E-2</v>
      </c>
      <c r="K3494" s="21">
        <f t="shared" si="281"/>
        <v>-7.8164039754112791E-3</v>
      </c>
    </row>
    <row r="3495" spans="1:11" x14ac:dyDescent="0.2">
      <c r="A3495" s="41">
        <v>45492</v>
      </c>
      <c r="B3495">
        <v>70.54890442</v>
      </c>
      <c r="C3495">
        <v>183.13000489999999</v>
      </c>
      <c r="D3495">
        <v>117.9300003</v>
      </c>
      <c r="E3495">
        <v>5505</v>
      </c>
      <c r="G3495" s="41">
        <f t="shared" si="277"/>
        <v>45492</v>
      </c>
      <c r="H3495" s="21">
        <f t="shared" si="278"/>
        <v>-9.8842550650971419E-4</v>
      </c>
      <c r="I3495" s="21">
        <f t="shared" si="279"/>
        <v>-3.3741229931973926E-3</v>
      </c>
      <c r="J3495" s="21">
        <f t="shared" si="280"/>
        <v>-2.6096259778314868E-2</v>
      </c>
      <c r="K3495" s="21">
        <f t="shared" si="281"/>
        <v>-7.1402655766940049E-3</v>
      </c>
    </row>
    <row r="3496" spans="1:11" x14ac:dyDescent="0.2">
      <c r="A3496" s="41">
        <v>45495</v>
      </c>
      <c r="B3496">
        <v>70.179954530000003</v>
      </c>
      <c r="C3496">
        <v>182.5500031</v>
      </c>
      <c r="D3496">
        <v>123.5400009</v>
      </c>
      <c r="E3496">
        <v>5564.4101559999999</v>
      </c>
      <c r="G3496" s="41">
        <f t="shared" si="277"/>
        <v>45495</v>
      </c>
      <c r="H3496" s="21">
        <f t="shared" si="278"/>
        <v>-5.2297040334392782E-3</v>
      </c>
      <c r="I3496" s="21">
        <f t="shared" si="279"/>
        <v>-3.1671587641616261E-3</v>
      </c>
      <c r="J3496" s="21">
        <f t="shared" si="280"/>
        <v>4.7570597691247496E-2</v>
      </c>
      <c r="K3496" s="21">
        <f t="shared" si="281"/>
        <v>1.0792035603996331E-2</v>
      </c>
    </row>
    <row r="3497" spans="1:11" x14ac:dyDescent="0.2">
      <c r="A3497" s="41">
        <v>45496</v>
      </c>
      <c r="B3497">
        <v>70.449195860000003</v>
      </c>
      <c r="C3497">
        <v>186.4100037</v>
      </c>
      <c r="D3497">
        <v>122.5899963</v>
      </c>
      <c r="E3497">
        <v>5555.7402339999999</v>
      </c>
      <c r="G3497" s="41">
        <f t="shared" si="277"/>
        <v>45496</v>
      </c>
      <c r="H3497" s="21">
        <f t="shared" si="278"/>
        <v>3.8364420695785229E-3</v>
      </c>
      <c r="I3497" s="21">
        <f t="shared" si="279"/>
        <v>2.1144894738158504E-2</v>
      </c>
      <c r="J3497" s="21">
        <f t="shared" si="280"/>
        <v>-7.6898542421817151E-3</v>
      </c>
      <c r="K3497" s="21">
        <f t="shared" si="281"/>
        <v>-1.5581026123050457E-3</v>
      </c>
    </row>
    <row r="3498" spans="1:11" x14ac:dyDescent="0.2">
      <c r="A3498" s="41">
        <v>45497</v>
      </c>
      <c r="B3498">
        <v>70.399330140000004</v>
      </c>
      <c r="C3498">
        <v>180.83000179999999</v>
      </c>
      <c r="D3498">
        <v>114.25</v>
      </c>
      <c r="E3498">
        <v>5427.1298829999996</v>
      </c>
      <c r="G3498" s="41">
        <f t="shared" si="277"/>
        <v>45497</v>
      </c>
      <c r="H3498" s="21">
        <f t="shared" si="278"/>
        <v>-7.0782525465720291E-4</v>
      </c>
      <c r="I3498" s="21">
        <f t="shared" si="279"/>
        <v>-2.9934026013862525E-2</v>
      </c>
      <c r="J3498" s="21">
        <f t="shared" si="280"/>
        <v>-6.803162208758462E-2</v>
      </c>
      <c r="K3498" s="21">
        <f t="shared" si="281"/>
        <v>-2.3149093655050912E-2</v>
      </c>
    </row>
    <row r="3499" spans="1:11" x14ac:dyDescent="0.2">
      <c r="A3499" s="41">
        <v>45498</v>
      </c>
      <c r="B3499">
        <v>69.820976259999995</v>
      </c>
      <c r="C3499">
        <v>179.8500061</v>
      </c>
      <c r="D3499">
        <v>112.2799988</v>
      </c>
      <c r="E3499">
        <v>5399.2202150000003</v>
      </c>
      <c r="G3499" s="41">
        <f t="shared" si="277"/>
        <v>45498</v>
      </c>
      <c r="H3499" s="21">
        <f t="shared" si="278"/>
        <v>-8.2153321466250061E-3</v>
      </c>
      <c r="I3499" s="21">
        <f t="shared" si="279"/>
        <v>-5.4194309033070986E-3</v>
      </c>
      <c r="J3499" s="21">
        <f t="shared" si="280"/>
        <v>-1.7242898905908133E-2</v>
      </c>
      <c r="K3499" s="21">
        <f t="shared" si="281"/>
        <v>-5.142620243422602E-3</v>
      </c>
    </row>
    <row r="3500" spans="1:11" x14ac:dyDescent="0.2">
      <c r="A3500" s="41">
        <v>45499</v>
      </c>
      <c r="B3500">
        <v>69.581665040000004</v>
      </c>
      <c r="C3500">
        <v>182.5</v>
      </c>
      <c r="D3500">
        <v>113.0599976</v>
      </c>
      <c r="E3500">
        <v>5459.1000979999999</v>
      </c>
      <c r="G3500" s="41">
        <f t="shared" si="277"/>
        <v>45499</v>
      </c>
      <c r="H3500" s="21">
        <f t="shared" si="278"/>
        <v>-3.4274974773890465E-3</v>
      </c>
      <c r="I3500" s="21">
        <f t="shared" si="279"/>
        <v>1.4734466556128645E-2</v>
      </c>
      <c r="J3500" s="21">
        <f t="shared" si="280"/>
        <v>6.9469078049189115E-3</v>
      </c>
      <c r="K3500" s="21">
        <f t="shared" si="281"/>
        <v>1.1090468737252612E-2</v>
      </c>
    </row>
    <row r="3501" spans="1:11" x14ac:dyDescent="0.2">
      <c r="A3501" s="41">
        <v>45502</v>
      </c>
      <c r="B3501">
        <v>69.422119140000007</v>
      </c>
      <c r="C3501">
        <v>183.1999969</v>
      </c>
      <c r="D3501">
        <v>111.5899963</v>
      </c>
      <c r="E3501">
        <v>5463.5400390000004</v>
      </c>
      <c r="G3501" s="41">
        <f t="shared" si="277"/>
        <v>45502</v>
      </c>
      <c r="H3501" s="21">
        <f t="shared" si="278"/>
        <v>-2.2929301836666378E-3</v>
      </c>
      <c r="I3501" s="21">
        <f t="shared" si="279"/>
        <v>3.8355994520549164E-3</v>
      </c>
      <c r="J3501" s="21">
        <f t="shared" si="280"/>
        <v>-1.3001957643770656E-2</v>
      </c>
      <c r="K3501" s="21">
        <f t="shared" si="281"/>
        <v>8.1331005482510044E-4</v>
      </c>
    </row>
    <row r="3502" spans="1:11" x14ac:dyDescent="0.2">
      <c r="A3502" s="41">
        <v>45503</v>
      </c>
      <c r="B3502">
        <v>68.993339539999994</v>
      </c>
      <c r="C3502">
        <v>181.71000670000001</v>
      </c>
      <c r="D3502">
        <v>103.7300034</v>
      </c>
      <c r="E3502">
        <v>5436.4399409999996</v>
      </c>
      <c r="G3502" s="41">
        <f t="shared" si="277"/>
        <v>45503</v>
      </c>
      <c r="H3502" s="21">
        <f t="shared" si="278"/>
        <v>-6.1764118599623137E-3</v>
      </c>
      <c r="I3502" s="21">
        <f t="shared" si="279"/>
        <v>-8.133134417099952E-3</v>
      </c>
      <c r="J3502" s="21">
        <f t="shared" si="280"/>
        <v>-7.0436357743655531E-2</v>
      </c>
      <c r="K3502" s="21">
        <f t="shared" si="281"/>
        <v>-4.9601719410041767E-3</v>
      </c>
    </row>
    <row r="3503" spans="1:11" x14ac:dyDescent="0.2">
      <c r="A3503" s="41">
        <v>45504</v>
      </c>
      <c r="B3503">
        <v>68.444900509999997</v>
      </c>
      <c r="C3503">
        <v>186.97999569999999</v>
      </c>
      <c r="D3503">
        <v>117.0199966</v>
      </c>
      <c r="E3503">
        <v>5522.2998049999997</v>
      </c>
      <c r="G3503" s="41">
        <f t="shared" si="277"/>
        <v>45504</v>
      </c>
      <c r="H3503" s="21">
        <f t="shared" si="278"/>
        <v>-7.9491590587817684E-3</v>
      </c>
      <c r="I3503" s="21">
        <f t="shared" si="279"/>
        <v>2.9002194737137721E-2</v>
      </c>
      <c r="J3503" s="21">
        <f t="shared" si="280"/>
        <v>0.12812101382809749</v>
      </c>
      <c r="K3503" s="21">
        <f t="shared" si="281"/>
        <v>1.5793398792557367E-2</v>
      </c>
    </row>
    <row r="3504" spans="1:11" x14ac:dyDescent="0.2">
      <c r="A3504" s="41">
        <v>45505</v>
      </c>
      <c r="B3504">
        <v>69.591636660000006</v>
      </c>
      <c r="C3504">
        <v>184.07000729999999</v>
      </c>
      <c r="D3504">
        <v>109.2099991</v>
      </c>
      <c r="E3504">
        <v>5446.6801759999998</v>
      </c>
      <c r="G3504" s="41">
        <f t="shared" si="277"/>
        <v>45505</v>
      </c>
      <c r="H3504" s="21">
        <f t="shared" si="278"/>
        <v>1.6754150293964824E-2</v>
      </c>
      <c r="I3504" s="21">
        <f t="shared" si="279"/>
        <v>-1.5563100154676102E-2</v>
      </c>
      <c r="J3504" s="21">
        <f t="shared" si="280"/>
        <v>-6.6740708655942615E-2</v>
      </c>
      <c r="K3504" s="21">
        <f t="shared" si="281"/>
        <v>-1.369350300965777E-2</v>
      </c>
    </row>
    <row r="3505" spans="1:11" x14ac:dyDescent="0.2">
      <c r="A3505" s="41">
        <v>45506</v>
      </c>
      <c r="B3505">
        <v>68.265411380000003</v>
      </c>
      <c r="C3505">
        <v>167.8999939</v>
      </c>
      <c r="D3505">
        <v>107.2699966</v>
      </c>
      <c r="E3505">
        <v>5346.5600590000004</v>
      </c>
      <c r="G3505" s="41">
        <f t="shared" si="277"/>
        <v>45506</v>
      </c>
      <c r="H3505" s="21">
        <f t="shared" si="278"/>
        <v>-1.9057250894665229E-2</v>
      </c>
      <c r="I3505" s="21">
        <f t="shared" si="279"/>
        <v>-8.7847084037139589E-2</v>
      </c>
      <c r="J3505" s="21">
        <f t="shared" si="280"/>
        <v>-1.7763964069110627E-2</v>
      </c>
      <c r="K3505" s="21">
        <f t="shared" si="281"/>
        <v>-1.838186083353377E-2</v>
      </c>
    </row>
    <row r="3506" spans="1:11" x14ac:dyDescent="0.2">
      <c r="A3506" s="41">
        <v>45509</v>
      </c>
      <c r="B3506">
        <v>67.397888179999995</v>
      </c>
      <c r="C3506">
        <v>161.02000430000001</v>
      </c>
      <c r="D3506">
        <v>100.4499969</v>
      </c>
      <c r="E3506">
        <v>5186.330078</v>
      </c>
      <c r="G3506" s="41">
        <f t="shared" si="277"/>
        <v>45509</v>
      </c>
      <c r="H3506" s="21">
        <f t="shared" si="278"/>
        <v>-1.2708093051266219E-2</v>
      </c>
      <c r="I3506" s="21">
        <f t="shared" si="279"/>
        <v>-4.09767114351276E-2</v>
      </c>
      <c r="J3506" s="21">
        <f t="shared" si="280"/>
        <v>-6.3577886791878591E-2</v>
      </c>
      <c r="K3506" s="21">
        <f t="shared" si="281"/>
        <v>-2.9968798485725645E-2</v>
      </c>
    </row>
    <row r="3507" spans="1:11" x14ac:dyDescent="0.2">
      <c r="A3507" s="41">
        <v>45510</v>
      </c>
      <c r="B3507">
        <v>67.547462460000006</v>
      </c>
      <c r="C3507">
        <v>161.92999270000001</v>
      </c>
      <c r="D3507">
        <v>104.25</v>
      </c>
      <c r="E3507">
        <v>5240.0297849999997</v>
      </c>
      <c r="G3507" s="41">
        <f t="shared" si="277"/>
        <v>45510</v>
      </c>
      <c r="H3507" s="21">
        <f t="shared" si="278"/>
        <v>2.219272503027708E-3</v>
      </c>
      <c r="I3507" s="21">
        <f t="shared" si="279"/>
        <v>5.6513996751892392E-3</v>
      </c>
      <c r="J3507" s="21">
        <f t="shared" si="280"/>
        <v>3.7829798081357557E-2</v>
      </c>
      <c r="K3507" s="21">
        <f t="shared" si="281"/>
        <v>1.0354085874285213E-2</v>
      </c>
    </row>
    <row r="3508" spans="1:11" x14ac:dyDescent="0.2">
      <c r="A3508" s="41">
        <v>45511</v>
      </c>
      <c r="B3508">
        <v>66.719825740000005</v>
      </c>
      <c r="C3508">
        <v>162.77000430000001</v>
      </c>
      <c r="D3508">
        <v>98.910003660000001</v>
      </c>
      <c r="E3508">
        <v>5199.5</v>
      </c>
      <c r="G3508" s="41">
        <f t="shared" si="277"/>
        <v>45511</v>
      </c>
      <c r="H3508" s="21">
        <f t="shared" si="278"/>
        <v>-1.2252669306269021E-2</v>
      </c>
      <c r="I3508" s="21">
        <f t="shared" si="279"/>
        <v>5.1874985355939707E-3</v>
      </c>
      <c r="J3508" s="21">
        <f t="shared" si="280"/>
        <v>-5.1222986474820154E-2</v>
      </c>
      <c r="K3508" s="21">
        <f t="shared" si="281"/>
        <v>-7.7346478289148646E-3</v>
      </c>
    </row>
    <row r="3509" spans="1:11" x14ac:dyDescent="0.2">
      <c r="A3509" s="41">
        <v>45512</v>
      </c>
      <c r="B3509">
        <v>67.46768951</v>
      </c>
      <c r="C3509">
        <v>165.8000031</v>
      </c>
      <c r="D3509">
        <v>104.9700012</v>
      </c>
      <c r="E3509">
        <v>5319.3100590000004</v>
      </c>
      <c r="G3509" s="41">
        <f t="shared" si="277"/>
        <v>45512</v>
      </c>
      <c r="H3509" s="21">
        <f t="shared" si="278"/>
        <v>1.1209018634346255E-2</v>
      </c>
      <c r="I3509" s="21">
        <f t="shared" si="279"/>
        <v>1.8615216071478535E-2</v>
      </c>
      <c r="J3509" s="21">
        <f t="shared" si="280"/>
        <v>6.1267792091395101E-2</v>
      </c>
      <c r="K3509" s="21">
        <f t="shared" si="281"/>
        <v>2.3042611597269058E-2</v>
      </c>
    </row>
    <row r="3510" spans="1:11" x14ac:dyDescent="0.2">
      <c r="A3510" s="41">
        <v>45513</v>
      </c>
      <c r="B3510">
        <v>67.756858829999999</v>
      </c>
      <c r="C3510">
        <v>166.9400024</v>
      </c>
      <c r="D3510">
        <v>104.75</v>
      </c>
      <c r="E3510">
        <v>5344.1601559999999</v>
      </c>
      <c r="G3510" s="41">
        <f t="shared" si="277"/>
        <v>45513</v>
      </c>
      <c r="H3510" s="21">
        <f t="shared" si="278"/>
        <v>4.2860415422576277E-3</v>
      </c>
      <c r="I3510" s="21">
        <f t="shared" si="279"/>
        <v>6.8757495698743565E-3</v>
      </c>
      <c r="J3510" s="21">
        <f t="shared" si="280"/>
        <v>-2.0958483136608308E-3</v>
      </c>
      <c r="K3510" s="21">
        <f t="shared" si="281"/>
        <v>4.6716767258103697E-3</v>
      </c>
    </row>
    <row r="3511" spans="1:11" x14ac:dyDescent="0.2">
      <c r="A3511" s="41">
        <v>45516</v>
      </c>
      <c r="B3511">
        <v>68.504730219999999</v>
      </c>
      <c r="C3511">
        <v>166.8000031</v>
      </c>
      <c r="D3511">
        <v>109.0199966</v>
      </c>
      <c r="E3511">
        <v>5344.3901370000003</v>
      </c>
      <c r="G3511" s="41">
        <f t="shared" si="277"/>
        <v>45516</v>
      </c>
      <c r="H3511" s="21">
        <f t="shared" si="278"/>
        <v>1.1037574688584486E-2</v>
      </c>
      <c r="I3511" s="21">
        <f t="shared" si="279"/>
        <v>-8.3862045038518573E-4</v>
      </c>
      <c r="J3511" s="21">
        <f t="shared" si="280"/>
        <v>4.0763690692124044E-2</v>
      </c>
      <c r="K3511" s="21">
        <f t="shared" si="281"/>
        <v>4.3034077064962872E-5</v>
      </c>
    </row>
    <row r="3512" spans="1:11" x14ac:dyDescent="0.2">
      <c r="A3512" s="41">
        <v>45517</v>
      </c>
      <c r="B3512">
        <v>67.936347960000006</v>
      </c>
      <c r="C3512">
        <v>170.22999569999999</v>
      </c>
      <c r="D3512">
        <v>116.13999939999999</v>
      </c>
      <c r="E3512">
        <v>5434.4301759999998</v>
      </c>
      <c r="G3512" s="41">
        <f t="shared" si="277"/>
        <v>45517</v>
      </c>
      <c r="H3512" s="21">
        <f t="shared" si="278"/>
        <v>-8.2969782987927631E-3</v>
      </c>
      <c r="I3512" s="21">
        <f t="shared" si="279"/>
        <v>2.0563504413987577E-2</v>
      </c>
      <c r="J3512" s="21">
        <f t="shared" si="280"/>
        <v>6.5309145313255268E-2</v>
      </c>
      <c r="K3512" s="21">
        <f t="shared" si="281"/>
        <v>1.6847579740977281E-2</v>
      </c>
    </row>
    <row r="3513" spans="1:11" x14ac:dyDescent="0.2">
      <c r="A3513" s="41">
        <v>45518</v>
      </c>
      <c r="B3513">
        <v>68.464851379999999</v>
      </c>
      <c r="C3513">
        <v>170.1000061</v>
      </c>
      <c r="D3513">
        <v>118.08000180000001</v>
      </c>
      <c r="E3513">
        <v>5455.2099609999996</v>
      </c>
      <c r="G3513" s="41">
        <f t="shared" si="277"/>
        <v>45518</v>
      </c>
      <c r="H3513" s="21">
        <f t="shared" si="278"/>
        <v>7.7793910898944453E-3</v>
      </c>
      <c r="I3513" s="21">
        <f t="shared" si="279"/>
        <v>-7.6361160361582137E-4</v>
      </c>
      <c r="J3513" s="21">
        <f t="shared" si="280"/>
        <v>1.670399870864836E-2</v>
      </c>
      <c r="K3513" s="21">
        <f t="shared" si="281"/>
        <v>3.8237283996709337E-3</v>
      </c>
    </row>
    <row r="3514" spans="1:11" x14ac:dyDescent="0.2">
      <c r="A3514" s="41">
        <v>45519</v>
      </c>
      <c r="B3514">
        <v>72.972000120000004</v>
      </c>
      <c r="C3514">
        <v>177.5899963</v>
      </c>
      <c r="D3514">
        <v>122.86000060000001</v>
      </c>
      <c r="E3514">
        <v>5543.2202150000003</v>
      </c>
      <c r="G3514" s="41">
        <f t="shared" si="277"/>
        <v>45519</v>
      </c>
      <c r="H3514" s="21">
        <f t="shared" si="278"/>
        <v>6.583157122453985E-2</v>
      </c>
      <c r="I3514" s="21">
        <f t="shared" si="279"/>
        <v>4.4032862618456958E-2</v>
      </c>
      <c r="J3514" s="21">
        <f t="shared" si="280"/>
        <v>4.0481019030607746E-2</v>
      </c>
      <c r="K3514" s="21">
        <f t="shared" si="281"/>
        <v>1.6133247781331406E-2</v>
      </c>
    </row>
    <row r="3515" spans="1:11" x14ac:dyDescent="0.2">
      <c r="A3515" s="41">
        <v>45520</v>
      </c>
      <c r="B3515">
        <v>73.449996949999999</v>
      </c>
      <c r="C3515">
        <v>177.0599976</v>
      </c>
      <c r="D3515">
        <v>124.58000180000001</v>
      </c>
      <c r="E3515">
        <v>5554.25</v>
      </c>
      <c r="G3515" s="41">
        <f t="shared" si="277"/>
        <v>45520</v>
      </c>
      <c r="H3515" s="21">
        <f t="shared" si="278"/>
        <v>6.5504142577145381E-3</v>
      </c>
      <c r="I3515" s="21">
        <f t="shared" si="279"/>
        <v>-2.9843950168492173E-3</v>
      </c>
      <c r="J3515" s="21">
        <f t="shared" si="280"/>
        <v>1.3999684125021838E-2</v>
      </c>
      <c r="K3515" s="21">
        <f t="shared" si="281"/>
        <v>1.9897793290175603E-3</v>
      </c>
    </row>
    <row r="3516" spans="1:11" x14ac:dyDescent="0.2">
      <c r="A3516" s="41">
        <v>45523</v>
      </c>
      <c r="B3516">
        <v>73.72000122</v>
      </c>
      <c r="C3516">
        <v>178.22000120000001</v>
      </c>
      <c r="D3516">
        <v>130</v>
      </c>
      <c r="E3516">
        <v>5608.25</v>
      </c>
      <c r="G3516" s="41">
        <f t="shared" si="277"/>
        <v>45523</v>
      </c>
      <c r="H3516" s="21">
        <f t="shared" si="278"/>
        <v>3.6760283350835612E-3</v>
      </c>
      <c r="I3516" s="21">
        <f t="shared" si="279"/>
        <v>6.5514719062664817E-3</v>
      </c>
      <c r="J3516" s="21">
        <f t="shared" si="280"/>
        <v>4.3506165690230247E-2</v>
      </c>
      <c r="K3516" s="21">
        <f t="shared" si="281"/>
        <v>9.7222847369131671E-3</v>
      </c>
    </row>
    <row r="3517" spans="1:11" x14ac:dyDescent="0.2">
      <c r="A3517" s="41">
        <v>45524</v>
      </c>
      <c r="B3517">
        <v>74.540000919999997</v>
      </c>
      <c r="C3517">
        <v>178.88000489999999</v>
      </c>
      <c r="D3517">
        <v>127.25</v>
      </c>
      <c r="E3517">
        <v>5597.1201170000004</v>
      </c>
      <c r="G3517" s="41">
        <f t="shared" si="277"/>
        <v>45524</v>
      </c>
      <c r="H3517" s="21">
        <f t="shared" si="278"/>
        <v>1.1123164493078352E-2</v>
      </c>
      <c r="I3517" s="21">
        <f t="shared" si="279"/>
        <v>3.7033088068454401E-3</v>
      </c>
      <c r="J3517" s="21">
        <f t="shared" si="280"/>
        <v>-2.115384615384619E-2</v>
      </c>
      <c r="K3517" s="21">
        <f t="shared" si="281"/>
        <v>-1.9845554317299285E-3</v>
      </c>
    </row>
    <row r="3518" spans="1:11" x14ac:dyDescent="0.2">
      <c r="A3518" s="41">
        <v>45525</v>
      </c>
      <c r="B3518">
        <v>75.239997860000003</v>
      </c>
      <c r="C3518">
        <v>180.11000060000001</v>
      </c>
      <c r="D3518">
        <v>128.5</v>
      </c>
      <c r="E3518">
        <v>5620.8500979999999</v>
      </c>
      <c r="G3518" s="41">
        <f t="shared" si="277"/>
        <v>45525</v>
      </c>
      <c r="H3518" s="21">
        <f t="shared" si="278"/>
        <v>9.3908898760448993E-3</v>
      </c>
      <c r="I3518" s="21">
        <f t="shared" si="279"/>
        <v>6.8760938411625006E-3</v>
      </c>
      <c r="J3518" s="21">
        <f t="shared" si="280"/>
        <v>9.8231827111985304E-3</v>
      </c>
      <c r="K3518" s="21">
        <f t="shared" si="281"/>
        <v>4.2396769238388643E-3</v>
      </c>
    </row>
    <row r="3519" spans="1:11" x14ac:dyDescent="0.2">
      <c r="A3519" s="41">
        <v>45526</v>
      </c>
      <c r="B3519">
        <v>75.58000183</v>
      </c>
      <c r="C3519">
        <v>176.13000489999999</v>
      </c>
      <c r="D3519">
        <v>123.73999790000001</v>
      </c>
      <c r="E3519">
        <v>5570.6401370000003</v>
      </c>
      <c r="G3519" s="41">
        <f t="shared" si="277"/>
        <v>45526</v>
      </c>
      <c r="H3519" s="21">
        <f t="shared" si="278"/>
        <v>4.5189258329412438E-3</v>
      </c>
      <c r="I3519" s="21">
        <f t="shared" si="279"/>
        <v>-2.2097583070020965E-2</v>
      </c>
      <c r="J3519" s="21">
        <f t="shared" si="280"/>
        <v>-3.7042817898832681E-2</v>
      </c>
      <c r="K3519" s="21">
        <f t="shared" si="281"/>
        <v>-8.9328055586939126E-3</v>
      </c>
    </row>
    <row r="3520" spans="1:11" x14ac:dyDescent="0.2">
      <c r="A3520" s="41">
        <v>45527</v>
      </c>
      <c r="B3520">
        <v>75.699996949999999</v>
      </c>
      <c r="C3520">
        <v>177.03999329999999</v>
      </c>
      <c r="D3520">
        <v>129.36999510000001</v>
      </c>
      <c r="E3520">
        <v>5634.6098629999997</v>
      </c>
      <c r="G3520" s="41">
        <f t="shared" si="277"/>
        <v>45527</v>
      </c>
      <c r="H3520" s="21">
        <f t="shared" si="278"/>
        <v>1.5876570136886259E-3</v>
      </c>
      <c r="I3520" s="21">
        <f t="shared" si="279"/>
        <v>5.166572274364345E-3</v>
      </c>
      <c r="J3520" s="21">
        <f t="shared" si="280"/>
        <v>4.5498604295677092E-2</v>
      </c>
      <c r="K3520" s="21">
        <f t="shared" si="281"/>
        <v>1.1483370748563537E-2</v>
      </c>
    </row>
    <row r="3521" spans="1:11" x14ac:dyDescent="0.2">
      <c r="A3521" s="41">
        <v>45530</v>
      </c>
      <c r="B3521">
        <v>76.02999878</v>
      </c>
      <c r="C3521">
        <v>175.5</v>
      </c>
      <c r="D3521">
        <v>126.4599991</v>
      </c>
      <c r="E3521">
        <v>5616.8398440000001</v>
      </c>
      <c r="G3521" s="41">
        <f t="shared" si="277"/>
        <v>45530</v>
      </c>
      <c r="H3521" s="21">
        <f t="shared" si="278"/>
        <v>4.359337427952175E-3</v>
      </c>
      <c r="I3521" s="21">
        <f t="shared" si="279"/>
        <v>-8.6985616712627056E-3</v>
      </c>
      <c r="J3521" s="21">
        <f t="shared" si="280"/>
        <v>-2.2493592874844315E-2</v>
      </c>
      <c r="K3521" s="21">
        <f t="shared" si="281"/>
        <v>-3.1537265990122521E-3</v>
      </c>
    </row>
    <row r="3522" spans="1:11" x14ac:dyDescent="0.2">
      <c r="A3522" s="41">
        <v>45531</v>
      </c>
      <c r="B3522">
        <v>76.129997250000002</v>
      </c>
      <c r="C3522">
        <v>173.11999510000001</v>
      </c>
      <c r="D3522">
        <v>128.3000031</v>
      </c>
      <c r="E3522">
        <v>5625.7998049999997</v>
      </c>
      <c r="G3522" s="41">
        <f t="shared" ref="G3522:G3525" si="282">A3522</f>
        <v>45531</v>
      </c>
      <c r="H3522" s="21">
        <f t="shared" si="278"/>
        <v>1.3152501855137177E-3</v>
      </c>
      <c r="I3522" s="21">
        <f t="shared" si="279"/>
        <v>-1.3561281481481391E-2</v>
      </c>
      <c r="J3522" s="21">
        <f t="shared" si="280"/>
        <v>1.4550087087577657E-2</v>
      </c>
      <c r="K3522" s="21">
        <f t="shared" si="281"/>
        <v>1.5951960976012813E-3</v>
      </c>
    </row>
    <row r="3523" spans="1:11" x14ac:dyDescent="0.2">
      <c r="A3523" s="41">
        <v>45532</v>
      </c>
      <c r="B3523">
        <v>76.08000183</v>
      </c>
      <c r="C3523">
        <v>170.8000031</v>
      </c>
      <c r="D3523">
        <v>125.61000060000001</v>
      </c>
      <c r="E3523">
        <v>5592.1801759999998</v>
      </c>
      <c r="G3523" s="41">
        <f t="shared" si="282"/>
        <v>45532</v>
      </c>
      <c r="H3523" s="21">
        <f t="shared" si="278"/>
        <v>-6.567111756989049E-4</v>
      </c>
      <c r="I3523" s="21">
        <f t="shared" si="279"/>
        <v>-1.3401063225885079E-2</v>
      </c>
      <c r="J3523" s="21">
        <f t="shared" si="280"/>
        <v>-2.0966503780232459E-2</v>
      </c>
      <c r="K3523" s="21">
        <f t="shared" si="281"/>
        <v>-5.9759732243084285E-3</v>
      </c>
    </row>
    <row r="3524" spans="1:11" x14ac:dyDescent="0.2">
      <c r="A3524" s="41">
        <v>45533</v>
      </c>
      <c r="B3524">
        <v>76.41999817</v>
      </c>
      <c r="C3524">
        <v>172.11999510000001</v>
      </c>
      <c r="D3524">
        <v>117.5899963</v>
      </c>
      <c r="E3524">
        <v>5591.9599609999996</v>
      </c>
      <c r="G3524" s="41">
        <f t="shared" si="282"/>
        <v>45533</v>
      </c>
      <c r="H3524" s="21">
        <f t="shared" si="278"/>
        <v>4.4689318062809385E-3</v>
      </c>
      <c r="I3524" s="21">
        <f t="shared" si="279"/>
        <v>7.7282902578590384E-3</v>
      </c>
      <c r="J3524" s="21">
        <f t="shared" si="280"/>
        <v>-6.3848453639765435E-2</v>
      </c>
      <c r="K3524" s="21">
        <f t="shared" si="281"/>
        <v>-3.9379096000047298E-5</v>
      </c>
    </row>
    <row r="3525" spans="1:11" x14ac:dyDescent="0.2">
      <c r="A3525" s="41">
        <v>45534</v>
      </c>
      <c r="B3525">
        <v>77.230003359999998</v>
      </c>
      <c r="C3525">
        <v>178.5</v>
      </c>
      <c r="D3525">
        <v>119.3700027</v>
      </c>
      <c r="E3525">
        <v>5648.3999020000001</v>
      </c>
      <c r="G3525" s="41">
        <f t="shared" si="282"/>
        <v>45534</v>
      </c>
      <c r="H3525" s="21">
        <f t="shared" ref="H3525" si="283">(B3525-B3524)/B3524</f>
        <v>1.0599387717834046E-2</v>
      </c>
      <c r="I3525" s="21">
        <f t="shared" ref="I3525" si="284">C3525/C3524-1</f>
        <v>3.7067191968563895E-2</v>
      </c>
      <c r="J3525" s="21">
        <f t="shared" ref="J3525" si="285">D3525/D3524-1</f>
        <v>1.5137396513380086E-2</v>
      </c>
      <c r="K3525" s="21">
        <f t="shared" ref="K3525" si="286">E3525/E3524-1</f>
        <v>1.0093051701662636E-2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DFA505-444B-3541-BFDA-CD91CD6C759C}">
  <dimension ref="B2:I26"/>
  <sheetViews>
    <sheetView workbookViewId="0">
      <selection activeCell="C21" sqref="C21"/>
    </sheetView>
  </sheetViews>
  <sheetFormatPr baseColWidth="10" defaultRowHeight="15" x14ac:dyDescent="0.2"/>
  <sheetData>
    <row r="2" spans="2:9" x14ac:dyDescent="0.2">
      <c r="F2" t="s">
        <v>122</v>
      </c>
      <c r="G2" t="s">
        <v>123</v>
      </c>
      <c r="H2" t="s">
        <v>133</v>
      </c>
      <c r="I2" t="s">
        <v>128</v>
      </c>
    </row>
    <row r="3" spans="2:9" x14ac:dyDescent="0.2">
      <c r="B3" t="s">
        <v>131</v>
      </c>
      <c r="C3">
        <v>0.5</v>
      </c>
      <c r="D3">
        <f>1-C3</f>
        <v>0.5</v>
      </c>
      <c r="F3" s="45">
        <v>1</v>
      </c>
      <c r="G3" s="45">
        <f>1-F3</f>
        <v>0</v>
      </c>
      <c r="H3" cm="1">
        <f t="array" ref="H3">SQRT(MMULT(MMULT(F3:G3,Prices!$N$8:$O$9),TRANSPOSE('PS3'!F3:G3)))</f>
        <v>1.2206057613505322E-2</v>
      </c>
      <c r="I3" cm="1">
        <f t="array" ref="I3">MMULT(F3:G3,TRANSPOSE(Prices!$N$4:$O$4))</f>
        <v>5.8947067989276322E-4</v>
      </c>
    </row>
    <row r="4" spans="2:9" x14ac:dyDescent="0.2">
      <c r="B4" t="s">
        <v>132</v>
      </c>
      <c r="C4" cm="1">
        <f t="array" ref="C4">MMULT(C3:D3,TRANSPOSE(Prices!N4:O4))</f>
        <v>8.6856157798167956E-4</v>
      </c>
      <c r="F4" s="45">
        <f>F3-0.05</f>
        <v>0.95</v>
      </c>
      <c r="G4" s="45">
        <f t="shared" ref="G4:G23" si="0">1-F4</f>
        <v>5.0000000000000044E-2</v>
      </c>
      <c r="H4" cm="1">
        <f t="array" ref="H4">SQRT(MMULT(MMULT(F4:G4,Prices!$N$8:$O$9),TRANSPOSE('PS3'!F4:G4)))</f>
        <v>1.1887926574372241E-2</v>
      </c>
      <c r="I4" cm="1">
        <f t="array" ref="I4">MMULT(F4:G4,TRANSPOSE(Prices!$N$4:$O$4))</f>
        <v>6.1737976970165488E-4</v>
      </c>
    </row>
    <row r="5" spans="2:9" x14ac:dyDescent="0.2">
      <c r="B5" t="s">
        <v>133</v>
      </c>
      <c r="C5">
        <f>SQRT(C6)</f>
        <v>1.3195923437344778E-2</v>
      </c>
      <c r="F5" s="45">
        <f t="shared" ref="F5:F22" si="1">F4-0.05</f>
        <v>0.89999999999999991</v>
      </c>
      <c r="G5" s="45">
        <f t="shared" si="0"/>
        <v>0.10000000000000009</v>
      </c>
      <c r="H5" cm="1">
        <f t="array" ref="H5">SQRT(MMULT(MMULT(F5:G5,Prices!$N$8:$O$9),TRANSPOSE('PS3'!F5:G5)))</f>
        <v>1.1658467524284576E-2</v>
      </c>
      <c r="I5" cm="1">
        <f t="array" ref="I5">MMULT(F5:G5,TRANSPOSE(Prices!$N$4:$O$4))</f>
        <v>6.4528885951054655E-4</v>
      </c>
    </row>
    <row r="6" spans="2:9" x14ac:dyDescent="0.2">
      <c r="B6" t="s">
        <v>130</v>
      </c>
      <c r="C6" cm="1">
        <f t="array" ref="C6">MMULT(MMULT(C3:D3,Prices!N8:O9),TRANSPOSE('PS3'!C3:D3))</f>
        <v>1.7413239536426522E-4</v>
      </c>
      <c r="F6" s="45">
        <f t="shared" si="1"/>
        <v>0.84999999999999987</v>
      </c>
      <c r="G6" s="45">
        <f t="shared" si="0"/>
        <v>0.15000000000000013</v>
      </c>
      <c r="H6" cm="1">
        <f t="array" ref="H6">SQRT(MMULT(MMULT(F6:G6,Prices!$N$8:$O$9),TRANSPOSE('PS3'!F6:G6)))</f>
        <v>1.1522978902853575E-2</v>
      </c>
      <c r="I6" cm="1">
        <f t="array" ref="I6">MMULT(F6:G6,TRANSPOSE(Prices!$N$4:$O$4))</f>
        <v>6.7319794931943822E-4</v>
      </c>
    </row>
    <row r="7" spans="2:9" x14ac:dyDescent="0.2">
      <c r="F7" s="45">
        <f t="shared" si="1"/>
        <v>0.79999999999999982</v>
      </c>
      <c r="G7" s="45">
        <f t="shared" si="0"/>
        <v>0.20000000000000018</v>
      </c>
      <c r="H7" cm="1">
        <f t="array" ref="H7">SQRT(MMULT(MMULT(F7:G7,Prices!$N$8:$O$9),TRANSPOSE('PS3'!F7:G7)))</f>
        <v>1.1484786962765003E-2</v>
      </c>
      <c r="I7" cm="1">
        <f t="array" ref="I7">MMULT(F7:G7,TRANSPOSE(Prices!$N$4:$O$4))</f>
        <v>7.0110703912832978E-4</v>
      </c>
    </row>
    <row r="8" spans="2:9" x14ac:dyDescent="0.2">
      <c r="B8" t="s">
        <v>134</v>
      </c>
      <c r="F8" s="45">
        <f t="shared" si="1"/>
        <v>0.74999999999999978</v>
      </c>
      <c r="G8" s="45">
        <f t="shared" si="0"/>
        <v>0.25000000000000022</v>
      </c>
      <c r="H8" cm="1">
        <f t="array" ref="H8">SQRT(MMULT(MMULT(F8:G8,Prices!$N$8:$O$9),TRANSPOSE('PS3'!F8:G8)))</f>
        <v>1.1544857355908015E-2</v>
      </c>
      <c r="I8" cm="1">
        <f t="array" ref="I8">MMULT(F8:G8,TRANSPOSE(Prices!$N$4:$O$4))</f>
        <v>7.2901612893722144E-4</v>
      </c>
    </row>
    <row r="9" spans="2:9" x14ac:dyDescent="0.2">
      <c r="F9" s="45">
        <f t="shared" si="1"/>
        <v>0.69999999999999973</v>
      </c>
      <c r="G9" s="45">
        <f t="shared" si="0"/>
        <v>0.30000000000000027</v>
      </c>
      <c r="H9" cm="1">
        <f t="array" ref="H9">SQRT(MMULT(MMULT(F9:G9,Prices!$N$8:$O$9),TRANSPOSE('PS3'!F9:G9)))</f>
        <v>1.1701676895219242E-2</v>
      </c>
      <c r="I9" cm="1">
        <f t="array" ref="I9">MMULT(F9:G9,TRANSPOSE(Prices!$N$4:$O$4))</f>
        <v>7.5692521874611311E-4</v>
      </c>
    </row>
    <row r="10" spans="2:9" x14ac:dyDescent="0.2">
      <c r="B10" t="s">
        <v>136</v>
      </c>
      <c r="C10" s="44">
        <v>1</v>
      </c>
      <c r="F10" s="45">
        <f t="shared" si="1"/>
        <v>0.64999999999999969</v>
      </c>
      <c r="G10" s="45">
        <f t="shared" si="0"/>
        <v>0.35000000000000031</v>
      </c>
      <c r="H10" cm="1">
        <f t="array" ref="H10">SQRT(MMULT(MMULT(F10:G10,Prices!$N$8:$O$9),TRANSPOSE('PS3'!F10:G10)))</f>
        <v>1.195143773592241E-2</v>
      </c>
      <c r="I10" cm="1">
        <f t="array" ref="I10">MMULT(F10:G10,TRANSPOSE(Prices!$N$4:$O$4))</f>
        <v>7.8483430855500478E-4</v>
      </c>
    </row>
    <row r="11" spans="2:9" x14ac:dyDescent="0.2">
      <c r="C11" s="44">
        <v>1</v>
      </c>
      <c r="F11" s="45">
        <f t="shared" si="1"/>
        <v>0.59999999999999964</v>
      </c>
      <c r="G11" s="45">
        <f t="shared" si="0"/>
        <v>0.40000000000000036</v>
      </c>
      <c r="H11" cm="1">
        <f t="array" ref="H11">SQRT(MMULT(MMULT(F11:G11,Prices!$N$8:$O$9),TRANSPOSE('PS3'!F11:G11)))</f>
        <v>1.228847414266029E-2</v>
      </c>
      <c r="I11" cm="1">
        <f t="array" ref="I11">MMULT(F11:G11,TRANSPOSE(Prices!$N$4:$O$4))</f>
        <v>8.1274339836389644E-4</v>
      </c>
    </row>
    <row r="12" spans="2:9" x14ac:dyDescent="0.2">
      <c r="C12" s="44">
        <v>1</v>
      </c>
      <c r="F12" s="45">
        <f t="shared" si="1"/>
        <v>0.5499999999999996</v>
      </c>
      <c r="G12" s="45">
        <f t="shared" si="0"/>
        <v>0.4500000000000004</v>
      </c>
      <c r="H12" cm="1">
        <f t="array" ref="H12">SQRT(MMULT(MMULT(F12:G12,Prices!$N$8:$O$9),TRANSPOSE('PS3'!F12:G12)))</f>
        <v>1.2705842772429895E-2</v>
      </c>
      <c r="I12" cm="1">
        <f t="array" ref="I12">MMULT(F12:G12,TRANSPOSE(Prices!$N$4:$O$4))</f>
        <v>8.4065248817278811E-4</v>
      </c>
    </row>
    <row r="13" spans="2:9" x14ac:dyDescent="0.2">
      <c r="F13" s="45">
        <f t="shared" si="1"/>
        <v>0.49999999999999961</v>
      </c>
      <c r="G13" s="45">
        <f t="shared" si="0"/>
        <v>0.50000000000000044</v>
      </c>
      <c r="H13" cm="1">
        <f t="array" ref="H13">SQRT(MMULT(MMULT(F13:G13,Prices!$N$8:$O$9),TRANSPOSE('PS3'!F13:G13)))</f>
        <v>1.3195923437344784E-2</v>
      </c>
      <c r="I13" cm="1">
        <f t="array" ref="I13">MMULT(F13:G13,TRANSPOSE(Prices!$N$4:$O$4))</f>
        <v>8.6856157798167978E-4</v>
      </c>
    </row>
    <row r="14" spans="2:9" x14ac:dyDescent="0.2">
      <c r="B14" t="s">
        <v>135</v>
      </c>
      <c r="C14" cm="1">
        <f t="array" ref="C14:C16">MMULT(MINVERSE(Prices!N8:P10),'PS3'!C10:C12)</f>
        <v>6053.1118407930398</v>
      </c>
      <c r="F14" s="45">
        <f t="shared" si="1"/>
        <v>0.44999999999999962</v>
      </c>
      <c r="G14" s="45">
        <f t="shared" si="0"/>
        <v>0.55000000000000038</v>
      </c>
      <c r="H14" cm="1">
        <f t="array" ref="H14">SQRT(MMULT(MMULT(F14:G14,Prices!$N$8:$O$9),TRANSPOSE('PS3'!F14:G14)))</f>
        <v>1.3750944010303426E-2</v>
      </c>
      <c r="I14" cm="1">
        <f t="array" ref="I14">MMULT(F14:G14,TRANSPOSE(Prices!$N$4:$O$4))</f>
        <v>8.9647066779057134E-4</v>
      </c>
    </row>
    <row r="15" spans="2:9" x14ac:dyDescent="0.2">
      <c r="C15">
        <v>1347.9704917878989</v>
      </c>
      <c r="F15" s="45">
        <f t="shared" si="1"/>
        <v>0.39999999999999963</v>
      </c>
      <c r="G15" s="45">
        <f t="shared" si="0"/>
        <v>0.60000000000000031</v>
      </c>
      <c r="H15" cm="1">
        <f t="array" ref="H15">SQRT(MMULT(MMULT(F15:G15,Prices!$N$8:$O$9),TRANSPOSE('PS3'!F15:G15)))</f>
        <v>1.4363378362641985E-2</v>
      </c>
      <c r="I15" cm="1">
        <f t="array" ref="I15">MMULT(F15:G15,TRANSPOSE(Prices!$N$4:$O$4))</f>
        <v>9.2437975759946289E-4</v>
      </c>
    </row>
    <row r="16" spans="2:9" x14ac:dyDescent="0.2">
      <c r="C16">
        <v>208.86626137428266</v>
      </c>
      <c r="F16" s="45">
        <f t="shared" si="1"/>
        <v>0.34999999999999964</v>
      </c>
      <c r="G16" s="45">
        <f t="shared" si="0"/>
        <v>0.65000000000000036</v>
      </c>
      <c r="H16" cm="1">
        <f t="array" ref="H16">SQRT(MMULT(MMULT(F16:G16,Prices!$N$8:$O$9),TRANSPOSE('PS3'!F16:G16)))</f>
        <v>1.502620796495251E-2</v>
      </c>
      <c r="I16" cm="1">
        <f t="array" ref="I16">MMULT(F16:G16,TRANSPOSE(Prices!$N$4:$O$4))</f>
        <v>9.5228884740835456E-4</v>
      </c>
    </row>
    <row r="17" spans="2:9" x14ac:dyDescent="0.2">
      <c r="B17" t="s">
        <v>137</v>
      </c>
      <c r="C17">
        <f>SUM(_xlfn.ANCHORARRAY(C14))</f>
        <v>7609.9485939552214</v>
      </c>
      <c r="F17" s="45">
        <f t="shared" si="1"/>
        <v>0.29999999999999966</v>
      </c>
      <c r="G17" s="45">
        <f t="shared" si="0"/>
        <v>0.7000000000000004</v>
      </c>
      <c r="H17" cm="1">
        <f t="array" ref="H17">SQRT(MMULT(MMULT(F17:G17,Prices!$N$8:$O$9),TRANSPOSE('PS3'!F17:G17)))</f>
        <v>1.5733064692782225E-2</v>
      </c>
      <c r="I17" cm="1">
        <f t="array" ref="I17">MMULT(F17:G17,TRANSPOSE(Prices!$N$4:$O$4))</f>
        <v>9.8019793721724623E-4</v>
      </c>
    </row>
    <row r="18" spans="2:9" x14ac:dyDescent="0.2">
      <c r="F18" s="45">
        <f t="shared" si="1"/>
        <v>0.24999999999999967</v>
      </c>
      <c r="G18" s="45">
        <f t="shared" si="0"/>
        <v>0.75000000000000033</v>
      </c>
      <c r="H18" cm="1">
        <f t="array" ref="H18">SQRT(MMULT(MMULT(F18:G18,Prices!$N$8:$O$9),TRANSPOSE('PS3'!F18:G18)))</f>
        <v>1.6478283722894713E-2</v>
      </c>
      <c r="I18" cm="1">
        <f t="array" ref="I18">MMULT(F18:G18,TRANSPOSE(Prices!$N$4:$O$4))</f>
        <v>1.0081070270261379E-3</v>
      </c>
    </row>
    <row r="19" spans="2:9" x14ac:dyDescent="0.2">
      <c r="B19" t="s">
        <v>138</v>
      </c>
      <c r="C19">
        <f>C14/$C$17</f>
        <v>0.79542085811212748</v>
      </c>
      <c r="F19" s="45">
        <f t="shared" si="1"/>
        <v>0.19999999999999968</v>
      </c>
      <c r="G19" s="45">
        <f t="shared" si="0"/>
        <v>0.80000000000000027</v>
      </c>
      <c r="H19" cm="1">
        <f t="array" ref="H19">SQRT(MMULT(MMULT(F19:G19,Prices!$N$8:$O$9),TRANSPOSE('PS3'!F19:G19)))</f>
        <v>1.7256895876166176E-2</v>
      </c>
      <c r="I19" cm="1">
        <f t="array" ref="I19">MMULT(F19:G19,TRANSPOSE(Prices!$N$4:$O$4))</f>
        <v>1.0360161168350293E-3</v>
      </c>
    </row>
    <row r="20" spans="2:9" x14ac:dyDescent="0.2">
      <c r="C20">
        <f t="shared" ref="C20:C21" si="2">C15/$C$17</f>
        <v>0.17713266721126431</v>
      </c>
      <c r="F20" s="45">
        <f t="shared" si="1"/>
        <v>0.14999999999999969</v>
      </c>
      <c r="G20" s="45">
        <f t="shared" si="0"/>
        <v>0.85000000000000031</v>
      </c>
      <c r="H20" cm="1">
        <f t="array" ref="H20">SQRT(MMULT(MMULT(F20:G20,Prices!$N$8:$O$9),TRANSPOSE('PS3'!F20:G20)))</f>
        <v>1.8064583779128247E-2</v>
      </c>
      <c r="I20" cm="1">
        <f t="array" ref="I20">MMULT(F20:G20,TRANSPOSE(Prices!$N$4:$O$4))</f>
        <v>1.063925206643921E-3</v>
      </c>
    </row>
    <row r="21" spans="2:9" x14ac:dyDescent="0.2">
      <c r="C21">
        <f t="shared" si="2"/>
        <v>2.7446474676608264E-2</v>
      </c>
      <c r="F21" s="45">
        <f t="shared" si="1"/>
        <v>9.9999999999999686E-2</v>
      </c>
      <c r="G21" s="45">
        <f t="shared" si="0"/>
        <v>0.90000000000000036</v>
      </c>
      <c r="H21" cm="1">
        <f t="array" ref="H21">SQRT(MMULT(MMULT(F21:G21,Prices!$N$8:$O$9),TRANSPOSE('PS3'!F21:G21)))</f>
        <v>1.8897619690033021E-2</v>
      </c>
      <c r="I21" cm="1">
        <f t="array" ref="I21">MMULT(F21:G21,TRANSPOSE(Prices!$N$4:$O$4))</f>
        <v>1.0918342964528127E-3</v>
      </c>
    </row>
    <row r="22" spans="2:9" x14ac:dyDescent="0.2">
      <c r="C22">
        <f>SUM(C19:C21)</f>
        <v>1</v>
      </c>
      <c r="F22" s="45">
        <f t="shared" si="1"/>
        <v>4.9999999999999684E-2</v>
      </c>
      <c r="G22" s="45">
        <f t="shared" si="0"/>
        <v>0.95000000000000029</v>
      </c>
      <c r="H22" cm="1">
        <f t="array" ref="H22">SQRT(MMULT(MMULT(F22:G22,Prices!$N$8:$O$9),TRANSPOSE('PS3'!F22:G22)))</f>
        <v>1.9752796859907759E-2</v>
      </c>
      <c r="I22" cm="1">
        <f t="array" ref="I22">MMULT(F22:G22,TRANSPOSE(Prices!$N$4:$O$4))</f>
        <v>1.1197433862617043E-3</v>
      </c>
    </row>
    <row r="23" spans="2:9" x14ac:dyDescent="0.2">
      <c r="B23" t="s">
        <v>139</v>
      </c>
      <c r="F23" s="45">
        <v>0</v>
      </c>
      <c r="G23" s="45">
        <f t="shared" si="0"/>
        <v>1</v>
      </c>
      <c r="H23" cm="1">
        <f t="array" ref="H23">SQRT(MMULT(MMULT(F23:G23,Prices!$N$8:$O$9),TRANSPOSE('PS3'!F23:G23)))</f>
        <v>2.0627361649811587E-2</v>
      </c>
      <c r="I23" cm="1">
        <f t="array" ref="I23">MMULT(F23:G23,TRANSPOSE(Prices!$N$4:$O$4))</f>
        <v>1.1476524760705958E-3</v>
      </c>
    </row>
    <row r="24" spans="2:9" x14ac:dyDescent="0.2">
      <c r="B24" t="str">
        <f>B4</f>
        <v>ER</v>
      </c>
      <c r="C24">
        <f>C19*Prices!N4+Prices!O4*'PS3'!C20+'PS3'!C21*Prices!P4</f>
        <v>7.3254570364547644E-4</v>
      </c>
    </row>
    <row r="25" spans="2:9" x14ac:dyDescent="0.2">
      <c r="B25" t="str">
        <f t="shared" ref="B25:B26" si="3">B5</f>
        <v>Vol</v>
      </c>
      <c r="C25">
        <f>SQRT(C26)</f>
        <v>1.1463286280139165E-2</v>
      </c>
    </row>
    <row r="26" spans="2:9" x14ac:dyDescent="0.2">
      <c r="B26" t="str">
        <f t="shared" si="3"/>
        <v>Variance</v>
      </c>
      <c r="C26" cm="1">
        <f t="array" ref="C26">MMULT(MMULT(TRANSPOSE(C19:C21),Prices!N8:P10),'PS3'!C19:C21)</f>
        <v>1.3140693234042682E-4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BC864F-190F-FE4F-9079-77D5A8DEE80B}">
  <dimension ref="B1:E27"/>
  <sheetViews>
    <sheetView workbookViewId="0">
      <selection activeCell="D26" sqref="D26"/>
    </sheetView>
  </sheetViews>
  <sheetFormatPr baseColWidth="10" defaultRowHeight="15" x14ac:dyDescent="0.2"/>
  <sheetData>
    <row r="1" spans="2:5" x14ac:dyDescent="0.2">
      <c r="B1" t="s">
        <v>140</v>
      </c>
      <c r="C1">
        <v>0</v>
      </c>
    </row>
    <row r="2" spans="2:5" x14ac:dyDescent="0.2">
      <c r="C2">
        <f>C1/12</f>
        <v>0</v>
      </c>
    </row>
    <row r="3" spans="2:5" x14ac:dyDescent="0.2">
      <c r="B3" t="s">
        <v>141</v>
      </c>
    </row>
    <row r="5" spans="2:5" x14ac:dyDescent="0.2">
      <c r="B5" t="s">
        <v>142</v>
      </c>
    </row>
    <row r="6" spans="2:5" x14ac:dyDescent="0.2">
      <c r="B6" t="str">
        <f>Prices!N2</f>
        <v>WMT</v>
      </c>
      <c r="C6" t="str">
        <f>Prices!O2</f>
        <v>AMZN</v>
      </c>
      <c r="D6" t="str">
        <f>Prices!P2</f>
        <v>NVDA</v>
      </c>
      <c r="E6" t="str">
        <f>Prices!Q2</f>
        <v>SP500</v>
      </c>
    </row>
    <row r="7" spans="2:5" x14ac:dyDescent="0.2">
      <c r="B7">
        <f>Prices!N4-'PS4'!C2</f>
        <v>5.8947067989276322E-4</v>
      </c>
      <c r="C7">
        <f>Prices!O4-'PS4'!D2</f>
        <v>1.1476524760705958E-3</v>
      </c>
      <c r="D7">
        <f>Prices!P4-'PS4'!E2</f>
        <v>2.1999796406166712E-3</v>
      </c>
      <c r="E7">
        <f>Prices!Q4-'PS4'!F2</f>
        <v>5.2848593423443925E-4</v>
      </c>
    </row>
    <row r="8" spans="2:5" x14ac:dyDescent="0.2">
      <c r="B8" t="s">
        <v>143</v>
      </c>
    </row>
    <row r="10" spans="2:5" x14ac:dyDescent="0.2">
      <c r="B10" t="s">
        <v>136</v>
      </c>
      <c r="C10" s="44">
        <v>1</v>
      </c>
    </row>
    <row r="11" spans="2:5" x14ac:dyDescent="0.2">
      <c r="C11" s="44">
        <v>1</v>
      </c>
    </row>
    <row r="12" spans="2:5" x14ac:dyDescent="0.2">
      <c r="C12" s="44">
        <v>1</v>
      </c>
    </row>
    <row r="14" spans="2:5" x14ac:dyDescent="0.2">
      <c r="B14" t="s">
        <v>135</v>
      </c>
      <c r="C14" cm="1">
        <f t="array" ref="C14:C16">MMULT(MINVERSE(Prices!N8:P10),TRANSPOSE(B7:D7))</f>
        <v>2.4682694707398789</v>
      </c>
    </row>
    <row r="15" spans="2:5" x14ac:dyDescent="0.2">
      <c r="C15">
        <v>0.9748884937977027</v>
      </c>
    </row>
    <row r="16" spans="2:5" x14ac:dyDescent="0.2">
      <c r="C16">
        <v>2.1314771829272501</v>
      </c>
    </row>
    <row r="17" spans="2:3" x14ac:dyDescent="0.2">
      <c r="B17" t="s">
        <v>137</v>
      </c>
      <c r="C17">
        <f>SUM(C14:C16)</f>
        <v>5.5746351474648321</v>
      </c>
    </row>
    <row r="19" spans="2:3" x14ac:dyDescent="0.2">
      <c r="B19" t="s">
        <v>138</v>
      </c>
      <c r="C19" s="21">
        <f>C14/$C$17</f>
        <v>0.44276789519801485</v>
      </c>
    </row>
    <row r="20" spans="2:3" x14ac:dyDescent="0.2">
      <c r="C20" s="21">
        <f>C15/$C$17</f>
        <v>0.17487933613754994</v>
      </c>
    </row>
    <row r="21" spans="2:3" x14ac:dyDescent="0.2">
      <c r="C21" s="21">
        <f>C16/$C$17</f>
        <v>0.38235276866443513</v>
      </c>
    </row>
    <row r="22" spans="2:3" x14ac:dyDescent="0.2">
      <c r="B22" t="s">
        <v>144</v>
      </c>
      <c r="C22">
        <f>SUM(C19:C21)</f>
        <v>0.99999999999999989</v>
      </c>
    </row>
    <row r="24" spans="2:3" x14ac:dyDescent="0.2">
      <c r="B24" t="s">
        <v>145</v>
      </c>
    </row>
    <row r="25" spans="2:3" x14ac:dyDescent="0.2">
      <c r="B25" t="s">
        <v>132</v>
      </c>
      <c r="C25" cm="1">
        <f t="array" ref="C25">SUMPRODUCT(C19:C21,TRANSPOSE(B7:D7))</f>
        <v>1.3028677019440759E-3</v>
      </c>
    </row>
    <row r="26" spans="2:3" x14ac:dyDescent="0.2">
      <c r="B26" t="s">
        <v>133</v>
      </c>
      <c r="C26">
        <f>SQRT(C27)</f>
        <v>1.5287692361623636E-2</v>
      </c>
    </row>
    <row r="27" spans="2:3" x14ac:dyDescent="0.2">
      <c r="B27" t="s">
        <v>146</v>
      </c>
      <c r="C27" cm="1">
        <f t="array" ref="C27">MMULT(MMULT(TRANSPOSE(C19:C21),Prices!N8:P10),'PS4'!C19:C21)</f>
        <v>2.3371353774364568E-4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1B5A58-4BB9-6C4A-B3E4-2F6854862B99}">
  <dimension ref="A2:F14"/>
  <sheetViews>
    <sheetView workbookViewId="0">
      <selection activeCell="C11" sqref="C11"/>
    </sheetView>
  </sheetViews>
  <sheetFormatPr baseColWidth="10" defaultRowHeight="15" x14ac:dyDescent="0.2"/>
  <sheetData>
    <row r="2" spans="1:6" x14ac:dyDescent="0.2">
      <c r="A2" t="s">
        <v>147</v>
      </c>
      <c r="C2">
        <v>50</v>
      </c>
      <c r="D2">
        <v>100</v>
      </c>
    </row>
    <row r="3" spans="1:6" x14ac:dyDescent="0.2">
      <c r="C3">
        <v>150</v>
      </c>
      <c r="D3">
        <v>150</v>
      </c>
    </row>
    <row r="4" spans="1:6" x14ac:dyDescent="0.2">
      <c r="C4">
        <f>C2/C3</f>
        <v>0.33333333333333331</v>
      </c>
      <c r="D4">
        <f>D2/D3</f>
        <v>0.66666666666666663</v>
      </c>
    </row>
    <row r="5" spans="1:6" x14ac:dyDescent="0.2">
      <c r="C5">
        <v>0.05</v>
      </c>
      <c r="D5">
        <v>0.1</v>
      </c>
      <c r="E5" t="s">
        <v>148</v>
      </c>
      <c r="F5">
        <f>D2/D3*D5+C2/C3*C5*(1-0.2)</f>
        <v>0.08</v>
      </c>
    </row>
    <row r="11" spans="1:6" x14ac:dyDescent="0.2">
      <c r="A11" t="s">
        <v>147</v>
      </c>
      <c r="B11" t="s">
        <v>149</v>
      </c>
      <c r="C11">
        <v>0.08</v>
      </c>
    </row>
    <row r="12" spans="1:6" x14ac:dyDescent="0.2">
      <c r="B12" t="s">
        <v>150</v>
      </c>
      <c r="C12">
        <v>2.1999999999999999E-2</v>
      </c>
    </row>
    <row r="13" spans="1:6" x14ac:dyDescent="0.2">
      <c r="B13" t="s">
        <v>151</v>
      </c>
      <c r="C13">
        <v>0.6</v>
      </c>
    </row>
    <row r="14" spans="1:6" x14ac:dyDescent="0.2">
      <c r="B14" t="s">
        <v>152</v>
      </c>
      <c r="C14">
        <f>C11-C12*C13</f>
        <v>6.6799999999999998E-2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820069-9DC9-6148-AEC8-E9F9976BD9FB}">
  <dimension ref="A1:J3525"/>
  <sheetViews>
    <sheetView topLeftCell="E1" workbookViewId="0">
      <selection activeCell="L4" sqref="L4"/>
    </sheetView>
  </sheetViews>
  <sheetFormatPr baseColWidth="10" defaultRowHeight="15" x14ac:dyDescent="0.2"/>
  <sheetData>
    <row r="1" spans="1:10" x14ac:dyDescent="0.2">
      <c r="A1">
        <f>Prices!G1</f>
        <v>0</v>
      </c>
      <c r="B1" t="str">
        <f>Prices!H1</f>
        <v>WMT</v>
      </c>
      <c r="C1" t="str">
        <f>Prices!I1</f>
        <v>AMZN</v>
      </c>
      <c r="D1" t="str">
        <f>Prices!J1</f>
        <v>NVDA</v>
      </c>
      <c r="E1" t="str">
        <f>Prices!K1</f>
        <v>SP500</v>
      </c>
    </row>
    <row r="2" spans="1:10" x14ac:dyDescent="0.2">
      <c r="A2" t="str">
        <f>Prices!G2</f>
        <v>date</v>
      </c>
    </row>
    <row r="3" spans="1:10" x14ac:dyDescent="0.2">
      <c r="A3" s="41">
        <f>Prices!G3</f>
        <v>40422</v>
      </c>
    </row>
    <row r="4" spans="1:10" x14ac:dyDescent="0.2">
      <c r="A4" s="41">
        <f>Prices!G4</f>
        <v>40423</v>
      </c>
      <c r="B4" s="21">
        <f>Prices!H4</f>
        <v>1.0937181178043921E-2</v>
      </c>
      <c r="C4" s="21">
        <f>Prices!I4</f>
        <v>2.0529875484494697E-2</v>
      </c>
      <c r="D4" s="21">
        <f>Prices!J4</f>
        <v>1.8085477633227987E-2</v>
      </c>
      <c r="E4" s="21">
        <f>Prices!K4</f>
        <v>9.0808362993708425E-3</v>
      </c>
      <c r="G4" t="str">
        <f>B1</f>
        <v>WMT</v>
      </c>
      <c r="H4" t="str">
        <f t="shared" ref="H4:J4" si="0">C1</f>
        <v>AMZN</v>
      </c>
      <c r="I4" t="str">
        <f t="shared" si="0"/>
        <v>NVDA</v>
      </c>
      <c r="J4" t="str">
        <f t="shared" si="0"/>
        <v>SP500</v>
      </c>
    </row>
    <row r="5" spans="1:10" x14ac:dyDescent="0.2">
      <c r="A5" s="41">
        <f>Prices!G5</f>
        <v>40424</v>
      </c>
      <c r="B5" s="21">
        <f>Prices!H5</f>
        <v>5.4093521038253451E-3</v>
      </c>
      <c r="C5" s="21">
        <f>Prices!I5</f>
        <v>2.6477317094587116E-2</v>
      </c>
      <c r="D5" s="21">
        <f>Prices!J5</f>
        <v>3.4482758306419559E-2</v>
      </c>
      <c r="E5" s="21">
        <f>Prices!K5</f>
        <v>1.321900221746275E-2</v>
      </c>
      <c r="G5" s="22">
        <f>INTERCEPT(B4:B3525,$E$4:$E$3525)</f>
        <v>3.2362124805626331E-4</v>
      </c>
      <c r="H5" s="22">
        <f t="shared" ref="H5:J5" si="1">INTERCEPT(C4:C3525,$E$4:$E$3525)</f>
        <v>5.4871740028496143E-4</v>
      </c>
      <c r="I5" s="22">
        <f t="shared" si="1"/>
        <v>1.329134409710485E-3</v>
      </c>
      <c r="J5">
        <f t="shared" si="1"/>
        <v>0</v>
      </c>
    </row>
    <row r="6" spans="1:10" x14ac:dyDescent="0.2">
      <c r="A6" s="41">
        <f>Prices!G6</f>
        <v>40428</v>
      </c>
      <c r="B6" s="21">
        <f>Prices!H6</f>
        <v>-3.4589812048662952E-3</v>
      </c>
      <c r="C6" s="21">
        <f>Prices!I6</f>
        <v>-1.1312024733805548E-2</v>
      </c>
      <c r="D6" s="21">
        <f>Prices!J6</f>
        <v>9.0907392172723256E-3</v>
      </c>
      <c r="E6" s="21">
        <f>Prices!K6</f>
        <v>-1.1471189835572382E-2</v>
      </c>
      <c r="G6" s="22">
        <f>SLOPE(B4:B3525,$E$4:$E$3525)</f>
        <v>0.50303974924442862</v>
      </c>
      <c r="H6" s="22">
        <f t="shared" ref="H6:J6" si="2">SLOPE(C4:C3525,$E$4:$E$3525)</f>
        <v>1.1333037210408394</v>
      </c>
      <c r="I6" s="22">
        <f t="shared" si="2"/>
        <v>1.647811558443246</v>
      </c>
      <c r="J6">
        <f t="shared" si="2"/>
        <v>1</v>
      </c>
    </row>
    <row r="7" spans="1:10" x14ac:dyDescent="0.2">
      <c r="A7" s="41">
        <f>Prices!G7</f>
        <v>40429</v>
      </c>
      <c r="B7" s="21">
        <f>Prices!H7</f>
        <v>-5.7826156387912194E-4</v>
      </c>
      <c r="C7" s="21">
        <f>Prices!I7</f>
        <v>1.3992088200915687E-2</v>
      </c>
      <c r="D7" s="21">
        <f>Prices!J7</f>
        <v>3.3032977188180324E-2</v>
      </c>
      <c r="E7" s="21">
        <f>Prices!K7</f>
        <v>6.4386990941125433E-3</v>
      </c>
    </row>
    <row r="8" spans="1:10" x14ac:dyDescent="0.2">
      <c r="A8" s="41">
        <f>Prices!G8</f>
        <v>40430</v>
      </c>
      <c r="B8" s="21">
        <f>Prices!H8</f>
        <v>1.5435700625197639E-3</v>
      </c>
      <c r="C8" s="21">
        <f>Prices!I8</f>
        <v>8.9119269756412489E-3</v>
      </c>
      <c r="D8" s="21">
        <f>Prices!J8</f>
        <v>-1.3565885150625068E-2</v>
      </c>
      <c r="E8" s="21">
        <f>Prices!K8</f>
        <v>4.832290465807132E-3</v>
      </c>
    </row>
    <row r="9" spans="1:10" x14ac:dyDescent="0.2">
      <c r="A9" s="41">
        <f>Prices!G9</f>
        <v>40431</v>
      </c>
      <c r="B9" s="21">
        <f>Prices!H9</f>
        <v>1.1560055162653723E-3</v>
      </c>
      <c r="C9" s="21">
        <f>Prices!I9</f>
        <v>1.4674478304922633E-2</v>
      </c>
      <c r="D9" s="21">
        <f>Prices!J9</f>
        <v>-1.0805460382411813E-2</v>
      </c>
      <c r="E9" s="21">
        <f>Prices!K9</f>
        <v>4.8633327332319176E-3</v>
      </c>
    </row>
    <row r="10" spans="1:10" x14ac:dyDescent="0.2">
      <c r="A10" s="41">
        <f>Prices!G10</f>
        <v>40434</v>
      </c>
      <c r="B10" s="21">
        <f>Prices!H10</f>
        <v>4.6177129828947625E-3</v>
      </c>
      <c r="C10" s="21">
        <f>Prices!I10</f>
        <v>1.8463881493026912E-2</v>
      </c>
      <c r="D10" s="21">
        <f>Prices!J10</f>
        <v>5.6604408965853059E-2</v>
      </c>
      <c r="E10" s="21">
        <f>Prices!K10</f>
        <v>1.1130615523951004E-2</v>
      </c>
    </row>
    <row r="11" spans="1:10" x14ac:dyDescent="0.2">
      <c r="A11" s="41">
        <f>Prices!G11</f>
        <v>40435</v>
      </c>
      <c r="B11" s="21">
        <f>Prices!H11</f>
        <v>8.6194071291076507E-3</v>
      </c>
      <c r="C11" s="21">
        <f>Prices!I11</f>
        <v>4.6873812739105514E-3</v>
      </c>
      <c r="D11" s="21">
        <f>Prices!J11</f>
        <v>-9.3989705751967856E-3</v>
      </c>
      <c r="E11" s="21">
        <f>Prices!K11</f>
        <v>-7.131188010386369E-4</v>
      </c>
    </row>
    <row r="12" spans="1:10" x14ac:dyDescent="0.2">
      <c r="A12" s="41">
        <f>Prices!G12</f>
        <v>40436</v>
      </c>
      <c r="B12" s="21">
        <f>Prices!H12</f>
        <v>3.7977332125387502E-3</v>
      </c>
      <c r="C12" s="21">
        <f>Prices!I12</f>
        <v>-2.0583008158542304E-3</v>
      </c>
      <c r="D12" s="21">
        <f>Prices!J12</f>
        <v>1.8974693457649572E-3</v>
      </c>
      <c r="E12" s="21">
        <f>Prices!K12</f>
        <v>3.5411382436780769E-3</v>
      </c>
    </row>
    <row r="13" spans="1:10" x14ac:dyDescent="0.2">
      <c r="A13" s="41">
        <f>Prices!G13</f>
        <v>40437</v>
      </c>
      <c r="B13" s="21">
        <f>Prices!H13</f>
        <v>5.4859175088929285E-3</v>
      </c>
      <c r="C13" s="21">
        <f>Prices!I13</f>
        <v>1.8425551639715154E-2</v>
      </c>
      <c r="D13" s="21">
        <f>Prices!J13</f>
        <v>9.4693788726907258E-4</v>
      </c>
      <c r="E13" s="21">
        <f>Prices!K13</f>
        <v>-3.6434356944425872E-4</v>
      </c>
    </row>
    <row r="14" spans="1:10" x14ac:dyDescent="0.2">
      <c r="A14" s="41">
        <f>Prices!G14</f>
        <v>40438</v>
      </c>
      <c r="B14" s="21">
        <f>Prices!H14</f>
        <v>-2.6339072566595933E-3</v>
      </c>
      <c r="C14" s="21">
        <f>Prices!I14</f>
        <v>1.2826606596536561E-3</v>
      </c>
      <c r="D14" s="21">
        <f>Prices!J14</f>
        <v>-1.8921459754438485E-3</v>
      </c>
      <c r="E14" s="21">
        <f>Prices!K14</f>
        <v>8.2685609151833539E-4</v>
      </c>
    </row>
    <row r="15" spans="1:10" x14ac:dyDescent="0.2">
      <c r="A15" s="41">
        <f>Prices!G15</f>
        <v>40441</v>
      </c>
      <c r="B15" s="21">
        <f>Prices!H15</f>
        <v>9.9984647360376079E-3</v>
      </c>
      <c r="C15" s="21">
        <f>Prices!I15</f>
        <v>2.0091716589830222E-2</v>
      </c>
      <c r="D15" s="21">
        <f>Prices!J15</f>
        <v>1.5165987840437101E-2</v>
      </c>
      <c r="E15" s="21">
        <f>Prices!K15</f>
        <v>1.5209797099417388E-2</v>
      </c>
    </row>
    <row r="16" spans="1:10" x14ac:dyDescent="0.2">
      <c r="A16" s="41">
        <f>Prices!G16</f>
        <v>40442</v>
      </c>
      <c r="B16" s="21">
        <f>Prices!H16</f>
        <v>5.6018849187470892E-4</v>
      </c>
      <c r="C16" s="21">
        <f>Prices!I16</f>
        <v>-3.7673601831144099E-3</v>
      </c>
      <c r="D16" s="21">
        <f>Prices!J16</f>
        <v>5.4154764018158552E-2</v>
      </c>
      <c r="E16" s="21">
        <f>Prices!K16</f>
        <v>-2.5640207051630393E-3</v>
      </c>
    </row>
    <row r="17" spans="1:5" x14ac:dyDescent="0.2">
      <c r="A17" s="41">
        <f>Prices!G17</f>
        <v>40443</v>
      </c>
      <c r="B17" s="21">
        <f>Prices!H17</f>
        <v>4.6667076000291132E-3</v>
      </c>
      <c r="C17" s="21">
        <f>Prices!I17</f>
        <v>7.2977944891989832E-3</v>
      </c>
      <c r="D17" s="21">
        <f>Prices!J17</f>
        <v>8.857563160386217E-3</v>
      </c>
      <c r="E17" s="21">
        <f>Prices!K17</f>
        <v>-4.8254925161528295E-3</v>
      </c>
    </row>
    <row r="18" spans="1:5" x14ac:dyDescent="0.2">
      <c r="A18" s="41">
        <f>Prices!G18</f>
        <v>40444</v>
      </c>
      <c r="B18" s="21">
        <f>Prices!H18</f>
        <v>-3.1584625059093369E-3</v>
      </c>
      <c r="C18" s="21">
        <f>Prices!I18</f>
        <v>6.7180557610513336E-3</v>
      </c>
      <c r="D18" s="21">
        <f>Prices!J18</f>
        <v>2.0193277104267437E-2</v>
      </c>
      <c r="E18" s="21">
        <f>Prices!K18</f>
        <v>-8.3313403730922442E-3</v>
      </c>
    </row>
    <row r="19" spans="1:5" x14ac:dyDescent="0.2">
      <c r="A19" s="41">
        <f>Prices!G19</f>
        <v>40445</v>
      </c>
      <c r="B19" s="21">
        <f>Prices!H19</f>
        <v>8.0147098467136871E-3</v>
      </c>
      <c r="C19" s="21">
        <f>Prices!I19</f>
        <v>5.1553818373319071E-2</v>
      </c>
      <c r="D19" s="21">
        <f>Prices!J19</f>
        <v>5.507740332992328E-2</v>
      </c>
      <c r="E19" s="21">
        <f>Prices!K19</f>
        <v>2.1194392870525602E-2</v>
      </c>
    </row>
    <row r="20" spans="1:5" x14ac:dyDescent="0.2">
      <c r="A20" s="41">
        <f>Prices!G20</f>
        <v>40448</v>
      </c>
      <c r="B20" s="21">
        <f>Prices!H20</f>
        <v>-1.1094836043458076E-2</v>
      </c>
      <c r="C20" s="21">
        <f>Prices!I20</f>
        <v>-8.461375000884841E-3</v>
      </c>
      <c r="D20" s="21">
        <f>Prices!J20</f>
        <v>-2.1207320543745967E-2</v>
      </c>
      <c r="E20" s="21">
        <f>Prices!K20</f>
        <v>-5.6674325529811886E-3</v>
      </c>
    </row>
    <row r="21" spans="1:5" x14ac:dyDescent="0.2">
      <c r="A21" s="41">
        <f>Prices!G21</f>
        <v>40449</v>
      </c>
      <c r="B21" s="21">
        <f>Prices!H21</f>
        <v>6.3576658368007383E-3</v>
      </c>
      <c r="C21" s="21">
        <f>Prices!I21</f>
        <v>2.0706527848803891E-3</v>
      </c>
      <c r="D21" s="21">
        <f>Prices!J21</f>
        <v>-2.499807108769625E-3</v>
      </c>
      <c r="E21" s="21">
        <f>Prices!K21</f>
        <v>4.8503859661404025E-3</v>
      </c>
    </row>
    <row r="22" spans="1:5" x14ac:dyDescent="0.2">
      <c r="A22" s="41">
        <f>Prices!G22</f>
        <v>40450</v>
      </c>
      <c r="B22" s="21">
        <f>Prices!H22</f>
        <v>-8.7327877355243763E-3</v>
      </c>
      <c r="C22" s="21">
        <f>Prices!I22</f>
        <v>-4.445842129524924E-3</v>
      </c>
      <c r="D22" s="21">
        <f>Prices!J22</f>
        <v>-7.5188711997419277E-3</v>
      </c>
      <c r="E22" s="21">
        <f>Prices!K22</f>
        <v>-2.5877591067353656E-3</v>
      </c>
    </row>
    <row r="23" spans="1:5" x14ac:dyDescent="0.2">
      <c r="A23" s="41">
        <f>Prices!G23</f>
        <v>40451</v>
      </c>
      <c r="B23" s="21">
        <f>Prices!H23</f>
        <v>3.1864332052776705E-3</v>
      </c>
      <c r="C23" s="21">
        <f>Prices!I23</f>
        <v>-1.2139118055263132E-2</v>
      </c>
      <c r="D23" s="21">
        <f>Prices!J23</f>
        <v>-1.6835331082124982E-2</v>
      </c>
      <c r="E23" s="21">
        <f>Prices!K23</f>
        <v>-3.0837219795710746E-3</v>
      </c>
    </row>
    <row r="24" spans="1:5" x14ac:dyDescent="0.2">
      <c r="A24" s="41">
        <f>Prices!G24</f>
        <v>40452</v>
      </c>
      <c r="B24" s="21">
        <f>Prices!H24</f>
        <v>-2.9895854303171794E-3</v>
      </c>
      <c r="C24" s="21">
        <f>Prices!I24</f>
        <v>-2.1329430218002488E-2</v>
      </c>
      <c r="D24" s="21">
        <f>Prices!J24</f>
        <v>-2.8252714015635338E-2</v>
      </c>
      <c r="E24" s="21">
        <f>Prices!K24</f>
        <v>4.416438149671853E-3</v>
      </c>
    </row>
    <row r="25" spans="1:5" x14ac:dyDescent="0.2">
      <c r="A25" s="41">
        <f>Prices!G25</f>
        <v>40455</v>
      </c>
      <c r="B25" s="21">
        <f>Prices!H25</f>
        <v>3.9357102311806573E-3</v>
      </c>
      <c r="C25" s="21">
        <f>Prices!I25</f>
        <v>1.0929624932041415E-2</v>
      </c>
      <c r="D25" s="21">
        <f>Prices!J25</f>
        <v>-9.6919874591275823E-3</v>
      </c>
      <c r="E25" s="21">
        <f>Prices!K25</f>
        <v>-8.0349325449725617E-3</v>
      </c>
    </row>
    <row r="26" spans="1:5" x14ac:dyDescent="0.2">
      <c r="A26" s="41">
        <f>Prices!G26</f>
        <v>40456</v>
      </c>
      <c r="B26" s="21">
        <f>Prices!H26</f>
        <v>8.0269689564455068E-3</v>
      </c>
      <c r="C26" s="21">
        <f>Prices!I26</f>
        <v>3.5266127266080805E-2</v>
      </c>
      <c r="D26" s="21">
        <f>Prices!J26</f>
        <v>7.1169688383714291E-3</v>
      </c>
      <c r="E26" s="21">
        <f>Prices!K26</f>
        <v>2.0861340857339927E-2</v>
      </c>
    </row>
    <row r="27" spans="1:5" x14ac:dyDescent="0.2">
      <c r="A27" s="41">
        <f>Prices!G27</f>
        <v>40457</v>
      </c>
      <c r="B27" s="21">
        <f>Prices!H27</f>
        <v>1.0370070366527437E-2</v>
      </c>
      <c r="C27" s="21">
        <f>Prices!I27</f>
        <v>-3.4002606800788149E-2</v>
      </c>
      <c r="D27" s="21">
        <f>Prices!J27</f>
        <v>-4.7703042578826071E-2</v>
      </c>
      <c r="E27" s="21">
        <f>Prices!K27</f>
        <v>-6.7200430755975926E-4</v>
      </c>
    </row>
    <row r="28" spans="1:5" x14ac:dyDescent="0.2">
      <c r="A28" s="41">
        <f>Prices!G28</f>
        <v>40458</v>
      </c>
      <c r="B28" s="21">
        <f>Prices!H28</f>
        <v>-3.6656958394096859E-3</v>
      </c>
      <c r="C28" s="21">
        <f>Prices!I28</f>
        <v>5.5984487910387681E-3</v>
      </c>
      <c r="D28" s="21">
        <f>Prices!J28</f>
        <v>-7.4207851314240791E-3</v>
      </c>
      <c r="E28" s="21">
        <f>Prices!K28</f>
        <v>-1.6465184856065962E-3</v>
      </c>
    </row>
    <row r="29" spans="1:5" x14ac:dyDescent="0.2">
      <c r="A29" s="41">
        <f>Prices!G29</f>
        <v>40459</v>
      </c>
      <c r="B29" s="21">
        <f>Prices!H29</f>
        <v>9.2027720642746079E-4</v>
      </c>
      <c r="C29" s="21">
        <f>Prices!I29</f>
        <v>-4.6073814976298477E-3</v>
      </c>
      <c r="D29" s="21">
        <f>Prices!J29</f>
        <v>1.4953010702955405E-2</v>
      </c>
      <c r="E29" s="21">
        <f>Prices!K29</f>
        <v>6.1222774629861032E-3</v>
      </c>
    </row>
    <row r="30" spans="1:5" x14ac:dyDescent="0.2">
      <c r="A30" s="41">
        <f>Prices!G30</f>
        <v>40462</v>
      </c>
      <c r="B30" s="21">
        <f>Prices!H30</f>
        <v>3.6757281302890097E-3</v>
      </c>
      <c r="C30" s="21">
        <f>Prices!I30</f>
        <v>-1.6200569015919375E-2</v>
      </c>
      <c r="D30" s="21">
        <f>Prices!J30</f>
        <v>-4.6040780034433126E-3</v>
      </c>
      <c r="E30" s="21">
        <f>Prices!K30</f>
        <v>1.4583701368908741E-4</v>
      </c>
    </row>
    <row r="31" spans="1:5" x14ac:dyDescent="0.2">
      <c r="A31" s="41">
        <f>Prices!G31</f>
        <v>40463</v>
      </c>
      <c r="B31" s="21">
        <f>Prices!H31</f>
        <v>-1.2635502291557608E-2</v>
      </c>
      <c r="C31" s="21">
        <f>Prices!I31</f>
        <v>2.2544553607459328E-2</v>
      </c>
      <c r="D31" s="21">
        <f>Prices!J31</f>
        <v>1.9427137876160128E-2</v>
      </c>
      <c r="E31" s="21">
        <f>Prices!K31</f>
        <v>3.8187572565584471E-3</v>
      </c>
    </row>
    <row r="32" spans="1:5" x14ac:dyDescent="0.2">
      <c r="A32" s="41">
        <f>Prices!G32</f>
        <v>40464</v>
      </c>
      <c r="B32" s="21">
        <f>Prices!H32</f>
        <v>-1.854423465486857E-3</v>
      </c>
      <c r="C32" s="21">
        <f>Prices!I32</f>
        <v>-8.3716492827012878E-3</v>
      </c>
      <c r="D32" s="21">
        <f>Prices!J32</f>
        <v>2.9037718492614717E-2</v>
      </c>
      <c r="E32" s="21">
        <f>Prices!K32</f>
        <v>7.121020249775345E-3</v>
      </c>
    </row>
    <row r="33" spans="1:5" x14ac:dyDescent="0.2">
      <c r="A33" s="41">
        <f>Prices!G33</f>
        <v>40465</v>
      </c>
      <c r="B33" s="21">
        <f>Prices!H33</f>
        <v>-1.0590583971493813E-2</v>
      </c>
      <c r="C33" s="21">
        <f>Prices!I33</f>
        <v>2.320052300098574E-3</v>
      </c>
      <c r="D33" s="21">
        <f>Prices!J33</f>
        <v>-1.5873056771232741E-2</v>
      </c>
      <c r="E33" s="21">
        <f>Prices!K33</f>
        <v>-3.6413862043912504E-3</v>
      </c>
    </row>
    <row r="34" spans="1:5" x14ac:dyDescent="0.2">
      <c r="A34" s="41">
        <f>Prices!G34</f>
        <v>40466</v>
      </c>
      <c r="B34" s="21">
        <f>Prices!H34</f>
        <v>1.8776819847001664E-3</v>
      </c>
      <c r="C34" s="21">
        <f>Prices!I34</f>
        <v>5.8573923078617307E-2</v>
      </c>
      <c r="D34" s="21">
        <f>Prices!J34</f>
        <v>1.1648469916220927E-2</v>
      </c>
      <c r="E34" s="21">
        <f>Prices!K34</f>
        <v>2.0274847550953989E-3</v>
      </c>
    </row>
    <row r="35" spans="1:5" x14ac:dyDescent="0.2">
      <c r="A35" s="41">
        <f>Prices!G35</f>
        <v>40469</v>
      </c>
      <c r="B35" s="21">
        <f>Prices!H35</f>
        <v>7.6851367130519261E-3</v>
      </c>
      <c r="C35" s="21">
        <f>Prices!I35</f>
        <v>-6.5597544579112377E-3</v>
      </c>
      <c r="D35" s="21">
        <f>Prices!J35</f>
        <v>6.2005491495251697E-3</v>
      </c>
      <c r="E35" s="21">
        <f>Prices!K35</f>
        <v>7.2437449964553036E-3</v>
      </c>
    </row>
    <row r="36" spans="1:5" x14ac:dyDescent="0.2">
      <c r="A36" s="41">
        <f>Prices!G36</f>
        <v>40470</v>
      </c>
      <c r="B36" s="21">
        <f>Prices!H36</f>
        <v>-8.1845663779716235E-3</v>
      </c>
      <c r="C36" s="21">
        <f>Prices!I36</f>
        <v>-2.9897361646635812E-2</v>
      </c>
      <c r="D36" s="21">
        <f>Prices!J36</f>
        <v>-6.1623392620547834E-3</v>
      </c>
      <c r="E36" s="21">
        <f>Prices!K36</f>
        <v>-1.5877250651393782E-2</v>
      </c>
    </row>
    <row r="37" spans="1:5" x14ac:dyDescent="0.2">
      <c r="A37" s="41">
        <f>Prices!G37</f>
        <v>40471</v>
      </c>
      <c r="B37" s="21">
        <f>Prices!H37</f>
        <v>2.8132987402365072E-3</v>
      </c>
      <c r="C37" s="21">
        <f>Prices!I37</f>
        <v>0</v>
      </c>
      <c r="D37" s="21">
        <f>Prices!J37</f>
        <v>0</v>
      </c>
      <c r="E37" s="21">
        <f>Prices!K37</f>
        <v>1.0524075604616323E-2</v>
      </c>
    </row>
    <row r="38" spans="1:5" x14ac:dyDescent="0.2">
      <c r="A38" s="41">
        <f>Prices!G38</f>
        <v>40472</v>
      </c>
      <c r="B38" s="21">
        <f>Prices!H38</f>
        <v>1.0473077535823945E-2</v>
      </c>
      <c r="C38" s="21">
        <f>Prices!I38</f>
        <v>3.9705056333880995E-2</v>
      </c>
      <c r="D38" s="21">
        <f>Prices!J38</f>
        <v>-1.7715122458086818E-2</v>
      </c>
      <c r="E38" s="21">
        <f>Prices!K38</f>
        <v>1.7739086226504774E-3</v>
      </c>
    </row>
    <row r="39" spans="1:5" x14ac:dyDescent="0.2">
      <c r="A39" s="41">
        <f>Prices!G39</f>
        <v>40473</v>
      </c>
      <c r="B39" s="21">
        <f>Prices!H39</f>
        <v>5.5517969953666584E-4</v>
      </c>
      <c r="C39" s="21">
        <f>Prices!I39</f>
        <v>2.5216728651048514E-2</v>
      </c>
      <c r="D39" s="21">
        <f>Prices!J39</f>
        <v>6.4021998465346286E-2</v>
      </c>
      <c r="E39" s="21">
        <f>Prices!K39</f>
        <v>2.3892582787754524E-3</v>
      </c>
    </row>
    <row r="40" spans="1:5" x14ac:dyDescent="0.2">
      <c r="A40" s="41">
        <f>Prices!G40</f>
        <v>40476</v>
      </c>
      <c r="B40" s="21">
        <f>Prices!H40</f>
        <v>-2.0348401569110636E-3</v>
      </c>
      <c r="C40" s="21">
        <f>Prices!I40</f>
        <v>-7.6866835679778589E-4</v>
      </c>
      <c r="D40" s="21">
        <f>Prices!J40</f>
        <v>9.3221655637083511E-3</v>
      </c>
      <c r="E40" s="21">
        <f>Prices!K40</f>
        <v>2.1469715441615467E-3</v>
      </c>
    </row>
    <row r="41" spans="1:5" x14ac:dyDescent="0.2">
      <c r="A41" s="41">
        <f>Prices!G41</f>
        <v>40477</v>
      </c>
      <c r="B41" s="21">
        <f>Prices!H41</f>
        <v>1.1306738693082687E-2</v>
      </c>
      <c r="C41" s="21">
        <f>Prices!I41</f>
        <v>5.6213742099033848E-3</v>
      </c>
      <c r="D41" s="21">
        <f>Prices!J41</f>
        <v>-3.3586291653868727E-3</v>
      </c>
      <c r="E41" s="21">
        <f>Prices!K41</f>
        <v>1.6885680137246339E-5</v>
      </c>
    </row>
    <row r="42" spans="1:5" x14ac:dyDescent="0.2">
      <c r="A42" s="41">
        <f>Prices!G42</f>
        <v>40478</v>
      </c>
      <c r="B42" s="21">
        <f>Prices!H42</f>
        <v>-1.2646163852565789E-2</v>
      </c>
      <c r="C42" s="21">
        <f>Prices!I42</f>
        <v>-1.435724495086288E-2</v>
      </c>
      <c r="D42" s="21">
        <f>Prices!J42</f>
        <v>1.4321895080494418E-2</v>
      </c>
      <c r="E42" s="21">
        <f>Prices!K42</f>
        <v>-2.6905839543547305E-3</v>
      </c>
    </row>
    <row r="43" spans="1:5" x14ac:dyDescent="0.2">
      <c r="A43" s="41">
        <f>Prices!G43</f>
        <v>40479</v>
      </c>
      <c r="B43" s="21">
        <f>Prices!H43</f>
        <v>3.8979441831492752E-3</v>
      </c>
      <c r="C43" s="21">
        <f>Prices!I43</f>
        <v>-3.999727550584975E-3</v>
      </c>
      <c r="D43" s="21">
        <f>Prices!J43</f>
        <v>8.3075062269366562E-4</v>
      </c>
      <c r="E43" s="21">
        <f>Prices!K43</f>
        <v>1.1248493002813387E-3</v>
      </c>
    </row>
    <row r="44" spans="1:5" x14ac:dyDescent="0.2">
      <c r="A44" s="41">
        <f>Prices!G44</f>
        <v>40480</v>
      </c>
      <c r="B44" s="21">
        <f>Prices!H44</f>
        <v>1.664358519903854E-3</v>
      </c>
      <c r="C44" s="21">
        <f>Prices!I44</f>
        <v>-9.6499219519060597E-3</v>
      </c>
      <c r="D44" s="21">
        <f>Prices!J44</f>
        <v>-2.4899732412273501E-3</v>
      </c>
      <c r="E44" s="21">
        <f>Prices!K44</f>
        <v>-4.3928684997274203E-4</v>
      </c>
    </row>
    <row r="45" spans="1:5" x14ac:dyDescent="0.2">
      <c r="A45" s="41">
        <f>Prices!G45</f>
        <v>40483</v>
      </c>
      <c r="B45" s="21">
        <f>Prices!H45</f>
        <v>2.5843099100724518E-3</v>
      </c>
      <c r="C45" s="21">
        <f>Prices!I45</f>
        <v>-1.6038327572745814E-2</v>
      </c>
      <c r="D45" s="21">
        <f>Prices!J45</f>
        <v>1.6640556462983458E-3</v>
      </c>
      <c r="E45" s="21">
        <f>Prices!K45</f>
        <v>9.4653329829008648E-4</v>
      </c>
    </row>
    <row r="46" spans="1:5" x14ac:dyDescent="0.2">
      <c r="A46" s="41">
        <f>Prices!G46</f>
        <v>40484</v>
      </c>
      <c r="B46" s="21">
        <f>Prices!H46</f>
        <v>8.8381513157199301E-3</v>
      </c>
      <c r="C46" s="21">
        <f>Prices!I46</f>
        <v>1.248622396617094E-2</v>
      </c>
      <c r="D46" s="21">
        <f>Prices!J46</f>
        <v>2.0764183649385703E-2</v>
      </c>
      <c r="E46" s="21">
        <f>Prices!K46</f>
        <v>7.759284149684742E-3</v>
      </c>
    </row>
    <row r="47" spans="1:5" x14ac:dyDescent="0.2">
      <c r="A47" s="41">
        <f>Prices!G47</f>
        <v>40485</v>
      </c>
      <c r="B47" s="21">
        <f>Prices!H47</f>
        <v>2.1904112224665358E-3</v>
      </c>
      <c r="C47" s="21">
        <f>Prices!I47</f>
        <v>2.3449345096615781E-2</v>
      </c>
      <c r="D47" s="21">
        <f>Prices!J47</f>
        <v>7.3233094317204372E-3</v>
      </c>
      <c r="E47" s="21">
        <f>Prices!K47</f>
        <v>3.6780542394789784E-3</v>
      </c>
    </row>
    <row r="48" spans="1:5" x14ac:dyDescent="0.2">
      <c r="A48" s="41">
        <f>Prices!G48</f>
        <v>40486</v>
      </c>
      <c r="B48" s="21">
        <f>Prices!H48</f>
        <v>8.1952929362508198E-3</v>
      </c>
      <c r="C48" s="21">
        <f>Prices!I48</f>
        <v>2.7304284244604737E-3</v>
      </c>
      <c r="D48" s="21">
        <f>Prices!J48</f>
        <v>1.6156654898846767E-3</v>
      </c>
      <c r="E48" s="21">
        <f>Prices!K48</f>
        <v>1.928286316073291E-2</v>
      </c>
    </row>
    <row r="49" spans="1:5" x14ac:dyDescent="0.2">
      <c r="A49" s="41">
        <f>Prices!G49</f>
        <v>40487</v>
      </c>
      <c r="B49" s="21">
        <f>Prices!H49</f>
        <v>-2.8901490528459497E-3</v>
      </c>
      <c r="C49" s="21">
        <f>Prices!I49</f>
        <v>1.0892086533607293E-2</v>
      </c>
      <c r="D49" s="21">
        <f>Prices!J49</f>
        <v>1.6935121796480601E-2</v>
      </c>
      <c r="E49" s="21">
        <f>Prices!K49</f>
        <v>3.922752992119749E-3</v>
      </c>
    </row>
    <row r="50" spans="1:5" x14ac:dyDescent="0.2">
      <c r="A50" s="41">
        <f>Prices!G50</f>
        <v>40490</v>
      </c>
      <c r="B50" s="21">
        <f>Prices!H50</f>
        <v>-5.2537110098509615E-3</v>
      </c>
      <c r="C50" s="21">
        <f>Prices!I50</f>
        <v>7.1440968788671899E-3</v>
      </c>
      <c r="D50" s="21">
        <f>Prices!J50</f>
        <v>3.9651809693543871E-3</v>
      </c>
      <c r="E50" s="21">
        <f>Prices!K50</f>
        <v>-2.1209577443430661E-3</v>
      </c>
    </row>
    <row r="51" spans="1:5" x14ac:dyDescent="0.2">
      <c r="A51" s="41">
        <f>Prices!G51</f>
        <v>40491</v>
      </c>
      <c r="B51" s="21">
        <f>Prices!H51</f>
        <v>2.5494109245117386E-3</v>
      </c>
      <c r="C51" s="21">
        <f>Prices!I51</f>
        <v>-1.0000522237357368E-2</v>
      </c>
      <c r="D51" s="21">
        <f>Prices!J51</f>
        <v>-5.5292458962505897E-3</v>
      </c>
      <c r="E51" s="21">
        <f>Prices!K51</f>
        <v>-8.0523000204373307E-3</v>
      </c>
    </row>
    <row r="52" spans="1:5" x14ac:dyDescent="0.2">
      <c r="A52" s="41">
        <f>Prices!G52</f>
        <v>40492</v>
      </c>
      <c r="B52" s="21">
        <f>Prices!H52</f>
        <v>-9.8092027400133921E-3</v>
      </c>
      <c r="C52" s="21">
        <f>Prices!I52</f>
        <v>1.7971442315629416E-2</v>
      </c>
      <c r="D52" s="21">
        <f>Prices!J52</f>
        <v>1.1914335166893553E-2</v>
      </c>
      <c r="E52" s="21">
        <f>Prices!K52</f>
        <v>4.3760811727162618E-3</v>
      </c>
    </row>
    <row r="53" spans="1:5" x14ac:dyDescent="0.2">
      <c r="A53" s="41">
        <f>Prices!G53</f>
        <v>40493</v>
      </c>
      <c r="B53" s="21">
        <f>Prices!H53</f>
        <v>-3.1185524873505615E-3</v>
      </c>
      <c r="C53" s="21">
        <f>Prices!I53</f>
        <v>-1.7077224073027808E-2</v>
      </c>
      <c r="D53" s="21">
        <f>Prices!J53</f>
        <v>-1.0204249571856505E-2</v>
      </c>
      <c r="E53" s="21">
        <f>Prices!K53</f>
        <v>-4.2421266465713092E-3</v>
      </c>
    </row>
    <row r="54" spans="1:5" x14ac:dyDescent="0.2">
      <c r="A54" s="41">
        <f>Prices!G54</f>
        <v>40494</v>
      </c>
      <c r="B54" s="21">
        <f>Prices!H54</f>
        <v>-3.8645160353737249E-3</v>
      </c>
      <c r="C54" s="21">
        <f>Prices!I54</f>
        <v>-2.752831155376112E-2</v>
      </c>
      <c r="D54" s="21">
        <f>Prices!J54</f>
        <v>5.1546526057523412E-2</v>
      </c>
      <c r="E54" s="21">
        <f>Prices!K54</f>
        <v>-1.1808492130023551E-2</v>
      </c>
    </row>
    <row r="55" spans="1:5" x14ac:dyDescent="0.2">
      <c r="A55" s="41">
        <f>Prices!G55</f>
        <v>40497</v>
      </c>
      <c r="B55" s="21">
        <f>Prices!H55</f>
        <v>-3.3257119851274755E-3</v>
      </c>
      <c r="C55" s="21">
        <f>Prices!I55</f>
        <v>-4.0922284977529255E-2</v>
      </c>
      <c r="D55" s="21">
        <f>Prices!J55</f>
        <v>-1.2066548923312714E-2</v>
      </c>
      <c r="E55" s="21">
        <f>Prices!K55</f>
        <v>-1.217435684725765E-3</v>
      </c>
    </row>
    <row r="56" spans="1:5" x14ac:dyDescent="0.2">
      <c r="A56" s="41">
        <f>Prices!G56</f>
        <v>40498</v>
      </c>
      <c r="B56" s="21">
        <f>Prices!H56</f>
        <v>5.7462759853223301E-3</v>
      </c>
      <c r="C56" s="21">
        <f>Prices!I56</f>
        <v>-7.0484873238088053E-3</v>
      </c>
      <c r="D56" s="21">
        <f>Prices!J56</f>
        <v>-2.9770989782001211E-2</v>
      </c>
      <c r="E56" s="21">
        <f>Prices!K56</f>
        <v>-1.620541348361515E-2</v>
      </c>
    </row>
    <row r="57" spans="1:5" x14ac:dyDescent="0.2">
      <c r="A57" s="41">
        <f>Prices!G57</f>
        <v>40499</v>
      </c>
      <c r="B57" s="21">
        <f>Prices!H57</f>
        <v>-9.0303325191575853E-3</v>
      </c>
      <c r="C57" s="21">
        <f>Prices!I57</f>
        <v>3.6126353429295488E-3</v>
      </c>
      <c r="D57" s="21">
        <f>Prices!J57</f>
        <v>1.6522588088464296E-2</v>
      </c>
      <c r="E57" s="21">
        <f>Prices!K57</f>
        <v>2.1216287931635769E-4</v>
      </c>
    </row>
    <row r="58" spans="1:5" x14ac:dyDescent="0.2">
      <c r="A58" s="41">
        <f>Prices!G58</f>
        <v>40500</v>
      </c>
      <c r="B58" s="21">
        <f>Prices!H58</f>
        <v>3.905121526716539E-3</v>
      </c>
      <c r="C58" s="21">
        <f>Prices!I58</f>
        <v>3.6754011784234208E-2</v>
      </c>
      <c r="D58" s="21">
        <f>Prices!J58</f>
        <v>3.0959620682775357E-2</v>
      </c>
      <c r="E58" s="21">
        <f>Prices!K58</f>
        <v>1.5357312994466854E-2</v>
      </c>
    </row>
    <row r="59" spans="1:5" x14ac:dyDescent="0.2">
      <c r="A59" s="41">
        <f>Prices!G59</f>
        <v>40501</v>
      </c>
      <c r="B59" s="21">
        <f>Prices!H59</f>
        <v>7.5956593000175744E-3</v>
      </c>
      <c r="C59" s="21">
        <f>Prices!I59</f>
        <v>3.9593430424875731E-3</v>
      </c>
      <c r="D59" s="21">
        <f>Prices!J59</f>
        <v>3.2282275763773072E-2</v>
      </c>
      <c r="E59" s="21">
        <f>Prices!K59</f>
        <v>2.5403731541853158E-3</v>
      </c>
    </row>
    <row r="60" spans="1:5" x14ac:dyDescent="0.2">
      <c r="A60" s="41">
        <f>Prices!G60</f>
        <v>40504</v>
      </c>
      <c r="B60" s="21">
        <f>Prices!H60</f>
        <v>-1.8402530109448478E-4</v>
      </c>
      <c r="C60" s="21">
        <f>Prices!I60</f>
        <v>3.379439365198178E-2</v>
      </c>
      <c r="D60" s="21">
        <f>Prices!J60</f>
        <v>7.2753369009648239E-4</v>
      </c>
      <c r="E60" s="21">
        <f>Prices!K60</f>
        <v>-1.575366150306623E-3</v>
      </c>
    </row>
    <row r="61" spans="1:5" x14ac:dyDescent="0.2">
      <c r="A61" s="41">
        <f>Prices!G61</f>
        <v>40505</v>
      </c>
      <c r="B61" s="21">
        <f>Prices!H61</f>
        <v>-1.3056565955575009E-2</v>
      </c>
      <c r="C61" s="21">
        <f>Prices!I61</f>
        <v>-1.285285930400637E-2</v>
      </c>
      <c r="D61" s="21">
        <f>Prices!J61</f>
        <v>-2.3256356126551969E-2</v>
      </c>
      <c r="E61" s="21">
        <f>Prices!K61</f>
        <v>-1.4284033331377399E-2</v>
      </c>
    </row>
    <row r="62" spans="1:5" x14ac:dyDescent="0.2">
      <c r="A62" s="41">
        <f>Prices!G62</f>
        <v>40506</v>
      </c>
      <c r="B62" s="21">
        <f>Prices!H62</f>
        <v>6.3352312532254582E-3</v>
      </c>
      <c r="C62" s="21">
        <f>Prices!I62</f>
        <v>5.3805035937237955E-2</v>
      </c>
      <c r="D62" s="21">
        <f>Prices!J62</f>
        <v>2.4554017555639795E-2</v>
      </c>
      <c r="E62" s="21">
        <f>Prices!K62</f>
        <v>1.4922968247151669E-2</v>
      </c>
    </row>
    <row r="63" spans="1:5" x14ac:dyDescent="0.2">
      <c r="A63" s="41">
        <f>Prices!G63</f>
        <v>40508</v>
      </c>
      <c r="B63" s="21">
        <f>Prices!H63</f>
        <v>-4.9991865420045299E-3</v>
      </c>
      <c r="C63" s="21">
        <f>Prices!I63</f>
        <v>-2.8214769490675362E-4</v>
      </c>
      <c r="D63" s="21">
        <f>Prices!J63</f>
        <v>-1.234573672227679E-2</v>
      </c>
      <c r="E63" s="21">
        <f>Prices!K63</f>
        <v>-7.4685627564947676E-3</v>
      </c>
    </row>
    <row r="64" spans="1:5" x14ac:dyDescent="0.2">
      <c r="A64" s="41">
        <f>Prices!G64</f>
        <v>40511</v>
      </c>
      <c r="B64" s="21">
        <f>Prices!H64</f>
        <v>2.0471014750363314E-3</v>
      </c>
      <c r="C64" s="21">
        <f>Prices!I64</f>
        <v>1.292325614364298E-2</v>
      </c>
      <c r="D64" s="21">
        <f>Prices!J64</f>
        <v>1.1029328157425189E-2</v>
      </c>
      <c r="E64" s="21">
        <f>Prices!K64</f>
        <v>-1.3788582200331412E-3</v>
      </c>
    </row>
    <row r="65" spans="1:5" x14ac:dyDescent="0.2">
      <c r="A65" s="41">
        <f>Prices!G65</f>
        <v>40512</v>
      </c>
      <c r="B65" s="21">
        <f>Prices!H65</f>
        <v>4.4570042982744907E-3</v>
      </c>
      <c r="C65" s="21">
        <f>Prices!I65</f>
        <v>-2.2786701297056733E-2</v>
      </c>
      <c r="D65" s="21">
        <f>Prices!J65</f>
        <v>-1.0181951168229397E-2</v>
      </c>
      <c r="E65" s="21">
        <f>Prices!K65</f>
        <v>-6.0702169961085461E-3</v>
      </c>
    </row>
    <row r="66" spans="1:5" x14ac:dyDescent="0.2">
      <c r="A66" s="41">
        <f>Prices!G66</f>
        <v>40513</v>
      </c>
      <c r="B66" s="21">
        <f>Prices!H66</f>
        <v>1.1277398302725988E-2</v>
      </c>
      <c r="C66" s="21">
        <f>Prices!I66</f>
        <v>6.5564289620474447E-3</v>
      </c>
      <c r="D66" s="21">
        <f>Prices!J66</f>
        <v>4.4085486800269136E-2</v>
      </c>
      <c r="E66" s="21">
        <f>Prices!K66</f>
        <v>2.1616954759027029E-2</v>
      </c>
    </row>
    <row r="67" spans="1:5" x14ac:dyDescent="0.2">
      <c r="A67" s="41">
        <f>Prices!G67</f>
        <v>40514</v>
      </c>
      <c r="B67" s="21">
        <f>Prices!H67</f>
        <v>9.139897639899062E-4</v>
      </c>
      <c r="C67" s="21">
        <f>Prices!I67</f>
        <v>-1.1332811794162456E-4</v>
      </c>
      <c r="D67" s="21">
        <f>Prices!J67</f>
        <v>1.1963554413209732E-2</v>
      </c>
      <c r="E67" s="21">
        <f>Prices!K67</f>
        <v>1.2818562514781418E-2</v>
      </c>
    </row>
    <row r="68" spans="1:5" x14ac:dyDescent="0.2">
      <c r="A68" s="41">
        <f>Prices!G68</f>
        <v>40515</v>
      </c>
      <c r="B68" s="21">
        <f>Prices!H68</f>
        <v>-2.3743300473925331E-3</v>
      </c>
      <c r="C68" s="21">
        <f>Prices!I68</f>
        <v>-4.8149937453934033E-3</v>
      </c>
      <c r="D68" s="21">
        <f>Prices!J68</f>
        <v>2.8511224829185E-2</v>
      </c>
      <c r="E68" s="21">
        <f>Prices!K68</f>
        <v>2.6032368623825075E-3</v>
      </c>
    </row>
    <row r="69" spans="1:5" x14ac:dyDescent="0.2">
      <c r="A69" s="41">
        <f>Prices!G69</f>
        <v>40518</v>
      </c>
      <c r="B69" s="21">
        <f>Prices!H69</f>
        <v>-2.3800523505142757E-3</v>
      </c>
      <c r="C69" s="21">
        <f>Prices!I69</f>
        <v>1.3490408770982176E-2</v>
      </c>
      <c r="D69" s="21">
        <f>Prices!J69</f>
        <v>-1.8931347758616934E-2</v>
      </c>
      <c r="E69" s="21">
        <f>Prices!K69</f>
        <v>-1.2982388080698959E-3</v>
      </c>
    </row>
    <row r="70" spans="1:5" x14ac:dyDescent="0.2">
      <c r="A70" s="41">
        <f>Prices!G70</f>
        <v>40519</v>
      </c>
      <c r="B70" s="21">
        <f>Prices!H70</f>
        <v>1.101121126922539E-2</v>
      </c>
      <c r="C70" s="21">
        <f>Prices!I70</f>
        <v>-7.1890063353082789E-3</v>
      </c>
      <c r="D70" s="21">
        <f>Prices!J70</f>
        <v>3.2391266919632011E-2</v>
      </c>
      <c r="E70" s="21">
        <f>Prices!K70</f>
        <v>5.1508028858604504E-4</v>
      </c>
    </row>
    <row r="71" spans="1:5" x14ac:dyDescent="0.2">
      <c r="A71" s="41">
        <f>Prices!G71</f>
        <v>40520</v>
      </c>
      <c r="B71" s="21">
        <f>Prices!H71</f>
        <v>-5.4211201311702446E-3</v>
      </c>
      <c r="C71" s="21">
        <f>Prices!I71</f>
        <v>-2.7154118840918562E-3</v>
      </c>
      <c r="D71" s="21">
        <f>Prices!J71</f>
        <v>8.6786424599893941E-3</v>
      </c>
      <c r="E71" s="21">
        <f>Prices!K71</f>
        <v>3.7017601634321551E-3</v>
      </c>
    </row>
    <row r="72" spans="1:5" x14ac:dyDescent="0.2">
      <c r="A72" s="41">
        <f>Prices!G72</f>
        <v>40521</v>
      </c>
      <c r="B72" s="21">
        <f>Prices!H72</f>
        <v>-2.7528203403324064E-3</v>
      </c>
      <c r="C72" s="21">
        <f>Prices!I72</f>
        <v>-8.1683080361227844E-3</v>
      </c>
      <c r="D72" s="21">
        <f>Prices!J72</f>
        <v>-1.6545638684338226E-2</v>
      </c>
      <c r="E72" s="21">
        <f>Prices!K72</f>
        <v>3.8427483054028766E-3</v>
      </c>
    </row>
    <row r="73" spans="1:5" x14ac:dyDescent="0.2">
      <c r="A73" s="41">
        <f>Prices!G73</f>
        <v>40522</v>
      </c>
      <c r="B73" s="21">
        <f>Prices!H73</f>
        <v>-1.1044798593713775E-3</v>
      </c>
      <c r="C73" s="21">
        <f>Prices!I73</f>
        <v>4.4037552938924751E-3</v>
      </c>
      <c r="D73" s="21">
        <f>Prices!J73</f>
        <v>6.0565880939551509E-3</v>
      </c>
      <c r="E73" s="21">
        <f>Prices!K73</f>
        <v>6.0016415247363675E-3</v>
      </c>
    </row>
    <row r="74" spans="1:5" x14ac:dyDescent="0.2">
      <c r="A74" s="41">
        <f>Prices!G74</f>
        <v>40525</v>
      </c>
      <c r="B74" s="21">
        <f>Prices!H74</f>
        <v>-1.2894404410009816E-3</v>
      </c>
      <c r="C74" s="21">
        <f>Prices!I74</f>
        <v>-7.8009927037082649E-3</v>
      </c>
      <c r="D74" s="21">
        <f>Prices!J74</f>
        <v>-2.5418166739855641E-2</v>
      </c>
      <c r="E74" s="21">
        <f>Prices!K74</f>
        <v>4.8320702064064136E-5</v>
      </c>
    </row>
    <row r="75" spans="1:5" x14ac:dyDescent="0.2">
      <c r="A75" s="41">
        <f>Prices!G75</f>
        <v>40526</v>
      </c>
      <c r="B75" s="21">
        <f>Prices!H75</f>
        <v>4.4273058589291859E-3</v>
      </c>
      <c r="C75" s="21">
        <f>Prices!I75</f>
        <v>-1.7790610821031283E-3</v>
      </c>
      <c r="D75" s="21">
        <f>Prices!J75</f>
        <v>1.3729068948813428E-3</v>
      </c>
      <c r="E75" s="21">
        <f>Prices!K75</f>
        <v>9.1095644803318443E-4</v>
      </c>
    </row>
    <row r="76" spans="1:5" x14ac:dyDescent="0.2">
      <c r="A76" s="41">
        <f>Prices!G76</f>
        <v>40527</v>
      </c>
      <c r="B76" s="21">
        <f>Prices!H76</f>
        <v>-4.040327729143393E-3</v>
      </c>
      <c r="C76" s="21">
        <f>Prices!I76</f>
        <v>9.3710540665719044E-3</v>
      </c>
      <c r="D76" s="21">
        <f>Prices!J76</f>
        <v>-2.1932720194411837E-2</v>
      </c>
      <c r="E76" s="21">
        <f>Prices!K76</f>
        <v>-5.12245280178103E-3</v>
      </c>
    </row>
    <row r="77" spans="1:5" x14ac:dyDescent="0.2">
      <c r="A77" s="41">
        <f>Prices!G77</f>
        <v>40528</v>
      </c>
      <c r="B77" s="21">
        <f>Prices!H77</f>
        <v>7.3759551584306662E-3</v>
      </c>
      <c r="C77" s="21">
        <f>Prices!I77</f>
        <v>1.4068557223354539E-2</v>
      </c>
      <c r="D77" s="21">
        <f>Prices!J77</f>
        <v>1.401219130443554E-3</v>
      </c>
      <c r="E77" s="21">
        <f>Prices!K77</f>
        <v>6.1850951836515122E-3</v>
      </c>
    </row>
    <row r="78" spans="1:5" x14ac:dyDescent="0.2">
      <c r="A78" s="41">
        <f>Prices!G78</f>
        <v>40529</v>
      </c>
      <c r="B78" s="21">
        <f>Prices!H78</f>
        <v>-4.0268034861817284E-3</v>
      </c>
      <c r="C78" s="21">
        <f>Prices!I78</f>
        <v>-2.5837694784015541E-3</v>
      </c>
      <c r="D78" s="21">
        <f>Prices!J78</f>
        <v>5.5986818037281338E-3</v>
      </c>
      <c r="E78" s="21">
        <f>Prices!K78</f>
        <v>8.3680433527555387E-4</v>
      </c>
    </row>
    <row r="79" spans="1:5" x14ac:dyDescent="0.2">
      <c r="A79" s="41">
        <f>Prices!G79</f>
        <v>40532</v>
      </c>
      <c r="B79" s="21">
        <f>Prices!H79</f>
        <v>-1.1762511657700625E-2</v>
      </c>
      <c r="C79" s="21">
        <f>Prices!I79</f>
        <v>3.2154582309362301E-2</v>
      </c>
      <c r="D79" s="21">
        <f>Prices!J79</f>
        <v>-4.1757668406092741E-3</v>
      </c>
      <c r="E79" s="21">
        <f>Prices!K79</f>
        <v>2.5483531070222831E-3</v>
      </c>
    </row>
    <row r="80" spans="1:5" x14ac:dyDescent="0.2">
      <c r="A80" s="41">
        <f>Prices!G80</f>
        <v>40533</v>
      </c>
      <c r="B80" s="21">
        <f>Prices!H80</f>
        <v>-2.2318741561507421E-3</v>
      </c>
      <c r="C80" s="21">
        <f>Prices!I80</f>
        <v>7.9655138973400152E-3</v>
      </c>
      <c r="D80" s="21">
        <f>Prices!J80</f>
        <v>3.9133531903319696E-2</v>
      </c>
      <c r="E80" s="21">
        <f>Prices!K80</f>
        <v>6.0301025317737178E-3</v>
      </c>
    </row>
    <row r="81" spans="1:5" x14ac:dyDescent="0.2">
      <c r="A81" s="41">
        <f>Prices!G81</f>
        <v>40534</v>
      </c>
      <c r="B81" s="21">
        <f>Prices!H81</f>
        <v>-6.337441357839607E-3</v>
      </c>
      <c r="C81" s="21">
        <f>Prices!I81</f>
        <v>5.4097427839350232E-5</v>
      </c>
      <c r="D81" s="21">
        <f>Prices!J81</f>
        <v>1.0759387697196088E-2</v>
      </c>
      <c r="E81" s="21">
        <f>Prices!K81</f>
        <v>3.3795553013784563E-3</v>
      </c>
    </row>
    <row r="82" spans="1:5" x14ac:dyDescent="0.2">
      <c r="A82" s="41">
        <f>Prices!G82</f>
        <v>40535</v>
      </c>
      <c r="B82" s="21">
        <f>Prices!H82</f>
        <v>5.4397016172496341E-3</v>
      </c>
      <c r="C82" s="21">
        <f>Prices!I82</f>
        <v>-1.1744915348189222E-2</v>
      </c>
      <c r="D82" s="21">
        <f>Prices!J82</f>
        <v>-7.3180244777134584E-3</v>
      </c>
      <c r="E82" s="21">
        <f>Prices!K82</f>
        <v>-1.6443281560064582E-3</v>
      </c>
    </row>
    <row r="83" spans="1:5" x14ac:dyDescent="0.2">
      <c r="A83" s="41">
        <f>Prices!G83</f>
        <v>40539</v>
      </c>
      <c r="B83" s="21">
        <f>Prices!H83</f>
        <v>-5.5957685108926373E-4</v>
      </c>
      <c r="C83" s="21">
        <f>Prices!I83</f>
        <v>-2.4645420933560036E-3</v>
      </c>
      <c r="D83" s="21">
        <f>Prices!J83</f>
        <v>5.3619247155314298E-3</v>
      </c>
      <c r="E83" s="21">
        <f>Prices!K83</f>
        <v>6.1269682419706761E-4</v>
      </c>
    </row>
    <row r="84" spans="1:5" x14ac:dyDescent="0.2">
      <c r="A84" s="41">
        <f>Prices!G84</f>
        <v>40540</v>
      </c>
      <c r="B84" s="21">
        <f>Prices!H84</f>
        <v>3.1734531503900187E-3</v>
      </c>
      <c r="C84" s="21">
        <f>Prices!I84</f>
        <v>-5.764875697433669E-3</v>
      </c>
      <c r="D84" s="21">
        <f>Prices!J84</f>
        <v>-4.0000394696936281E-3</v>
      </c>
      <c r="E84" s="21">
        <f>Prices!K84</f>
        <v>7.7132414866998289E-4</v>
      </c>
    </row>
    <row r="85" spans="1:5" x14ac:dyDescent="0.2">
      <c r="A85" s="41">
        <f>Prices!G85</f>
        <v>40541</v>
      </c>
      <c r="B85" s="21">
        <f>Prices!H85</f>
        <v>6.3266847325523113E-3</v>
      </c>
      <c r="C85" s="21">
        <f>Prices!I85</f>
        <v>1.2590460622765809E-2</v>
      </c>
      <c r="D85" s="21">
        <f>Prices!J85</f>
        <v>0</v>
      </c>
      <c r="E85" s="21">
        <f>Prices!K85</f>
        <v>1.0091449332214619E-3</v>
      </c>
    </row>
    <row r="86" spans="1:5" x14ac:dyDescent="0.2">
      <c r="A86" s="41">
        <f>Prices!G86</f>
        <v>40542</v>
      </c>
      <c r="B86" s="21">
        <f>Prices!H86</f>
        <v>-1.8484637756677088E-4</v>
      </c>
      <c r="C86" s="21">
        <f>Prices!I86</f>
        <v>-3.3811570245081413E-3</v>
      </c>
      <c r="D86" s="21">
        <f>Prices!J86</f>
        <v>3.3464352004131115E-3</v>
      </c>
      <c r="E86" s="21">
        <f>Prices!K86</f>
        <v>-1.5082188606436731E-3</v>
      </c>
    </row>
    <row r="87" spans="1:5" x14ac:dyDescent="0.2">
      <c r="A87" s="41">
        <f>Prices!G87</f>
        <v>40543</v>
      </c>
      <c r="B87" s="21">
        <f>Prices!H87</f>
        <v>-2.5893946005548026E-3</v>
      </c>
      <c r="C87" s="21">
        <f>Prices!I87</f>
        <v>-1.5047859028633703E-2</v>
      </c>
      <c r="D87" s="21">
        <f>Prices!J87</f>
        <v>2.7351703901398627E-2</v>
      </c>
      <c r="E87" s="21">
        <f>Prices!K87</f>
        <v>-1.9078926371840499E-4</v>
      </c>
    </row>
    <row r="88" spans="1:5" x14ac:dyDescent="0.2">
      <c r="A88" s="41">
        <f>Prices!G88</f>
        <v>40546</v>
      </c>
      <c r="B88" s="21">
        <f>Prices!H88</f>
        <v>1.1681775675380705E-2</v>
      </c>
      <c r="C88" s="21">
        <f>Prices!I88</f>
        <v>2.3444493666666677E-2</v>
      </c>
      <c r="D88" s="21">
        <f>Prices!J88</f>
        <v>2.72729166429031E-2</v>
      </c>
      <c r="E88" s="21">
        <f>Prices!K88</f>
        <v>1.131482763770042E-2</v>
      </c>
    </row>
    <row r="89" spans="1:5" x14ac:dyDescent="0.2">
      <c r="A89" s="41">
        <f>Prices!G89</f>
        <v>40547</v>
      </c>
      <c r="B89" s="21">
        <f>Prices!H89</f>
        <v>3.8488212401109043E-3</v>
      </c>
      <c r="C89" s="21">
        <f>Prices!I89</f>
        <v>4.2882727282915756E-3</v>
      </c>
      <c r="D89" s="21">
        <f>Prices!J89</f>
        <v>-3.1606150320803161E-3</v>
      </c>
      <c r="E89" s="21">
        <f>Prices!K89</f>
        <v>-1.3130618746926004E-3</v>
      </c>
    </row>
    <row r="90" spans="1:5" x14ac:dyDescent="0.2">
      <c r="A90" s="41">
        <f>Prices!G90</f>
        <v>40548</v>
      </c>
      <c r="B90" s="21">
        <f>Prices!H90</f>
        <v>-6.5723904384531748E-3</v>
      </c>
      <c r="C90" s="21">
        <f>Prices!I90</f>
        <v>1.3026384366494392E-2</v>
      </c>
      <c r="D90" s="21">
        <f>Prices!J90</f>
        <v>7.6728040832384048E-2</v>
      </c>
      <c r="E90" s="21">
        <f>Prices!K90</f>
        <v>5.0071707174863533E-3</v>
      </c>
    </row>
    <row r="91" spans="1:5" x14ac:dyDescent="0.2">
      <c r="A91" s="41">
        <f>Prices!G91</f>
        <v>40549</v>
      </c>
      <c r="B91" s="21">
        <f>Prices!H91</f>
        <v>-8.2705318088407281E-3</v>
      </c>
      <c r="C91" s="21">
        <f>Prices!I91</f>
        <v>-8.3235584874792323E-3</v>
      </c>
      <c r="D91" s="21">
        <f>Prices!J91</f>
        <v>0.13839830663656394</v>
      </c>
      <c r="E91" s="21">
        <f>Prices!K91</f>
        <v>-2.12295769469939E-3</v>
      </c>
    </row>
    <row r="92" spans="1:5" x14ac:dyDescent="0.2">
      <c r="A92" s="41">
        <f>Prices!G92</f>
        <v>40550</v>
      </c>
      <c r="B92" s="21">
        <f>Prices!H92</f>
        <v>2.2235869838295266E-3</v>
      </c>
      <c r="C92" s="21">
        <f>Prices!I92</f>
        <v>-1.990780970627104E-3</v>
      </c>
      <c r="D92" s="21">
        <f>Prices!J92</f>
        <v>2.7935451776649911E-2</v>
      </c>
      <c r="E92" s="21">
        <f>Prices!K92</f>
        <v>-1.8447823874668812E-3</v>
      </c>
    </row>
    <row r="93" spans="1:5" x14ac:dyDescent="0.2">
      <c r="A93" s="41">
        <f>Prices!G93</f>
        <v>40553</v>
      </c>
      <c r="B93" s="21">
        <f>Prices!H93</f>
        <v>-6.4717558161591351E-3</v>
      </c>
      <c r="C93" s="21">
        <f>Prices!I93</f>
        <v>-4.3667785290038008E-3</v>
      </c>
      <c r="D93" s="21">
        <f>Prices!J93</f>
        <v>3.8248718529972692E-2</v>
      </c>
      <c r="E93" s="21">
        <f>Prices!K93</f>
        <v>-1.376327172630698E-3</v>
      </c>
    </row>
    <row r="94" spans="1:5" x14ac:dyDescent="0.2">
      <c r="A94" s="41">
        <f>Prices!G94</f>
        <v>40554</v>
      </c>
      <c r="B94" s="21">
        <f>Prices!H94</f>
        <v>1.0422617900672379E-2</v>
      </c>
      <c r="C94" s="21">
        <f>Prices!I94</f>
        <v>-1.8410437102820421E-3</v>
      </c>
      <c r="D94" s="21">
        <f>Prices!J94</f>
        <v>-1.5511442461694669E-2</v>
      </c>
      <c r="E94" s="21">
        <f>Prices!K94</f>
        <v>3.7251269935028031E-3</v>
      </c>
    </row>
    <row r="95" spans="1:5" x14ac:dyDescent="0.2">
      <c r="A95" s="41">
        <f>Prices!G95</f>
        <v>40555</v>
      </c>
      <c r="B95" s="21">
        <f>Prices!H95</f>
        <v>1.0314538600349987E-2</v>
      </c>
      <c r="C95" s="21">
        <f>Prices!I95</f>
        <v>-1.4103867840637996E-3</v>
      </c>
      <c r="D95" s="21">
        <f>Prices!J95</f>
        <v>0.14967997264376054</v>
      </c>
      <c r="E95" s="21">
        <f>Prices!K95</f>
        <v>9.0075804878473331E-3</v>
      </c>
    </row>
    <row r="96" spans="1:5" x14ac:dyDescent="0.2">
      <c r="A96" s="41">
        <f>Prices!G96</f>
        <v>40556</v>
      </c>
      <c r="B96" s="21">
        <f>Prices!H96</f>
        <v>-1.0939289724941389E-3</v>
      </c>
      <c r="C96" s="21">
        <f>Prices!I96</f>
        <v>7.8769308207531363E-3</v>
      </c>
      <c r="D96" s="21">
        <f>Prices!J96</f>
        <v>1.7131166259924946E-3</v>
      </c>
      <c r="E96" s="21">
        <f>Prices!K96</f>
        <v>-1.7107461093028853E-3</v>
      </c>
    </row>
    <row r="97" spans="1:5" x14ac:dyDescent="0.2">
      <c r="A97" s="41">
        <f>Prices!G97</f>
        <v>40557</v>
      </c>
      <c r="B97" s="21">
        <f>Prices!H97</f>
        <v>3.6525333429549749E-4</v>
      </c>
      <c r="C97" s="21">
        <f>Prices!I97</f>
        <v>1.7355711353812087E-2</v>
      </c>
      <c r="D97" s="21">
        <f>Prices!J97</f>
        <v>8.550598779353491E-3</v>
      </c>
      <c r="E97" s="21">
        <f>Prices!K97</f>
        <v>7.3845422245237824E-3</v>
      </c>
    </row>
    <row r="98" spans="1:5" x14ac:dyDescent="0.2">
      <c r="A98" s="41">
        <f>Prices!G98</f>
        <v>40561</v>
      </c>
      <c r="B98" s="21">
        <f>Prices!H98</f>
        <v>6.0212830622166395E-3</v>
      </c>
      <c r="C98" s="21">
        <f>Prices!I98</f>
        <v>1.3245033112582849E-2</v>
      </c>
      <c r="D98" s="21">
        <f>Prices!J98</f>
        <v>-2.3315179434949207E-2</v>
      </c>
      <c r="E98" s="21">
        <f>Prices!K98</f>
        <v>1.3764111949552404E-3</v>
      </c>
    </row>
    <row r="99" spans="1:5" x14ac:dyDescent="0.2">
      <c r="A99" s="41">
        <f>Prices!G99</f>
        <v>40562</v>
      </c>
      <c r="B99" s="21">
        <f>Prices!H99</f>
        <v>-1.9954777800657427E-3</v>
      </c>
      <c r="C99" s="21">
        <f>Prices!I99</f>
        <v>-2.290194645751642E-2</v>
      </c>
      <c r="D99" s="21">
        <f>Prices!J99</f>
        <v>-2.7343748388176659E-2</v>
      </c>
      <c r="E99" s="21">
        <f>Prices!K99</f>
        <v>-1.0115655200450102E-2</v>
      </c>
    </row>
    <row r="100" spans="1:5" x14ac:dyDescent="0.2">
      <c r="A100" s="41">
        <f>Prices!G100</f>
        <v>40563</v>
      </c>
      <c r="B100" s="21">
        <f>Prices!H100</f>
        <v>1.7445269172628307E-2</v>
      </c>
      <c r="C100" s="21">
        <f>Prices!I100</f>
        <v>-2.6275010477907035E-2</v>
      </c>
      <c r="D100" s="21">
        <f>Prices!J100</f>
        <v>8.928921012492097E-4</v>
      </c>
      <c r="E100" s="21">
        <f>Prices!K100</f>
        <v>-1.2949590793667198E-3</v>
      </c>
    </row>
    <row r="101" spans="1:5" x14ac:dyDescent="0.2">
      <c r="A101" s="41">
        <f>Prices!G101</f>
        <v>40564</v>
      </c>
      <c r="B101" s="21">
        <f>Prices!H101</f>
        <v>-4.6439106322067073E-3</v>
      </c>
      <c r="C101" s="21">
        <f>Prices!I101</f>
        <v>-2.4950460942388064E-2</v>
      </c>
      <c r="D101" s="21">
        <f>Prices!J101</f>
        <v>-9.3626112610379897E-3</v>
      </c>
      <c r="E101" s="21">
        <f>Prices!K101</f>
        <v>2.41354566718055E-3</v>
      </c>
    </row>
    <row r="102" spans="1:5" x14ac:dyDescent="0.2">
      <c r="A102" s="41">
        <f>Prices!G102</f>
        <v>40567</v>
      </c>
      <c r="B102" s="21">
        <f>Prices!H102</f>
        <v>5.7418871295644653E-3</v>
      </c>
      <c r="C102" s="21">
        <f>Prices!I102</f>
        <v>-3.2127782739593824E-3</v>
      </c>
      <c r="D102" s="21">
        <f>Prices!J102</f>
        <v>0.11296115669696727</v>
      </c>
      <c r="E102" s="21">
        <f>Prices!K102</f>
        <v>5.8362801574556311E-3</v>
      </c>
    </row>
    <row r="103" spans="1:5" x14ac:dyDescent="0.2">
      <c r="A103" s="41">
        <f>Prices!G103</f>
        <v>40568</v>
      </c>
      <c r="B103" s="21">
        <f>Prices!H103</f>
        <v>2.158797953103048E-2</v>
      </c>
      <c r="C103" s="21">
        <f>Prices!I103</f>
        <v>-8.4814195379745438E-4</v>
      </c>
      <c r="D103" s="21">
        <f>Prices!J103</f>
        <v>-3.0731828690352847E-2</v>
      </c>
      <c r="E103" s="21">
        <f>Prices!K103</f>
        <v>2.6346255845632882E-4</v>
      </c>
    </row>
    <row r="104" spans="1:5" x14ac:dyDescent="0.2">
      <c r="A104" s="41">
        <f>Prices!G104</f>
        <v>40569</v>
      </c>
      <c r="B104" s="21">
        <f>Prices!H104</f>
        <v>1.0479545243900529E-3</v>
      </c>
      <c r="C104" s="21">
        <f>Prices!I104</f>
        <v>-7.4137248124820365E-3</v>
      </c>
      <c r="D104" s="21">
        <f>Prices!J104</f>
        <v>2.3779908327757449E-2</v>
      </c>
      <c r="E104" s="21">
        <f>Prices!K104</f>
        <v>4.2209070556167294E-3</v>
      </c>
    </row>
    <row r="105" spans="1:5" x14ac:dyDescent="0.2">
      <c r="A105" s="41">
        <f>Prices!G105</f>
        <v>40570</v>
      </c>
      <c r="B105" s="21">
        <f>Prices!H105</f>
        <v>4.3617601205607655E-3</v>
      </c>
      <c r="C105" s="21">
        <f>Prices!I105</f>
        <v>5.1656317853474576E-2</v>
      </c>
      <c r="D105" s="21">
        <f>Prices!J105</f>
        <v>-2.852707507707275E-3</v>
      </c>
      <c r="E105" s="21">
        <f>Prices!K105</f>
        <v>2.2443056143837126E-3</v>
      </c>
    </row>
    <row r="106" spans="1:5" x14ac:dyDescent="0.2">
      <c r="A106" s="41">
        <f>Prices!G106</f>
        <v>40571</v>
      </c>
      <c r="B106" s="21">
        <f>Prices!H106</f>
        <v>-1.511220638330182E-2</v>
      </c>
      <c r="C106" s="21">
        <f>Prices!I106</f>
        <v>-7.2160444352458497E-2</v>
      </c>
      <c r="D106" s="21">
        <f>Prices!J106</f>
        <v>-2.9015006174945346E-2</v>
      </c>
      <c r="E106" s="21">
        <f>Prices!K106</f>
        <v>-1.7852526512266986E-2</v>
      </c>
    </row>
    <row r="107" spans="1:5" x14ac:dyDescent="0.2">
      <c r="A107" s="41">
        <f>Prices!G107</f>
        <v>40574</v>
      </c>
      <c r="B107" s="21">
        <f>Prices!H107</f>
        <v>-1.1111007724876047E-2</v>
      </c>
      <c r="C107" s="21">
        <f>Prices!I107</f>
        <v>-8.7647315177799001E-3</v>
      </c>
      <c r="D107" s="21">
        <f>Prices!J107</f>
        <v>6.7341104077431879E-3</v>
      </c>
      <c r="E107" s="21">
        <f>Prices!K107</f>
        <v>7.6625579865294835E-3</v>
      </c>
    </row>
    <row r="108" spans="1:5" x14ac:dyDescent="0.2">
      <c r="A108" s="41">
        <f>Prices!G108</f>
        <v>40575</v>
      </c>
      <c r="B108" s="21">
        <f>Prices!H108</f>
        <v>4.636803333490762E-3</v>
      </c>
      <c r="C108" s="21">
        <f>Prices!I108</f>
        <v>1.456022929608114E-2</v>
      </c>
      <c r="D108" s="21">
        <f>Prices!J108</f>
        <v>2.2993085181335804E-2</v>
      </c>
      <c r="E108" s="21">
        <f>Prices!K108</f>
        <v>1.6693598640459717E-2</v>
      </c>
    </row>
    <row r="109" spans="1:5" x14ac:dyDescent="0.2">
      <c r="A109" s="41">
        <f>Prices!G109</f>
        <v>40576</v>
      </c>
      <c r="B109" s="21">
        <f>Prices!H109</f>
        <v>-8.3436279495266927E-3</v>
      </c>
      <c r="C109" s="21">
        <f>Prices!I109</f>
        <v>8.2505487393678134E-3</v>
      </c>
      <c r="D109" s="21">
        <f>Prices!J109</f>
        <v>4.5362177248150504E-2</v>
      </c>
      <c r="E109" s="21">
        <f>Prices!K109</f>
        <v>-2.7225178324746802E-3</v>
      </c>
    </row>
    <row r="110" spans="1:5" x14ac:dyDescent="0.2">
      <c r="A110" s="41">
        <f>Prices!G110</f>
        <v>40577</v>
      </c>
      <c r="B110" s="21">
        <f>Prices!H110</f>
        <v>1.0737362282745889E-3</v>
      </c>
      <c r="C110" s="21">
        <f>Prices!I110</f>
        <v>1.0372644116953822E-3</v>
      </c>
      <c r="D110" s="21">
        <f>Prices!J110</f>
        <v>-1.8764839550092005E-2</v>
      </c>
      <c r="E110" s="21">
        <f>Prices!K110</f>
        <v>2.3541996209659466E-3</v>
      </c>
    </row>
    <row r="111" spans="1:5" x14ac:dyDescent="0.2">
      <c r="A111" s="41">
        <f>Prices!G111</f>
        <v>40578</v>
      </c>
      <c r="B111" s="21">
        <f>Prices!H111</f>
        <v>1.9671624957168501E-3</v>
      </c>
      <c r="C111" s="21">
        <f>Prices!I111</f>
        <v>1.2779927367095656E-2</v>
      </c>
      <c r="D111" s="21">
        <f>Prices!J111</f>
        <v>2.2709228560775507E-2</v>
      </c>
      <c r="E111" s="21">
        <f>Prices!K111</f>
        <v>2.8842621599129981E-3</v>
      </c>
    </row>
    <row r="112" spans="1:5" x14ac:dyDescent="0.2">
      <c r="A112" s="41">
        <f>Prices!G112</f>
        <v>40581</v>
      </c>
      <c r="B112" s="21">
        <f>Prices!H112</f>
        <v>7.144090914186083E-4</v>
      </c>
      <c r="C112" s="21">
        <f>Prices!I112</f>
        <v>2.8419960682715129E-3</v>
      </c>
      <c r="D112" s="21">
        <f>Prices!J112</f>
        <v>-4.168311721028628E-2</v>
      </c>
      <c r="E112" s="21">
        <f>Prices!K112</f>
        <v>6.2401718181062105E-3</v>
      </c>
    </row>
    <row r="113" spans="1:5" x14ac:dyDescent="0.2">
      <c r="A113" s="41">
        <f>Prices!G113</f>
        <v>40582</v>
      </c>
      <c r="B113" s="21">
        <f>Prices!H113</f>
        <v>5.5283004849109273E-3</v>
      </c>
      <c r="C113" s="21">
        <f>Prices!I113</f>
        <v>3.7578649841440104E-2</v>
      </c>
      <c r="D113" s="21">
        <f>Prices!J113</f>
        <v>-2.9674967091464888E-2</v>
      </c>
      <c r="E113" s="21">
        <f>Prices!K113</f>
        <v>4.1847517493251996E-3</v>
      </c>
    </row>
    <row r="114" spans="1:5" x14ac:dyDescent="0.2">
      <c r="A114" s="41">
        <f>Prices!G114</f>
        <v>40583</v>
      </c>
      <c r="B114" s="21">
        <f>Prices!H114</f>
        <v>6.2080855935972203E-3</v>
      </c>
      <c r="C114" s="21">
        <f>Prices!I114</f>
        <v>1.2236476181891387E-2</v>
      </c>
      <c r="D114" s="21">
        <f>Prices!J114</f>
        <v>-2.4298129439403682E-2</v>
      </c>
      <c r="E114" s="21">
        <f>Prices!K114</f>
        <v>-2.7857653052926201E-3</v>
      </c>
    </row>
    <row r="115" spans="1:5" x14ac:dyDescent="0.2">
      <c r="A115" s="41">
        <f>Prices!G115</f>
        <v>40584</v>
      </c>
      <c r="B115" s="21">
        <f>Prices!H115</f>
        <v>-2.0095049590527509E-2</v>
      </c>
      <c r="C115" s="21">
        <f>Prices!I115</f>
        <v>4.9109336552131122E-3</v>
      </c>
      <c r="D115" s="21">
        <f>Prices!J115</f>
        <v>-2.0179996248778198E-2</v>
      </c>
      <c r="E115" s="21">
        <f>Prices!K115</f>
        <v>7.4949275956370798E-4</v>
      </c>
    </row>
    <row r="116" spans="1:5" x14ac:dyDescent="0.2">
      <c r="A116" s="41">
        <f>Prices!G116</f>
        <v>40585</v>
      </c>
      <c r="B116" s="21">
        <f>Prices!H116</f>
        <v>1.798528991236075E-3</v>
      </c>
      <c r="C116" s="21">
        <f>Prices!I116</f>
        <v>1.6325597082088805E-2</v>
      </c>
      <c r="D116" s="21">
        <f>Prices!J116</f>
        <v>2.8483054260799445E-2</v>
      </c>
      <c r="E116" s="21">
        <f>Prices!K116</f>
        <v>5.5073713962316972E-3</v>
      </c>
    </row>
    <row r="117" spans="1:5" x14ac:dyDescent="0.2">
      <c r="A117" s="41">
        <f>Prices!G117</f>
        <v>40588</v>
      </c>
      <c r="B117" s="21">
        <f>Prices!H117</f>
        <v>-1.5981105496543697E-2</v>
      </c>
      <c r="C117" s="21">
        <f>Prices!I117</f>
        <v>6.1823293374336785E-3</v>
      </c>
      <c r="D117" s="21">
        <f>Prices!J117</f>
        <v>-1.533800207273861E-2</v>
      </c>
      <c r="E117" s="21">
        <f>Prices!K117</f>
        <v>2.3849241566127333E-3</v>
      </c>
    </row>
    <row r="118" spans="1:5" x14ac:dyDescent="0.2">
      <c r="A118" s="41">
        <f>Prices!G118</f>
        <v>40589</v>
      </c>
      <c r="B118" s="21">
        <f>Prices!H118</f>
        <v>2.7373887673984723E-3</v>
      </c>
      <c r="C118" s="21">
        <f>Prices!I118</f>
        <v>-7.2996502123273688E-3</v>
      </c>
      <c r="D118" s="21">
        <f>Prices!J118</f>
        <v>-2.4232354767556585E-2</v>
      </c>
      <c r="E118" s="21">
        <f>Prices!K118</f>
        <v>-3.2349106631179847E-3</v>
      </c>
    </row>
    <row r="119" spans="1:5" x14ac:dyDescent="0.2">
      <c r="A119" s="41">
        <f>Prices!G119</f>
        <v>40590</v>
      </c>
      <c r="B119" s="21">
        <f>Prices!H119</f>
        <v>-7.2794486799880537E-3</v>
      </c>
      <c r="C119" s="21">
        <f>Prices!I119</f>
        <v>-1.2749257977855866E-2</v>
      </c>
      <c r="D119" s="21">
        <f>Prices!J119</f>
        <v>3.6807482692092552E-2</v>
      </c>
      <c r="E119" s="21">
        <f>Prices!K119</f>
        <v>6.257434761353986E-3</v>
      </c>
    </row>
    <row r="120" spans="1:5" x14ac:dyDescent="0.2">
      <c r="A120" s="41">
        <f>Prices!G120</f>
        <v>40591</v>
      </c>
      <c r="B120" s="21">
        <f>Prices!H120</f>
        <v>3.666413811172053E-3</v>
      </c>
      <c r="C120" s="21">
        <f>Prices!I120</f>
        <v>6.1085848243902507E-3</v>
      </c>
      <c r="D120" s="21">
        <f>Prices!J120</f>
        <v>9.837403497828312E-2</v>
      </c>
      <c r="E120" s="21">
        <f>Prices!K120</f>
        <v>3.0756915754364123E-3</v>
      </c>
    </row>
    <row r="121" spans="1:5" x14ac:dyDescent="0.2">
      <c r="A121" s="41">
        <f>Prices!G121</f>
        <v>40592</v>
      </c>
      <c r="B121" s="21">
        <f>Prices!H121</f>
        <v>1.1506601995587996E-2</v>
      </c>
      <c r="C121" s="21">
        <f>Prices!I121</f>
        <v>-6.7106656498147066E-3</v>
      </c>
      <c r="D121" s="21">
        <f>Prices!J121</f>
        <v>-1.9471792540447508E-3</v>
      </c>
      <c r="E121" s="21">
        <f>Prices!K121</f>
        <v>1.9247225860843376E-3</v>
      </c>
    </row>
    <row r="122" spans="1:5" x14ac:dyDescent="0.2">
      <c r="A122" s="41">
        <f>Prices!G122</f>
        <v>40596</v>
      </c>
      <c r="B122" s="21">
        <f>Prices!H122</f>
        <v>-3.0877782635149262E-2</v>
      </c>
      <c r="C122" s="21">
        <f>Prices!I122</f>
        <v>-3.2600526244150108E-2</v>
      </c>
      <c r="D122" s="21">
        <f>Prices!J122</f>
        <v>-9.4420125048679471E-2</v>
      </c>
      <c r="E122" s="21">
        <f>Prices!K122</f>
        <v>-2.0528565531689469E-2</v>
      </c>
    </row>
    <row r="123" spans="1:5" x14ac:dyDescent="0.2">
      <c r="A123" s="41">
        <f>Prices!G123</f>
        <v>40597</v>
      </c>
      <c r="B123" s="21">
        <f>Prices!H123</f>
        <v>-1.1924556093498741E-2</v>
      </c>
      <c r="C123" s="21">
        <f>Prices!I123</f>
        <v>-2.0729439741393296E-2</v>
      </c>
      <c r="D123" s="21">
        <f>Prices!J123</f>
        <v>-4.7393682127813919E-2</v>
      </c>
      <c r="E123" s="21">
        <f>Prices!K123</f>
        <v>-6.1119605307773384E-3</v>
      </c>
    </row>
    <row r="124" spans="1:5" x14ac:dyDescent="0.2">
      <c r="A124" s="41">
        <f>Prices!G124</f>
        <v>40598</v>
      </c>
      <c r="B124" s="21">
        <f>Prices!H124</f>
        <v>-1.7725543964356497E-2</v>
      </c>
      <c r="C124" s="21">
        <f>Prices!I124</f>
        <v>6.0561667666467756E-3</v>
      </c>
      <c r="D124" s="21">
        <f>Prices!J124</f>
        <v>2.4423467600893423E-2</v>
      </c>
      <c r="E124" s="21">
        <f>Prices!K124</f>
        <v>-9.9437660710954834E-4</v>
      </c>
    </row>
    <row r="125" spans="1:5" x14ac:dyDescent="0.2">
      <c r="A125" s="41">
        <f>Prices!G125</f>
        <v>40599</v>
      </c>
      <c r="B125" s="21">
        <f>Prices!H125</f>
        <v>-6.5272356134593642E-3</v>
      </c>
      <c r="C125" s="21">
        <f>Prices!I125</f>
        <v>-2.8691245623632122E-3</v>
      </c>
      <c r="D125" s="21">
        <f>Prices!J125</f>
        <v>2.0750550163519454E-2</v>
      </c>
      <c r="E125" s="21">
        <f>Prices!K125</f>
        <v>1.0550516233988505E-2</v>
      </c>
    </row>
    <row r="126" spans="1:5" x14ac:dyDescent="0.2">
      <c r="A126" s="41">
        <f>Prices!G126</f>
        <v>40602</v>
      </c>
      <c r="B126" s="21">
        <f>Prices!H126</f>
        <v>4.444519337595652E-3</v>
      </c>
      <c r="C126" s="21">
        <f>Prices!I126</f>
        <v>-2.2286190209537482E-2</v>
      </c>
      <c r="D126" s="21">
        <f>Prices!J126</f>
        <v>-1.9895980302547689E-2</v>
      </c>
      <c r="E126" s="21">
        <f>Prices!K126</f>
        <v>5.5610858352233006E-3</v>
      </c>
    </row>
    <row r="127" spans="1:5" x14ac:dyDescent="0.2">
      <c r="A127" s="41">
        <f>Prices!G127</f>
        <v>40603</v>
      </c>
      <c r="B127" s="21">
        <f>Prices!H127</f>
        <v>1.7314932935741587E-3</v>
      </c>
      <c r="C127" s="21">
        <f>Prices!I127</f>
        <v>-2.2217105399566672E-2</v>
      </c>
      <c r="D127" s="21">
        <f>Prices!J127</f>
        <v>-4.4572333832171074E-2</v>
      </c>
      <c r="E127" s="21">
        <f>Prices!K127</f>
        <v>-1.5739678016041481E-2</v>
      </c>
    </row>
    <row r="128" spans="1:5" x14ac:dyDescent="0.2">
      <c r="A128" s="41">
        <f>Prices!G128</f>
        <v>40604</v>
      </c>
      <c r="B128" s="21">
        <f>Prices!H128</f>
        <v>-1.920482168053459E-3</v>
      </c>
      <c r="C128" s="21">
        <f>Prices!I128</f>
        <v>1.5226594445509223E-2</v>
      </c>
      <c r="D128" s="21">
        <f>Prices!J128</f>
        <v>-4.1570084723160261E-2</v>
      </c>
      <c r="E128" s="21">
        <f>Prices!K128</f>
        <v>1.6152006545580022E-3</v>
      </c>
    </row>
    <row r="129" spans="1:5" x14ac:dyDescent="0.2">
      <c r="A129" s="41">
        <f>Prices!G129</f>
        <v>40605</v>
      </c>
      <c r="B129" s="21">
        <f>Prices!H129</f>
        <v>7.6947856837828799E-4</v>
      </c>
      <c r="C129" s="21">
        <f>Prices!I129</f>
        <v>4.4762042497388244E-3</v>
      </c>
      <c r="D129" s="21">
        <f>Prices!J129</f>
        <v>5.7826893840757787E-3</v>
      </c>
      <c r="E129" s="21">
        <f>Prices!K129</f>
        <v>1.7219002029837727E-2</v>
      </c>
    </row>
    <row r="130" spans="1:5" x14ac:dyDescent="0.2">
      <c r="A130" s="41">
        <f>Prices!G130</f>
        <v>40606</v>
      </c>
      <c r="B130" s="21">
        <f>Prices!H130</f>
        <v>1.1538111153588653E-3</v>
      </c>
      <c r="C130" s="21">
        <f>Prices!I130</f>
        <v>-6.4818285986335544E-3</v>
      </c>
      <c r="D130" s="21">
        <f>Prices!J130</f>
        <v>-5.2704247053174669E-3</v>
      </c>
      <c r="E130" s="21">
        <f>Prices!K130</f>
        <v>-7.3780379827967923E-3</v>
      </c>
    </row>
    <row r="131" spans="1:5" x14ac:dyDescent="0.2">
      <c r="A131" s="41">
        <f>Prices!G131</f>
        <v>40609</v>
      </c>
      <c r="B131" s="21">
        <f>Prices!H131</f>
        <v>-9.6049960820311631E-4</v>
      </c>
      <c r="C131" s="21">
        <f>Prices!I131</f>
        <v>-1.508702002539819E-2</v>
      </c>
      <c r="D131" s="21">
        <f>Prices!J131</f>
        <v>-1.3969332258027545E-2</v>
      </c>
      <c r="E131" s="21">
        <f>Prices!K131</f>
        <v>-8.3412321082469987E-3</v>
      </c>
    </row>
    <row r="132" spans="1:5" x14ac:dyDescent="0.2">
      <c r="A132" s="41">
        <f>Prices!G132</f>
        <v>40610</v>
      </c>
      <c r="B132" s="21">
        <f>Prices!H132</f>
        <v>8.0740906510129856E-3</v>
      </c>
      <c r="C132" s="21">
        <f>Prices!I132</f>
        <v>-1.295255250454741E-2</v>
      </c>
      <c r="D132" s="21">
        <f>Prices!J132</f>
        <v>-4.4943599762031994E-2</v>
      </c>
      <c r="E132" s="21">
        <f>Prices!K132</f>
        <v>8.9227335878014902E-3</v>
      </c>
    </row>
    <row r="133" spans="1:5" x14ac:dyDescent="0.2">
      <c r="A133" s="41">
        <f>Prices!G133</f>
        <v>40611</v>
      </c>
      <c r="B133" s="21">
        <f>Prices!H133</f>
        <v>1.1425783456167139E-2</v>
      </c>
      <c r="C133" s="21">
        <f>Prices!I133</f>
        <v>1.2942747957626288E-2</v>
      </c>
      <c r="D133" s="21">
        <f>Prices!J133</f>
        <v>-2.0971832275308966E-2</v>
      </c>
      <c r="E133" s="21">
        <f>Prices!K133</f>
        <v>-1.3617028593394531E-3</v>
      </c>
    </row>
    <row r="134" spans="1:5" x14ac:dyDescent="0.2">
      <c r="A134" s="41">
        <f>Prices!G134</f>
        <v>40612</v>
      </c>
      <c r="B134" s="21">
        <f>Prices!H134</f>
        <v>-3.7970878749991275E-4</v>
      </c>
      <c r="C134" s="21">
        <f>Prices!I134</f>
        <v>-1.7213863010428376E-2</v>
      </c>
      <c r="D134" s="21">
        <f>Prices!J134</f>
        <v>-6.3740831821727517E-2</v>
      </c>
      <c r="E134" s="21">
        <f>Prices!K134</f>
        <v>-1.8870952426918386E-2</v>
      </c>
    </row>
    <row r="135" spans="1:5" x14ac:dyDescent="0.2">
      <c r="A135" s="41">
        <f>Prices!G135</f>
        <v>40613</v>
      </c>
      <c r="B135" s="21">
        <f>Prices!H135</f>
        <v>-1.1397054539500156E-3</v>
      </c>
      <c r="C135" s="21">
        <f>Prices!I135</f>
        <v>1.1616641524176963E-2</v>
      </c>
      <c r="D135" s="21">
        <f>Prices!J135</f>
        <v>7.2543655764425452E-3</v>
      </c>
      <c r="E135" s="21">
        <f>Prices!K135</f>
        <v>7.0805137063321144E-3</v>
      </c>
    </row>
    <row r="136" spans="1:5" x14ac:dyDescent="0.2">
      <c r="A136" s="41">
        <f>Prices!G136</f>
        <v>40616</v>
      </c>
      <c r="B136" s="21">
        <f>Prices!H136</f>
        <v>-5.134090151778084E-3</v>
      </c>
      <c r="C136" s="21">
        <f>Prices!I136</f>
        <v>-7.9728015904327876E-3</v>
      </c>
      <c r="D136" s="21">
        <f>Prices!J136</f>
        <v>8.3103321893922555E-3</v>
      </c>
      <c r="E136" s="21">
        <f>Prices!K136</f>
        <v>-6.0493251637452339E-3</v>
      </c>
    </row>
    <row r="137" spans="1:5" x14ac:dyDescent="0.2">
      <c r="A137" s="41">
        <f>Prices!G137</f>
        <v>40617</v>
      </c>
      <c r="B137" s="21">
        <f>Prices!H137</f>
        <v>-4.9694602090583394E-3</v>
      </c>
      <c r="C137" s="21">
        <f>Prices!I137</f>
        <v>-9.8962941687066319E-3</v>
      </c>
      <c r="D137" s="21">
        <f>Prices!J137</f>
        <v>-2.9670479378918757E-2</v>
      </c>
      <c r="E137" s="21">
        <f>Prices!K137</f>
        <v>-1.1200348530916449E-2</v>
      </c>
    </row>
    <row r="138" spans="1:5" x14ac:dyDescent="0.2">
      <c r="A138" s="41">
        <f>Prices!G138</f>
        <v>40618</v>
      </c>
      <c r="B138" s="21">
        <f>Prices!H138</f>
        <v>-1.3061751942276186E-2</v>
      </c>
      <c r="C138" s="21">
        <f>Prices!I138</f>
        <v>-2.3019207254129093E-3</v>
      </c>
      <c r="D138" s="21">
        <f>Prices!J138</f>
        <v>-7.3610237977037585E-3</v>
      </c>
      <c r="E138" s="21">
        <f>Prices!K138</f>
        <v>-1.9494948861799366E-2</v>
      </c>
    </row>
    <row r="139" spans="1:5" x14ac:dyDescent="0.2">
      <c r="A139" s="41">
        <f>Prices!G139</f>
        <v>40619</v>
      </c>
      <c r="B139" s="21">
        <f>Prices!H139</f>
        <v>-1.9439724730314025E-4</v>
      </c>
      <c r="C139" s="21">
        <f>Prices!I139</f>
        <v>-2.2647189285729841E-2</v>
      </c>
      <c r="D139" s="21">
        <f>Prices!J139</f>
        <v>1.8824685445780531E-2</v>
      </c>
      <c r="E139" s="21">
        <f>Prices!K139</f>
        <v>1.3398228894571318E-2</v>
      </c>
    </row>
    <row r="140" spans="1:5" x14ac:dyDescent="0.2">
      <c r="A140" s="41">
        <f>Prices!G140</f>
        <v>40620</v>
      </c>
      <c r="B140" s="21">
        <f>Prices!H140</f>
        <v>2.9196631978949516E-3</v>
      </c>
      <c r="C140" s="21">
        <f>Prices!I140</f>
        <v>5.2804301022417732E-3</v>
      </c>
      <c r="D140" s="21">
        <f>Prices!J140</f>
        <v>-1.343798407911434E-2</v>
      </c>
      <c r="E140" s="21">
        <f>Prices!K140</f>
        <v>4.3102017123040071E-3</v>
      </c>
    </row>
    <row r="141" spans="1:5" x14ac:dyDescent="0.2">
      <c r="A141" s="41">
        <f>Prices!G141</f>
        <v>40623</v>
      </c>
      <c r="B141" s="21">
        <f>Prices!H141</f>
        <v>7.7639937393429162E-3</v>
      </c>
      <c r="C141" s="21">
        <f>Prices!I141</f>
        <v>1.668523490594942E-2</v>
      </c>
      <c r="D141" s="21">
        <f>Prices!J141</f>
        <v>7.9456216002455893E-3</v>
      </c>
      <c r="E141" s="21">
        <f>Prices!K141</f>
        <v>1.4985846408680281E-2</v>
      </c>
    </row>
    <row r="142" spans="1:5" x14ac:dyDescent="0.2">
      <c r="A142" s="41">
        <f>Prices!G142</f>
        <v>40624</v>
      </c>
      <c r="B142" s="21">
        <f>Prices!H142</f>
        <v>1.5410722999066645E-3</v>
      </c>
      <c r="C142" s="21">
        <f>Prices!I142</f>
        <v>-1.1670279596475375E-2</v>
      </c>
      <c r="D142" s="21">
        <f>Prices!J142</f>
        <v>-1.7454741771481652E-2</v>
      </c>
      <c r="E142" s="21">
        <f>Prices!K142</f>
        <v>-3.5505668465681817E-3</v>
      </c>
    </row>
    <row r="143" spans="1:5" x14ac:dyDescent="0.2">
      <c r="A143" s="41">
        <f>Prices!G143</f>
        <v>40625</v>
      </c>
      <c r="B143" s="21">
        <f>Prices!H143</f>
        <v>-6.9237108363130054E-3</v>
      </c>
      <c r="C143" s="21">
        <f>Prices!I143</f>
        <v>1.6728127686715277E-2</v>
      </c>
      <c r="D143" s="21">
        <f>Prices!J143</f>
        <v>2.0630204729323864E-2</v>
      </c>
      <c r="E143" s="21">
        <f>Prices!K143</f>
        <v>2.9139792557568711E-3</v>
      </c>
    </row>
    <row r="144" spans="1:5" x14ac:dyDescent="0.2">
      <c r="A144" s="41">
        <f>Prices!G144</f>
        <v>40626</v>
      </c>
      <c r="B144" s="21">
        <f>Prices!H144</f>
        <v>1.8397051903275445E-2</v>
      </c>
      <c r="C144" s="21">
        <f>Prices!I144</f>
        <v>3.4962559666378734E-2</v>
      </c>
      <c r="D144" s="21">
        <f>Prices!J144</f>
        <v>7.9730455050505578E-2</v>
      </c>
      <c r="E144" s="21">
        <f>Prices!K144</f>
        <v>9.3407483666867464E-3</v>
      </c>
    </row>
    <row r="145" spans="1:5" x14ac:dyDescent="0.2">
      <c r="A145" s="41">
        <f>Prices!G145</f>
        <v>40627</v>
      </c>
      <c r="B145" s="21">
        <f>Prices!H145</f>
        <v>-4.563586837838386E-3</v>
      </c>
      <c r="C145" s="21">
        <f>Prices!I145</f>
        <v>-7.0140488440351145E-4</v>
      </c>
      <c r="D145" s="21">
        <f>Prices!J145</f>
        <v>-3.1201221908356613E-2</v>
      </c>
      <c r="E145" s="21">
        <f>Prices!K145</f>
        <v>3.1611371596607096E-3</v>
      </c>
    </row>
    <row r="146" spans="1:5" x14ac:dyDescent="0.2">
      <c r="A146" s="41">
        <f>Prices!G146</f>
        <v>40630</v>
      </c>
      <c r="B146" s="21">
        <f>Prices!H146</f>
        <v>-3.0563155782183152E-3</v>
      </c>
      <c r="C146" s="21">
        <f>Prices!I146</f>
        <v>-9.5332851842463429E-3</v>
      </c>
      <c r="D146" s="21">
        <f>Prices!J146</f>
        <v>3.7036848990144922E-2</v>
      </c>
      <c r="E146" s="21">
        <f>Prices!K146</f>
        <v>-2.7478367067710341E-3</v>
      </c>
    </row>
    <row r="147" spans="1:5" x14ac:dyDescent="0.2">
      <c r="A147" s="41">
        <f>Prices!G147</f>
        <v>40631</v>
      </c>
      <c r="B147" s="21">
        <f>Prices!H147</f>
        <v>1.3411317410086444E-3</v>
      </c>
      <c r="C147" s="21">
        <f>Prices!I147</f>
        <v>3.1119010606291964E-2</v>
      </c>
      <c r="D147" s="21">
        <f>Prices!J147</f>
        <v>-7.7637853199716833E-3</v>
      </c>
      <c r="E147" s="21">
        <f>Prices!K147</f>
        <v>7.0600450442628304E-3</v>
      </c>
    </row>
    <row r="148" spans="1:5" x14ac:dyDescent="0.2">
      <c r="A148" s="41">
        <f>Prices!G148</f>
        <v>40632</v>
      </c>
      <c r="B148" s="21">
        <f>Prices!H148</f>
        <v>1.9132946420124977E-3</v>
      </c>
      <c r="C148" s="21">
        <f>Prices!I148</f>
        <v>2.7488234160677472E-2</v>
      </c>
      <c r="D148" s="21">
        <f>Prices!J148</f>
        <v>-3.7558788627925499E-2</v>
      </c>
      <c r="E148" s="21">
        <f>Prices!K148</f>
        <v>6.6847066895028284E-3</v>
      </c>
    </row>
    <row r="149" spans="1:5" x14ac:dyDescent="0.2">
      <c r="A149" s="41">
        <f>Prices!G149</f>
        <v>40633</v>
      </c>
      <c r="B149" s="21">
        <f>Prices!H149</f>
        <v>-5.9201202017303096E-3</v>
      </c>
      <c r="C149" s="21">
        <f>Prices!I149</f>
        <v>3.9572541651928805E-3</v>
      </c>
      <c r="D149" s="21">
        <f>Prices!J149</f>
        <v>5.4198723708798191E-4</v>
      </c>
      <c r="E149" s="21">
        <f>Prices!K149</f>
        <v>-1.8295017404008629E-3</v>
      </c>
    </row>
    <row r="150" spans="1:5" x14ac:dyDescent="0.2">
      <c r="A150" s="41">
        <f>Prices!G150</f>
        <v>40634</v>
      </c>
      <c r="B150" s="21">
        <f>Prices!H150</f>
        <v>1.536781084056249E-3</v>
      </c>
      <c r="C150" s="21">
        <f>Prices!I150</f>
        <v>0</v>
      </c>
      <c r="D150" s="21">
        <f>Prices!J150</f>
        <v>-1.4084320646361559E-2</v>
      </c>
      <c r="E150" s="21">
        <f>Prices!K150</f>
        <v>4.9629878780623748E-3</v>
      </c>
    </row>
    <row r="151" spans="1:5" x14ac:dyDescent="0.2">
      <c r="A151" s="41">
        <f>Prices!G151</f>
        <v>40637</v>
      </c>
      <c r="B151" s="21">
        <f>Prices!H151</f>
        <v>9.9752192324203768E-3</v>
      </c>
      <c r="C151" s="21">
        <f>Prices!I151</f>
        <v>1.55998517952185E-2</v>
      </c>
      <c r="D151" s="21">
        <f>Prices!J151</f>
        <v>-3.5714234026168357E-2</v>
      </c>
      <c r="E151" s="21">
        <f>Prices!K151</f>
        <v>3.4520979898289283E-4</v>
      </c>
    </row>
    <row r="152" spans="1:5" x14ac:dyDescent="0.2">
      <c r="A152" s="41">
        <f>Prices!G152</f>
        <v>40638</v>
      </c>
      <c r="B152" s="21">
        <f>Prices!H152</f>
        <v>1.7094853667211113E-3</v>
      </c>
      <c r="C152" s="21">
        <f>Prices!I152</f>
        <v>1.2845670381470109E-2</v>
      </c>
      <c r="D152" s="21">
        <f>Prices!J152</f>
        <v>1.7096396805458269E-3</v>
      </c>
      <c r="E152" s="21">
        <f>Prices!K152</f>
        <v>-1.8005506981200181E-4</v>
      </c>
    </row>
    <row r="153" spans="1:5" x14ac:dyDescent="0.2">
      <c r="A153" s="41">
        <f>Prices!G153</f>
        <v>40639</v>
      </c>
      <c r="B153" s="21">
        <f>Prices!H153</f>
        <v>4.5501711193149811E-3</v>
      </c>
      <c r="C153" s="21">
        <f>Prices!I153</f>
        <v>-1.3654286101553281E-2</v>
      </c>
      <c r="D153" s="21">
        <f>Prices!J153</f>
        <v>-6.8264481311821612E-3</v>
      </c>
      <c r="E153" s="21">
        <f>Prices!K153</f>
        <v>2.1836773816299448E-3</v>
      </c>
    </row>
    <row r="154" spans="1:5" x14ac:dyDescent="0.2">
      <c r="A154" s="41">
        <f>Prices!G154</f>
        <v>40640</v>
      </c>
      <c r="B154" s="21">
        <f>Prices!H154</f>
        <v>3.7763262398903512E-4</v>
      </c>
      <c r="C154" s="21">
        <f>Prices!I154</f>
        <v>1.1764071073571136E-2</v>
      </c>
      <c r="D154" s="21">
        <f>Prices!J154</f>
        <v>3.6655485202898852E-2</v>
      </c>
      <c r="E154" s="21">
        <f>Prices!K154</f>
        <v>-1.5200060954518868E-3</v>
      </c>
    </row>
    <row r="155" spans="1:5" x14ac:dyDescent="0.2">
      <c r="A155" s="41">
        <f>Prices!G155</f>
        <v>40641</v>
      </c>
      <c r="B155" s="21">
        <f>Prices!H155</f>
        <v>-8.6794411734813868E-3</v>
      </c>
      <c r="C155" s="21">
        <f>Prices!I155</f>
        <v>-1.0815288973786696E-3</v>
      </c>
      <c r="D155" s="21">
        <f>Prices!J155</f>
        <v>-3.0386728817069941E-2</v>
      </c>
      <c r="E155" s="21">
        <f>Prices!K155</f>
        <v>-4.0044438811523975E-3</v>
      </c>
    </row>
    <row r="156" spans="1:5" x14ac:dyDescent="0.2">
      <c r="A156" s="41">
        <f>Prices!G156</f>
        <v>40644</v>
      </c>
      <c r="B156" s="21">
        <f>Prices!H156</f>
        <v>5.3294482845956575E-3</v>
      </c>
      <c r="C156" s="21">
        <f>Prices!I156</f>
        <v>-3.6273803022249806E-3</v>
      </c>
      <c r="D156" s="21">
        <f>Prices!J156</f>
        <v>-1.310549233426328E-2</v>
      </c>
      <c r="E156" s="21">
        <f>Prices!K156</f>
        <v>-2.7933795200096867E-3</v>
      </c>
    </row>
    <row r="157" spans="1:5" x14ac:dyDescent="0.2">
      <c r="A157" s="41">
        <f>Prices!G157</f>
        <v>40645</v>
      </c>
      <c r="B157" s="21">
        <f>Prices!H157</f>
        <v>1.3252734229309986E-2</v>
      </c>
      <c r="C157" s="21">
        <f>Prices!I157</f>
        <v>-1.9343566887572106E-2</v>
      </c>
      <c r="D157" s="21">
        <f>Prices!J157</f>
        <v>2.8866632286335125E-3</v>
      </c>
      <c r="E157" s="21">
        <f>Prices!K157</f>
        <v>-7.7766994120557209E-3</v>
      </c>
    </row>
    <row r="158" spans="1:5" x14ac:dyDescent="0.2">
      <c r="A158" s="41">
        <f>Prices!G158</f>
        <v>40646</v>
      </c>
      <c r="B158" s="21">
        <f>Prices!H158</f>
        <v>2.0553758512045703E-3</v>
      </c>
      <c r="C158" s="21">
        <f>Prices!I158</f>
        <v>1.0028798350527612E-2</v>
      </c>
      <c r="D158" s="21">
        <f>Prices!J158</f>
        <v>2.2452582741506966E-2</v>
      </c>
      <c r="E158" s="21">
        <f>Prices!K158</f>
        <v>1.9023558283004505E-4</v>
      </c>
    </row>
    <row r="159" spans="1:5" x14ac:dyDescent="0.2">
      <c r="A159" s="41">
        <f>Prices!G159</f>
        <v>40647</v>
      </c>
      <c r="B159" s="21">
        <f>Prices!H159</f>
        <v>-2.4242147516905744E-3</v>
      </c>
      <c r="C159" s="21">
        <f>Prices!I159</f>
        <v>-2.5783578782594407E-3</v>
      </c>
      <c r="D159" s="21">
        <f>Prices!J159</f>
        <v>4.2229786728898766E-2</v>
      </c>
      <c r="E159" s="21">
        <f>Prices!K159</f>
        <v>8.3677084893540865E-5</v>
      </c>
    </row>
    <row r="160" spans="1:5" x14ac:dyDescent="0.2">
      <c r="A160" s="41">
        <f>Prices!G160</f>
        <v>40648</v>
      </c>
      <c r="B160" s="21">
        <f>Prices!H160</f>
        <v>9.3468882252441677E-4</v>
      </c>
      <c r="C160" s="21">
        <f>Prices!I160</f>
        <v>-9.9548874658553776E-3</v>
      </c>
      <c r="D160" s="21">
        <f>Prices!J160</f>
        <v>1.0805030771211088E-2</v>
      </c>
      <c r="E160" s="21">
        <f>Prices!K160</f>
        <v>3.9254130188142167E-3</v>
      </c>
    </row>
    <row r="161" spans="1:5" x14ac:dyDescent="0.2">
      <c r="A161" s="41">
        <f>Prices!G161</f>
        <v>40651</v>
      </c>
      <c r="B161" s="21">
        <f>Prices!H161</f>
        <v>-4.4819890349288892E-3</v>
      </c>
      <c r="C161" s="21">
        <f>Prices!I161</f>
        <v>-9.2772524361138808E-3</v>
      </c>
      <c r="D161" s="21">
        <f>Prices!J161</f>
        <v>-3.3137363743197534E-2</v>
      </c>
      <c r="E161" s="21">
        <f>Prices!K161</f>
        <v>-1.1017851604204099E-2</v>
      </c>
    </row>
    <row r="162" spans="1:5" x14ac:dyDescent="0.2">
      <c r="A162" s="41">
        <f>Prices!G162</f>
        <v>40652</v>
      </c>
      <c r="B162" s="21">
        <f>Prices!H162</f>
        <v>7.5044537000108638E-4</v>
      </c>
      <c r="C162" s="21">
        <f>Prices!I162</f>
        <v>2.6915070643203087E-3</v>
      </c>
      <c r="D162" s="21">
        <f>Prices!J162</f>
        <v>-3.8697000391785252E-3</v>
      </c>
      <c r="E162" s="21">
        <f>Prices!K162</f>
        <v>5.7311705365190591E-3</v>
      </c>
    </row>
    <row r="163" spans="1:5" x14ac:dyDescent="0.2">
      <c r="A163" s="41">
        <f>Prices!G163</f>
        <v>40653</v>
      </c>
      <c r="B163" s="21">
        <f>Prices!H163</f>
        <v>6.373138493643413E-3</v>
      </c>
      <c r="C163" s="21">
        <f>Prices!I163</f>
        <v>2.8240642033733332E-2</v>
      </c>
      <c r="D163" s="21">
        <f>Prices!J163</f>
        <v>3.0521925547613016E-2</v>
      </c>
      <c r="E163" s="21">
        <f>Prices!K163</f>
        <v>1.3514947256307863E-2</v>
      </c>
    </row>
    <row r="164" spans="1:5" x14ac:dyDescent="0.2">
      <c r="A164" s="41">
        <f>Prices!G164</f>
        <v>40654</v>
      </c>
      <c r="B164" s="21">
        <f>Prices!H164</f>
        <v>-2.0489388337966998E-3</v>
      </c>
      <c r="C164" s="21">
        <f>Prices!I164</f>
        <v>1.0986108748459067E-2</v>
      </c>
      <c r="D164" s="21">
        <f>Prices!J164</f>
        <v>-2.6927736546279446E-3</v>
      </c>
      <c r="E164" s="21">
        <f>Prices!K164</f>
        <v>5.2767822838566403E-3</v>
      </c>
    </row>
    <row r="165" spans="1:5" x14ac:dyDescent="0.2">
      <c r="A165" s="41">
        <f>Prices!G165</f>
        <v>40658</v>
      </c>
      <c r="B165" s="21">
        <f>Prices!H165</f>
        <v>-3.9190892284303768E-3</v>
      </c>
      <c r="C165" s="21">
        <f>Prices!I165</f>
        <v>-2.5284245642608338E-3</v>
      </c>
      <c r="D165" s="21">
        <f>Prices!J165</f>
        <v>1.56589988234348E-2</v>
      </c>
      <c r="E165" s="21">
        <f>Prices!K165</f>
        <v>-1.5926699906060326E-3</v>
      </c>
    </row>
    <row r="166" spans="1:5" x14ac:dyDescent="0.2">
      <c r="A166" s="41">
        <f>Prices!G166</f>
        <v>40659</v>
      </c>
      <c r="B166" s="21">
        <f>Prices!H166</f>
        <v>1.0117822058541325E-2</v>
      </c>
      <c r="C166" s="21">
        <f>Prices!I166</f>
        <v>-1.6826678734554457E-2</v>
      </c>
      <c r="D166" s="21">
        <f>Prices!J166</f>
        <v>2.6049790524801164E-2</v>
      </c>
      <c r="E166" s="21">
        <f>Prices!K166</f>
        <v>8.9795843475004578E-3</v>
      </c>
    </row>
    <row r="167" spans="1:5" x14ac:dyDescent="0.2">
      <c r="A167" s="41">
        <f>Prices!G167</f>
        <v>40660</v>
      </c>
      <c r="B167" s="21">
        <f>Prices!H167</f>
        <v>9.4602979042892367E-3</v>
      </c>
      <c r="C167" s="21">
        <f>Prices!I167</f>
        <v>7.860672517838041E-2</v>
      </c>
      <c r="D167" s="21">
        <f>Prices!J167</f>
        <v>0</v>
      </c>
      <c r="E167" s="21">
        <f>Prices!K167</f>
        <v>6.2498471411911449E-3</v>
      </c>
    </row>
    <row r="168" spans="1:5" x14ac:dyDescent="0.2">
      <c r="A168" s="41">
        <f>Prices!G168</f>
        <v>40661</v>
      </c>
      <c r="B168" s="21">
        <f>Prices!H168</f>
        <v>4.9613739715758092E-3</v>
      </c>
      <c r="C168" s="21">
        <f>Prices!I168</f>
        <v>-7.9336894247585832E-3</v>
      </c>
      <c r="D168" s="21">
        <f>Prices!J168</f>
        <v>1.0880668698421525E-2</v>
      </c>
      <c r="E168" s="21">
        <f>Prices!K168</f>
        <v>3.5554238371831026E-3</v>
      </c>
    </row>
    <row r="169" spans="1:5" x14ac:dyDescent="0.2">
      <c r="A169" s="41">
        <f>Prices!G169</f>
        <v>40662</v>
      </c>
      <c r="B169" s="21">
        <f>Prices!H169</f>
        <v>5.3029144820371816E-3</v>
      </c>
      <c r="C169" s="21">
        <f>Prices!I169</f>
        <v>3.7934794747427336E-3</v>
      </c>
      <c r="D169" s="21">
        <f>Prices!J169</f>
        <v>2.5115557712084735E-2</v>
      </c>
      <c r="E169" s="21">
        <f>Prices!K169</f>
        <v>2.3006623000803028E-3</v>
      </c>
    </row>
    <row r="170" spans="1:5" x14ac:dyDescent="0.2">
      <c r="A170" s="41">
        <f>Prices!G170</f>
        <v>40665</v>
      </c>
      <c r="B170" s="21">
        <f>Prices!H170</f>
        <v>1.0909872172414942E-3</v>
      </c>
      <c r="C170" s="21">
        <f>Prices!I170</f>
        <v>2.7475620407524382E-2</v>
      </c>
      <c r="D170" s="21">
        <f>Prices!J170</f>
        <v>-1.3500002960009083E-2</v>
      </c>
      <c r="E170" s="21">
        <f>Prices!K170</f>
        <v>-1.7527108383560419E-3</v>
      </c>
    </row>
    <row r="171" spans="1:5" x14ac:dyDescent="0.2">
      <c r="A171" s="41">
        <f>Prices!G171</f>
        <v>40666</v>
      </c>
      <c r="B171" s="21">
        <f>Prices!H171</f>
        <v>7.6306103012557039E-3</v>
      </c>
      <c r="C171" s="21">
        <f>Prices!I171</f>
        <v>-1.3618975748390438E-2</v>
      </c>
      <c r="D171" s="21">
        <f>Prices!J171</f>
        <v>-4.764330382994586E-2</v>
      </c>
      <c r="E171" s="21">
        <f>Prices!K171</f>
        <v>-3.379303931766886E-3</v>
      </c>
    </row>
    <row r="172" spans="1:5" x14ac:dyDescent="0.2">
      <c r="A172" s="41">
        <f>Prices!G172</f>
        <v>40667</v>
      </c>
      <c r="B172" s="21">
        <f>Prices!H172</f>
        <v>-1.6226648250026281E-3</v>
      </c>
      <c r="C172" s="21">
        <f>Prices!I172</f>
        <v>7.6593817714454282E-3</v>
      </c>
      <c r="D172" s="21">
        <f>Prices!J172</f>
        <v>-7.4506631432924575E-3</v>
      </c>
      <c r="E172" s="21">
        <f>Prices!K172</f>
        <v>-6.8553088073863844E-3</v>
      </c>
    </row>
    <row r="173" spans="1:5" x14ac:dyDescent="0.2">
      <c r="A173" s="41">
        <f>Prices!G173</f>
        <v>40668</v>
      </c>
      <c r="B173" s="21">
        <f>Prices!H173</f>
        <v>-5.4180401842810191E-3</v>
      </c>
      <c r="C173" s="21">
        <f>Prices!I173</f>
        <v>-1.4302110402487855E-2</v>
      </c>
      <c r="D173" s="21">
        <f>Prices!J173</f>
        <v>5.3617497112257162E-4</v>
      </c>
      <c r="E173" s="21">
        <f>Prices!K173</f>
        <v>-9.0698352950829841E-3</v>
      </c>
    </row>
    <row r="174" spans="1:5" x14ac:dyDescent="0.2">
      <c r="A174" s="41">
        <f>Prices!G174</f>
        <v>40669</v>
      </c>
      <c r="B174" s="21">
        <f>Prices!H174</f>
        <v>-9.0769455701034184E-4</v>
      </c>
      <c r="C174" s="21">
        <f>Prices!I174</f>
        <v>2.4859106540118248E-3</v>
      </c>
      <c r="D174" s="21">
        <f>Prices!J174</f>
        <v>3.5369570587620913E-2</v>
      </c>
      <c r="E174" s="21">
        <f>Prices!K174</f>
        <v>3.819919924858084E-3</v>
      </c>
    </row>
    <row r="175" spans="1:5" x14ac:dyDescent="0.2">
      <c r="A175" s="41">
        <f>Prices!G175</f>
        <v>40672</v>
      </c>
      <c r="B175" s="21">
        <f>Prices!H175</f>
        <v>1.4540336342879765E-3</v>
      </c>
      <c r="C175" s="21">
        <f>Prices!I175</f>
        <v>1.6194316209903636E-2</v>
      </c>
      <c r="D175" s="21">
        <f>Prices!J175</f>
        <v>2.2256932028649867E-2</v>
      </c>
      <c r="E175" s="21">
        <f>Prices!K175</f>
        <v>4.5441637238203825E-3</v>
      </c>
    </row>
    <row r="176" spans="1:5" x14ac:dyDescent="0.2">
      <c r="A176" s="41">
        <f>Prices!G176</f>
        <v>40673</v>
      </c>
      <c r="B176" s="21">
        <f>Prices!H176</f>
        <v>7.8037803987795326E-3</v>
      </c>
      <c r="C176" s="21">
        <f>Prices!I176</f>
        <v>1.5637409424850146E-2</v>
      </c>
      <c r="D176" s="21">
        <f>Prices!J176</f>
        <v>1.5191989715086507E-3</v>
      </c>
      <c r="E176" s="21">
        <f>Prices!K176</f>
        <v>8.0740365635283418E-3</v>
      </c>
    </row>
    <row r="177" spans="1:5" x14ac:dyDescent="0.2">
      <c r="A177" s="41">
        <f>Prices!G177</f>
        <v>40674</v>
      </c>
      <c r="B177" s="21">
        <f>Prices!H177</f>
        <v>9.0589861315727274E-5</v>
      </c>
      <c r="C177" s="21">
        <f>Prices!I177</f>
        <v>2.1575277994398956E-3</v>
      </c>
      <c r="D177" s="21">
        <f>Prices!J177</f>
        <v>4.5497024127230112E-3</v>
      </c>
      <c r="E177" s="21">
        <f>Prices!K177</f>
        <v>-1.1111495786944148E-2</v>
      </c>
    </row>
    <row r="178" spans="1:5" x14ac:dyDescent="0.2">
      <c r="A178" s="41">
        <f>Prices!G178</f>
        <v>40675</v>
      </c>
      <c r="B178" s="21">
        <f>Prices!H178</f>
        <v>9.9693434373172175E-3</v>
      </c>
      <c r="C178" s="21">
        <f>Prices!I178</f>
        <v>8.2689422798367662E-3</v>
      </c>
      <c r="D178" s="21">
        <f>Prices!J178</f>
        <v>3.1706343422394312E-2</v>
      </c>
      <c r="E178" s="21">
        <f>Prices!K178</f>
        <v>4.8954370942113634E-3</v>
      </c>
    </row>
    <row r="179" spans="1:5" x14ac:dyDescent="0.2">
      <c r="A179" s="41">
        <f>Prices!G179</f>
        <v>40676</v>
      </c>
      <c r="B179" s="21">
        <f>Prices!H179</f>
        <v>0</v>
      </c>
      <c r="C179" s="21">
        <f>Prices!I179</f>
        <v>-1.7033038960940772E-2</v>
      </c>
      <c r="D179" s="21">
        <f>Prices!J179</f>
        <v>-0.10926837619357055</v>
      </c>
      <c r="E179" s="21">
        <f>Prices!K179</f>
        <v>-8.0673294082113101E-3</v>
      </c>
    </row>
    <row r="180" spans="1:5" x14ac:dyDescent="0.2">
      <c r="A180" s="41">
        <f>Prices!G180</f>
        <v>40679</v>
      </c>
      <c r="B180" s="21">
        <f>Prices!H180</f>
        <v>6.1018825302489726E-3</v>
      </c>
      <c r="C180" s="21">
        <f>Prices!I180</f>
        <v>-4.9614980460121028E-2</v>
      </c>
      <c r="D180" s="21">
        <f>Prices!J180</f>
        <v>-3.0668171279725431E-2</v>
      </c>
      <c r="E180" s="21">
        <f>Prices!K180</f>
        <v>-6.2043915440711528E-3</v>
      </c>
    </row>
    <row r="181" spans="1:5" x14ac:dyDescent="0.2">
      <c r="A181" s="41">
        <f>Prices!G181</f>
        <v>40680</v>
      </c>
      <c r="B181" s="21">
        <f>Prices!H181</f>
        <v>-9.2760064226604308E-3</v>
      </c>
      <c r="C181" s="21">
        <f>Prices!I181</f>
        <v>1.1947506964372412E-2</v>
      </c>
      <c r="D181" s="21">
        <f>Prices!J181</f>
        <v>-3.9547431600881477E-3</v>
      </c>
      <c r="E181" s="21">
        <f>Prices!K181</f>
        <v>-3.6856116398875649E-4</v>
      </c>
    </row>
    <row r="182" spans="1:5" x14ac:dyDescent="0.2">
      <c r="A182" s="41">
        <f>Prices!G182</f>
        <v>40681</v>
      </c>
      <c r="B182" s="21">
        <f>Prices!H182</f>
        <v>-6.4817092538788481E-3</v>
      </c>
      <c r="C182" s="21">
        <f>Prices!I182</f>
        <v>1.1703645781362182E-2</v>
      </c>
      <c r="D182" s="21">
        <f>Prices!J182</f>
        <v>2.3255626534530727E-2</v>
      </c>
      <c r="E182" s="21">
        <f>Prices!K182</f>
        <v>8.8038000391847948E-3</v>
      </c>
    </row>
    <row r="183" spans="1:5" x14ac:dyDescent="0.2">
      <c r="A183" s="41">
        <f>Prices!G183</f>
        <v>40682</v>
      </c>
      <c r="B183" s="21">
        <f>Prices!H183</f>
        <v>5.4369383611911999E-3</v>
      </c>
      <c r="C183" s="21">
        <f>Prices!I183</f>
        <v>8.6762153927391061E-3</v>
      </c>
      <c r="D183" s="21">
        <f>Prices!J183</f>
        <v>-1.4412153875838718E-2</v>
      </c>
      <c r="E183" s="21">
        <f>Prices!K183</f>
        <v>2.1779409571196506E-3</v>
      </c>
    </row>
    <row r="184" spans="1:5" x14ac:dyDescent="0.2">
      <c r="A184" s="41">
        <f>Prices!G184</f>
        <v>40683</v>
      </c>
      <c r="B184" s="21">
        <f>Prices!H184</f>
        <v>-3.4245771537239063E-3</v>
      </c>
      <c r="C184" s="21">
        <f>Prices!I184</f>
        <v>-7.5449641014968538E-4</v>
      </c>
      <c r="D184" s="21">
        <f>Prices!J184</f>
        <v>1.7435249205794978E-2</v>
      </c>
      <c r="E184" s="21">
        <f>Prices!K184</f>
        <v>-7.6882674788020244E-3</v>
      </c>
    </row>
    <row r="185" spans="1:5" x14ac:dyDescent="0.2">
      <c r="A185" s="41">
        <f>Prices!G185</f>
        <v>40686</v>
      </c>
      <c r="B185" s="21">
        <f>Prices!H185</f>
        <v>-1.2658701761791408E-3</v>
      </c>
      <c r="C185" s="21">
        <f>Prices!I185</f>
        <v>-1.2232571597736053E-2</v>
      </c>
      <c r="D185" s="21">
        <f>Prices!J185</f>
        <v>-1.1056905722602872E-3</v>
      </c>
      <c r="E185" s="21">
        <f>Prices!K185</f>
        <v>-1.1925585036405395E-2</v>
      </c>
    </row>
    <row r="186" spans="1:5" x14ac:dyDescent="0.2">
      <c r="A186" s="41">
        <f>Prices!G186</f>
        <v>40687</v>
      </c>
      <c r="B186" s="21">
        <f>Prices!H186</f>
        <v>-7.9682913002142759E-3</v>
      </c>
      <c r="C186" s="21">
        <f>Prices!I186</f>
        <v>-1.5034149419472009E-2</v>
      </c>
      <c r="D186" s="21">
        <f>Prices!J186</f>
        <v>3.8737662622816416E-3</v>
      </c>
      <c r="E186" s="21">
        <f>Prices!K186</f>
        <v>-8.2738031391094147E-4</v>
      </c>
    </row>
    <row r="187" spans="1:5" x14ac:dyDescent="0.2">
      <c r="A187" s="41">
        <f>Prices!G187</f>
        <v>40688</v>
      </c>
      <c r="B187" s="21">
        <f>Prices!H187</f>
        <v>-4.0164601545442102E-3</v>
      </c>
      <c r="C187" s="21">
        <f>Prices!I187</f>
        <v>-5.2258412457123482E-3</v>
      </c>
      <c r="D187" s="21">
        <f>Prices!J187</f>
        <v>1.2127850382454675E-2</v>
      </c>
      <c r="E187" s="21">
        <f>Prices!K187</f>
        <v>3.183169164378441E-3</v>
      </c>
    </row>
    <row r="188" spans="1:5" x14ac:dyDescent="0.2">
      <c r="A188" s="41">
        <f>Prices!G188</f>
        <v>40689</v>
      </c>
      <c r="B188" s="21">
        <f>Prices!H188</f>
        <v>1.0996890729880744E-3</v>
      </c>
      <c r="C188" s="21">
        <f>Prices!I188</f>
        <v>1.4251543243225751E-2</v>
      </c>
      <c r="D188" s="21">
        <f>Prices!J188</f>
        <v>2.5054695815830641E-2</v>
      </c>
      <c r="E188" s="21">
        <f>Prices!K188</f>
        <v>3.9531152655043478E-3</v>
      </c>
    </row>
    <row r="189" spans="1:5" x14ac:dyDescent="0.2">
      <c r="A189" s="41">
        <f>Prices!G189</f>
        <v>40690</v>
      </c>
      <c r="B189" s="21">
        <f>Prices!H189</f>
        <v>1.4647336858785581E-3</v>
      </c>
      <c r="C189" s="21">
        <f>Prices!I189</f>
        <v>-4.4615330256411179E-3</v>
      </c>
      <c r="D189" s="21">
        <f>Prices!J189</f>
        <v>3.6131673154792709E-2</v>
      </c>
      <c r="E189" s="21">
        <f>Prices!K189</f>
        <v>4.080920306236191E-3</v>
      </c>
    </row>
    <row r="190" spans="1:5" x14ac:dyDescent="0.2">
      <c r="A190" s="41">
        <f>Prices!G190</f>
        <v>40694</v>
      </c>
      <c r="B190" s="21">
        <f>Prices!H190</f>
        <v>9.506915046396492E-3</v>
      </c>
      <c r="C190" s="21">
        <f>Prices!I190</f>
        <v>1.3187066326800112E-2</v>
      </c>
      <c r="D190" s="21">
        <f>Prices!J190</f>
        <v>2.7692450030284643E-2</v>
      </c>
      <c r="E190" s="21">
        <f>Prices!K190</f>
        <v>1.0592724253794206E-2</v>
      </c>
    </row>
    <row r="191" spans="1:5" x14ac:dyDescent="0.2">
      <c r="A191" s="41">
        <f>Prices!G191</f>
        <v>40695</v>
      </c>
      <c r="B191" s="21">
        <f>Prices!H191</f>
        <v>-1.6660923150242264E-2</v>
      </c>
      <c r="C191" s="21">
        <f>Prices!I191</f>
        <v>-2.1811014304047194E-2</v>
      </c>
      <c r="D191" s="21">
        <f>Prices!J191</f>
        <v>-4.4910232343535306E-2</v>
      </c>
      <c r="E191" s="21">
        <f>Prices!K191</f>
        <v>-2.278464400568514E-2</v>
      </c>
    </row>
    <row r="192" spans="1:5" x14ac:dyDescent="0.2">
      <c r="A192" s="41">
        <f>Prices!G192</f>
        <v>40696</v>
      </c>
      <c r="B192" s="21">
        <f>Prices!H192</f>
        <v>-1.3812204860174541E-2</v>
      </c>
      <c r="C192" s="21">
        <f>Prices!I192</f>
        <v>6.4968815738715158E-3</v>
      </c>
      <c r="D192" s="21">
        <f>Prices!J192</f>
        <v>-4.7023776269154993E-3</v>
      </c>
      <c r="E192" s="21">
        <f>Prices!K192</f>
        <v>-1.2248358297386464E-3</v>
      </c>
    </row>
    <row r="193" spans="1:5" x14ac:dyDescent="0.2">
      <c r="A193" s="41">
        <f>Prices!G193</f>
        <v>40697</v>
      </c>
      <c r="B193" s="21">
        <f>Prices!H193</f>
        <v>2.0540730162406104E-3</v>
      </c>
      <c r="C193" s="21">
        <f>Prices!I193</f>
        <v>-2.7523834044690609E-2</v>
      </c>
      <c r="D193" s="21">
        <f>Prices!J193</f>
        <v>-3.0971122791530803E-2</v>
      </c>
      <c r="E193" s="21">
        <f>Prices!K193</f>
        <v>-9.7338092938709098E-3</v>
      </c>
    </row>
    <row r="194" spans="1:5" x14ac:dyDescent="0.2">
      <c r="A194" s="41">
        <f>Prices!G194</f>
        <v>40700</v>
      </c>
      <c r="B194" s="21">
        <f>Prices!H194</f>
        <v>1.863390110780133E-3</v>
      </c>
      <c r="C194" s="21">
        <f>Prices!I194</f>
        <v>-1.3965615854777402E-2</v>
      </c>
      <c r="D194" s="21">
        <f>Prices!J194</f>
        <v>-2.1126692403440228E-2</v>
      </c>
      <c r="E194" s="21">
        <f>Prices!K194</f>
        <v>-1.0760206154744822E-2</v>
      </c>
    </row>
    <row r="195" spans="1:5" x14ac:dyDescent="0.2">
      <c r="A195" s="41">
        <f>Prices!G195</f>
        <v>40701</v>
      </c>
      <c r="B195" s="21">
        <f>Prices!H195</f>
        <v>1.3022502909179581E-3</v>
      </c>
      <c r="C195" s="21">
        <f>Prices!I195</f>
        <v>1.0016635982332822E-2</v>
      </c>
      <c r="D195" s="21">
        <f>Prices!J195</f>
        <v>-5.5345723858091223E-4</v>
      </c>
      <c r="E195" s="21">
        <f>Prices!K195</f>
        <v>-9.5640775163308156E-4</v>
      </c>
    </row>
    <row r="196" spans="1:5" x14ac:dyDescent="0.2">
      <c r="A196" s="41">
        <f>Prices!G196</f>
        <v>40702</v>
      </c>
      <c r="B196" s="21">
        <f>Prices!H196</f>
        <v>-2.6006198837726768E-3</v>
      </c>
      <c r="C196" s="21">
        <f>Prices!I196</f>
        <v>2.6660169682459767E-3</v>
      </c>
      <c r="D196" s="21">
        <f>Prices!J196</f>
        <v>-2.7131744516233902E-2</v>
      </c>
      <c r="E196" s="21">
        <f>Prices!K196</f>
        <v>-4.1868742875353915E-3</v>
      </c>
    </row>
    <row r="197" spans="1:5" x14ac:dyDescent="0.2">
      <c r="A197" s="41">
        <f>Prices!G197</f>
        <v>40703</v>
      </c>
      <c r="B197" s="21">
        <f>Prices!H197</f>
        <v>-1.304019018808962E-3</v>
      </c>
      <c r="C197" s="21">
        <f>Prices!I197</f>
        <v>8.6679129671691779E-3</v>
      </c>
      <c r="D197" s="21">
        <f>Prices!J197</f>
        <v>-1.1383103745597034E-2</v>
      </c>
      <c r="E197" s="21">
        <f>Prices!K197</f>
        <v>7.3774895782363625E-3</v>
      </c>
    </row>
    <row r="198" spans="1:5" x14ac:dyDescent="0.2">
      <c r="A198" s="41">
        <f>Prices!G198</f>
        <v>40704</v>
      </c>
      <c r="B198" s="21">
        <f>Prices!H198</f>
        <v>-1.6784577827026515E-2</v>
      </c>
      <c r="C198" s="21">
        <f>Prices!I198</f>
        <v>-1.6606944704657178E-2</v>
      </c>
      <c r="D198" s="21">
        <f>Prices!J198</f>
        <v>-1.4392600453630333E-2</v>
      </c>
      <c r="E198" s="21">
        <f>Prices!K198</f>
        <v>-1.397984484096193E-2</v>
      </c>
    </row>
    <row r="199" spans="1:5" x14ac:dyDescent="0.2">
      <c r="A199" s="41">
        <f>Prices!G199</f>
        <v>40707</v>
      </c>
      <c r="B199" s="21">
        <f>Prices!H199</f>
        <v>-1.8967579713829513E-3</v>
      </c>
      <c r="C199" s="21">
        <f>Prices!I199</f>
        <v>-1.2866653169448794E-3</v>
      </c>
      <c r="D199" s="21">
        <f>Prices!J199</f>
        <v>-7.0093424317230202E-3</v>
      </c>
      <c r="E199" s="21">
        <f>Prices!K199</f>
        <v>6.687564032283877E-4</v>
      </c>
    </row>
    <row r="200" spans="1:5" x14ac:dyDescent="0.2">
      <c r="A200" s="41">
        <f>Prices!G200</f>
        <v>40708</v>
      </c>
      <c r="B200" s="21">
        <f>Prices!H200</f>
        <v>5.5111449204475194E-3</v>
      </c>
      <c r="C200" s="21">
        <f>Prices!I200</f>
        <v>1.9700498454729098E-2</v>
      </c>
      <c r="D200" s="21">
        <f>Prices!J200</f>
        <v>8.2356334585855784E-3</v>
      </c>
      <c r="E200" s="21">
        <f>Prices!K200</f>
        <v>1.2611779526287448E-2</v>
      </c>
    </row>
    <row r="201" spans="1:5" x14ac:dyDescent="0.2">
      <c r="A201" s="41">
        <f>Prices!G201</f>
        <v>40709</v>
      </c>
      <c r="B201" s="21">
        <f>Prices!H201</f>
        <v>-1.1151066026322445E-2</v>
      </c>
      <c r="C201" s="21">
        <f>Prices!I201</f>
        <v>-2.0951816799535394E-2</v>
      </c>
      <c r="D201" s="21">
        <f>Prices!J201</f>
        <v>-2.1587041736769841E-2</v>
      </c>
      <c r="E201" s="21">
        <f>Prices!K201</f>
        <v>-1.7431845673211765E-2</v>
      </c>
    </row>
    <row r="202" spans="1:5" x14ac:dyDescent="0.2">
      <c r="A202" s="41">
        <f>Prices!G202</f>
        <v>40710</v>
      </c>
      <c r="B202" s="21">
        <f>Prices!H202</f>
        <v>9.7477634848086494E-3</v>
      </c>
      <c r="C202" s="21">
        <f>Prices!I202</f>
        <v>-1.2528218376281042E-2</v>
      </c>
      <c r="D202" s="21">
        <f>Prices!J202</f>
        <v>-3.4585805507904355E-2</v>
      </c>
      <c r="E202" s="21">
        <f>Prices!K202</f>
        <v>1.7543352584985517E-3</v>
      </c>
    </row>
    <row r="203" spans="1:5" x14ac:dyDescent="0.2">
      <c r="A203" s="41">
        <f>Prices!G203</f>
        <v>40711</v>
      </c>
      <c r="B203" s="21">
        <f>Prices!H203</f>
        <v>-1.8954687833716799E-4</v>
      </c>
      <c r="C203" s="21">
        <f>Prices!I203</f>
        <v>1.4810746603694414E-2</v>
      </c>
      <c r="D203" s="21">
        <f>Prices!J203</f>
        <v>-2.3471380402180664E-2</v>
      </c>
      <c r="E203" s="21">
        <f>Prices!K203</f>
        <v>3.0450166879594232E-3</v>
      </c>
    </row>
    <row r="204" spans="1:5" x14ac:dyDescent="0.2">
      <c r="A204" s="41">
        <f>Prices!G204</f>
        <v>40714</v>
      </c>
      <c r="B204" s="21">
        <f>Prices!H204</f>
        <v>4.1653571765356799E-3</v>
      </c>
      <c r="C204" s="21">
        <f>Prices!I204</f>
        <v>7.2436677738900723E-3</v>
      </c>
      <c r="D204" s="21">
        <f>Prices!J204</f>
        <v>-1.2017642336603074E-2</v>
      </c>
      <c r="E204" s="21">
        <f>Prices!K204</f>
        <v>5.3951907196225779E-3</v>
      </c>
    </row>
    <row r="205" spans="1:5" x14ac:dyDescent="0.2">
      <c r="A205" s="41">
        <f>Prices!G205</f>
        <v>40715</v>
      </c>
      <c r="B205" s="21">
        <f>Prices!H205</f>
        <v>4.7132501405589035E-3</v>
      </c>
      <c r="C205" s="21">
        <f>Prices!I205</f>
        <v>3.4679362784721723E-2</v>
      </c>
      <c r="D205" s="21">
        <f>Prices!J205</f>
        <v>2.1767073866790332E-2</v>
      </c>
      <c r="E205" s="21">
        <f>Prices!K205</f>
        <v>1.3423476330104211E-2</v>
      </c>
    </row>
    <row r="206" spans="1:5" x14ac:dyDescent="0.2">
      <c r="A206" s="41">
        <f>Prices!G206</f>
        <v>40716</v>
      </c>
      <c r="B206" s="21">
        <f>Prices!H206</f>
        <v>-5.2539453910060343E-3</v>
      </c>
      <c r="C206" s="21">
        <f>Prices!I206</f>
        <v>-1.3386203238543892E-2</v>
      </c>
      <c r="D206" s="21">
        <f>Prices!J206</f>
        <v>-1.3784407812126198E-2</v>
      </c>
      <c r="E206" s="21">
        <f>Prices!K206</f>
        <v>-6.4684488627200221E-3</v>
      </c>
    </row>
    <row r="207" spans="1:5" x14ac:dyDescent="0.2">
      <c r="A207" s="41">
        <f>Prices!G207</f>
        <v>40717</v>
      </c>
      <c r="B207" s="21">
        <f>Prices!H207</f>
        <v>5.2816951287846109E-3</v>
      </c>
      <c r="C207" s="21">
        <f>Prices!I207</f>
        <v>1.3202539195352081E-2</v>
      </c>
      <c r="D207" s="21">
        <f>Prices!J207</f>
        <v>2.9860307008938936E-2</v>
      </c>
      <c r="E207" s="21">
        <f>Prices!K207</f>
        <v>-2.8279868216201098E-3</v>
      </c>
    </row>
    <row r="208" spans="1:5" x14ac:dyDescent="0.2">
      <c r="A208" s="41">
        <f>Prices!G208</f>
        <v>40718</v>
      </c>
      <c r="B208" s="21">
        <f>Prices!H208</f>
        <v>-1.6513051821960872E-2</v>
      </c>
      <c r="C208" s="21">
        <f>Prices!I208</f>
        <v>-8.2921921593044345E-3</v>
      </c>
      <c r="D208" s="21">
        <f>Prices!J208</f>
        <v>-2.8994521689707065E-2</v>
      </c>
      <c r="E208" s="21">
        <f>Prices!K208</f>
        <v>-1.1725788079470112E-2</v>
      </c>
    </row>
    <row r="209" spans="1:5" x14ac:dyDescent="0.2">
      <c r="A209" s="41">
        <f>Prices!G209</f>
        <v>40721</v>
      </c>
      <c r="B209" s="21">
        <f>Prices!H209</f>
        <v>-2.2900360872669997E-3</v>
      </c>
      <c r="C209" s="21">
        <f>Prices!I209</f>
        <v>4.5183114928788237E-2</v>
      </c>
      <c r="D209" s="21">
        <f>Prices!J209</f>
        <v>-2.096581803699582E-2</v>
      </c>
      <c r="E209" s="21">
        <f>Prices!K209</f>
        <v>9.1844577634423441E-3</v>
      </c>
    </row>
    <row r="210" spans="1:5" x14ac:dyDescent="0.2">
      <c r="A210" s="41">
        <f>Prices!G210</f>
        <v>40722</v>
      </c>
      <c r="B210" s="21">
        <f>Prices!H210</f>
        <v>4.5897855161732455E-3</v>
      </c>
      <c r="C210" s="21">
        <f>Prices!I210</f>
        <v>5.4658693167701777E-3</v>
      </c>
      <c r="D210" s="21">
        <f>Prices!J210</f>
        <v>5.8405043420577396E-3</v>
      </c>
      <c r="E210" s="21">
        <f>Prices!K210</f>
        <v>1.2944354590004314E-2</v>
      </c>
    </row>
    <row r="211" spans="1:5" x14ac:dyDescent="0.2">
      <c r="A211" s="41">
        <f>Prices!G211</f>
        <v>40723</v>
      </c>
      <c r="B211" s="21">
        <f>Prices!H211</f>
        <v>2.0941762000267657E-3</v>
      </c>
      <c r="C211" s="21">
        <f>Prices!I211</f>
        <v>9.0436686134383049E-3</v>
      </c>
      <c r="D211" s="21">
        <f>Prices!J211</f>
        <v>1.5483858882270107E-2</v>
      </c>
      <c r="E211" s="21">
        <f>Prices!K211</f>
        <v>8.2827470640634004E-3</v>
      </c>
    </row>
    <row r="212" spans="1:5" x14ac:dyDescent="0.2">
      <c r="A212" s="41">
        <f>Prices!G212</f>
        <v>40724</v>
      </c>
      <c r="B212" s="21">
        <f>Prices!H212</f>
        <v>9.4983475262302632E-3</v>
      </c>
      <c r="C212" s="21">
        <f>Prices!I212</f>
        <v>1.5182751064515276E-3</v>
      </c>
      <c r="D212" s="21">
        <f>Prices!J212</f>
        <v>1.2706385110764273E-2</v>
      </c>
      <c r="E212" s="21">
        <f>Prices!K212</f>
        <v>1.0119228593896468E-2</v>
      </c>
    </row>
    <row r="213" spans="1:5" x14ac:dyDescent="0.2">
      <c r="A213" s="41">
        <f>Prices!G213</f>
        <v>40725</v>
      </c>
      <c r="B213" s="21">
        <f>Prices!H213</f>
        <v>6.9628883601232745E-3</v>
      </c>
      <c r="C213" s="21">
        <f>Prices!I213</f>
        <v>2.4451074119548277E-2</v>
      </c>
      <c r="D213" s="21">
        <f>Prices!J213</f>
        <v>1.3174457026337016E-2</v>
      </c>
      <c r="E213" s="21">
        <f>Prices!K213</f>
        <v>1.4409701950459208E-2</v>
      </c>
    </row>
    <row r="214" spans="1:5" x14ac:dyDescent="0.2">
      <c r="A214" s="41">
        <f>Prices!G214</f>
        <v>40729</v>
      </c>
      <c r="B214" s="21">
        <f>Prices!H214</f>
        <v>-2.242747445442444E-3</v>
      </c>
      <c r="C214" s="21">
        <f>Prices!I214</f>
        <v>1.7661981507336222E-2</v>
      </c>
      <c r="D214" s="21">
        <f>Prices!J214</f>
        <v>-1.671819300657118E-2</v>
      </c>
      <c r="E214" s="21">
        <f>Prices!K214</f>
        <v>-1.3361790151366071E-3</v>
      </c>
    </row>
    <row r="215" spans="1:5" x14ac:dyDescent="0.2">
      <c r="A215" s="41">
        <f>Prices!G215</f>
        <v>40730</v>
      </c>
      <c r="B215" s="21">
        <f>Prices!H215</f>
        <v>6.1810451782172982E-3</v>
      </c>
      <c r="C215" s="21">
        <f>Prices!I215</f>
        <v>4.6906693031678603E-3</v>
      </c>
      <c r="D215" s="21">
        <f>Prices!J215</f>
        <v>-1.3224147762442851E-2</v>
      </c>
      <c r="E215" s="21">
        <f>Prices!K215</f>
        <v>1.0015591794423351E-3</v>
      </c>
    </row>
    <row r="216" spans="1:5" x14ac:dyDescent="0.2">
      <c r="A216" s="41">
        <f>Prices!G216</f>
        <v>40731</v>
      </c>
      <c r="B216" s="21">
        <f>Prices!H216</f>
        <v>1.4333440008876892E-2</v>
      </c>
      <c r="C216" s="21">
        <f>Prices!I216</f>
        <v>1.1905278146446152E-2</v>
      </c>
      <c r="D216" s="21">
        <f>Prices!J216</f>
        <v>3.8289269191467135E-3</v>
      </c>
      <c r="E216" s="21">
        <f>Prices!K216</f>
        <v>1.0453846495095398E-2</v>
      </c>
    </row>
    <row r="217" spans="1:5" x14ac:dyDescent="0.2">
      <c r="A217" s="41">
        <f>Prices!G217</f>
        <v>40732</v>
      </c>
      <c r="B217" s="21">
        <f>Prices!H217</f>
        <v>-7.5240769839205529E-3</v>
      </c>
      <c r="C217" s="21">
        <f>Prices!I217</f>
        <v>7.1052570620633304E-3</v>
      </c>
      <c r="D217" s="21">
        <f>Prices!J217</f>
        <v>-1.9071943478708997E-2</v>
      </c>
      <c r="E217" s="21">
        <f>Prices!K217</f>
        <v>-6.9611165973547662E-3</v>
      </c>
    </row>
    <row r="218" spans="1:5" x14ac:dyDescent="0.2">
      <c r="A218" s="41">
        <f>Prices!G218</f>
        <v>40735</v>
      </c>
      <c r="B218" s="21">
        <f>Prices!H218</f>
        <v>-3.8831425422599956E-3</v>
      </c>
      <c r="C218" s="21">
        <f>Prices!I218</f>
        <v>-2.6250686416556923E-2</v>
      </c>
      <c r="D218" s="21">
        <f>Prices!J218</f>
        <v>-3.4997028929111273E-2</v>
      </c>
      <c r="E218" s="21">
        <f>Prices!K218</f>
        <v>-1.8090532901892997E-2</v>
      </c>
    </row>
    <row r="219" spans="1:5" x14ac:dyDescent="0.2">
      <c r="A219" s="41">
        <f>Prices!G219</f>
        <v>40736</v>
      </c>
      <c r="B219" s="21">
        <f>Prices!H219</f>
        <v>1.2995915437768581E-3</v>
      </c>
      <c r="C219" s="21">
        <f>Prices!I219</f>
        <v>-6.2103018215317052E-3</v>
      </c>
      <c r="D219" s="21">
        <f>Prices!J219</f>
        <v>-1.3431564934542894E-2</v>
      </c>
      <c r="E219" s="21">
        <f>Prices!K219</f>
        <v>-4.4335122239161917E-3</v>
      </c>
    </row>
    <row r="220" spans="1:5" x14ac:dyDescent="0.2">
      <c r="A220" s="41">
        <f>Prices!G220</f>
        <v>40737</v>
      </c>
      <c r="B220" s="21">
        <f>Prices!H220</f>
        <v>1.4829869663889705E-3</v>
      </c>
      <c r="C220" s="21">
        <f>Prices!I220</f>
        <v>1.0746635828116746E-2</v>
      </c>
      <c r="D220" s="21">
        <f>Prices!J220</f>
        <v>-2.0424903093138047E-3</v>
      </c>
      <c r="E220" s="21">
        <f>Prices!K220</f>
        <v>3.1058402251853412E-3</v>
      </c>
    </row>
    <row r="221" spans="1:5" x14ac:dyDescent="0.2">
      <c r="A221" s="41">
        <f>Prices!G221</f>
        <v>40738</v>
      </c>
      <c r="B221" s="21">
        <f>Prices!H221</f>
        <v>-7.2196399012249219E-3</v>
      </c>
      <c r="C221" s="21">
        <f>Prices!I221</f>
        <v>-1.4613595992825856E-2</v>
      </c>
      <c r="D221" s="21">
        <f>Prices!J221</f>
        <v>-3.9563287415709802E-2</v>
      </c>
      <c r="E221" s="21">
        <f>Prices!K221</f>
        <v>-6.7161280050145322E-3</v>
      </c>
    </row>
    <row r="222" spans="1:5" x14ac:dyDescent="0.2">
      <c r="A222" s="41">
        <f>Prices!G222</f>
        <v>40739</v>
      </c>
      <c r="B222" s="21">
        <f>Prices!H222</f>
        <v>0</v>
      </c>
      <c r="C222" s="21">
        <f>Prices!I222</f>
        <v>1.1835752391692322E-2</v>
      </c>
      <c r="D222" s="21">
        <f>Prices!J222</f>
        <v>1.4206858076653006E-3</v>
      </c>
      <c r="E222" s="21">
        <f>Prices!K222</f>
        <v>5.5544248304049137E-3</v>
      </c>
    </row>
    <row r="223" spans="1:5" x14ac:dyDescent="0.2">
      <c r="A223" s="41">
        <f>Prices!G223</f>
        <v>40742</v>
      </c>
      <c r="B223" s="21">
        <f>Prices!H223</f>
        <v>-5.7802985985716876E-3</v>
      </c>
      <c r="C223" s="21">
        <f>Prices!I223</f>
        <v>-6.2949582301559115E-3</v>
      </c>
      <c r="D223" s="21">
        <f>Prices!J223</f>
        <v>-2.1276714524717133E-2</v>
      </c>
      <c r="E223" s="21">
        <f>Prices!K223</f>
        <v>-8.1298903445313764E-3</v>
      </c>
    </row>
    <row r="224" spans="1:5" x14ac:dyDescent="0.2">
      <c r="A224" s="41">
        <f>Prices!G224</f>
        <v>40743</v>
      </c>
      <c r="B224" s="21">
        <f>Prices!H224</f>
        <v>1.2190441293381406E-2</v>
      </c>
      <c r="C224" s="21">
        <f>Prices!I224</f>
        <v>3.0870320224291481E-2</v>
      </c>
      <c r="D224" s="21">
        <f>Prices!J224</f>
        <v>3.0434804523471692E-2</v>
      </c>
      <c r="E224" s="21">
        <f>Prices!K224</f>
        <v>1.6308708146076212E-2</v>
      </c>
    </row>
    <row r="225" spans="1:5" x14ac:dyDescent="0.2">
      <c r="A225" s="41">
        <f>Prices!G225</f>
        <v>40744</v>
      </c>
      <c r="B225" s="21">
        <f>Prices!H225</f>
        <v>-1.4823041909809008E-3</v>
      </c>
      <c r="C225" s="21">
        <f>Prices!I225</f>
        <v>-1.1510568777516994E-2</v>
      </c>
      <c r="D225" s="21">
        <f>Prices!J225</f>
        <v>-1.2658262980285606E-2</v>
      </c>
      <c r="E225" s="21">
        <f>Prices!K225</f>
        <v>-6.7083280955182456E-4</v>
      </c>
    </row>
    <row r="226" spans="1:5" x14ac:dyDescent="0.2">
      <c r="A226" s="41">
        <f>Prices!G226</f>
        <v>40745</v>
      </c>
      <c r="B226" s="21">
        <f>Prices!H226</f>
        <v>1.0762887952847303E-2</v>
      </c>
      <c r="C226" s="21">
        <f>Prices!I226</f>
        <v>-1.0856003560343219E-2</v>
      </c>
      <c r="D226" s="21">
        <f>Prices!J226</f>
        <v>4.7008651195812767E-2</v>
      </c>
      <c r="E226" s="21">
        <f>Prices!K226</f>
        <v>1.3546192195566853E-2</v>
      </c>
    </row>
    <row r="227" spans="1:5" x14ac:dyDescent="0.2">
      <c r="A227" s="41">
        <f>Prices!G227</f>
        <v>40746</v>
      </c>
      <c r="B227" s="21">
        <f>Prices!H227</f>
        <v>9.175947933685489E-4</v>
      </c>
      <c r="C227" s="21">
        <f>Prices!I227</f>
        <v>1.5524660820374514E-2</v>
      </c>
      <c r="D227" s="21">
        <f>Prices!J227</f>
        <v>2.04082779353012E-2</v>
      </c>
      <c r="E227" s="21">
        <f>Prices!K227</f>
        <v>9.0785158172002056E-4</v>
      </c>
    </row>
    <row r="228" spans="1:5" x14ac:dyDescent="0.2">
      <c r="A228" s="41">
        <f>Prices!G228</f>
        <v>40749</v>
      </c>
      <c r="B228" s="21">
        <f>Prices!H228</f>
        <v>-1.0087922603737066E-2</v>
      </c>
      <c r="C228" s="21">
        <f>Prices!I228</f>
        <v>-1.3994064018219676E-2</v>
      </c>
      <c r="D228" s="21">
        <f>Prices!J228</f>
        <v>-1.5999896220522669E-2</v>
      </c>
      <c r="E228" s="21">
        <f>Prices!K228</f>
        <v>-5.6430134028785384E-3</v>
      </c>
    </row>
    <row r="229" spans="1:5" x14ac:dyDescent="0.2">
      <c r="A229" s="41">
        <f>Prices!G229</f>
        <v>40750</v>
      </c>
      <c r="B229" s="21">
        <f>Prices!H229</f>
        <v>-7.0407154739281349E-3</v>
      </c>
      <c r="C229" s="21">
        <f>Prices!I229</f>
        <v>3.231922664386655E-3</v>
      </c>
      <c r="D229" s="21">
        <f>Prices!J229</f>
        <v>-2.4390396315890017E-2</v>
      </c>
      <c r="E229" s="21">
        <f>Prices!K229</f>
        <v>-4.104972057103029E-3</v>
      </c>
    </row>
    <row r="230" spans="1:5" x14ac:dyDescent="0.2">
      <c r="A230" s="41">
        <f>Prices!G230</f>
        <v>40751</v>
      </c>
      <c r="B230" s="21">
        <f>Prices!H230</f>
        <v>-6.3447641207869127E-3</v>
      </c>
      <c r="C230" s="21">
        <f>Prices!I230</f>
        <v>3.8939283257777291E-2</v>
      </c>
      <c r="D230" s="21">
        <f>Prices!J230</f>
        <v>-3.7500190224650121E-2</v>
      </c>
      <c r="E230" s="21">
        <f>Prices!K230</f>
        <v>-2.030866795667341E-2</v>
      </c>
    </row>
    <row r="231" spans="1:5" x14ac:dyDescent="0.2">
      <c r="A231" s="41">
        <f>Prices!G231</f>
        <v>40752</v>
      </c>
      <c r="B231" s="21">
        <f>Prices!H231</f>
        <v>-4.8827155524555068E-3</v>
      </c>
      <c r="C231" s="21">
        <f>Prices!I231</f>
        <v>6.201625698305735E-3</v>
      </c>
      <c r="D231" s="21">
        <f>Prices!J231</f>
        <v>-2.1642440266617102E-3</v>
      </c>
      <c r="E231" s="21">
        <f>Prices!K231</f>
        <v>-3.2339668106050601E-3</v>
      </c>
    </row>
    <row r="232" spans="1:5" x14ac:dyDescent="0.2">
      <c r="A232" s="41">
        <f>Prices!G232</f>
        <v>40753</v>
      </c>
      <c r="B232" s="21">
        <f>Prices!H232</f>
        <v>-5.2838347066824828E-3</v>
      </c>
      <c r="C232" s="21">
        <f>Prices!I232</f>
        <v>-6.1634025824612859E-3</v>
      </c>
      <c r="D232" s="21">
        <f>Prices!J232</f>
        <v>0</v>
      </c>
      <c r="E232" s="21">
        <f>Prices!K232</f>
        <v>-6.4505329685289325E-3</v>
      </c>
    </row>
    <row r="233" spans="1:5" x14ac:dyDescent="0.2">
      <c r="A233" s="41">
        <f>Prices!G233</f>
        <v>40756</v>
      </c>
      <c r="B233" s="21">
        <f>Prices!H233</f>
        <v>-1.7072833692508519E-3</v>
      </c>
      <c r="C233" s="21">
        <f>Prices!I233</f>
        <v>-5.3928112387987559E-3</v>
      </c>
      <c r="D233" s="21">
        <f>Prices!J233</f>
        <v>5.350667760333816E-2</v>
      </c>
      <c r="E233" s="21">
        <f>Prices!K233</f>
        <v>-4.1322994089231235E-3</v>
      </c>
    </row>
    <row r="234" spans="1:5" x14ac:dyDescent="0.2">
      <c r="A234" s="41">
        <f>Prices!G234</f>
        <v>40757</v>
      </c>
      <c r="B234" s="21">
        <f>Prices!H234</f>
        <v>-1.7863681538285839E-2</v>
      </c>
      <c r="C234" s="21">
        <f>Prices!I234</f>
        <v>-4.3466468540514169E-2</v>
      </c>
      <c r="D234" s="21">
        <f>Prices!J234</f>
        <v>-1.0294963937713009E-2</v>
      </c>
      <c r="E234" s="21">
        <f>Prices!K234</f>
        <v>-2.5556664263946538E-2</v>
      </c>
    </row>
    <row r="235" spans="1:5" x14ac:dyDescent="0.2">
      <c r="A235" s="41">
        <f>Prices!G235</f>
        <v>40758</v>
      </c>
      <c r="B235" s="21">
        <f>Prices!H235</f>
        <v>-7.7403710160388597E-3</v>
      </c>
      <c r="C235" s="21">
        <f>Prices!I235</f>
        <v>-8.2191686038010081E-3</v>
      </c>
      <c r="D235" s="21">
        <f>Prices!J235</f>
        <v>2.7045949115762191E-2</v>
      </c>
      <c r="E235" s="21">
        <f>Prices!K235</f>
        <v>5.0156825917879733E-3</v>
      </c>
    </row>
    <row r="236" spans="1:5" x14ac:dyDescent="0.2">
      <c r="A236" s="41">
        <f>Prices!G236</f>
        <v>40759</v>
      </c>
      <c r="B236" s="21">
        <f>Prices!H236</f>
        <v>-2.301066617322358E-2</v>
      </c>
      <c r="C236" s="21">
        <f>Prices!I236</f>
        <v>-4.0388623961287284E-2</v>
      </c>
      <c r="D236" s="21">
        <f>Prices!J236</f>
        <v>-9.5206252906792077E-2</v>
      </c>
      <c r="E236" s="21">
        <f>Prices!K236</f>
        <v>-4.7820446566716246E-2</v>
      </c>
    </row>
    <row r="237" spans="1:5" x14ac:dyDescent="0.2">
      <c r="A237" s="41">
        <f>Prices!G237</f>
        <v>40760</v>
      </c>
      <c r="B237" s="21">
        <f>Prices!H237</f>
        <v>1.4969961494066021E-2</v>
      </c>
      <c r="C237" s="21">
        <f>Prices!I237</f>
        <v>6.0551784613991355E-3</v>
      </c>
      <c r="D237" s="21">
        <f>Prices!J237</f>
        <v>-3.3582039545329678E-2</v>
      </c>
      <c r="E237" s="21">
        <f>Prices!K237</f>
        <v>-5.7491732236092385E-4</v>
      </c>
    </row>
    <row r="238" spans="1:5" x14ac:dyDescent="0.2">
      <c r="A238" s="41">
        <f>Prices!G238</f>
        <v>40763</v>
      </c>
      <c r="B238" s="21">
        <f>Prices!H238</f>
        <v>-3.7954786523707644E-2</v>
      </c>
      <c r="C238" s="21">
        <f>Prices!I238</f>
        <v>-4.4400572253366355E-2</v>
      </c>
      <c r="D238" s="21">
        <f>Prices!J238</f>
        <v>-7.8764161185436388E-2</v>
      </c>
      <c r="E238" s="21">
        <f>Prices!K238</f>
        <v>-6.6634464195524101E-2</v>
      </c>
    </row>
    <row r="239" spans="1:5" x14ac:dyDescent="0.2">
      <c r="A239" s="41">
        <f>Prices!G239</f>
        <v>40764</v>
      </c>
      <c r="B239" s="21">
        <f>Prices!H239</f>
        <v>3.8839261517964935E-2</v>
      </c>
      <c r="C239" s="21">
        <f>Prices!I239</f>
        <v>5.8802265906355178E-2</v>
      </c>
      <c r="D239" s="21">
        <f>Prices!J239</f>
        <v>8.3821650470433884E-2</v>
      </c>
      <c r="E239" s="21">
        <f>Prices!K239</f>
        <v>4.7406847809539521E-2</v>
      </c>
    </row>
    <row r="240" spans="1:5" x14ac:dyDescent="0.2">
      <c r="A240" s="41">
        <f>Prices!G240</f>
        <v>40765</v>
      </c>
      <c r="B240" s="21">
        <f>Prices!H240</f>
        <v>-4.0531419102400434E-2</v>
      </c>
      <c r="C240" s="21">
        <f>Prices!I240</f>
        <v>-5.3439984022468967E-2</v>
      </c>
      <c r="D240" s="21">
        <f>Prices!J240</f>
        <v>-4.5630413482926402E-2</v>
      </c>
      <c r="E240" s="21">
        <f>Prices!K240</f>
        <v>-4.415240353729144E-2</v>
      </c>
    </row>
    <row r="241" spans="1:5" x14ac:dyDescent="0.2">
      <c r="A241" s="41">
        <f>Prices!G241</f>
        <v>40766</v>
      </c>
      <c r="B241" s="21">
        <f>Prices!H241</f>
        <v>2.7266734747802102E-2</v>
      </c>
      <c r="C241" s="21">
        <f>Prices!I241</f>
        <v>2.1789539673945812E-2</v>
      </c>
      <c r="D241" s="21">
        <f>Prices!J241</f>
        <v>8.6710080211191531E-2</v>
      </c>
      <c r="E241" s="21">
        <f>Prices!K241</f>
        <v>4.6290021536367965E-2</v>
      </c>
    </row>
    <row r="242" spans="1:5" x14ac:dyDescent="0.2">
      <c r="A242" s="41">
        <f>Prices!G242</f>
        <v>40767</v>
      </c>
      <c r="B242" s="21">
        <f>Prices!H242</f>
        <v>4.0211142341896328E-4</v>
      </c>
      <c r="C242" s="21">
        <f>Prices!I242</f>
        <v>1.9862829664278658E-2</v>
      </c>
      <c r="D242" s="21">
        <f>Prices!J242</f>
        <v>-3.9522693970684197E-2</v>
      </c>
      <c r="E242" s="21">
        <f>Prices!K242</f>
        <v>5.2616693282463434E-3</v>
      </c>
    </row>
    <row r="243" spans="1:5" x14ac:dyDescent="0.2">
      <c r="A243" s="41">
        <f>Prices!G243</f>
        <v>40770</v>
      </c>
      <c r="B243" s="21">
        <f>Prices!H243</f>
        <v>4.6231810722474256E-3</v>
      </c>
      <c r="C243" s="21">
        <f>Prices!I243</f>
        <v>3.2130766919433729E-3</v>
      </c>
      <c r="D243" s="21">
        <f>Prices!J243</f>
        <v>3.8043226475243941E-2</v>
      </c>
      <c r="E243" s="21">
        <f>Prices!K243</f>
        <v>2.1784621537573878E-2</v>
      </c>
    </row>
    <row r="244" spans="1:5" x14ac:dyDescent="0.2">
      <c r="A244" s="41">
        <f>Prices!G244</f>
        <v>40771</v>
      </c>
      <c r="B244" s="21">
        <f>Prices!H244</f>
        <v>3.8815516394693134E-2</v>
      </c>
      <c r="C244" s="21">
        <f>Prices!I244</f>
        <v>-2.5967008027723115E-2</v>
      </c>
      <c r="D244" s="21">
        <f>Prices!J244</f>
        <v>-2.8421390597973217E-2</v>
      </c>
      <c r="E244" s="21">
        <f>Prices!K244</f>
        <v>-9.7385450251853412E-3</v>
      </c>
    </row>
    <row r="245" spans="1:5" x14ac:dyDescent="0.2">
      <c r="A245" s="41">
        <f>Prices!G245</f>
        <v>40772</v>
      </c>
      <c r="B245" s="21">
        <f>Prices!H245</f>
        <v>-7.1260781104002177E-3</v>
      </c>
      <c r="C245" s="21">
        <f>Prices!I245</f>
        <v>-8.8526528277230732E-3</v>
      </c>
      <c r="D245" s="21">
        <f>Prices!J245</f>
        <v>-1.385675195338254E-2</v>
      </c>
      <c r="E245" s="21">
        <f>Prices!K245</f>
        <v>9.4738672534799839E-4</v>
      </c>
    </row>
    <row r="246" spans="1:5" x14ac:dyDescent="0.2">
      <c r="A246" s="41">
        <f>Prices!G246</f>
        <v>40773</v>
      </c>
      <c r="B246" s="21">
        <f>Prices!H246</f>
        <v>4.6553403498450713E-3</v>
      </c>
      <c r="C246" s="21">
        <f>Prices!I246</f>
        <v>-6.8442789557575212E-2</v>
      </c>
      <c r="D246" s="21">
        <f>Prices!J246</f>
        <v>-6.7915851349263034E-2</v>
      </c>
      <c r="E246" s="21">
        <f>Prices!K246</f>
        <v>-4.4593714941153828E-2</v>
      </c>
    </row>
    <row r="247" spans="1:5" x14ac:dyDescent="0.2">
      <c r="A247" s="41">
        <f>Prices!G247</f>
        <v>40774</v>
      </c>
      <c r="B247" s="21">
        <f>Prices!H247</f>
        <v>9.8475873200869393E-3</v>
      </c>
      <c r="C247" s="21">
        <f>Prices!I247</f>
        <v>-1.9669139935751367E-2</v>
      </c>
      <c r="D247" s="21">
        <f>Prices!J247</f>
        <v>-1.758822521928094E-2</v>
      </c>
      <c r="E247" s="21">
        <f>Prices!K247</f>
        <v>-1.5008981405150057E-2</v>
      </c>
    </row>
    <row r="248" spans="1:5" x14ac:dyDescent="0.2">
      <c r="A248" s="41">
        <f>Prices!G248</f>
        <v>40777</v>
      </c>
      <c r="B248" s="21">
        <f>Prices!H248</f>
        <v>-2.1030795708535453E-3</v>
      </c>
      <c r="C248" s="21">
        <f>Prices!I248</f>
        <v>-7.768397849379105E-3</v>
      </c>
      <c r="D248" s="21">
        <f>Prices!J248</f>
        <v>1.7903109134870476E-2</v>
      </c>
      <c r="E248" s="21">
        <f>Prices!K248</f>
        <v>2.5804116714001069E-4</v>
      </c>
    </row>
    <row r="249" spans="1:5" x14ac:dyDescent="0.2">
      <c r="A249" s="41">
        <f>Prices!G249</f>
        <v>40778</v>
      </c>
      <c r="B249" s="21">
        <f>Prices!H249</f>
        <v>1.9543930012558365E-2</v>
      </c>
      <c r="C249" s="21">
        <f>Prices!I249</f>
        <v>9.017685356265015E-2</v>
      </c>
      <c r="D249" s="21">
        <f>Prices!J249</f>
        <v>0.10803986835169477</v>
      </c>
      <c r="E249" s="21">
        <f>Prices!K249</f>
        <v>3.4284878229061011E-2</v>
      </c>
    </row>
    <row r="250" spans="1:5" x14ac:dyDescent="0.2">
      <c r="A250" s="41">
        <f>Prices!G250</f>
        <v>40779</v>
      </c>
      <c r="B250" s="21">
        <f>Prices!H250</f>
        <v>3.0072112476006267E-3</v>
      </c>
      <c r="C250" s="21">
        <f>Prices!I250</f>
        <v>9.2997418888796091E-4</v>
      </c>
      <c r="D250" s="21">
        <f>Prices!J250</f>
        <v>-1.4361217317389152E-2</v>
      </c>
      <c r="E250" s="21">
        <f>Prices!K250</f>
        <v>1.3119972740464947E-2</v>
      </c>
    </row>
    <row r="251" spans="1:5" x14ac:dyDescent="0.2">
      <c r="A251" s="41">
        <f>Prices!G251</f>
        <v>40780</v>
      </c>
      <c r="B251" s="21">
        <f>Prices!H251</f>
        <v>-1.2554313617515574E-2</v>
      </c>
      <c r="C251" s="21">
        <f>Prices!I251</f>
        <v>-8.7751037573057245E-3</v>
      </c>
      <c r="D251" s="21">
        <f>Prices!J251</f>
        <v>-4.2944461678757651E-2</v>
      </c>
      <c r="E251" s="21">
        <f>Prices!K251</f>
        <v>-1.5565520018319012E-2</v>
      </c>
    </row>
    <row r="252" spans="1:5" x14ac:dyDescent="0.2">
      <c r="A252" s="41">
        <f>Prices!G252</f>
        <v>40781</v>
      </c>
      <c r="B252" s="21">
        <f>Prices!H252</f>
        <v>3.7952126025065534E-3</v>
      </c>
      <c r="C252" s="21">
        <f>Prices!I252</f>
        <v>3.7702492600344195E-2</v>
      </c>
      <c r="D252" s="21">
        <f>Prices!J252</f>
        <v>4.2467777841126653E-2</v>
      </c>
      <c r="E252" s="21">
        <f>Prices!K252</f>
        <v>1.5121609890334176E-2</v>
      </c>
    </row>
    <row r="253" spans="1:5" x14ac:dyDescent="0.2">
      <c r="A253" s="41">
        <f>Prices!G253</f>
        <v>40784</v>
      </c>
      <c r="B253" s="21">
        <f>Prices!H253</f>
        <v>5.4821461315044647E-3</v>
      </c>
      <c r="C253" s="21">
        <f>Prices!I253</f>
        <v>3.6432971963872296E-2</v>
      </c>
      <c r="D253" s="21">
        <f>Prices!J253</f>
        <v>2.690228767387759E-2</v>
      </c>
      <c r="E253" s="21">
        <f>Prices!K253</f>
        <v>2.8280001371753904E-2</v>
      </c>
    </row>
    <row r="254" spans="1:5" x14ac:dyDescent="0.2">
      <c r="A254" s="41">
        <f>Prices!G254</f>
        <v>40785</v>
      </c>
      <c r="B254" s="21">
        <f>Prices!H254</f>
        <v>-6.9561430017284417E-3</v>
      </c>
      <c r="C254" s="21">
        <f>Prices!I254</f>
        <v>2.1255952285416768E-2</v>
      </c>
      <c r="D254" s="21">
        <f>Prices!J254</f>
        <v>2.3952371291279695E-2</v>
      </c>
      <c r="E254" s="21">
        <f>Prices!K254</f>
        <v>2.3470250754240585E-3</v>
      </c>
    </row>
    <row r="255" spans="1:5" x14ac:dyDescent="0.2">
      <c r="A255" s="41">
        <f>Prices!G255</f>
        <v>40786</v>
      </c>
      <c r="B255" s="21">
        <f>Prices!H255</f>
        <v>7.0048698783104699E-3</v>
      </c>
      <c r="C255" s="21">
        <f>Prices!I255</f>
        <v>2.0434367495178574E-2</v>
      </c>
      <c r="D255" s="21">
        <f>Prices!J255</f>
        <v>-2.7046827416643437E-2</v>
      </c>
      <c r="E255" s="21">
        <f>Prices!K255</f>
        <v>4.9219823099897475E-3</v>
      </c>
    </row>
    <row r="256" spans="1:5" x14ac:dyDescent="0.2">
      <c r="A256" s="41">
        <f>Prices!G256</f>
        <v>40787</v>
      </c>
      <c r="B256" s="21">
        <f>Prices!H256</f>
        <v>-1.0151964613468324E-2</v>
      </c>
      <c r="C256" s="21">
        <f>Prices!I256</f>
        <v>-1.2498303721656834E-2</v>
      </c>
      <c r="D256" s="21">
        <f>Prices!J256</f>
        <v>-2.2536751444762748E-3</v>
      </c>
      <c r="E256" s="21">
        <f>Prices!K256</f>
        <v>-1.1871432879036248E-2</v>
      </c>
    </row>
    <row r="257" spans="1:5" x14ac:dyDescent="0.2">
      <c r="A257" s="41">
        <f>Prices!G257</f>
        <v>40788</v>
      </c>
      <c r="B257" s="21">
        <f>Prices!H257</f>
        <v>-1.1776471053626336E-2</v>
      </c>
      <c r="C257" s="21">
        <f>Prices!I257</f>
        <v>-1.1950678617963173E-2</v>
      </c>
      <c r="D257" s="21">
        <f>Prices!J257</f>
        <v>-2.7108596671906793E-2</v>
      </c>
      <c r="E257" s="21">
        <f>Prices!K257</f>
        <v>-2.528193810099022E-2</v>
      </c>
    </row>
    <row r="258" spans="1:5" x14ac:dyDescent="0.2">
      <c r="A258" s="41">
        <f>Prices!G258</f>
        <v>40792</v>
      </c>
      <c r="B258" s="21">
        <f>Prices!H258</f>
        <v>-6.7262413353974338E-3</v>
      </c>
      <c r="C258" s="21">
        <f>Prices!I258</f>
        <v>2.9428573333333263E-2</v>
      </c>
      <c r="D258" s="21">
        <f>Prices!J258</f>
        <v>2.0123567292465117E-2</v>
      </c>
      <c r="E258" s="21">
        <f>Prices!K258</f>
        <v>-7.4362898674177336E-3</v>
      </c>
    </row>
    <row r="259" spans="1:5" x14ac:dyDescent="0.2">
      <c r="A259" s="41">
        <f>Prices!G259</f>
        <v>40793</v>
      </c>
      <c r="B259" s="21">
        <f>Prices!H259</f>
        <v>1.4318115422999943E-2</v>
      </c>
      <c r="C259" s="21">
        <f>Prices!I259</f>
        <v>1.7207870261434444E-2</v>
      </c>
      <c r="D259" s="21">
        <f>Prices!J259</f>
        <v>8.1183672034592869E-2</v>
      </c>
      <c r="E259" s="21">
        <f>Prices!K259</f>
        <v>2.8646463635358055E-2</v>
      </c>
    </row>
    <row r="260" spans="1:5" x14ac:dyDescent="0.2">
      <c r="A260" s="41">
        <f>Prices!G260</f>
        <v>40794</v>
      </c>
      <c r="B260" s="21">
        <f>Prices!H260</f>
        <v>-4.0058639235820278E-3</v>
      </c>
      <c r="C260" s="21">
        <f>Prices!I260</f>
        <v>-1.2005454417517103E-2</v>
      </c>
      <c r="D260" s="21">
        <f>Prices!J260</f>
        <v>-4.9122075222628458E-3</v>
      </c>
      <c r="E260" s="21">
        <f>Prices!K260</f>
        <v>-1.0612179884417872E-2</v>
      </c>
    </row>
    <row r="261" spans="1:5" x14ac:dyDescent="0.2">
      <c r="A261" s="41">
        <f>Prices!G261</f>
        <v>40795</v>
      </c>
      <c r="B261" s="21">
        <f>Prices!H261</f>
        <v>-1.6280347428179045E-2</v>
      </c>
      <c r="C261" s="21">
        <f>Prices!I261</f>
        <v>-2.701831466090987E-2</v>
      </c>
      <c r="D261" s="21">
        <f>Prices!J261</f>
        <v>-2.1156218517220826E-2</v>
      </c>
      <c r="E261" s="21">
        <f>Prices!K261</f>
        <v>-2.6705492334149761E-2</v>
      </c>
    </row>
    <row r="262" spans="1:5" x14ac:dyDescent="0.2">
      <c r="A262" s="41">
        <f>Prices!G262</f>
        <v>40798</v>
      </c>
      <c r="B262" s="21">
        <f>Prices!H262</f>
        <v>8.9564371810918111E-3</v>
      </c>
      <c r="C262" s="21">
        <f>Prices!I262</f>
        <v>2.4457174013313265E-2</v>
      </c>
      <c r="D262" s="21">
        <f>Prices!J262</f>
        <v>2.3774976275759307E-2</v>
      </c>
      <c r="E262" s="21">
        <f>Prices!K262</f>
        <v>6.9657175253754477E-3</v>
      </c>
    </row>
    <row r="263" spans="1:5" x14ac:dyDescent="0.2">
      <c r="A263" s="41">
        <f>Prices!G263</f>
        <v>40799</v>
      </c>
      <c r="B263" s="21">
        <f>Prices!H263</f>
        <v>-4.438356492357921E-3</v>
      </c>
      <c r="C263" s="21">
        <f>Prices!I263</f>
        <v>1.371439684521536E-2</v>
      </c>
      <c r="D263" s="21">
        <f>Prices!J263</f>
        <v>2.2518874348814499E-2</v>
      </c>
      <c r="E263" s="21">
        <f>Prices!K263</f>
        <v>9.1200623070359921E-3</v>
      </c>
    </row>
    <row r="264" spans="1:5" x14ac:dyDescent="0.2">
      <c r="A264" s="41">
        <f>Prices!G264</f>
        <v>40800</v>
      </c>
      <c r="B264" s="21">
        <f>Prices!H264</f>
        <v>1.1823975593990715E-2</v>
      </c>
      <c r="C264" s="21">
        <f>Prices!I264</f>
        <v>1.3847804499889316E-2</v>
      </c>
      <c r="D264" s="21">
        <f>Prices!J264</f>
        <v>5.161742807270242E-2</v>
      </c>
      <c r="E264" s="21">
        <f>Prices!K264</f>
        <v>1.3479805150953483E-2</v>
      </c>
    </row>
    <row r="265" spans="1:5" x14ac:dyDescent="0.2">
      <c r="A265" s="41">
        <f>Prices!G265</f>
        <v>40801</v>
      </c>
      <c r="B265" s="21">
        <f>Prices!H265</f>
        <v>5.9386000890011333E-3</v>
      </c>
      <c r="C265" s="21">
        <f>Prices!I265</f>
        <v>1.8915376769403469E-2</v>
      </c>
      <c r="D265" s="21">
        <f>Prices!J265</f>
        <v>1.439819279933241E-2</v>
      </c>
      <c r="E265" s="21">
        <f>Prices!K265</f>
        <v>1.7187073116312401E-2</v>
      </c>
    </row>
    <row r="266" spans="1:5" x14ac:dyDescent="0.2">
      <c r="A266" s="41">
        <f>Prices!G266</f>
        <v>40802</v>
      </c>
      <c r="B266" s="21">
        <f>Prices!H266</f>
        <v>2.6665487683217568E-3</v>
      </c>
      <c r="C266" s="21">
        <f>Prices!I266</f>
        <v>5.5207726766199228E-2</v>
      </c>
      <c r="D266" s="21">
        <f>Prices!J266</f>
        <v>-2.5809774881687675E-3</v>
      </c>
      <c r="E266" s="21">
        <f>Prices!K266</f>
        <v>5.7066975590314151E-3</v>
      </c>
    </row>
    <row r="267" spans="1:5" x14ac:dyDescent="0.2">
      <c r="A267" s="41">
        <f>Prices!G267</f>
        <v>40805</v>
      </c>
      <c r="B267" s="21">
        <f>Prices!H267</f>
        <v>-3.7988868100888996E-3</v>
      </c>
      <c r="C267" s="21">
        <f>Prices!I267</f>
        <v>9.987476682146168E-3</v>
      </c>
      <c r="D267" s="21">
        <f>Prices!J267</f>
        <v>-2.0698228276167407E-2</v>
      </c>
      <c r="E267" s="21">
        <f>Prices!K267</f>
        <v>-9.8025870691639261E-3</v>
      </c>
    </row>
    <row r="268" spans="1:5" x14ac:dyDescent="0.2">
      <c r="A268" s="41">
        <f>Prices!G268</f>
        <v>40806</v>
      </c>
      <c r="B268" s="21">
        <f>Prices!H268</f>
        <v>-3.0507135025667135E-3</v>
      </c>
      <c r="C268" s="21">
        <f>Prices!I268</f>
        <v>-3.492075958248686E-2</v>
      </c>
      <c r="D268" s="21">
        <f>Prices!J268</f>
        <v>-2.5759662799346716E-2</v>
      </c>
      <c r="E268" s="21">
        <f>Prices!K268</f>
        <v>-1.6610054534745844E-3</v>
      </c>
    </row>
    <row r="269" spans="1:5" x14ac:dyDescent="0.2">
      <c r="A269" s="41">
        <f>Prices!G269</f>
        <v>40807</v>
      </c>
      <c r="B269" s="21">
        <f>Prices!H269</f>
        <v>-1.8550420421530933E-2</v>
      </c>
      <c r="C269" s="21">
        <f>Prices!I269</f>
        <v>-5.9164190998295396E-3</v>
      </c>
      <c r="D269" s="21">
        <f>Prices!J269</f>
        <v>-1.8983033813485539E-2</v>
      </c>
      <c r="E269" s="21">
        <f>Prices!K269</f>
        <v>-2.9390442478745449E-2</v>
      </c>
    </row>
    <row r="270" spans="1:5" x14ac:dyDescent="0.2">
      <c r="A270" s="41">
        <f>Prices!G270</f>
        <v>40808</v>
      </c>
      <c r="B270" s="21">
        <f>Prices!H270</f>
        <v>-2.026490271533346E-2</v>
      </c>
      <c r="C270" s="21">
        <f>Prices!I270</f>
        <v>-3.726227237532076E-2</v>
      </c>
      <c r="D270" s="21">
        <f>Prices!J270</f>
        <v>-6.6344105675058662E-2</v>
      </c>
      <c r="E270" s="21">
        <f>Prices!K270</f>
        <v>-3.1883121362721423E-2</v>
      </c>
    </row>
    <row r="271" spans="1:5" x14ac:dyDescent="0.2">
      <c r="A271" s="41">
        <f>Prices!G271</f>
        <v>40809</v>
      </c>
      <c r="B271" s="21">
        <f>Prices!H271</f>
        <v>1.0341731211320038E-2</v>
      </c>
      <c r="C271" s="21">
        <f>Prices!I271</f>
        <v>1.7022846422116711E-3</v>
      </c>
      <c r="D271" s="21">
        <f>Prices!J271</f>
        <v>2.0725274819701323E-2</v>
      </c>
      <c r="E271" s="21">
        <f>Prices!K271</f>
        <v>6.082009491449325E-3</v>
      </c>
    </row>
    <row r="272" spans="1:5" x14ac:dyDescent="0.2">
      <c r="A272" s="41">
        <f>Prices!G272</f>
        <v>40812</v>
      </c>
      <c r="B272" s="21">
        <f>Prices!H272</f>
        <v>2.0276117541117137E-2</v>
      </c>
      <c r="C272" s="21">
        <f>Prices!I272</f>
        <v>2.7905753692842872E-2</v>
      </c>
      <c r="D272" s="21">
        <f>Prices!J272</f>
        <v>2.1756979110498786E-3</v>
      </c>
      <c r="E272" s="21">
        <f>Prices!K272</f>
        <v>2.3336145420173926E-2</v>
      </c>
    </row>
    <row r="273" spans="1:5" x14ac:dyDescent="0.2">
      <c r="A273" s="41">
        <f>Prices!G273</f>
        <v>40813</v>
      </c>
      <c r="B273" s="21">
        <f>Prices!H273</f>
        <v>3.8583332707701171E-3</v>
      </c>
      <c r="C273" s="21">
        <f>Prices!I273</f>
        <v>-2.4537789201069082E-2</v>
      </c>
      <c r="D273" s="21">
        <f>Prices!J273</f>
        <v>1.4470376105828464E-3</v>
      </c>
      <c r="E273" s="21">
        <f>Prices!K273</f>
        <v>1.068838258199456E-2</v>
      </c>
    </row>
    <row r="274" spans="1:5" x14ac:dyDescent="0.2">
      <c r="A274" s="41">
        <f>Prices!G274</f>
        <v>40814</v>
      </c>
      <c r="B274" s="21">
        <f>Prices!H274</f>
        <v>-1.3837689965249571E-2</v>
      </c>
      <c r="C274" s="21">
        <f>Prices!I274</f>
        <v>2.4530626277806666E-2</v>
      </c>
      <c r="D274" s="21">
        <f>Prices!J274</f>
        <v>-3.0347032075898839E-2</v>
      </c>
      <c r="E274" s="21">
        <f>Prices!K274</f>
        <v>-2.0691134693924029E-2</v>
      </c>
    </row>
    <row r="275" spans="1:5" x14ac:dyDescent="0.2">
      <c r="A275" s="41">
        <f>Prices!G275</f>
        <v>40815</v>
      </c>
      <c r="B275" s="21">
        <f>Prices!H275</f>
        <v>1.2083140460078764E-2</v>
      </c>
      <c r="C275" s="21">
        <f>Prices!I275</f>
        <v>-3.164865171211162E-2</v>
      </c>
      <c r="D275" s="21">
        <f>Prices!J275</f>
        <v>-2.4589930335645271E-2</v>
      </c>
      <c r="E275" s="21">
        <f>Prices!K275</f>
        <v>8.1142290769036229E-3</v>
      </c>
    </row>
    <row r="276" spans="1:5" x14ac:dyDescent="0.2">
      <c r="A276" s="41">
        <f>Prices!G276</f>
        <v>40816</v>
      </c>
      <c r="B276" s="21">
        <f>Prices!H276</f>
        <v>-5.7797693593935576E-4</v>
      </c>
      <c r="C276" s="21">
        <f>Prices!I276</f>
        <v>-2.7917653952399757E-2</v>
      </c>
      <c r="D276" s="21">
        <f>Prices!J276</f>
        <v>-4.4308743650031013E-2</v>
      </c>
      <c r="E276" s="21">
        <f>Prices!K276</f>
        <v>-2.4974129093951247E-2</v>
      </c>
    </row>
    <row r="277" spans="1:5" x14ac:dyDescent="0.2">
      <c r="A277" s="41">
        <f>Prices!G277</f>
        <v>40819</v>
      </c>
      <c r="B277" s="21">
        <f>Prices!H277</f>
        <v>1.1564049555434686E-3</v>
      </c>
      <c r="C277" s="21">
        <f>Prices!I277</f>
        <v>-1.9654962573369517E-2</v>
      </c>
      <c r="D277" s="21">
        <f>Prices!J277</f>
        <v>-5.5955349450120706E-2</v>
      </c>
      <c r="E277" s="21">
        <f>Prices!K277</f>
        <v>-2.8451028573080461E-2</v>
      </c>
    </row>
    <row r="278" spans="1:5" x14ac:dyDescent="0.2">
      <c r="A278" s="41">
        <f>Prices!G278</f>
        <v>40820</v>
      </c>
      <c r="B278" s="21">
        <f>Prices!H278</f>
        <v>1.7705663323401056E-2</v>
      </c>
      <c r="C278" s="21">
        <f>Prices!I278</f>
        <v>2.4530635011850155E-3</v>
      </c>
      <c r="D278" s="21">
        <f>Prices!J278</f>
        <v>9.2294690060236384E-2</v>
      </c>
      <c r="E278" s="21">
        <f>Prices!K278</f>
        <v>2.2488443228231514E-2</v>
      </c>
    </row>
    <row r="279" spans="1:5" x14ac:dyDescent="0.2">
      <c r="A279" s="41">
        <f>Prices!G279</f>
        <v>40821</v>
      </c>
      <c r="B279" s="21">
        <f>Prices!H279</f>
        <v>-4.348888766108748E-3</v>
      </c>
      <c r="C279" s="21">
        <f>Prices!I279</f>
        <v>3.2941212235294115E-2</v>
      </c>
      <c r="D279" s="21">
        <f>Prices!J279</f>
        <v>3.5658942538691729E-2</v>
      </c>
      <c r="E279" s="21">
        <f>Prices!K279</f>
        <v>1.7865633591721997E-2</v>
      </c>
    </row>
    <row r="280" spans="1:5" x14ac:dyDescent="0.2">
      <c r="A280" s="41">
        <f>Prices!G280</f>
        <v>40822</v>
      </c>
      <c r="B280" s="21">
        <f>Prices!H280</f>
        <v>1.898977164750583E-3</v>
      </c>
      <c r="C280" s="21">
        <f>Prices!I280</f>
        <v>9.1570976328294584E-3</v>
      </c>
      <c r="D280" s="21">
        <f>Prices!J280</f>
        <v>3.9670607163971194E-2</v>
      </c>
      <c r="E280" s="21">
        <f>Prices!K280</f>
        <v>1.8303664649697682E-2</v>
      </c>
    </row>
    <row r="281" spans="1:5" x14ac:dyDescent="0.2">
      <c r="A281" s="41">
        <f>Prices!G281</f>
        <v>40823</v>
      </c>
      <c r="B281" s="21">
        <f>Prices!H281</f>
        <v>1.8009921597697088E-2</v>
      </c>
      <c r="C281" s="21">
        <f>Prices!I281</f>
        <v>1.458181994974983E-2</v>
      </c>
      <c r="D281" s="21">
        <f>Prices!J281</f>
        <v>1.8718445194647604E-2</v>
      </c>
      <c r="E281" s="21">
        <f>Prices!K281</f>
        <v>-8.1633091296221538E-3</v>
      </c>
    </row>
    <row r="282" spans="1:5" x14ac:dyDescent="0.2">
      <c r="A282" s="41">
        <f>Prices!G282</f>
        <v>40826</v>
      </c>
      <c r="B282" s="21">
        <f>Prices!H282</f>
        <v>2.066987651252479E-2</v>
      </c>
      <c r="C282" s="21">
        <f>Prices!I282</f>
        <v>2.9278232289688733E-2</v>
      </c>
      <c r="D282" s="21">
        <f>Prices!J282</f>
        <v>4.4523424310441762E-2</v>
      </c>
      <c r="E282" s="21">
        <f>Prices!K282</f>
        <v>3.4124985140874031E-2</v>
      </c>
    </row>
    <row r="283" spans="1:5" x14ac:dyDescent="0.2">
      <c r="A283" s="41">
        <f>Prices!G283</f>
        <v>40827</v>
      </c>
      <c r="B283" s="21">
        <f>Prices!H283</f>
        <v>-1.6421342443014913E-3</v>
      </c>
      <c r="C283" s="21">
        <f>Prices!I283</f>
        <v>1.7983761919390995E-2</v>
      </c>
      <c r="D283" s="21">
        <f>Prices!J283</f>
        <v>-1.0825516450894135E-2</v>
      </c>
      <c r="E283" s="21">
        <f>Prices!K283</f>
        <v>5.4400320685576986E-4</v>
      </c>
    </row>
    <row r="284" spans="1:5" x14ac:dyDescent="0.2">
      <c r="A284" s="41">
        <f>Prices!G284</f>
        <v>40828</v>
      </c>
      <c r="B284" s="21">
        <f>Prices!H284</f>
        <v>8.7722001606389578E-3</v>
      </c>
      <c r="C284" s="21">
        <f>Prices!I284</f>
        <v>5.6480133378491448E-3</v>
      </c>
      <c r="D284" s="21">
        <f>Prices!J284</f>
        <v>-6.8388495718096909E-4</v>
      </c>
      <c r="E284" s="21">
        <f>Prices!K284</f>
        <v>9.7947041654871114E-3</v>
      </c>
    </row>
    <row r="285" spans="1:5" x14ac:dyDescent="0.2">
      <c r="A285" s="41">
        <f>Prices!G285</f>
        <v>40829</v>
      </c>
      <c r="B285" s="21">
        <f>Prices!H285</f>
        <v>-3.261063147081091E-3</v>
      </c>
      <c r="C285" s="21">
        <f>Prices!I285</f>
        <v>-2.7870436497144935E-3</v>
      </c>
      <c r="D285" s="21">
        <f>Prices!J285</f>
        <v>5.8178802499241566E-2</v>
      </c>
      <c r="E285" s="21">
        <f>Prices!K285</f>
        <v>-2.9736723959411515E-3</v>
      </c>
    </row>
    <row r="286" spans="1:5" x14ac:dyDescent="0.2">
      <c r="A286" s="41">
        <f>Prices!G286</f>
        <v>40830</v>
      </c>
      <c r="B286" s="21">
        <f>Prices!H286</f>
        <v>7.9972627543535967E-3</v>
      </c>
      <c r="C286" s="21">
        <f>Prices!I286</f>
        <v>4.4717330079941053E-2</v>
      </c>
      <c r="D286" s="21">
        <f>Prices!J286</f>
        <v>1.6818048645165895E-2</v>
      </c>
      <c r="E286" s="21">
        <f>Prices!K286</f>
        <v>1.7380258053828479E-2</v>
      </c>
    </row>
    <row r="287" spans="1:5" x14ac:dyDescent="0.2">
      <c r="A287" s="41">
        <f>Prices!G287</f>
        <v>40833</v>
      </c>
      <c r="B287" s="21">
        <f>Prices!H287</f>
        <v>-1.2261151031551499E-2</v>
      </c>
      <c r="C287" s="21">
        <f>Prices!I287</f>
        <v>-1.7753626870485095E-2</v>
      </c>
      <c r="D287" s="21">
        <f>Prices!J287</f>
        <v>-4.9618397588176877E-2</v>
      </c>
      <c r="E287" s="21">
        <f>Prices!K287</f>
        <v>-1.9369883431278323E-2</v>
      </c>
    </row>
    <row r="288" spans="1:5" x14ac:dyDescent="0.2">
      <c r="A288" s="41">
        <f>Prices!G288</f>
        <v>40834</v>
      </c>
      <c r="B288" s="21">
        <f>Prices!H288</f>
        <v>2.0262649177240195E-2</v>
      </c>
      <c r="C288" s="21">
        <f>Prices!I288</f>
        <v>6.3962646506519061E-3</v>
      </c>
      <c r="D288" s="21">
        <f>Prices!J288</f>
        <v>3.6144154110154592E-2</v>
      </c>
      <c r="E288" s="21">
        <f>Prices!K288</f>
        <v>2.0418716841497542E-2</v>
      </c>
    </row>
    <row r="289" spans="1:5" x14ac:dyDescent="0.2">
      <c r="A289" s="41">
        <f>Prices!G289</f>
        <v>40835</v>
      </c>
      <c r="B289" s="21">
        <f>Prices!H289</f>
        <v>6.4415408735889164E-3</v>
      </c>
      <c r="C289" s="21">
        <f>Prices!I289</f>
        <v>-5.063968245419681E-2</v>
      </c>
      <c r="D289" s="21">
        <f>Prices!J289</f>
        <v>-2.0025598459708971E-2</v>
      </c>
      <c r="E289" s="21">
        <f>Prices!K289</f>
        <v>-1.2649137358822782E-2</v>
      </c>
    </row>
    <row r="290" spans="1:5" x14ac:dyDescent="0.2">
      <c r="A290" s="41">
        <f>Prices!G290</f>
        <v>40836</v>
      </c>
      <c r="B290" s="21">
        <f>Prices!H290</f>
        <v>2.132877617295895E-3</v>
      </c>
      <c r="C290" s="21">
        <f>Prices!I290</f>
        <v>8.9837248338464626E-3</v>
      </c>
      <c r="D290" s="21">
        <f>Prices!J290</f>
        <v>-5.0098757180546905E-2</v>
      </c>
      <c r="E290" s="21">
        <f>Prices!K290</f>
        <v>4.5541789080147943E-3</v>
      </c>
    </row>
    <row r="291" spans="1:5" x14ac:dyDescent="0.2">
      <c r="A291" s="41">
        <f>Prices!G291</f>
        <v>40837</v>
      </c>
      <c r="B291" s="21">
        <f>Prices!H291</f>
        <v>9.7568399228945921E-3</v>
      </c>
      <c r="C291" s="21">
        <f>Prices!I291</f>
        <v>5.0083720602500659E-3</v>
      </c>
      <c r="D291" s="21">
        <f>Prices!J291</f>
        <v>4.8575771574739246E-3</v>
      </c>
      <c r="E291" s="21">
        <f>Prices!K291</f>
        <v>1.8808764855617222E-2</v>
      </c>
    </row>
    <row r="292" spans="1:5" x14ac:dyDescent="0.2">
      <c r="A292" s="41">
        <f>Prices!G292</f>
        <v>40840</v>
      </c>
      <c r="B292" s="21">
        <f>Prices!H292</f>
        <v>-2.4591574529466381E-3</v>
      </c>
      <c r="C292" s="21">
        <f>Prices!I292</f>
        <v>1.2053796417308638E-2</v>
      </c>
      <c r="D292" s="21">
        <f>Prices!J292</f>
        <v>3.7293194385942474E-2</v>
      </c>
      <c r="E292" s="21">
        <f>Prices!K292</f>
        <v>1.2872958610942842E-2</v>
      </c>
    </row>
    <row r="293" spans="1:5" x14ac:dyDescent="0.2">
      <c r="A293" s="41">
        <f>Prices!G293</f>
        <v>40841</v>
      </c>
      <c r="B293" s="21">
        <f>Prices!H293</f>
        <v>-1.2325101940476406E-3</v>
      </c>
      <c r="C293" s="21">
        <f>Prices!I293</f>
        <v>-4.4021696649423236E-2</v>
      </c>
      <c r="D293" s="21">
        <f>Prices!J293</f>
        <v>-3.7949424846086433E-2</v>
      </c>
      <c r="E293" s="21">
        <f>Prices!K293</f>
        <v>-2.0044724629154187E-2</v>
      </c>
    </row>
    <row r="294" spans="1:5" x14ac:dyDescent="0.2">
      <c r="A294" s="41">
        <f>Prices!G294</f>
        <v>40842</v>
      </c>
      <c r="B294" s="21">
        <f>Prices!H294</f>
        <v>1.1637737437475025E-2</v>
      </c>
      <c r="C294" s="21">
        <f>Prices!I294</f>
        <v>-0.12656834636799741</v>
      </c>
      <c r="D294" s="21">
        <f>Prices!J294</f>
        <v>1.1764582323004147E-2</v>
      </c>
      <c r="E294" s="21">
        <f>Prices!K294</f>
        <v>1.0536553015507044E-2</v>
      </c>
    </row>
    <row r="295" spans="1:5" x14ac:dyDescent="0.2">
      <c r="A295" s="41">
        <f>Prices!G295</f>
        <v>40843</v>
      </c>
      <c r="B295" s="21">
        <f>Prices!H295</f>
        <v>7.6698095434577463E-3</v>
      </c>
      <c r="C295" s="21">
        <f>Prices!I295</f>
        <v>4.2237870039306458E-2</v>
      </c>
      <c r="D295" s="21">
        <f>Prices!J295</f>
        <v>4.309163679003869E-2</v>
      </c>
      <c r="E295" s="21">
        <f>Prices!K295</f>
        <v>3.4291438003220653E-2</v>
      </c>
    </row>
    <row r="296" spans="1:5" x14ac:dyDescent="0.2">
      <c r="A296" s="41">
        <f>Prices!G296</f>
        <v>40844</v>
      </c>
      <c r="B296" s="21">
        <f>Prices!H296</f>
        <v>-1.1416755221813459E-2</v>
      </c>
      <c r="C296" s="21">
        <f>Prices!I296</f>
        <v>5.0972090409422854E-2</v>
      </c>
      <c r="D296" s="21">
        <f>Prices!J296</f>
        <v>2.2950735251420662E-2</v>
      </c>
      <c r="E296" s="21">
        <f>Prices!K296</f>
        <v>3.8922925854456558E-4</v>
      </c>
    </row>
    <row r="297" spans="1:5" x14ac:dyDescent="0.2">
      <c r="A297" s="41">
        <f>Prices!G297</f>
        <v>40847</v>
      </c>
      <c r="B297" s="21">
        <f>Prices!H297</f>
        <v>-7.5238522821571433E-3</v>
      </c>
      <c r="C297" s="21">
        <f>Prices!I297</f>
        <v>-1.753177405156281E-2</v>
      </c>
      <c r="D297" s="21">
        <f>Prices!J297</f>
        <v>-5.1282258650397705E-2</v>
      </c>
      <c r="E297" s="21">
        <f>Prices!K297</f>
        <v>-2.4737503086223689E-2</v>
      </c>
    </row>
    <row r="298" spans="1:5" x14ac:dyDescent="0.2">
      <c r="A298" s="41">
        <f>Prices!G298</f>
        <v>40848</v>
      </c>
      <c r="B298" s="21">
        <f>Prices!H298</f>
        <v>-8.639357770855836E-3</v>
      </c>
      <c r="C298" s="21">
        <f>Prices!I298</f>
        <v>-6.6039417852387094E-3</v>
      </c>
      <c r="D298" s="21">
        <f>Prices!J298</f>
        <v>-4.9999838378829486E-2</v>
      </c>
      <c r="E298" s="21">
        <f>Prices!K298</f>
        <v>-2.794224737160278E-2</v>
      </c>
    </row>
    <row r="299" spans="1:5" x14ac:dyDescent="0.2">
      <c r="A299" s="41">
        <f>Prices!G299</f>
        <v>40849</v>
      </c>
      <c r="B299" s="21">
        <f>Prices!H299</f>
        <v>1.1203912778395858E-2</v>
      </c>
      <c r="C299" s="21">
        <f>Prices!I299</f>
        <v>1.6596002605767213E-2</v>
      </c>
      <c r="D299" s="21">
        <f>Prices!J299</f>
        <v>-1.7069503456145996E-2</v>
      </c>
      <c r="E299" s="21">
        <f>Prices!K299</f>
        <v>1.6104667673248141E-2</v>
      </c>
    </row>
    <row r="300" spans="1:5" x14ac:dyDescent="0.2">
      <c r="A300" s="41">
        <f>Prices!G300</f>
        <v>40850</v>
      </c>
      <c r="B300" s="21">
        <f>Prices!H300</f>
        <v>9.8486006683944534E-3</v>
      </c>
      <c r="C300" s="21">
        <f>Prices!I300</f>
        <v>1.238290495004124E-2</v>
      </c>
      <c r="D300" s="21">
        <f>Prices!J300</f>
        <v>6.0057663518998661E-2</v>
      </c>
      <c r="E300" s="21">
        <f>Prices!K300</f>
        <v>1.8781807536341066E-2</v>
      </c>
    </row>
    <row r="301" spans="1:5" x14ac:dyDescent="0.2">
      <c r="A301" s="41">
        <f>Prices!G301</f>
        <v>40851</v>
      </c>
      <c r="B301" s="21">
        <f>Prices!H301</f>
        <v>1.3936256352460154E-3</v>
      </c>
      <c r="C301" s="21">
        <f>Prices!I301</f>
        <v>-8.2917108442888132E-3</v>
      </c>
      <c r="D301" s="21">
        <f>Prices!J301</f>
        <v>1.1603887642188448E-2</v>
      </c>
      <c r="E301" s="21">
        <f>Prices!K301</f>
        <v>-6.2800173248857005E-3</v>
      </c>
    </row>
    <row r="302" spans="1:5" x14ac:dyDescent="0.2">
      <c r="A302" s="41">
        <f>Prices!G302</f>
        <v>40854</v>
      </c>
      <c r="B302" s="21">
        <f>Prices!H302</f>
        <v>7.6520738170831812E-3</v>
      </c>
      <c r="C302" s="21">
        <f>Prices!I302</f>
        <v>2.4020712430945501E-3</v>
      </c>
      <c r="D302" s="21">
        <f>Prices!J302</f>
        <v>-5.3977569623241406E-3</v>
      </c>
      <c r="E302" s="21">
        <f>Prices!K302</f>
        <v>6.295743898498074E-3</v>
      </c>
    </row>
    <row r="303" spans="1:5" x14ac:dyDescent="0.2">
      <c r="A303" s="41">
        <f>Prices!G303</f>
        <v>40855</v>
      </c>
      <c r="B303" s="21">
        <f>Prices!H303</f>
        <v>2.3818073037327234E-2</v>
      </c>
      <c r="C303" s="21">
        <f>Prices!I303</f>
        <v>4.5621666604953592E-3</v>
      </c>
      <c r="D303" s="21">
        <f>Prices!J303</f>
        <v>2.3066595618540076E-2</v>
      </c>
      <c r="E303" s="21">
        <f>Prices!K303</f>
        <v>1.1735639002377285E-2</v>
      </c>
    </row>
    <row r="304" spans="1:5" x14ac:dyDescent="0.2">
      <c r="A304" s="41">
        <f>Prices!G304</f>
        <v>40856</v>
      </c>
      <c r="B304" s="21">
        <f>Prices!H304</f>
        <v>-2.1409836366339627E-2</v>
      </c>
      <c r="C304" s="21">
        <f>Prices!I304</f>
        <v>-3.105647262867206E-2</v>
      </c>
      <c r="D304" s="21">
        <f>Prices!J304</f>
        <v>-5.0398084888477301E-2</v>
      </c>
      <c r="E304" s="21">
        <f>Prices!K304</f>
        <v>-3.6695142630739919E-2</v>
      </c>
    </row>
    <row r="305" spans="1:5" x14ac:dyDescent="0.2">
      <c r="A305" s="41">
        <f>Prices!G305</f>
        <v>40857</v>
      </c>
      <c r="B305" s="21">
        <f>Prices!H305</f>
        <v>1.3782403865559723E-3</v>
      </c>
      <c r="C305" s="21">
        <f>Prices!I305</f>
        <v>-2.0357570556431837E-3</v>
      </c>
      <c r="D305" s="21">
        <f>Prices!J305</f>
        <v>1.0474876810398159E-2</v>
      </c>
      <c r="E305" s="21">
        <f>Prices!K305</f>
        <v>8.6241763949070904E-3</v>
      </c>
    </row>
    <row r="306" spans="1:5" x14ac:dyDescent="0.2">
      <c r="A306" s="41">
        <f>Prices!G306</f>
        <v>40858</v>
      </c>
      <c r="B306" s="21">
        <f>Prices!H306</f>
        <v>1.8406982540420537E-2</v>
      </c>
      <c r="C306" s="21">
        <f>Prices!I306</f>
        <v>3.1310774940501274E-2</v>
      </c>
      <c r="D306" s="21">
        <f>Prices!J306</f>
        <v>3.5245238140968915E-2</v>
      </c>
      <c r="E306" s="21">
        <f>Prices!K306</f>
        <v>1.9480540416670467E-2</v>
      </c>
    </row>
    <row r="307" spans="1:5" x14ac:dyDescent="0.2">
      <c r="A307" s="41">
        <f>Prices!G307</f>
        <v>40861</v>
      </c>
      <c r="B307" s="21">
        <f>Prices!H307</f>
        <v>-5.2365290938947307E-3</v>
      </c>
      <c r="C307" s="21">
        <f>Prices!I307</f>
        <v>7.0840111197900679E-3</v>
      </c>
      <c r="D307" s="21">
        <f>Prices!J307</f>
        <v>-1.9359110711563043E-2</v>
      </c>
      <c r="E307" s="21">
        <f>Prices!K307</f>
        <v>-9.5501422077013398E-3</v>
      </c>
    </row>
    <row r="308" spans="1:5" x14ac:dyDescent="0.2">
      <c r="A308" s="41">
        <f>Prices!G308</f>
        <v>40862</v>
      </c>
      <c r="B308" s="21">
        <f>Prices!H308</f>
        <v>-2.4282442814651219E-2</v>
      </c>
      <c r="C308" s="21">
        <f>Prices!I308</f>
        <v>-5.0243777375770238E-3</v>
      </c>
      <c r="D308" s="21">
        <f>Prices!J308</f>
        <v>1.2934068933757148E-2</v>
      </c>
      <c r="E308" s="21">
        <f>Prices!K308</f>
        <v>4.8171642463548103E-3</v>
      </c>
    </row>
    <row r="309" spans="1:5" x14ac:dyDescent="0.2">
      <c r="A309" s="41">
        <f>Prices!G309</f>
        <v>40863</v>
      </c>
      <c r="B309" s="21">
        <f>Prices!H309</f>
        <v>-1.3574395205610606E-2</v>
      </c>
      <c r="C309" s="21">
        <f>Prices!I309</f>
        <v>-2.680996716699402E-2</v>
      </c>
      <c r="D309" s="21">
        <f>Prices!J309</f>
        <v>-2.0161578789746115E-2</v>
      </c>
      <c r="E309" s="21">
        <f>Prices!K309</f>
        <v>-1.6616201190675861E-2</v>
      </c>
    </row>
    <row r="310" spans="1:5" x14ac:dyDescent="0.2">
      <c r="A310" s="41">
        <f>Prices!G310</f>
        <v>40864</v>
      </c>
      <c r="B310" s="21">
        <f>Prices!H310</f>
        <v>8.8174592839810413E-4</v>
      </c>
      <c r="C310" s="21">
        <f>Prices!I310</f>
        <v>-3.5237499935964145E-2</v>
      </c>
      <c r="D310" s="21">
        <f>Prices!J310</f>
        <v>-3.5665094876067172E-2</v>
      </c>
      <c r="E310" s="21">
        <f>Prices!K310</f>
        <v>-1.6799951838696092E-2</v>
      </c>
    </row>
    <row r="311" spans="1:5" x14ac:dyDescent="0.2">
      <c r="A311" s="41">
        <f>Prices!G311</f>
        <v>40865</v>
      </c>
      <c r="B311" s="21">
        <f>Prices!H311</f>
        <v>8.8136206488546847E-3</v>
      </c>
      <c r="C311" s="21">
        <f>Prices!I311</f>
        <v>-3.608444016569079E-2</v>
      </c>
      <c r="D311" s="21">
        <f>Prices!J311</f>
        <v>-9.2463360526431337E-3</v>
      </c>
      <c r="E311" s="21">
        <f>Prices!K311</f>
        <v>-3.9467902117906739E-4</v>
      </c>
    </row>
    <row r="312" spans="1:5" x14ac:dyDescent="0.2">
      <c r="A312" s="41">
        <f>Prices!G312</f>
        <v>40868</v>
      </c>
      <c r="B312" s="21">
        <f>Prices!H312</f>
        <v>-9.9595043938136597E-3</v>
      </c>
      <c r="C312" s="21">
        <f>Prices!I312</f>
        <v>-4.0022392000825802E-2</v>
      </c>
      <c r="D312" s="21">
        <f>Prices!J312</f>
        <v>5.0251463139205699E-2</v>
      </c>
      <c r="E312" s="21">
        <f>Prices!K312</f>
        <v>-1.8648495498240547E-2</v>
      </c>
    </row>
    <row r="313" spans="1:5" x14ac:dyDescent="0.2">
      <c r="A313" s="41">
        <f>Prices!G313</f>
        <v>40869</v>
      </c>
      <c r="B313" s="21">
        <f>Prices!H313</f>
        <v>3.3532974711150509E-3</v>
      </c>
      <c r="C313" s="21">
        <f>Prices!I313</f>
        <v>1.6327610380007185E-2</v>
      </c>
      <c r="D313" s="21">
        <f>Prices!J313</f>
        <v>3.0759025237605542E-2</v>
      </c>
      <c r="E313" s="21">
        <f>Prices!K313</f>
        <v>-4.1408414917407654E-3</v>
      </c>
    </row>
    <row r="314" spans="1:5" x14ac:dyDescent="0.2">
      <c r="A314" s="41">
        <f>Prices!G314</f>
        <v>40870</v>
      </c>
      <c r="B314" s="21">
        <f>Prices!H314</f>
        <v>-3.6939736385705616E-3</v>
      </c>
      <c r="C314" s="21">
        <f>Prices!I314</f>
        <v>-1.7417026984919204E-2</v>
      </c>
      <c r="D314" s="21">
        <f>Prices!J314</f>
        <v>-4.244053119767166E-2</v>
      </c>
      <c r="E314" s="21">
        <f>Prices!K314</f>
        <v>-2.2095214923981144E-2</v>
      </c>
    </row>
    <row r="315" spans="1:5" x14ac:dyDescent="0.2">
      <c r="A315" s="41">
        <f>Prices!G315</f>
        <v>40872</v>
      </c>
      <c r="B315" s="21">
        <f>Prices!H315</f>
        <v>4.4141117951605911E-3</v>
      </c>
      <c r="C315" s="21">
        <f>Prices!I315</f>
        <v>-3.4869590462030198E-2</v>
      </c>
      <c r="D315" s="21">
        <f>Prices!J315</f>
        <v>-2.7700899884048336E-2</v>
      </c>
      <c r="E315" s="21">
        <f>Prices!K315</f>
        <v>-2.6855067570432656E-3</v>
      </c>
    </row>
    <row r="316" spans="1:5" x14ac:dyDescent="0.2">
      <c r="A316" s="41">
        <f>Prices!G316</f>
        <v>40875</v>
      </c>
      <c r="B316" s="21">
        <f>Prices!H316</f>
        <v>6.3279114694728333E-3</v>
      </c>
      <c r="C316" s="21">
        <f>Prices!I316</f>
        <v>6.4418923173657605E-2</v>
      </c>
      <c r="D316" s="21">
        <f>Prices!J316</f>
        <v>5.626787953782042E-2</v>
      </c>
      <c r="E316" s="21">
        <f>Prices!K316</f>
        <v>2.9240425413121329E-2</v>
      </c>
    </row>
    <row r="317" spans="1:5" x14ac:dyDescent="0.2">
      <c r="A317" s="41">
        <f>Prices!G317</f>
        <v>40876</v>
      </c>
      <c r="B317" s="21">
        <f>Prices!H317</f>
        <v>1.6069694060733847E-2</v>
      </c>
      <c r="C317" s="21">
        <f>Prices!I317</f>
        <v>-2.9667792264965409E-2</v>
      </c>
      <c r="D317" s="21">
        <f>Prices!J317</f>
        <v>5.3943805744769424E-3</v>
      </c>
      <c r="E317" s="21">
        <f>Prices!K317</f>
        <v>2.213653005350924E-3</v>
      </c>
    </row>
    <row r="318" spans="1:5" x14ac:dyDescent="0.2">
      <c r="A318" s="41">
        <f>Prices!G318</f>
        <v>40877</v>
      </c>
      <c r="B318" s="21">
        <f>Prices!H318</f>
        <v>1.2549550284064605E-2</v>
      </c>
      <c r="C318" s="21">
        <f>Prices!I318</f>
        <v>2.0701702609873474E-2</v>
      </c>
      <c r="D318" s="21">
        <f>Prices!J318</f>
        <v>4.8290050643606586E-2</v>
      </c>
      <c r="E318" s="21">
        <f>Prices!K318</f>
        <v>4.3315307654517854E-2</v>
      </c>
    </row>
    <row r="319" spans="1:5" x14ac:dyDescent="0.2">
      <c r="A319" s="41">
        <f>Prices!G319</f>
        <v>40878</v>
      </c>
      <c r="B319" s="21">
        <f>Prices!H319</f>
        <v>-4.9239486149250467E-3</v>
      </c>
      <c r="C319" s="21">
        <f>Prices!I319</f>
        <v>2.5170276649037149E-2</v>
      </c>
      <c r="D319" s="21">
        <f>Prices!J319</f>
        <v>1.2156036676727933E-2</v>
      </c>
      <c r="E319" s="21">
        <f>Prices!K319</f>
        <v>-1.9086458863453171E-3</v>
      </c>
    </row>
    <row r="320" spans="1:5" x14ac:dyDescent="0.2">
      <c r="A320" s="41">
        <f>Prices!G320</f>
        <v>40879</v>
      </c>
      <c r="B320" s="21">
        <f>Prices!H320</f>
        <v>-8.8720983770009445E-3</v>
      </c>
      <c r="C320" s="21">
        <f>Prices!I320</f>
        <v>-5.5800085050720094E-3</v>
      </c>
      <c r="D320" s="21">
        <f>Prices!J320</f>
        <v>-6.3210646670344151E-3</v>
      </c>
      <c r="E320" s="21">
        <f>Prices!K320</f>
        <v>-2.4098652605974991E-4</v>
      </c>
    </row>
    <row r="321" spans="1:5" x14ac:dyDescent="0.2">
      <c r="A321" s="41">
        <f>Prices!G321</f>
        <v>40882</v>
      </c>
      <c r="B321" s="21">
        <f>Prices!H321</f>
        <v>4.3039304474326327E-3</v>
      </c>
      <c r="C321" s="21">
        <f>Prices!I321</f>
        <v>1.071259976248129E-3</v>
      </c>
      <c r="D321" s="21">
        <f>Prices!J321</f>
        <v>-1.5267658487148394E-2</v>
      </c>
      <c r="E321" s="21">
        <f>Prices!K321</f>
        <v>1.0287014740795186E-2</v>
      </c>
    </row>
    <row r="322" spans="1:5" x14ac:dyDescent="0.2">
      <c r="A322" s="41">
        <f>Prices!G322</f>
        <v>40883</v>
      </c>
      <c r="B322" s="21">
        <f>Prices!H322</f>
        <v>7.5417021836874792E-3</v>
      </c>
      <c r="C322" s="21">
        <f>Prices!I322</f>
        <v>-2.1657212295583816E-2</v>
      </c>
      <c r="D322" s="21">
        <f>Prices!J322</f>
        <v>-1.4211751204697531E-2</v>
      </c>
      <c r="E322" s="21">
        <f>Prices!K322</f>
        <v>1.1057490761550159E-3</v>
      </c>
    </row>
    <row r="323" spans="1:5" x14ac:dyDescent="0.2">
      <c r="A323" s="41">
        <f>Prices!G323</f>
        <v>40884</v>
      </c>
      <c r="B323" s="21">
        <f>Prices!H323</f>
        <v>1.6264880246217796E-3</v>
      </c>
      <c r="C323" s="21">
        <f>Prices!I323</f>
        <v>1.7344663489630818E-2</v>
      </c>
      <c r="D323" s="21">
        <f>Prices!J323</f>
        <v>-5.8976633796521405E-3</v>
      </c>
      <c r="E323" s="21">
        <f>Prices!K323</f>
        <v>2.0183548741983248E-3</v>
      </c>
    </row>
    <row r="324" spans="1:5" x14ac:dyDescent="0.2">
      <c r="A324" s="41">
        <f>Prices!G324</f>
        <v>40885</v>
      </c>
      <c r="B324" s="21">
        <f>Prices!H324</f>
        <v>-9.0580784680266181E-3</v>
      </c>
      <c r="C324" s="21">
        <f>Prices!I324</f>
        <v>-2.477981068038515E-2</v>
      </c>
      <c r="D324" s="21">
        <f>Prices!J324</f>
        <v>-3.1641374036694536E-2</v>
      </c>
      <c r="E324" s="21">
        <f>Prices!K324</f>
        <v>-2.1141809968661551E-2</v>
      </c>
    </row>
    <row r="325" spans="1:5" x14ac:dyDescent="0.2">
      <c r="A325" s="41">
        <f>Prices!G325</f>
        <v>40886</v>
      </c>
      <c r="B325" s="21">
        <f>Prices!H325</f>
        <v>5.8639494138396451E-3</v>
      </c>
      <c r="C325" s="21">
        <f>Prices!I325</f>
        <v>1.3387187920091526E-2</v>
      </c>
      <c r="D325" s="21">
        <f>Prices!J325</f>
        <v>1.4295407534388183E-2</v>
      </c>
      <c r="E325" s="21">
        <f>Prices!K325</f>
        <v>1.6883351889821041E-2</v>
      </c>
    </row>
    <row r="326" spans="1:5" x14ac:dyDescent="0.2">
      <c r="A326" s="41">
        <f>Prices!G326</f>
        <v>40889</v>
      </c>
      <c r="B326" s="21">
        <f>Prices!H326</f>
        <v>-3.9437738358026045E-3</v>
      </c>
      <c r="C326" s="21">
        <f>Prices!I326</f>
        <v>-1.8183693786695598E-2</v>
      </c>
      <c r="D326" s="21">
        <f>Prices!J326</f>
        <v>-2.4832435732658809E-2</v>
      </c>
      <c r="E326" s="21">
        <f>Prices!K326</f>
        <v>-1.491405355358888E-2</v>
      </c>
    </row>
    <row r="327" spans="1:5" x14ac:dyDescent="0.2">
      <c r="A327" s="41">
        <f>Prices!G327</f>
        <v>40890</v>
      </c>
      <c r="B327" s="21">
        <f>Prices!H327</f>
        <v>-8.435291174598198E-3</v>
      </c>
      <c r="C327" s="21">
        <f>Prices!I327</f>
        <v>-4.7541108272151189E-2</v>
      </c>
      <c r="D327" s="21">
        <f>Prices!J327</f>
        <v>-2.7528879184018917E-2</v>
      </c>
      <c r="E327" s="21">
        <f>Prices!K327</f>
        <v>-8.6860103778452213E-3</v>
      </c>
    </row>
    <row r="328" spans="1:5" x14ac:dyDescent="0.2">
      <c r="A328" s="41">
        <f>Prices!G328</f>
        <v>40891</v>
      </c>
      <c r="B328" s="21">
        <f>Prices!H328</f>
        <v>8.6878964754896488E-4</v>
      </c>
      <c r="C328" s="21">
        <f>Prices!I328</f>
        <v>-1.661995845629094E-3</v>
      </c>
      <c r="D328" s="21">
        <f>Prices!J328</f>
        <v>-3.8924077505388066E-2</v>
      </c>
      <c r="E328" s="21">
        <f>Prices!K328</f>
        <v>-1.1348367280695881E-2</v>
      </c>
    </row>
    <row r="329" spans="1:5" x14ac:dyDescent="0.2">
      <c r="A329" s="41">
        <f>Prices!G329</f>
        <v>40892</v>
      </c>
      <c r="B329" s="21">
        <f>Prices!H329</f>
        <v>5.2030709799743592E-3</v>
      </c>
      <c r="C329" s="21">
        <f>Prices!I329</f>
        <v>5.8265103232915116E-3</v>
      </c>
      <c r="D329" s="21">
        <f>Prices!J329</f>
        <v>-8.8371849948867265E-3</v>
      </c>
      <c r="E329" s="21">
        <f>Prices!K329</f>
        <v>3.2431006049804534E-3</v>
      </c>
    </row>
    <row r="330" spans="1:5" x14ac:dyDescent="0.2">
      <c r="A330" s="41">
        <f>Prices!G330</f>
        <v>40893</v>
      </c>
      <c r="B330" s="21">
        <f>Prices!H330</f>
        <v>5.5222432638255799E-3</v>
      </c>
      <c r="C330" s="21">
        <f>Prices!I330</f>
        <v>0</v>
      </c>
      <c r="D330" s="21">
        <f>Prices!J330</f>
        <v>3.7151667798924759E-3</v>
      </c>
      <c r="E330" s="21">
        <f>Prices!K330</f>
        <v>3.216149701830151E-3</v>
      </c>
    </row>
    <row r="331" spans="1:5" x14ac:dyDescent="0.2">
      <c r="A331" s="41">
        <f>Prices!G331</f>
        <v>40896</v>
      </c>
      <c r="B331" s="21">
        <f>Prices!H331</f>
        <v>-8.4094915385332075E-3</v>
      </c>
      <c r="C331" s="21">
        <f>Prices!I331</f>
        <v>-1.0647627267802773E-2</v>
      </c>
      <c r="D331" s="21">
        <f>Prices!J331</f>
        <v>-2.5906928425259546E-2</v>
      </c>
      <c r="E331" s="21">
        <f>Prices!K331</f>
        <v>-1.1732825214472831E-2</v>
      </c>
    </row>
    <row r="332" spans="1:5" x14ac:dyDescent="0.2">
      <c r="A332" s="41">
        <f>Prices!G332</f>
        <v>40897</v>
      </c>
      <c r="B332" s="21">
        <f>Prices!H332</f>
        <v>2.4402949450458757E-2</v>
      </c>
      <c r="C332" s="21">
        <f>Prices!I332</f>
        <v>1.7788447776017069E-2</v>
      </c>
      <c r="D332" s="21">
        <f>Prices!J332</f>
        <v>5.6231211285686422E-2</v>
      </c>
      <c r="E332" s="21">
        <f>Prices!K332</f>
        <v>2.9825423085253266E-2</v>
      </c>
    </row>
    <row r="333" spans="1:5" x14ac:dyDescent="0.2">
      <c r="A333" s="41">
        <f>Prices!G333</f>
        <v>40898</v>
      </c>
      <c r="B333" s="21">
        <f>Prices!H333</f>
        <v>3.3791445921125037E-3</v>
      </c>
      <c r="C333" s="21">
        <f>Prices!I333</f>
        <v>-4.4762289383742493E-2</v>
      </c>
      <c r="D333" s="21">
        <f>Prices!J333</f>
        <v>-1.2949583769619966E-2</v>
      </c>
      <c r="E333" s="21">
        <f>Prices!K333</f>
        <v>1.9495060859375801E-3</v>
      </c>
    </row>
    <row r="334" spans="1:5" x14ac:dyDescent="0.2">
      <c r="A334" s="41">
        <f>Prices!G334</f>
        <v>40899</v>
      </c>
      <c r="B334" s="21">
        <f>Prices!H334</f>
        <v>-3.3677644291542183E-3</v>
      </c>
      <c r="C334" s="21">
        <f>Prices!I334</f>
        <v>2.6842582525605785E-2</v>
      </c>
      <c r="D334" s="21">
        <f>Prices!J334</f>
        <v>4.3002710648545772E-2</v>
      </c>
      <c r="E334" s="21">
        <f>Prices!K334</f>
        <v>8.2655495125116829E-3</v>
      </c>
    </row>
    <row r="335" spans="1:5" x14ac:dyDescent="0.2">
      <c r="A335" s="41">
        <f>Prices!G335</f>
        <v>40900</v>
      </c>
      <c r="B335" s="21">
        <f>Prices!H335</f>
        <v>1.3516577703692693E-2</v>
      </c>
      <c r="C335" s="21">
        <f>Prices!I335</f>
        <v>-9.7748555656890224E-3</v>
      </c>
      <c r="D335" s="21">
        <f>Prices!J335</f>
        <v>-9.7835886820442086E-3</v>
      </c>
      <c r="E335" s="21">
        <f>Prices!K335</f>
        <v>9.0350526315789992E-3</v>
      </c>
    </row>
    <row r="336" spans="1:5" x14ac:dyDescent="0.2">
      <c r="A336" s="41">
        <f>Prices!G336</f>
        <v>40904</v>
      </c>
      <c r="B336" s="21">
        <f>Prices!H336</f>
        <v>-2.6677264604089545E-3</v>
      </c>
      <c r="C336" s="21">
        <f>Prices!I336</f>
        <v>-5.6971924838560284E-3</v>
      </c>
      <c r="D336" s="21">
        <f>Prices!J336</f>
        <v>-7.7626237549495158E-3</v>
      </c>
      <c r="E336" s="21">
        <f>Prices!K336</f>
        <v>7.9108219579682171E-5</v>
      </c>
    </row>
    <row r="337" spans="1:5" x14ac:dyDescent="0.2">
      <c r="A337" s="41">
        <f>Prices!G337</f>
        <v>40905</v>
      </c>
      <c r="B337" s="21">
        <f>Prices!H337</f>
        <v>-1.6716240084434534E-3</v>
      </c>
      <c r="C337" s="21">
        <f>Prices!I337</f>
        <v>-1.3502062693046435E-2</v>
      </c>
      <c r="D337" s="21">
        <f>Prices!J337</f>
        <v>-2.489294690977073E-2</v>
      </c>
      <c r="E337" s="21">
        <f>Prices!K337</f>
        <v>-1.2478002201771643E-2</v>
      </c>
    </row>
    <row r="338" spans="1:5" x14ac:dyDescent="0.2">
      <c r="A338" s="41">
        <f>Prices!G338</f>
        <v>40906</v>
      </c>
      <c r="B338" s="21">
        <f>Prices!H338</f>
        <v>4.353764126325336E-3</v>
      </c>
      <c r="C338" s="21">
        <f>Prices!I338</f>
        <v>-1.7253769685998677E-4</v>
      </c>
      <c r="D338" s="21">
        <f>Prices!J338</f>
        <v>1.8964092909042884E-2</v>
      </c>
      <c r="E338" s="21">
        <f>Prices!K338</f>
        <v>1.0707087512718649E-2</v>
      </c>
    </row>
    <row r="339" spans="1:5" x14ac:dyDescent="0.2">
      <c r="A339" s="41">
        <f>Prices!G339</f>
        <v>40907</v>
      </c>
      <c r="B339" s="21">
        <f>Prices!H339</f>
        <v>-3.8346100894708301E-3</v>
      </c>
      <c r="C339" s="21">
        <f>Prices!I339</f>
        <v>-4.3713456458547295E-3</v>
      </c>
      <c r="D339" s="21">
        <f>Prices!J339</f>
        <v>-7.8743084720327428E-3</v>
      </c>
      <c r="E339" s="21">
        <f>Prices!K339</f>
        <v>-4.2913365696293226E-3</v>
      </c>
    </row>
    <row r="340" spans="1:5" x14ac:dyDescent="0.2">
      <c r="A340" s="41">
        <f>Prices!G340</f>
        <v>40911</v>
      </c>
      <c r="B340" s="21">
        <f>Prices!H340</f>
        <v>9.5380935426595641E-3</v>
      </c>
      <c r="C340" s="21">
        <f>Prices!I340</f>
        <v>3.4257679393044471E-2</v>
      </c>
      <c r="D340" s="21">
        <f>Prices!J340</f>
        <v>1.2987049967950526E-2</v>
      </c>
      <c r="E340" s="21">
        <f>Prices!K340</f>
        <v>1.5473984869096347E-2</v>
      </c>
    </row>
    <row r="341" spans="1:5" x14ac:dyDescent="0.2">
      <c r="A341" s="41">
        <f>Prices!G341</f>
        <v>40912</v>
      </c>
      <c r="B341" s="21">
        <f>Prices!H341</f>
        <v>-1.0276894222084876E-2</v>
      </c>
      <c r="C341" s="21">
        <f>Prices!I341</f>
        <v>-8.4902211381225889E-3</v>
      </c>
      <c r="D341" s="21">
        <f>Prices!J341</f>
        <v>1.1396095198908274E-2</v>
      </c>
      <c r="E341" s="21">
        <f>Prices!K341</f>
        <v>1.8792381635357458E-4</v>
      </c>
    </row>
    <row r="342" spans="1:5" x14ac:dyDescent="0.2">
      <c r="A342" s="41">
        <f>Prices!G342</f>
        <v>40913</v>
      </c>
      <c r="B342" s="21">
        <f>Prices!H342</f>
        <v>-4.8569065225353373E-3</v>
      </c>
      <c r="C342" s="21">
        <f>Prices!I342</f>
        <v>5.6336151821589908E-4</v>
      </c>
      <c r="D342" s="21">
        <f>Prices!J342</f>
        <v>3.5915578656760871E-2</v>
      </c>
      <c r="E342" s="21">
        <f>Prices!K342</f>
        <v>2.9437171030750608E-3</v>
      </c>
    </row>
    <row r="343" spans="1:5" x14ac:dyDescent="0.2">
      <c r="A343" s="41">
        <f>Prices!G343</f>
        <v>40914</v>
      </c>
      <c r="B343" s="21">
        <f>Prices!H343</f>
        <v>-7.0675869129074621E-3</v>
      </c>
      <c r="C343" s="21">
        <f>Prices!I343</f>
        <v>2.8151568549546813E-2</v>
      </c>
      <c r="D343" s="21">
        <f>Prices!J343</f>
        <v>-1.1556730445102636E-2</v>
      </c>
      <c r="E343" s="21">
        <f>Prices!K343</f>
        <v>-2.5369614618513392E-3</v>
      </c>
    </row>
    <row r="344" spans="1:5" x14ac:dyDescent="0.2">
      <c r="A344" s="41">
        <f>Prices!G344</f>
        <v>40917</v>
      </c>
      <c r="B344" s="21">
        <f>Prices!H344</f>
        <v>3.0503987740505135E-3</v>
      </c>
      <c r="C344" s="21">
        <f>Prices!I344</f>
        <v>-2.2178346590935316E-2</v>
      </c>
      <c r="D344" s="21">
        <f>Prices!J344</f>
        <v>0</v>
      </c>
      <c r="E344" s="21">
        <f>Prices!K344</f>
        <v>2.2615974726805099E-3</v>
      </c>
    </row>
    <row r="345" spans="1:5" x14ac:dyDescent="0.2">
      <c r="A345" s="41">
        <f>Prices!G345</f>
        <v>40918</v>
      </c>
      <c r="B345" s="21">
        <f>Prices!H345</f>
        <v>-2.3655853831389389E-3</v>
      </c>
      <c r="C345" s="21">
        <f>Prices!I345</f>
        <v>4.3682298425509192E-3</v>
      </c>
      <c r="D345" s="21">
        <f>Prices!J345</f>
        <v>-4.1267681817515056E-3</v>
      </c>
      <c r="E345" s="21">
        <f>Prices!K345</f>
        <v>8.885769841026514E-3</v>
      </c>
    </row>
    <row r="346" spans="1:5" x14ac:dyDescent="0.2">
      <c r="A346" s="41">
        <f>Prices!G346</f>
        <v>40919</v>
      </c>
      <c r="B346" s="21">
        <f>Prices!H346</f>
        <v>6.0974928558758419E-3</v>
      </c>
      <c r="C346" s="21">
        <f>Prices!I346</f>
        <v>-2.4534752961270501E-3</v>
      </c>
      <c r="D346" s="21">
        <f>Prices!J346</f>
        <v>-2.0027407985466095E-2</v>
      </c>
      <c r="E346" s="21">
        <f>Prices!K346</f>
        <v>3.0959693952570255E-4</v>
      </c>
    </row>
    <row r="347" spans="1:5" x14ac:dyDescent="0.2">
      <c r="A347" s="41">
        <f>Prices!G347</f>
        <v>40920</v>
      </c>
      <c r="B347" s="21">
        <f>Prices!H347</f>
        <v>1.6834089476227517E-3</v>
      </c>
      <c r="C347" s="21">
        <f>Prices!I347</f>
        <v>-1.660139676505612E-2</v>
      </c>
      <c r="D347" s="21">
        <f>Prices!J347</f>
        <v>-6.3425573820179437E-3</v>
      </c>
      <c r="E347" s="21">
        <f>Prices!K347</f>
        <v>2.3366087264267144E-3</v>
      </c>
    </row>
    <row r="348" spans="1:5" x14ac:dyDescent="0.2">
      <c r="A348" s="41">
        <f>Prices!G348</f>
        <v>40921</v>
      </c>
      <c r="B348" s="21">
        <f>Prices!H348</f>
        <v>6.7259803007803614E-4</v>
      </c>
      <c r="C348" s="21">
        <f>Prices!I348</f>
        <v>1.4153278927348856E-2</v>
      </c>
      <c r="D348" s="21">
        <f>Prices!J348</f>
        <v>-2.6241089488134084E-2</v>
      </c>
      <c r="E348" s="21">
        <f>Prices!K348</f>
        <v>-4.947922809726002E-3</v>
      </c>
    </row>
    <row r="349" spans="1:5" x14ac:dyDescent="0.2">
      <c r="A349" s="41">
        <f>Prices!G349</f>
        <v>40925</v>
      </c>
      <c r="B349" s="21">
        <f>Prices!H349</f>
        <v>5.2063089244951191E-3</v>
      </c>
      <c r="C349" s="21">
        <f>Prices!I349</f>
        <v>1.8159473667686443E-2</v>
      </c>
      <c r="D349" s="21">
        <f>Prices!J349</f>
        <v>-1.5294840023845735E-2</v>
      </c>
      <c r="E349" s="21">
        <f>Prices!K349</f>
        <v>3.5529545034096444E-3</v>
      </c>
    </row>
    <row r="350" spans="1:5" x14ac:dyDescent="0.2">
      <c r="A350" s="41">
        <f>Prices!G350</f>
        <v>40926</v>
      </c>
      <c r="B350" s="21">
        <f>Prices!H350</f>
        <v>2.67346677031172E-3</v>
      </c>
      <c r="C350" s="21">
        <f>Prices!I350</f>
        <v>4.2827252137247029E-2</v>
      </c>
      <c r="D350" s="21">
        <f>Prices!J350</f>
        <v>3.4023197562712992E-2</v>
      </c>
      <c r="E350" s="21">
        <f>Prices!K350</f>
        <v>1.1107929001407779E-2</v>
      </c>
    </row>
    <row r="351" spans="1:5" x14ac:dyDescent="0.2">
      <c r="A351" s="41">
        <f>Prices!G351</f>
        <v>40927</v>
      </c>
      <c r="B351" s="21">
        <f>Prices!H351</f>
        <v>9.9979079484863228E-3</v>
      </c>
      <c r="C351" s="21">
        <f>Prices!I351</f>
        <v>2.6446338869673403E-2</v>
      </c>
      <c r="D351" s="21">
        <f>Prices!J351</f>
        <v>2.646680690010772E-2</v>
      </c>
      <c r="E351" s="21">
        <f>Prices!K351</f>
        <v>4.938656927458096E-3</v>
      </c>
    </row>
    <row r="352" spans="1:5" x14ac:dyDescent="0.2">
      <c r="A352" s="41">
        <f>Prices!G352</f>
        <v>40928</v>
      </c>
      <c r="B352" s="21">
        <f>Prices!H352</f>
        <v>6.5999537118078388E-3</v>
      </c>
      <c r="C352" s="21">
        <f>Prices!I352</f>
        <v>-1.8102303293355937E-2</v>
      </c>
      <c r="D352" s="21">
        <f>Prices!J352</f>
        <v>-9.0594741872936924E-3</v>
      </c>
      <c r="E352" s="21">
        <f>Prices!K352</f>
        <v>6.6945987067335011E-4</v>
      </c>
    </row>
    <row r="353" spans="1:5" x14ac:dyDescent="0.2">
      <c r="A353" s="41">
        <f>Prices!G353</f>
        <v>40931</v>
      </c>
      <c r="B353" s="21">
        <f>Prices!H353</f>
        <v>-1.6388626743547622E-3</v>
      </c>
      <c r="C353" s="21">
        <f>Prices!I353</f>
        <v>-2.5349664775359382E-2</v>
      </c>
      <c r="D353" s="21">
        <f>Prices!J353</f>
        <v>2.7426435798464155E-2</v>
      </c>
      <c r="E353" s="21">
        <f>Prices!K353</f>
        <v>4.7134288011330128E-4</v>
      </c>
    </row>
    <row r="354" spans="1:5" x14ac:dyDescent="0.2">
      <c r="A354" s="41">
        <f>Prices!G354</f>
        <v>40932</v>
      </c>
      <c r="B354" s="21">
        <f>Prices!H354</f>
        <v>7.8799581780771809E-3</v>
      </c>
      <c r="C354" s="21">
        <f>Prices!I354</f>
        <v>4.8901882776000161E-3</v>
      </c>
      <c r="D354" s="21">
        <f>Prices!J354</f>
        <v>2.2587134592688018E-2</v>
      </c>
      <c r="E354" s="21">
        <f>Prices!K354</f>
        <v>-1.0258176291793042E-3</v>
      </c>
    </row>
    <row r="355" spans="1:5" x14ac:dyDescent="0.2">
      <c r="A355" s="41">
        <f>Prices!G355</f>
        <v>40933</v>
      </c>
      <c r="B355" s="21">
        <f>Prices!H355</f>
        <v>1.3034147845790939E-3</v>
      </c>
      <c r="C355" s="21">
        <f>Prices!I355</f>
        <v>4.2780706278136016E-3</v>
      </c>
      <c r="D355" s="21">
        <f>Prices!J355</f>
        <v>-6.0239809271792621E-3</v>
      </c>
      <c r="E355" s="21">
        <f>Prices!K355</f>
        <v>8.6791425791659105E-3</v>
      </c>
    </row>
    <row r="356" spans="1:5" x14ac:dyDescent="0.2">
      <c r="A356" s="41">
        <f>Prices!G356</f>
        <v>40934</v>
      </c>
      <c r="B356" s="21">
        <f>Prices!H356</f>
        <v>-8.1337847353227313E-3</v>
      </c>
      <c r="C356" s="21">
        <f>Prices!I356</f>
        <v>2.9392972621747671E-2</v>
      </c>
      <c r="D356" s="21">
        <f>Prices!J356</f>
        <v>-9.4277310991273122E-3</v>
      </c>
      <c r="E356" s="21">
        <f>Prices!K356</f>
        <v>-5.7538909706351671E-3</v>
      </c>
    </row>
    <row r="357" spans="1:5" x14ac:dyDescent="0.2">
      <c r="A357" s="41">
        <f>Prices!G357</f>
        <v>40935</v>
      </c>
      <c r="B357" s="21">
        <f>Prices!H357</f>
        <v>-4.2646005216121913E-3</v>
      </c>
      <c r="C357" s="21">
        <f>Prices!I357</f>
        <v>1.0604175265763738E-2</v>
      </c>
      <c r="D357" s="21">
        <f>Prices!J357</f>
        <v>1.3596004710145326E-2</v>
      </c>
      <c r="E357" s="21">
        <f>Prices!K357</f>
        <v>-1.5928778274041377E-3</v>
      </c>
    </row>
    <row r="358" spans="1:5" x14ac:dyDescent="0.2">
      <c r="A358" s="41">
        <f>Prices!G358</f>
        <v>40938</v>
      </c>
      <c r="B358" s="21">
        <f>Prices!H358</f>
        <v>9.7180337454899485E-3</v>
      </c>
      <c r="C358" s="21">
        <f>Prices!I358</f>
        <v>-1.6481573076116418E-2</v>
      </c>
      <c r="D358" s="21">
        <f>Prices!J358</f>
        <v>-7.3777026859954686E-3</v>
      </c>
      <c r="E358" s="21">
        <f>Prices!K358</f>
        <v>-2.5221229562294445E-3</v>
      </c>
    </row>
    <row r="359" spans="1:5" x14ac:dyDescent="0.2">
      <c r="A359" s="41">
        <f>Prices!G359</f>
        <v>40939</v>
      </c>
      <c r="B359" s="21">
        <f>Prices!H359</f>
        <v>9.7917971815617271E-4</v>
      </c>
      <c r="C359" s="21">
        <f>Prices!I359</f>
        <v>1.1917777267161034E-2</v>
      </c>
      <c r="D359" s="21">
        <f>Prices!J359</f>
        <v>-2.026959312897203E-3</v>
      </c>
      <c r="E359" s="21">
        <f>Prices!K359</f>
        <v>-4.5694701139409322E-4</v>
      </c>
    </row>
    <row r="360" spans="1:5" x14ac:dyDescent="0.2">
      <c r="A360" s="41">
        <f>Prices!G360</f>
        <v>40940</v>
      </c>
      <c r="B360" s="21">
        <f>Prices!H360</f>
        <v>1.3363287830321421E-2</v>
      </c>
      <c r="C360" s="21">
        <f>Prices!I360</f>
        <v>-7.7041816457611545E-2</v>
      </c>
      <c r="D360" s="21">
        <f>Prices!J360</f>
        <v>1.0832935029252422E-2</v>
      </c>
      <c r="E360" s="21">
        <f>Prices!K360</f>
        <v>8.8996058376675791E-3</v>
      </c>
    </row>
    <row r="361" spans="1:5" x14ac:dyDescent="0.2">
      <c r="A361" s="41">
        <f>Prices!G361</f>
        <v>40941</v>
      </c>
      <c r="B361" s="21">
        <f>Prices!H361</f>
        <v>-3.859659777022639E-3</v>
      </c>
      <c r="C361" s="21">
        <f>Prices!I361</f>
        <v>1.259343311906802E-2</v>
      </c>
      <c r="D361" s="21">
        <f>Prices!J361</f>
        <v>3.750808046653975E-2</v>
      </c>
      <c r="E361" s="21">
        <f>Prices!K361</f>
        <v>1.0951468836974954E-3</v>
      </c>
    </row>
    <row r="362" spans="1:5" x14ac:dyDescent="0.2">
      <c r="A362" s="41">
        <f>Prices!G362</f>
        <v>40942</v>
      </c>
      <c r="B362" s="21">
        <f>Prices!H362</f>
        <v>1.4531089839202695E-3</v>
      </c>
      <c r="C362" s="21">
        <f>Prices!I362</f>
        <v>3.2797641147990886E-2</v>
      </c>
      <c r="D362" s="21">
        <f>Prices!J362</f>
        <v>2.1304454502033998E-2</v>
      </c>
      <c r="E362" s="21">
        <f>Prices!K362</f>
        <v>1.4605356632309219E-2</v>
      </c>
    </row>
    <row r="363" spans="1:5" x14ac:dyDescent="0.2">
      <c r="A363" s="41">
        <f>Prices!G363</f>
        <v>40945</v>
      </c>
      <c r="B363" s="21">
        <f>Prices!H363</f>
        <v>-2.4181124021585365E-3</v>
      </c>
      <c r="C363" s="21">
        <f>Prices!I363</f>
        <v>-2.419013653381008E-2</v>
      </c>
      <c r="D363" s="21">
        <f>Prices!J363</f>
        <v>-7.5853272195791632E-3</v>
      </c>
      <c r="E363" s="21">
        <f>Prices!K363</f>
        <v>-4.2387388640574564E-4</v>
      </c>
    </row>
    <row r="364" spans="1:5" x14ac:dyDescent="0.2">
      <c r="A364" s="41">
        <f>Prices!G364</f>
        <v>40946</v>
      </c>
      <c r="B364" s="21">
        <f>Prices!H364</f>
        <v>-3.0707637293562288E-3</v>
      </c>
      <c r="C364" s="21">
        <f>Prices!I364</f>
        <v>5.7333982048879406E-3</v>
      </c>
      <c r="D364" s="21">
        <f>Prices!J364</f>
        <v>2.5476847302949857E-3</v>
      </c>
      <c r="E364" s="21">
        <f>Prices!K364</f>
        <v>2.0233819739414738E-3</v>
      </c>
    </row>
    <row r="365" spans="1:5" x14ac:dyDescent="0.2">
      <c r="A365" s="41">
        <f>Prices!G365</f>
        <v>40947</v>
      </c>
      <c r="B365" s="21">
        <f>Prices!H365</f>
        <v>-1.1344856905581211E-3</v>
      </c>
      <c r="C365" s="21">
        <f>Prices!I365</f>
        <v>7.0036215655429057E-3</v>
      </c>
      <c r="D365" s="21">
        <f>Prices!J365</f>
        <v>3.621358268321373E-2</v>
      </c>
      <c r="E365" s="21">
        <f>Prices!K365</f>
        <v>2.1602107524960612E-3</v>
      </c>
    </row>
    <row r="366" spans="1:5" x14ac:dyDescent="0.2">
      <c r="A366" s="41">
        <f>Prices!G366</f>
        <v>40948</v>
      </c>
      <c r="B366" s="21">
        <f>Prices!H366</f>
        <v>5.5178619289724291E-3</v>
      </c>
      <c r="C366" s="21">
        <f>Prices!I366</f>
        <v>-2.6957700611505153E-3</v>
      </c>
      <c r="D366" s="21">
        <f>Prices!J366</f>
        <v>-6.1302254102091336E-4</v>
      </c>
      <c r="E366" s="21">
        <f>Prices!K366</f>
        <v>1.4741103865969496E-3</v>
      </c>
    </row>
    <row r="367" spans="1:5" x14ac:dyDescent="0.2">
      <c r="A367" s="41">
        <f>Prices!G367</f>
        <v>40949</v>
      </c>
      <c r="B367" s="21">
        <f>Prices!H367</f>
        <v>-9.6850724485796796E-4</v>
      </c>
      <c r="C367" s="21">
        <f>Prices!I367</f>
        <v>3.0274442883648778E-3</v>
      </c>
      <c r="D367" s="21">
        <f>Prices!J367</f>
        <v>-2.4539929135248828E-2</v>
      </c>
      <c r="E367" s="21">
        <f>Prices!K367</f>
        <v>-6.8863022577971833E-3</v>
      </c>
    </row>
    <row r="368" spans="1:5" x14ac:dyDescent="0.2">
      <c r="A368" s="41">
        <f>Prices!G368</f>
        <v>40952</v>
      </c>
      <c r="B368" s="21">
        <f>Prices!H368</f>
        <v>-1.7769747077080588E-3</v>
      </c>
      <c r="C368" s="21">
        <f>Prices!I368</f>
        <v>3.2607497798490703E-2</v>
      </c>
      <c r="D368" s="21">
        <f>Prices!J368</f>
        <v>1.5723070668090644E-2</v>
      </c>
      <c r="E368" s="21">
        <f>Prices!K368</f>
        <v>6.8000393984979368E-3</v>
      </c>
    </row>
    <row r="369" spans="1:5" x14ac:dyDescent="0.2">
      <c r="A369" s="41">
        <f>Prices!G369</f>
        <v>40953</v>
      </c>
      <c r="B369" s="21">
        <f>Prices!H369</f>
        <v>6.9591948576597784E-3</v>
      </c>
      <c r="C369" s="21">
        <f>Prices!I369</f>
        <v>-1.5137134193103918E-3</v>
      </c>
      <c r="D369" s="21">
        <f>Prices!J369</f>
        <v>5.5728921196069869E-3</v>
      </c>
      <c r="E369" s="21">
        <f>Prices!K369</f>
        <v>-9.3952372164607389E-4</v>
      </c>
    </row>
    <row r="370" spans="1:5" x14ac:dyDescent="0.2">
      <c r="A370" s="41">
        <f>Prices!G370</f>
        <v>40954</v>
      </c>
      <c r="B370" s="21">
        <f>Prices!H370</f>
        <v>-7.3934499788393618E-3</v>
      </c>
      <c r="C370" s="21">
        <f>Prices!I370</f>
        <v>-3.5703015472584143E-2</v>
      </c>
      <c r="D370" s="21">
        <f>Prices!J370</f>
        <v>-4.3105215845968825E-3</v>
      </c>
      <c r="E370" s="21">
        <f>Prices!K370</f>
        <v>-5.3832062199185016E-3</v>
      </c>
    </row>
    <row r="371" spans="1:5" x14ac:dyDescent="0.2">
      <c r="A371" s="41">
        <f>Prices!G371</f>
        <v>40955</v>
      </c>
      <c r="B371" s="21">
        <f>Prices!H371</f>
        <v>4.534378708950319E-3</v>
      </c>
      <c r="C371" s="21">
        <f>Prices!I371</f>
        <v>-2.4611072889684893E-2</v>
      </c>
      <c r="D371" s="21">
        <f>Prices!J371</f>
        <v>1.7315762273076629E-2</v>
      </c>
      <c r="E371" s="21">
        <f>Prices!K371</f>
        <v>1.1025706111770894E-2</v>
      </c>
    </row>
    <row r="372" spans="1:5" x14ac:dyDescent="0.2">
      <c r="A372" s="41">
        <f>Prices!G372</f>
        <v>40956</v>
      </c>
      <c r="B372" s="21">
        <f>Prices!H372</f>
        <v>7.0913697244674315E-3</v>
      </c>
      <c r="C372" s="21">
        <f>Prices!I372</f>
        <v>1.4283330715917142E-2</v>
      </c>
      <c r="D372" s="21">
        <f>Prices!J372</f>
        <v>-3.6473828828640698E-2</v>
      </c>
      <c r="E372" s="21">
        <f>Prices!K372</f>
        <v>2.3489300082411013E-3</v>
      </c>
    </row>
    <row r="373" spans="1:5" x14ac:dyDescent="0.2">
      <c r="A373" s="41">
        <f>Prices!G373</f>
        <v>40960</v>
      </c>
      <c r="B373" s="21">
        <f>Prices!H373</f>
        <v>-3.8572109649771764E-2</v>
      </c>
      <c r="C373" s="21">
        <f>Prices!I373</f>
        <v>-1.3150776986301516E-3</v>
      </c>
      <c r="D373" s="21">
        <f>Prices!J373</f>
        <v>5.0472312024827382E-3</v>
      </c>
      <c r="E373" s="21">
        <f>Prices!K373</f>
        <v>7.1992316830993275E-4</v>
      </c>
    </row>
    <row r="374" spans="1:5" x14ac:dyDescent="0.2">
      <c r="A374" s="41">
        <f>Prices!G374</f>
        <v>40961</v>
      </c>
      <c r="B374" s="21">
        <f>Prices!H374</f>
        <v>-2.4471319377869245E-2</v>
      </c>
      <c r="C374" s="21">
        <f>Prices!I374</f>
        <v>-9.2175611515719069E-3</v>
      </c>
      <c r="D374" s="21">
        <f>Prices!J374</f>
        <v>-6.9050605132709997E-3</v>
      </c>
      <c r="E374" s="21">
        <f>Prices!K374</f>
        <v>-3.3401069807622585E-3</v>
      </c>
    </row>
    <row r="375" spans="1:5" x14ac:dyDescent="0.2">
      <c r="A375" s="41">
        <f>Prices!G375</f>
        <v>40962</v>
      </c>
      <c r="B375" s="21">
        <f>Prices!H375</f>
        <v>-1.0242314327374542E-3</v>
      </c>
      <c r="C375" s="21">
        <f>Prices!I375</f>
        <v>-9.3587673453126019E-3</v>
      </c>
      <c r="D375" s="21">
        <f>Prices!J375</f>
        <v>5.6889747400437063E-3</v>
      </c>
      <c r="E375" s="21">
        <f>Prices!K375</f>
        <v>4.2720024562497017E-3</v>
      </c>
    </row>
    <row r="376" spans="1:5" x14ac:dyDescent="0.2">
      <c r="A376" s="41">
        <f>Prices!G376</f>
        <v>40963</v>
      </c>
      <c r="B376" s="21">
        <f>Prices!H376</f>
        <v>4.2706711777266808E-3</v>
      </c>
      <c r="C376" s="21">
        <f>Prices!I376</f>
        <v>1.3416159697678953E-3</v>
      </c>
      <c r="D376" s="21">
        <f>Prices!J376</f>
        <v>-7.5428270034844092E-3</v>
      </c>
      <c r="E376" s="21">
        <f>Prices!K376</f>
        <v>1.6722375905544595E-3</v>
      </c>
    </row>
    <row r="377" spans="1:5" x14ac:dyDescent="0.2">
      <c r="A377" s="41">
        <f>Prices!G377</f>
        <v>40966</v>
      </c>
      <c r="B377" s="21">
        <f>Prices!H377</f>
        <v>-5.6131215233707135E-3</v>
      </c>
      <c r="C377" s="21">
        <f>Prices!I377</f>
        <v>-3.3494928624435705E-3</v>
      </c>
      <c r="D377" s="21">
        <f>Prices!J377</f>
        <v>-2.0265570260850296E-2</v>
      </c>
      <c r="E377" s="21">
        <f>Prices!K377</f>
        <v>1.3545594428994168E-3</v>
      </c>
    </row>
    <row r="378" spans="1:5" x14ac:dyDescent="0.2">
      <c r="A378" s="41">
        <f>Prices!G378</f>
        <v>40967</v>
      </c>
      <c r="B378" s="21">
        <f>Prices!H378</f>
        <v>8.0397188166049655E-3</v>
      </c>
      <c r="C378" s="21">
        <f>Prices!I378</f>
        <v>2.9518764415391807E-2</v>
      </c>
      <c r="D378" s="21">
        <f>Prices!J378</f>
        <v>-9.049722172044139E-3</v>
      </c>
      <c r="E378" s="21">
        <f>Prices!K378</f>
        <v>3.3563334874597839E-3</v>
      </c>
    </row>
    <row r="379" spans="1:5" x14ac:dyDescent="0.2">
      <c r="A379" s="41">
        <f>Prices!G379</f>
        <v>40968</v>
      </c>
      <c r="B379" s="21">
        <f>Prices!H379</f>
        <v>2.5453173047615182E-3</v>
      </c>
      <c r="C379" s="21">
        <f>Prices!I379</f>
        <v>-2.2361225069827517E-2</v>
      </c>
      <c r="D379" s="21">
        <f>Prices!J379</f>
        <v>-1.1741798311370788E-2</v>
      </c>
      <c r="E379" s="21">
        <f>Prices!K379</f>
        <v>-4.7369876723190041E-3</v>
      </c>
    </row>
    <row r="380" spans="1:5" x14ac:dyDescent="0.2">
      <c r="A380" s="41">
        <f>Prices!G380</f>
        <v>40969</v>
      </c>
      <c r="B380" s="21">
        <f>Prices!H380</f>
        <v>-4.4008381273528173E-3</v>
      </c>
      <c r="C380" s="21">
        <f>Prices!I380</f>
        <v>1.9477905430904663E-3</v>
      </c>
      <c r="D380" s="21">
        <f>Prices!J380</f>
        <v>6.6006968883753903E-3</v>
      </c>
      <c r="E380" s="21">
        <f>Prices!K380</f>
        <v>6.1580397073004445E-3</v>
      </c>
    </row>
    <row r="381" spans="1:5" x14ac:dyDescent="0.2">
      <c r="A381" s="41">
        <f>Prices!G381</f>
        <v>40970</v>
      </c>
      <c r="B381" s="21">
        <f>Prices!H381</f>
        <v>3.2303229569931799E-3</v>
      </c>
      <c r="C381" s="21">
        <f>Prices!I381</f>
        <v>-4.1101646962867777E-3</v>
      </c>
      <c r="D381" s="21">
        <f>Prices!J381</f>
        <v>8.5244744070511747E-3</v>
      </c>
      <c r="E381" s="21">
        <f>Prices!K381</f>
        <v>-3.2457561807128776E-3</v>
      </c>
    </row>
    <row r="382" spans="1:5" x14ac:dyDescent="0.2">
      <c r="A382" s="41">
        <f>Prices!G382</f>
        <v>40973</v>
      </c>
      <c r="B382" s="21">
        <f>Prices!H382</f>
        <v>6.6091191891533259E-3</v>
      </c>
      <c r="C382" s="21">
        <f>Prices!I382</f>
        <v>5.354086021285509E-3</v>
      </c>
      <c r="D382" s="21">
        <f>Prices!J382</f>
        <v>-3.3810115967561338E-2</v>
      </c>
      <c r="E382" s="21">
        <f>Prices!K382</f>
        <v>-3.8696939908233752E-3</v>
      </c>
    </row>
    <row r="383" spans="1:5" x14ac:dyDescent="0.2">
      <c r="A383" s="41">
        <f>Prices!G383</f>
        <v>40974</v>
      </c>
      <c r="B383" s="21">
        <f>Prices!H383</f>
        <v>-7.2386973580746096E-3</v>
      </c>
      <c r="C383" s="21">
        <f>Prices!I383</f>
        <v>4.6044705582024559E-3</v>
      </c>
      <c r="D383" s="21">
        <f>Prices!J383</f>
        <v>-9.4212125220216603E-3</v>
      </c>
      <c r="E383" s="21">
        <f>Prices!K383</f>
        <v>-1.5370160940745281E-2</v>
      </c>
    </row>
    <row r="384" spans="1:5" x14ac:dyDescent="0.2">
      <c r="A384" s="41">
        <f>Prices!G384</f>
        <v>40975</v>
      </c>
      <c r="B384" s="21">
        <f>Prices!H384</f>
        <v>1.5092080861641375E-2</v>
      </c>
      <c r="C384" s="21">
        <f>Prices!I384</f>
        <v>1.4799357616097852E-2</v>
      </c>
      <c r="D384" s="21">
        <f>Prices!J384</f>
        <v>6.1143689455196437E-3</v>
      </c>
      <c r="E384" s="21">
        <f>Prices!K384</f>
        <v>6.900622397205014E-3</v>
      </c>
    </row>
    <row r="385" spans="1:5" x14ac:dyDescent="0.2">
      <c r="A385" s="41">
        <f>Prices!G385</f>
        <v>40976</v>
      </c>
      <c r="B385" s="21">
        <f>Prices!H385</f>
        <v>5.1797322388009905E-3</v>
      </c>
      <c r="C385" s="21">
        <f>Prices!I385</f>
        <v>2.1058884093400732E-2</v>
      </c>
      <c r="D385" s="21">
        <f>Prices!J385</f>
        <v>3.3758060709268012E-3</v>
      </c>
      <c r="E385" s="21">
        <f>Prices!K385</f>
        <v>9.8179316967021979E-3</v>
      </c>
    </row>
    <row r="386" spans="1:5" x14ac:dyDescent="0.2">
      <c r="A386" s="41">
        <f>Prices!G386</f>
        <v>40977</v>
      </c>
      <c r="B386" s="21">
        <f>Prices!H386</f>
        <v>5.1868418324351028E-3</v>
      </c>
      <c r="C386" s="21">
        <f>Prices!I386</f>
        <v>-1.7693494622521677E-2</v>
      </c>
      <c r="D386" s="21">
        <f>Prices!J386</f>
        <v>-2.6920487723294251E-3</v>
      </c>
      <c r="E386" s="21">
        <f>Prices!K386</f>
        <v>3.6312501383968243E-3</v>
      </c>
    </row>
    <row r="387" spans="1:5" x14ac:dyDescent="0.2">
      <c r="A387" s="41">
        <f>Prices!G387</f>
        <v>40980</v>
      </c>
      <c r="B387" s="21">
        <f>Prices!H387</f>
        <v>9.9863690721312421E-3</v>
      </c>
      <c r="C387" s="21">
        <f>Prices!I387</f>
        <v>-5.0454919708181611E-3</v>
      </c>
      <c r="D387" s="21">
        <f>Prices!J387</f>
        <v>-1.5519141631131106E-2</v>
      </c>
      <c r="E387" s="21">
        <f>Prices!K387</f>
        <v>1.6046087579590917E-4</v>
      </c>
    </row>
    <row r="388" spans="1:5" x14ac:dyDescent="0.2">
      <c r="A388" s="41">
        <f>Prices!G388</f>
        <v>40981</v>
      </c>
      <c r="B388" s="21">
        <f>Prices!H388</f>
        <v>5.2738069124744075E-3</v>
      </c>
      <c r="C388" s="21">
        <f>Prices!I388</f>
        <v>6.543373543080433E-3</v>
      </c>
      <c r="D388" s="21">
        <f>Prices!J388</f>
        <v>1.3707558934370923E-2</v>
      </c>
      <c r="E388" s="21">
        <f>Prices!K388</f>
        <v>1.8131549071521702E-2</v>
      </c>
    </row>
    <row r="389" spans="1:5" x14ac:dyDescent="0.2">
      <c r="A389" s="41">
        <f>Prices!G389</f>
        <v>40982</v>
      </c>
      <c r="B389" s="21">
        <f>Prices!H389</f>
        <v>1.3109698101666533E-3</v>
      </c>
      <c r="C389" s="21">
        <f>Prices!I389</f>
        <v>-1.2622558460363975E-2</v>
      </c>
      <c r="D389" s="21">
        <f>Prices!J389</f>
        <v>-2.8396978883291957E-2</v>
      </c>
      <c r="E389" s="21">
        <f>Prices!K389</f>
        <v>-1.1962620857601802E-3</v>
      </c>
    </row>
    <row r="390" spans="1:5" x14ac:dyDescent="0.2">
      <c r="A390" s="41">
        <f>Prices!G390</f>
        <v>40983</v>
      </c>
      <c r="B390" s="21">
        <f>Prices!H390</f>
        <v>2.4558724874262079E-3</v>
      </c>
      <c r="C390" s="21">
        <f>Prices!I390</f>
        <v>1.1906121145628612E-2</v>
      </c>
      <c r="D390" s="21">
        <f>Prices!J390</f>
        <v>1.4613194647892236E-2</v>
      </c>
      <c r="E390" s="21">
        <f>Prices!K390</f>
        <v>5.9671994340815271E-3</v>
      </c>
    </row>
    <row r="391" spans="1:5" x14ac:dyDescent="0.2">
      <c r="A391" s="41">
        <f>Prices!G391</f>
        <v>40984</v>
      </c>
      <c r="B391" s="21">
        <f>Prices!H391</f>
        <v>-6.3692110709148734E-3</v>
      </c>
      <c r="C391" s="21">
        <f>Prices!I391</f>
        <v>3.3616203074811057E-3</v>
      </c>
      <c r="D391" s="21">
        <f>Prices!J391</f>
        <v>1.3716095988749455E-3</v>
      </c>
      <c r="E391" s="21">
        <f>Prices!K391</f>
        <v>1.1193982795276725E-3</v>
      </c>
    </row>
    <row r="392" spans="1:5" x14ac:dyDescent="0.2">
      <c r="A392" s="41">
        <f>Prices!G392</f>
        <v>40987</v>
      </c>
      <c r="B392" s="21">
        <f>Prices!H392</f>
        <v>-1.6440942283644296E-3</v>
      </c>
      <c r="C392" s="21">
        <f>Prices!I392</f>
        <v>2.539902087733914E-3</v>
      </c>
      <c r="D392" s="21">
        <f>Prices!J392</f>
        <v>2.7399904190614777E-3</v>
      </c>
      <c r="E392" s="21">
        <f>Prices!K392</f>
        <v>3.9738463470597729E-3</v>
      </c>
    </row>
    <row r="393" spans="1:5" x14ac:dyDescent="0.2">
      <c r="A393" s="41">
        <f>Prices!G393</f>
        <v>40988</v>
      </c>
      <c r="B393" s="21">
        <f>Prices!H393</f>
        <v>-2.3042952865101945E-3</v>
      </c>
      <c r="C393" s="21">
        <f>Prices!I393</f>
        <v>3.6707619357020604E-2</v>
      </c>
      <c r="D393" s="21">
        <f>Prices!J393</f>
        <v>-1.6393253883852044E-2</v>
      </c>
      <c r="E393" s="21">
        <f>Prices!K393</f>
        <v>-3.0005178223089235E-3</v>
      </c>
    </row>
    <row r="394" spans="1:5" x14ac:dyDescent="0.2">
      <c r="A394" s="41">
        <f>Prices!G394</f>
        <v>40989</v>
      </c>
      <c r="B394" s="21">
        <f>Prices!H394</f>
        <v>-6.6048781766051359E-4</v>
      </c>
      <c r="C394" s="21">
        <f>Prices!I394</f>
        <v>-3.1196103893141869E-3</v>
      </c>
      <c r="D394" s="21">
        <f>Prices!J394</f>
        <v>4.1667988459841432E-3</v>
      </c>
      <c r="E394" s="21">
        <f>Prices!K394</f>
        <v>-1.8711971103763103E-3</v>
      </c>
    </row>
    <row r="395" spans="1:5" x14ac:dyDescent="0.2">
      <c r="A395" s="41">
        <f>Prices!G395</f>
        <v>40990</v>
      </c>
      <c r="B395" s="21">
        <f>Prices!H395</f>
        <v>1.4866804470211107E-3</v>
      </c>
      <c r="C395" s="21">
        <f>Prices!I395</f>
        <v>3.4944679927950695E-3</v>
      </c>
      <c r="D395" s="21">
        <f>Prices!J395</f>
        <v>-1.3833474965854187E-3</v>
      </c>
      <c r="E395" s="21">
        <f>Prices!K395</f>
        <v>-7.2065421322425882E-3</v>
      </c>
    </row>
    <row r="396" spans="1:5" x14ac:dyDescent="0.2">
      <c r="A396" s="41">
        <f>Prices!G396</f>
        <v>40991</v>
      </c>
      <c r="B396" s="21">
        <f>Prices!H396</f>
        <v>1.648322038049322E-3</v>
      </c>
      <c r="C396" s="21">
        <f>Prices!I396</f>
        <v>1.3721410661563294E-2</v>
      </c>
      <c r="D396" s="21">
        <f>Prices!J396</f>
        <v>7.6175631687473988E-3</v>
      </c>
      <c r="E396" s="21">
        <f>Prices!K396</f>
        <v>3.1088584771774563E-3</v>
      </c>
    </row>
    <row r="397" spans="1:5" x14ac:dyDescent="0.2">
      <c r="A397" s="41">
        <f>Prices!G397</f>
        <v>40994</v>
      </c>
      <c r="B397" s="21">
        <f>Prices!H397</f>
        <v>7.4072695952626839E-3</v>
      </c>
      <c r="C397" s="21">
        <f>Prices!I397</f>
        <v>4.0145660461558874E-2</v>
      </c>
      <c r="D397" s="21">
        <f>Prices!J397</f>
        <v>1.1684087541694144E-2</v>
      </c>
      <c r="E397" s="21">
        <f>Prices!K397</f>
        <v>1.3885825173599375E-2</v>
      </c>
    </row>
    <row r="398" spans="1:5" x14ac:dyDescent="0.2">
      <c r="A398" s="41">
        <f>Prices!G398</f>
        <v>40995</v>
      </c>
      <c r="B398" s="21">
        <f>Prices!H398</f>
        <v>-1.7973483397188642E-3</v>
      </c>
      <c r="C398" s="21">
        <f>Prices!I398</f>
        <v>1.2668208785871826E-2</v>
      </c>
      <c r="D398" s="21">
        <f>Prices!J398</f>
        <v>6.7931635875473351E-3</v>
      </c>
      <c r="E398" s="21">
        <f>Prices!K398</f>
        <v>-2.8167750117064072E-3</v>
      </c>
    </row>
    <row r="399" spans="1:5" x14ac:dyDescent="0.2">
      <c r="A399" s="41">
        <f>Prices!G399</f>
        <v>40996</v>
      </c>
      <c r="B399" s="21">
        <f>Prices!H399</f>
        <v>1.6370005574808009E-3</v>
      </c>
      <c r="C399" s="21">
        <f>Prices!I399</f>
        <v>-2.0833400851016926E-2</v>
      </c>
      <c r="D399" s="21">
        <f>Prices!J399</f>
        <v>2.2942526192796908E-2</v>
      </c>
      <c r="E399" s="21">
        <f>Prices!K399</f>
        <v>-4.9415094307830865E-3</v>
      </c>
    </row>
    <row r="400" spans="1:5" x14ac:dyDescent="0.2">
      <c r="A400" s="41">
        <f>Prices!G400</f>
        <v>40997</v>
      </c>
      <c r="B400" s="21">
        <f>Prices!H400</f>
        <v>-6.0469238457941535E-3</v>
      </c>
      <c r="C400" s="21">
        <f>Prices!I400</f>
        <v>1.7150588256982457E-2</v>
      </c>
      <c r="D400" s="21">
        <f>Prices!J400</f>
        <v>4.617260576050386E-3</v>
      </c>
      <c r="E400" s="21">
        <f>Prices!K400</f>
        <v>-1.6079300036219157E-3</v>
      </c>
    </row>
    <row r="401" spans="1:5" x14ac:dyDescent="0.2">
      <c r="A401" s="41">
        <f>Prices!G401</f>
        <v>40998</v>
      </c>
      <c r="B401" s="21">
        <f>Prices!H401</f>
        <v>6.2480218686857113E-3</v>
      </c>
      <c r="C401" s="21">
        <f>Prices!I401</f>
        <v>-1.0263475660235111E-2</v>
      </c>
      <c r="D401" s="21">
        <f>Prices!J401</f>
        <v>1.1161977841320114E-2</v>
      </c>
      <c r="E401" s="21">
        <f>Prices!K401</f>
        <v>3.6984364437213646E-3</v>
      </c>
    </row>
    <row r="402" spans="1:5" x14ac:dyDescent="0.2">
      <c r="A402" s="41">
        <f>Prices!G402</f>
        <v>41001</v>
      </c>
      <c r="B402" s="21">
        <f>Prices!H402</f>
        <v>2.6148951142004667E-3</v>
      </c>
      <c r="C402" s="21">
        <f>Prices!I402</f>
        <v>-2.2023562584204348E-2</v>
      </c>
      <c r="D402" s="21">
        <f>Prices!J402</f>
        <v>-4.5452199179690789E-3</v>
      </c>
      <c r="E402" s="21">
        <f>Prices!K402</f>
        <v>7.5046456208756052E-3</v>
      </c>
    </row>
    <row r="403" spans="1:5" x14ac:dyDescent="0.2">
      <c r="A403" s="41">
        <f>Prices!G403</f>
        <v>41002</v>
      </c>
      <c r="B403" s="21">
        <f>Prices!H403</f>
        <v>-1.1570953365146361E-2</v>
      </c>
      <c r="C403" s="21">
        <f>Prices!I403</f>
        <v>8.1292247166098175E-3</v>
      </c>
      <c r="D403" s="21">
        <f>Prices!J403</f>
        <v>-1.6307856923886144E-2</v>
      </c>
      <c r="E403" s="21">
        <f>Prices!K403</f>
        <v>-3.9886358696323843E-3</v>
      </c>
    </row>
    <row r="404" spans="1:5" x14ac:dyDescent="0.2">
      <c r="A404" s="41">
        <f>Prices!G404</f>
        <v>41003</v>
      </c>
      <c r="B404" s="21">
        <f>Prices!H404</f>
        <v>-6.4307310835784309E-3</v>
      </c>
      <c r="C404" s="21">
        <f>Prices!I404</f>
        <v>-2.8398249386241914E-2</v>
      </c>
      <c r="D404" s="21">
        <f>Prices!J404</f>
        <v>-2.8514838988746738E-2</v>
      </c>
      <c r="E404" s="21">
        <f>Prices!K404</f>
        <v>-1.020252440885494E-2</v>
      </c>
    </row>
    <row r="405" spans="1:5" x14ac:dyDescent="0.2">
      <c r="A405" s="41">
        <f>Prices!G405</f>
        <v>41004</v>
      </c>
      <c r="B405" s="21">
        <f>Prices!H405</f>
        <v>6.8039035173798291E-3</v>
      </c>
      <c r="C405" s="21">
        <f>Prices!I405</f>
        <v>2.061910802288569E-3</v>
      </c>
      <c r="D405" s="21">
        <f>Prices!J405</f>
        <v>-1.3652311924754468E-3</v>
      </c>
      <c r="E405" s="21">
        <f>Prices!K405</f>
        <v>-6.2904230609350797E-4</v>
      </c>
    </row>
    <row r="406" spans="1:5" x14ac:dyDescent="0.2">
      <c r="A406" s="41">
        <f>Prices!G406</f>
        <v>41008</v>
      </c>
      <c r="B406" s="21">
        <f>Prices!H406</f>
        <v>-8.900651367479669E-3</v>
      </c>
      <c r="C406" s="21">
        <f>Prices!I406</f>
        <v>-1.2963573881474622E-2</v>
      </c>
      <c r="D406" s="21">
        <f>Prices!J406</f>
        <v>-1.298693533027262E-2</v>
      </c>
      <c r="E406" s="21">
        <f>Prices!K406</f>
        <v>-1.135843835815642E-2</v>
      </c>
    </row>
    <row r="407" spans="1:5" x14ac:dyDescent="0.2">
      <c r="A407" s="41">
        <f>Prices!G407</f>
        <v>41009</v>
      </c>
      <c r="B407" s="21">
        <f>Prices!H407</f>
        <v>-3.326332975912445E-3</v>
      </c>
      <c r="C407" s="21">
        <f>Prices!I407</f>
        <v>-2.5486022464003111E-2</v>
      </c>
      <c r="D407" s="21">
        <f>Prices!J407</f>
        <v>-1.9390567403522407E-2</v>
      </c>
      <c r="E407" s="21">
        <f>Prices!K407</f>
        <v>-1.708145408550954E-2</v>
      </c>
    </row>
    <row r="408" spans="1:5" x14ac:dyDescent="0.2">
      <c r="A408" s="41">
        <f>Prices!G408</f>
        <v>41010</v>
      </c>
      <c r="B408" s="21">
        <f>Prices!H408</f>
        <v>-2.1688754034417303E-3</v>
      </c>
      <c r="C408" s="21">
        <f>Prices!I408</f>
        <v>5.2947337813433748E-3</v>
      </c>
      <c r="D408" s="21">
        <f>Prices!J408</f>
        <v>1.2711899054328013E-2</v>
      </c>
      <c r="E408" s="21">
        <f>Prices!K408</f>
        <v>7.4488957325333782E-3</v>
      </c>
    </row>
    <row r="409" spans="1:5" x14ac:dyDescent="0.2">
      <c r="A409" s="41">
        <f>Prices!G409</f>
        <v>41011</v>
      </c>
      <c r="B409" s="21">
        <f>Prices!H409</f>
        <v>5.6858276889894975E-3</v>
      </c>
      <c r="C409" s="21">
        <f>Prices!I409</f>
        <v>1.4470359375392983E-2</v>
      </c>
      <c r="D409" s="21">
        <f>Prices!J409</f>
        <v>2.3710290570207793E-2</v>
      </c>
      <c r="E409" s="21">
        <f>Prices!K409</f>
        <v>1.3779387552802502E-2</v>
      </c>
    </row>
    <row r="410" spans="1:5" x14ac:dyDescent="0.2">
      <c r="A410" s="41">
        <f>Prices!G410</f>
        <v>41012</v>
      </c>
      <c r="B410" s="21">
        <f>Prices!H410</f>
        <v>-6.1525576497535031E-3</v>
      </c>
      <c r="C410" s="21">
        <f>Prices!I410</f>
        <v>-1.1694350471790904E-2</v>
      </c>
      <c r="D410" s="21">
        <f>Prices!J410</f>
        <v>-3.5422742100631566E-2</v>
      </c>
      <c r="E410" s="21">
        <f>Prices!K410</f>
        <v>-1.2475000665660207E-2</v>
      </c>
    </row>
    <row r="411" spans="1:5" x14ac:dyDescent="0.2">
      <c r="A411" s="41">
        <f>Prices!G411</f>
        <v>41015</v>
      </c>
      <c r="B411" s="21">
        <f>Prices!H411</f>
        <v>1.3551855922711135E-2</v>
      </c>
      <c r="C411" s="21">
        <f>Prices!I411</f>
        <v>-1.5706326193640319E-2</v>
      </c>
      <c r="D411" s="21">
        <f>Prices!J411</f>
        <v>-1.2005523318124989E-2</v>
      </c>
      <c r="E411" s="21">
        <f>Prices!K411</f>
        <v>-5.0360077281963456E-4</v>
      </c>
    </row>
    <row r="412" spans="1:5" x14ac:dyDescent="0.2">
      <c r="A412" s="41">
        <f>Prices!G412</f>
        <v>41016</v>
      </c>
      <c r="B412" s="21">
        <f>Prices!H412</f>
        <v>2.1294274351756595E-2</v>
      </c>
      <c r="C412" s="21">
        <f>Prices!I412</f>
        <v>1.5579594386611717E-2</v>
      </c>
      <c r="D412" s="21">
        <f>Prices!J412</f>
        <v>2.1445939207640485E-3</v>
      </c>
      <c r="E412" s="21">
        <f>Prices!K412</f>
        <v>1.5486673800010564E-2</v>
      </c>
    </row>
    <row r="413" spans="1:5" x14ac:dyDescent="0.2">
      <c r="A413" s="41">
        <f>Prices!G413</f>
        <v>41017</v>
      </c>
      <c r="B413" s="21">
        <f>Prices!H413</f>
        <v>3.0713235324650247E-3</v>
      </c>
      <c r="C413" s="21">
        <f>Prices!I413</f>
        <v>1.4225788949174367E-2</v>
      </c>
      <c r="D413" s="21">
        <f>Prices!J413</f>
        <v>-1.0699474946681775E-2</v>
      </c>
      <c r="E413" s="21">
        <f>Prices!K413</f>
        <v>-4.0552883147562113E-3</v>
      </c>
    </row>
    <row r="414" spans="1:5" x14ac:dyDescent="0.2">
      <c r="A414" s="41">
        <f>Prices!G414</f>
        <v>41018</v>
      </c>
      <c r="B414" s="21">
        <f>Prices!H414</f>
        <v>-4.9956267102661128E-3</v>
      </c>
      <c r="C414" s="21">
        <f>Prices!I414</f>
        <v>1.570241244068793E-4</v>
      </c>
      <c r="D414" s="21">
        <f>Prices!J414</f>
        <v>-1.5140556078582224E-2</v>
      </c>
      <c r="E414" s="21">
        <f>Prices!K414</f>
        <v>-5.9343971807788165E-3</v>
      </c>
    </row>
    <row r="415" spans="1:5" x14ac:dyDescent="0.2">
      <c r="A415" s="41">
        <f>Prices!G415</f>
        <v>41019</v>
      </c>
      <c r="B415" s="21">
        <f>Prices!H415</f>
        <v>1.1336222275579321E-2</v>
      </c>
      <c r="C415" s="21">
        <f>Prices!I415</f>
        <v>-5.860879875712266E-3</v>
      </c>
      <c r="D415" s="21">
        <f>Prices!J415</f>
        <v>-1.9765654970458013E-2</v>
      </c>
      <c r="E415" s="21">
        <f>Prices!K415</f>
        <v>1.1692654246815426E-3</v>
      </c>
    </row>
    <row r="416" spans="1:5" x14ac:dyDescent="0.2">
      <c r="A416" s="41">
        <f>Prices!G416</f>
        <v>41022</v>
      </c>
      <c r="B416" s="21">
        <f>Prices!H416</f>
        <v>-4.6597147621972132E-2</v>
      </c>
      <c r="C416" s="21">
        <f>Prices!I416</f>
        <v>-9.1588480577088349E-3</v>
      </c>
      <c r="D416" s="21">
        <f>Prices!J416</f>
        <v>-1.1949498386497615E-2</v>
      </c>
      <c r="E416" s="21">
        <f>Prices!K416</f>
        <v>-8.4075702060748547E-3</v>
      </c>
    </row>
    <row r="417" spans="1:5" x14ac:dyDescent="0.2">
      <c r="A417" s="41">
        <f>Prices!G417</f>
        <v>41023</v>
      </c>
      <c r="B417" s="21">
        <f>Prices!H417</f>
        <v>-2.9727797444090494E-2</v>
      </c>
      <c r="C417" s="21">
        <f>Prices!I417</f>
        <v>1.1102929697054176E-2</v>
      </c>
      <c r="D417" s="21">
        <f>Prices!J417</f>
        <v>-3.098983721609383E-2</v>
      </c>
      <c r="E417" s="21">
        <f>Prices!K417</f>
        <v>3.6797739601639456E-3</v>
      </c>
    </row>
    <row r="418" spans="1:5" x14ac:dyDescent="0.2">
      <c r="A418" s="41">
        <f>Prices!G418</f>
        <v>41024</v>
      </c>
      <c r="B418" s="21">
        <f>Prices!H418</f>
        <v>-7.0974202596158411E-3</v>
      </c>
      <c r="C418" s="21">
        <f>Prices!I418</f>
        <v>2.1488912398018645E-2</v>
      </c>
      <c r="D418" s="21">
        <f>Prices!J418</f>
        <v>2.0280438277338719E-2</v>
      </c>
      <c r="E418" s="21">
        <f>Prices!K418</f>
        <v>1.3644591642450798E-2</v>
      </c>
    </row>
    <row r="419" spans="1:5" x14ac:dyDescent="0.2">
      <c r="A419" s="41">
        <f>Prices!G419</f>
        <v>41025</v>
      </c>
      <c r="B419" s="21">
        <f>Prices!H419</f>
        <v>2.7719298082555036E-2</v>
      </c>
      <c r="C419" s="21">
        <f>Prices!I419</f>
        <v>8.0753779731772557E-3</v>
      </c>
      <c r="D419" s="21">
        <f>Prices!J419</f>
        <v>7.6489729995632416E-4</v>
      </c>
      <c r="E419" s="21">
        <f>Prices!K419</f>
        <v>6.6801655251205183E-3</v>
      </c>
    </row>
    <row r="420" spans="1:5" x14ac:dyDescent="0.2">
      <c r="A420" s="41">
        <f>Prices!G420</f>
        <v>41026</v>
      </c>
      <c r="B420" s="21">
        <f>Prices!H420</f>
        <v>1.357065019028453E-3</v>
      </c>
      <c r="C420" s="21">
        <f>Prices!I420</f>
        <v>0.1574569306375353</v>
      </c>
      <c r="D420" s="21">
        <f>Prices!J420</f>
        <v>-8.4033783381344263E-3</v>
      </c>
      <c r="E420" s="21">
        <f>Prices!K420</f>
        <v>2.4143238105447384E-3</v>
      </c>
    </row>
    <row r="421" spans="1:5" x14ac:dyDescent="0.2">
      <c r="A421" s="41">
        <f>Prices!G421</f>
        <v>41029</v>
      </c>
      <c r="B421" s="21">
        <f>Prices!H421</f>
        <v>-2.0325233303467452E-3</v>
      </c>
      <c r="C421" s="21">
        <f>Prices!I421</f>
        <v>2.2261454354030707E-2</v>
      </c>
      <c r="D421" s="21">
        <f>Prices!J421</f>
        <v>1.5405819877472027E-3</v>
      </c>
      <c r="E421" s="21">
        <f>Prices!K421</f>
        <v>-3.8835017801936988E-3</v>
      </c>
    </row>
    <row r="422" spans="1:5" x14ac:dyDescent="0.2">
      <c r="A422" s="41">
        <f>Prices!G422</f>
        <v>41030</v>
      </c>
      <c r="B422" s="21">
        <f>Prices!H422</f>
        <v>2.7160994427151879E-3</v>
      </c>
      <c r="C422" s="21">
        <f>Prices!I422</f>
        <v>-8.0207337502717913E-3</v>
      </c>
      <c r="D422" s="21">
        <f>Prices!J422</f>
        <v>1.7692220106434897E-2</v>
      </c>
      <c r="E422" s="21">
        <f>Prices!K422</f>
        <v>5.6583841646564714E-3</v>
      </c>
    </row>
    <row r="423" spans="1:5" x14ac:dyDescent="0.2">
      <c r="A423" s="41">
        <f>Prices!G423</f>
        <v>41031</v>
      </c>
      <c r="B423" s="21">
        <f>Prices!H423</f>
        <v>-1.0158886709829833E-3</v>
      </c>
      <c r="C423" s="21">
        <f>Prices!I423</f>
        <v>9.1288037974290859E-4</v>
      </c>
      <c r="D423" s="21">
        <f>Prices!J423</f>
        <v>-2.8722437931054001E-2</v>
      </c>
      <c r="E423" s="21">
        <f>Prices!K423</f>
        <v>-2.4966831705488524E-3</v>
      </c>
    </row>
    <row r="424" spans="1:5" x14ac:dyDescent="0.2">
      <c r="A424" s="41">
        <f>Prices!G424</f>
        <v>41032</v>
      </c>
      <c r="B424" s="21">
        <f>Prices!H424</f>
        <v>-3.3895316307086672E-4</v>
      </c>
      <c r="C424" s="21">
        <f>Prices!I424</f>
        <v>-3.4744808391010684E-3</v>
      </c>
      <c r="D424" s="21">
        <f>Prices!J424</f>
        <v>-1.7120660372120122E-2</v>
      </c>
      <c r="E424" s="21">
        <f>Prices!K424</f>
        <v>-7.6588718244371412E-3</v>
      </c>
    </row>
    <row r="425" spans="1:5" x14ac:dyDescent="0.2">
      <c r="A425" s="41">
        <f>Prices!G425</f>
        <v>41033</v>
      </c>
      <c r="B425" s="21">
        <f>Prices!H425</f>
        <v>-4.9161679617071331E-3</v>
      </c>
      <c r="C425" s="21">
        <f>Prices!I425</f>
        <v>-2.3796014257520315E-2</v>
      </c>
      <c r="D425" s="21">
        <f>Prices!J425</f>
        <v>-2.9295077674335812E-2</v>
      </c>
      <c r="E425" s="21">
        <f>Prices!K425</f>
        <v>-1.6147208456598894E-2</v>
      </c>
    </row>
    <row r="426" spans="1:5" x14ac:dyDescent="0.2">
      <c r="A426" s="41">
        <f>Prices!G426</f>
        <v>41036</v>
      </c>
      <c r="B426" s="21">
        <f>Prices!H426</f>
        <v>8.3472512782742422E-3</v>
      </c>
      <c r="C426" s="21">
        <f>Prices!I426</f>
        <v>5.223473332034656E-3</v>
      </c>
      <c r="D426" s="21">
        <f>Prices!J426</f>
        <v>1.7128724120793581E-2</v>
      </c>
      <c r="E426" s="21">
        <f>Prices!K426</f>
        <v>3.5058067958071426E-4</v>
      </c>
    </row>
    <row r="427" spans="1:5" x14ac:dyDescent="0.2">
      <c r="A427" s="41">
        <f>Prices!G427</f>
        <v>41037</v>
      </c>
      <c r="B427" s="21">
        <f>Prices!H427</f>
        <v>-2.3652040571230872E-3</v>
      </c>
      <c r="C427" s="21">
        <f>Prices!I427</f>
        <v>-5.5960808251421801E-3</v>
      </c>
      <c r="D427" s="21">
        <f>Prices!J427</f>
        <v>-8.0158297328358774E-4</v>
      </c>
      <c r="E427" s="21">
        <f>Prices!K427</f>
        <v>-4.2786731613061457E-3</v>
      </c>
    </row>
    <row r="428" spans="1:5" x14ac:dyDescent="0.2">
      <c r="A428" s="41">
        <f>Prices!G428</f>
        <v>41038</v>
      </c>
      <c r="B428" s="21">
        <f>Prices!H428</f>
        <v>6.4449607504176026E-3</v>
      </c>
      <c r="C428" s="21">
        <f>Prices!I428</f>
        <v>-4.1089344594701371E-3</v>
      </c>
      <c r="D428" s="21">
        <f>Prices!J428</f>
        <v>4.0124951107083362E-3</v>
      </c>
      <c r="E428" s="21">
        <f>Prices!K428</f>
        <v>-6.7022667368416E-3</v>
      </c>
    </row>
    <row r="429" spans="1:5" x14ac:dyDescent="0.2">
      <c r="A429" s="41">
        <f>Prices!G429</f>
        <v>41039</v>
      </c>
      <c r="B429" s="21">
        <f>Prices!H429</f>
        <v>2.7107493710391332E-3</v>
      </c>
      <c r="C429" s="21">
        <f>Prices!I429</f>
        <v>1.663827582487154E-2</v>
      </c>
      <c r="D429" s="21">
        <f>Prices!J429</f>
        <v>-7.1940032936528286E-3</v>
      </c>
      <c r="E429" s="21">
        <f>Prices!K429</f>
        <v>2.5174106444552091E-3</v>
      </c>
    </row>
    <row r="430" spans="1:5" x14ac:dyDescent="0.2">
      <c r="A430" s="41">
        <f>Prices!G430</f>
        <v>41040</v>
      </c>
      <c r="B430" s="21">
        <f>Prices!H430</f>
        <v>3.8858075892237881E-3</v>
      </c>
      <c r="C430" s="21">
        <f>Prices!I430</f>
        <v>4.3671541440895023E-3</v>
      </c>
      <c r="D430" s="21">
        <f>Prices!J430</f>
        <v>6.3606734125241537E-2</v>
      </c>
      <c r="E430" s="21">
        <f>Prices!K430</f>
        <v>-3.3873408742873812E-3</v>
      </c>
    </row>
    <row r="431" spans="1:5" x14ac:dyDescent="0.2">
      <c r="A431" s="41">
        <f>Prices!G431</f>
        <v>41043</v>
      </c>
      <c r="B431" s="21">
        <f>Prices!H431</f>
        <v>-5.8902346913816917E-3</v>
      </c>
      <c r="C431" s="21">
        <f>Prices!I431</f>
        <v>-2.0862631215326277E-2</v>
      </c>
      <c r="D431" s="21">
        <f>Prices!J431</f>
        <v>-6.0560136397473929E-3</v>
      </c>
      <c r="E431" s="21">
        <f>Prices!K431</f>
        <v>-1.1112863870212597E-2</v>
      </c>
    </row>
    <row r="432" spans="1:5" x14ac:dyDescent="0.2">
      <c r="A432" s="41">
        <f>Prices!G432</f>
        <v>41044</v>
      </c>
      <c r="B432" s="21">
        <f>Prices!H432</f>
        <v>4.7397821216533745E-3</v>
      </c>
      <c r="C432" s="21">
        <f>Prices!I432</f>
        <v>6.5491376147832625E-3</v>
      </c>
      <c r="D432" s="21">
        <f>Prices!J432</f>
        <v>-9.901057381620948E-3</v>
      </c>
      <c r="E432" s="21">
        <f>Prices!K432</f>
        <v>-5.7458378883700201E-3</v>
      </c>
    </row>
    <row r="433" spans="1:5" x14ac:dyDescent="0.2">
      <c r="A433" s="41">
        <f>Prices!G433</f>
        <v>41045</v>
      </c>
      <c r="B433" s="21">
        <f>Prices!H433</f>
        <v>-2.6955719202101333E-3</v>
      </c>
      <c r="C433" s="21">
        <f>Prices!I433</f>
        <v>-1.4706110435358521E-3</v>
      </c>
      <c r="D433" s="21">
        <f>Prices!J433</f>
        <v>-1.9999540152234263E-2</v>
      </c>
      <c r="E433" s="21">
        <f>Prices!K433</f>
        <v>-4.4038182933808789E-3</v>
      </c>
    </row>
    <row r="434" spans="1:5" x14ac:dyDescent="0.2">
      <c r="A434" s="41">
        <f>Prices!G434</f>
        <v>41046</v>
      </c>
      <c r="B434" s="21">
        <f>Prices!H434</f>
        <v>4.2067527279527082E-2</v>
      </c>
      <c r="C434" s="21">
        <f>Prices!I434</f>
        <v>-2.5439600840777343E-2</v>
      </c>
      <c r="D434" s="21">
        <f>Prices!J434</f>
        <v>-7.0646350368614996E-3</v>
      </c>
      <c r="E434" s="21">
        <f>Prices!K434</f>
        <v>-1.5051376254893167E-2</v>
      </c>
    </row>
    <row r="435" spans="1:5" x14ac:dyDescent="0.2">
      <c r="A435" s="41">
        <f>Prices!G435</f>
        <v>41047</v>
      </c>
      <c r="B435" s="21">
        <f>Prices!H435</f>
        <v>1.2159467937143897E-2</v>
      </c>
      <c r="C435" s="21">
        <f>Prices!I435</f>
        <v>-2.0653975586748974E-2</v>
      </c>
      <c r="D435" s="21">
        <f>Prices!J435</f>
        <v>-4.5059126465754384E-2</v>
      </c>
      <c r="E435" s="21">
        <f>Prices!K435</f>
        <v>-7.3877765513670202E-3</v>
      </c>
    </row>
    <row r="436" spans="1:5" x14ac:dyDescent="0.2">
      <c r="A436" s="41">
        <f>Prices!G436</f>
        <v>41050</v>
      </c>
      <c r="B436" s="21">
        <f>Prices!H436</f>
        <v>9.7708099751820897E-3</v>
      </c>
      <c r="C436" s="21">
        <f>Prices!I436</f>
        <v>1.9920532879003305E-2</v>
      </c>
      <c r="D436" s="21">
        <f>Prices!J436</f>
        <v>1.7383955929964223E-2</v>
      </c>
      <c r="E436" s="21">
        <f>Prices!K436</f>
        <v>1.6035900823829996E-2</v>
      </c>
    </row>
    <row r="437" spans="1:5" x14ac:dyDescent="0.2">
      <c r="A437" s="41">
        <f>Prices!G437</f>
        <v>41051</v>
      </c>
      <c r="B437" s="21">
        <f>Prices!H437</f>
        <v>1.0946246612101883E-2</v>
      </c>
      <c r="C437" s="21">
        <f>Prices!I437</f>
        <v>-1.2745856198633554E-2</v>
      </c>
      <c r="D437" s="21">
        <f>Prices!J437</f>
        <v>-1.2205166794507449E-2</v>
      </c>
      <c r="E437" s="21">
        <f>Prices!K437</f>
        <v>4.8633728589364544E-4</v>
      </c>
    </row>
    <row r="438" spans="1:5" x14ac:dyDescent="0.2">
      <c r="A438" s="41">
        <f>Prices!G438</f>
        <v>41052</v>
      </c>
      <c r="B438" s="21">
        <f>Prices!H438</f>
        <v>1.3336930681069352E-2</v>
      </c>
      <c r="C438" s="21">
        <f>Prices!I438</f>
        <v>9.0558534104629995E-3</v>
      </c>
      <c r="D438" s="21">
        <f>Prices!J438</f>
        <v>2.4711411781409343E-2</v>
      </c>
      <c r="E438" s="21">
        <f>Prices!K438</f>
        <v>1.6937028561794243E-3</v>
      </c>
    </row>
    <row r="439" spans="1:5" x14ac:dyDescent="0.2">
      <c r="A439" s="41">
        <f>Prices!G439</f>
        <v>41053</v>
      </c>
      <c r="B439" s="21">
        <f>Prices!H439</f>
        <v>7.5882676078886154E-3</v>
      </c>
      <c r="C439" s="21">
        <f>Prices!I439</f>
        <v>-9.3888288839815148E-3</v>
      </c>
      <c r="D439" s="21">
        <f>Prices!J439</f>
        <v>-2.6527295105082005E-2</v>
      </c>
      <c r="E439" s="21">
        <f>Prices!K439</f>
        <v>1.3800320130266108E-3</v>
      </c>
    </row>
    <row r="440" spans="1:5" x14ac:dyDescent="0.2">
      <c r="A440" s="41">
        <f>Prices!G440</f>
        <v>41054</v>
      </c>
      <c r="B440" s="21">
        <f>Prices!H440</f>
        <v>3.6880077815795347E-3</v>
      </c>
      <c r="C440" s="21">
        <f>Prices!I440</f>
        <v>-1.0918072767752585E-2</v>
      </c>
      <c r="D440" s="21">
        <f>Prices!J440</f>
        <v>2.3947971884839214E-2</v>
      </c>
      <c r="E440" s="21">
        <f>Prices!K440</f>
        <v>-2.1656327672530118E-3</v>
      </c>
    </row>
    <row r="441" spans="1:5" x14ac:dyDescent="0.2">
      <c r="A441" s="41">
        <f>Prices!G441</f>
        <v>41058</v>
      </c>
      <c r="B441" s="21">
        <f>Prices!H441</f>
        <v>5.6651414103989651E-3</v>
      </c>
      <c r="C441" s="21">
        <f>Prices!I441</f>
        <v>8.7369450816974226E-3</v>
      </c>
      <c r="D441" s="21">
        <f>Prices!J441</f>
        <v>2.5805580008930296E-2</v>
      </c>
      <c r="E441" s="21">
        <f>Prices!K441</f>
        <v>1.1078977856053607E-2</v>
      </c>
    </row>
    <row r="442" spans="1:5" x14ac:dyDescent="0.2">
      <c r="A442" s="41">
        <f>Prices!G442</f>
        <v>41059</v>
      </c>
      <c r="B442" s="21">
        <f>Prices!H442</f>
        <v>-3.6539830975007197E-3</v>
      </c>
      <c r="C442" s="21">
        <f>Prices!I442</f>
        <v>-2.570430874190277E-2</v>
      </c>
      <c r="D442" s="21">
        <f>Prices!J442</f>
        <v>-1.1791756218469396E-2</v>
      </c>
      <c r="E442" s="21">
        <f>Prices!K442</f>
        <v>-1.4334892428261803E-2</v>
      </c>
    </row>
    <row r="443" spans="1:5" x14ac:dyDescent="0.2">
      <c r="A443" s="41">
        <f>Prices!G443</f>
        <v>41060</v>
      </c>
      <c r="B443" s="21">
        <f>Prices!H443</f>
        <v>5.8069826640525773E-3</v>
      </c>
      <c r="C443" s="21">
        <f>Prices!I443</f>
        <v>1.7588300627060072E-2</v>
      </c>
      <c r="D443" s="21">
        <f>Prices!J443</f>
        <v>-1.1137980245984558E-2</v>
      </c>
      <c r="E443" s="21">
        <f>Prices!K443</f>
        <v>-2.2766653389425517E-3</v>
      </c>
    </row>
    <row r="444" spans="1:5" x14ac:dyDescent="0.2">
      <c r="A444" s="41">
        <f>Prices!G444</f>
        <v>41061</v>
      </c>
      <c r="B444" s="21">
        <f>Prices!H444</f>
        <v>-4.10171896495631E-3</v>
      </c>
      <c r="C444" s="21">
        <f>Prices!I444</f>
        <v>-2.2028080037099773E-2</v>
      </c>
      <c r="D444" s="21">
        <f>Prices!J444</f>
        <v>-3.6202994342816264E-2</v>
      </c>
      <c r="E444" s="21">
        <f>Prices!K444</f>
        <v>-2.4642584756720654E-2</v>
      </c>
    </row>
    <row r="445" spans="1:5" x14ac:dyDescent="0.2">
      <c r="A445" s="41">
        <f>Prices!G445</f>
        <v>41064</v>
      </c>
      <c r="B445" s="21">
        <f>Prices!H445</f>
        <v>6.7114408169573498E-3</v>
      </c>
      <c r="C445" s="21">
        <f>Prices!I445</f>
        <v>3.0496600938992424E-2</v>
      </c>
      <c r="D445" s="21">
        <f>Prices!J445</f>
        <v>-2.0868077934764417E-2</v>
      </c>
      <c r="E445" s="21">
        <f>Prices!K445</f>
        <v>1.0955447069527224E-4</v>
      </c>
    </row>
    <row r="446" spans="1:5" x14ac:dyDescent="0.2">
      <c r="A446" s="41">
        <f>Prices!G446</f>
        <v>41065</v>
      </c>
      <c r="B446" s="21">
        <f>Prices!H446</f>
        <v>-7.4250087029489095E-3</v>
      </c>
      <c r="C446" s="21">
        <f>Prices!I446</f>
        <v>-6.3383322603175474E-3</v>
      </c>
      <c r="D446" s="21">
        <f>Prices!J446</f>
        <v>2.8985879995667041E-2</v>
      </c>
      <c r="E446" s="21">
        <f>Prices!K446</f>
        <v>5.7268504363627848E-3</v>
      </c>
    </row>
    <row r="447" spans="1:5" x14ac:dyDescent="0.2">
      <c r="A447" s="41">
        <f>Prices!G447</f>
        <v>41066</v>
      </c>
      <c r="B447" s="21">
        <f>Prices!H447</f>
        <v>6.5647436728174429E-3</v>
      </c>
      <c r="C447" s="21">
        <f>Prices!I447</f>
        <v>2.0777675431208786E-2</v>
      </c>
      <c r="D447" s="21">
        <f>Prices!J447</f>
        <v>2.6512099541540213E-2</v>
      </c>
      <c r="E447" s="21">
        <f>Prices!K447</f>
        <v>2.3049401011279613E-2</v>
      </c>
    </row>
    <row r="448" spans="1:5" x14ac:dyDescent="0.2">
      <c r="A448" s="41">
        <f>Prices!G448</f>
        <v>41067</v>
      </c>
      <c r="B448" s="21">
        <f>Prices!H448</f>
        <v>-9.0994782455249262E-4</v>
      </c>
      <c r="C448" s="21">
        <f>Prices!I448</f>
        <v>5.3298667671288769E-3</v>
      </c>
      <c r="D448" s="21">
        <f>Prices!J448</f>
        <v>-4.0355244468436746E-2</v>
      </c>
      <c r="E448" s="21">
        <f>Prices!K448</f>
        <v>-1.0646475973297154E-4</v>
      </c>
    </row>
    <row r="449" spans="1:5" x14ac:dyDescent="0.2">
      <c r="A449" s="41">
        <f>Prices!G449</f>
        <v>41068</v>
      </c>
      <c r="B449" s="21">
        <f>Prices!H449</f>
        <v>3.5676538711248262E-2</v>
      </c>
      <c r="C449" s="21">
        <f>Prices!I449</f>
        <v>-1.4625037124544882E-3</v>
      </c>
      <c r="D449" s="21">
        <f>Prices!J449</f>
        <v>1.9343889700772943E-2</v>
      </c>
      <c r="E449" s="21">
        <f>Prices!K449</f>
        <v>8.1141636675119422E-3</v>
      </c>
    </row>
    <row r="450" spans="1:5" x14ac:dyDescent="0.2">
      <c r="A450" s="41">
        <f>Prices!G450</f>
        <v>41071</v>
      </c>
      <c r="B450" s="21">
        <f>Prices!H450</f>
        <v>-1.011453941948013E-2</v>
      </c>
      <c r="C450" s="21">
        <f>Prices!I450</f>
        <v>-9.0626127703358206E-3</v>
      </c>
      <c r="D450" s="21">
        <f>Prices!J450</f>
        <v>1.1551307390181176E-2</v>
      </c>
      <c r="E450" s="21">
        <f>Prices!K450</f>
        <v>-1.262011343098246E-2</v>
      </c>
    </row>
    <row r="451" spans="1:5" x14ac:dyDescent="0.2">
      <c r="A451" s="41">
        <f>Prices!G451</f>
        <v>41072</v>
      </c>
      <c r="B451" s="21">
        <f>Prices!H451</f>
        <v>2.8135214760783454E-3</v>
      </c>
      <c r="C451" s="21">
        <f>Prices!I451</f>
        <v>-3.6948822819427019E-4</v>
      </c>
      <c r="D451" s="21">
        <f>Prices!J451</f>
        <v>2.0391363646701688E-2</v>
      </c>
      <c r="E451" s="21">
        <f>Prices!K451</f>
        <v>1.1650737144736745E-2</v>
      </c>
    </row>
    <row r="452" spans="1:5" x14ac:dyDescent="0.2">
      <c r="A452" s="41">
        <f>Prices!G452</f>
        <v>41073</v>
      </c>
      <c r="B452" s="21">
        <f>Prices!H452</f>
        <v>-9.5981141051396674E-3</v>
      </c>
      <c r="C452" s="21">
        <f>Prices!I452</f>
        <v>-7.8089186968955948E-3</v>
      </c>
      <c r="D452" s="21">
        <f>Prices!J452</f>
        <v>-2.6378953293647589E-2</v>
      </c>
      <c r="E452" s="21">
        <f>Prices!K452</f>
        <v>-7.0232510842517248E-3</v>
      </c>
    </row>
    <row r="453" spans="1:5" x14ac:dyDescent="0.2">
      <c r="A453" s="41">
        <f>Prices!G453</f>
        <v>41074</v>
      </c>
      <c r="B453" s="21">
        <f>Prices!H453</f>
        <v>8.3494091435390178E-3</v>
      </c>
      <c r="C453" s="21">
        <f>Prices!I453</f>
        <v>-1.303957553563162E-3</v>
      </c>
      <c r="D453" s="21">
        <f>Prices!J453</f>
        <v>-1.2315395633930915E-2</v>
      </c>
      <c r="E453" s="21">
        <f>Prices!K453</f>
        <v>1.0814653007062747E-2</v>
      </c>
    </row>
    <row r="454" spans="1:5" x14ac:dyDescent="0.2">
      <c r="A454" s="41">
        <f>Prices!G454</f>
        <v>41075</v>
      </c>
      <c r="B454" s="21">
        <f>Prices!H454</f>
        <v>1.7741489574147075E-3</v>
      </c>
      <c r="C454" s="21">
        <f>Prices!I454</f>
        <v>1.8186028699268331E-2</v>
      </c>
      <c r="D454" s="21">
        <f>Prices!J454</f>
        <v>2.1612892896664126E-2</v>
      </c>
      <c r="E454" s="21">
        <f>Prices!K454</f>
        <v>1.033781524949795E-2</v>
      </c>
    </row>
    <row r="455" spans="1:5" x14ac:dyDescent="0.2">
      <c r="A455" s="41">
        <f>Prices!G455</f>
        <v>41078</v>
      </c>
      <c r="B455" s="21">
        <f>Prices!H455</f>
        <v>5.4614420621832242E-3</v>
      </c>
      <c r="C455" s="21">
        <f>Prices!I455</f>
        <v>1.9739028081516174E-2</v>
      </c>
      <c r="D455" s="21">
        <f>Prices!J455</f>
        <v>8.9508069399257817E-3</v>
      </c>
      <c r="E455" s="21">
        <f>Prices!K455</f>
        <v>1.4447462461062432E-3</v>
      </c>
    </row>
    <row r="456" spans="1:5" x14ac:dyDescent="0.2">
      <c r="A456" s="41">
        <f>Prices!G456</f>
        <v>41079</v>
      </c>
      <c r="B456" s="21">
        <f>Prices!H456</f>
        <v>-4.5508659879197298E-3</v>
      </c>
      <c r="C456" s="21">
        <f>Prices!I456</f>
        <v>6.1528400003099115E-3</v>
      </c>
      <c r="D456" s="21">
        <f>Prices!J456</f>
        <v>6.7741640732701836E-2</v>
      </c>
      <c r="E456" s="21">
        <f>Prices!K456</f>
        <v>9.815695292423321E-3</v>
      </c>
    </row>
    <row r="457" spans="1:5" x14ac:dyDescent="0.2">
      <c r="A457" s="41">
        <f>Prices!G457</f>
        <v>41080</v>
      </c>
      <c r="B457" s="21">
        <f>Prices!H457</f>
        <v>1.0470312522954885E-2</v>
      </c>
      <c r="C457" s="21">
        <f>Prices!I457</f>
        <v>-4.5083176601793395E-3</v>
      </c>
      <c r="D457" s="21">
        <f>Prices!J457</f>
        <v>1.5860791279233677E-2</v>
      </c>
      <c r="E457" s="21">
        <f>Prices!K457</f>
        <v>-1.6863569667646683E-3</v>
      </c>
    </row>
    <row r="458" spans="1:5" x14ac:dyDescent="0.2">
      <c r="A458" s="41">
        <f>Prices!G458</f>
        <v>41081</v>
      </c>
      <c r="B458" s="21">
        <f>Prices!H458</f>
        <v>-1.1967144395971621E-2</v>
      </c>
      <c r="C458" s="21">
        <f>Prices!I458</f>
        <v>-1.0985599478099517E-2</v>
      </c>
      <c r="D458" s="21">
        <f>Prices!J458</f>
        <v>-4.535329559883361E-2</v>
      </c>
      <c r="E458" s="21">
        <f>Prices!K458</f>
        <v>-2.2261676573139155E-2</v>
      </c>
    </row>
    <row r="459" spans="1:5" x14ac:dyDescent="0.2">
      <c r="A459" s="41">
        <f>Prices!G459</f>
        <v>41082</v>
      </c>
      <c r="B459" s="21">
        <f>Prices!H459</f>
        <v>-5.9085539734252488E-3</v>
      </c>
      <c r="C459" s="21">
        <f>Prices!I459</f>
        <v>7.2086143068816888E-3</v>
      </c>
      <c r="D459" s="21">
        <f>Prices!J459</f>
        <v>1.2461053994920812E-2</v>
      </c>
      <c r="E459" s="21">
        <f>Prices!K459</f>
        <v>7.174604437728771E-3</v>
      </c>
    </row>
    <row r="460" spans="1:5" x14ac:dyDescent="0.2">
      <c r="A460" s="41">
        <f>Prices!G460</f>
        <v>41085</v>
      </c>
      <c r="B460" s="21">
        <f>Prices!H460</f>
        <v>1.3075946326057766E-2</v>
      </c>
      <c r="C460" s="21">
        <f>Prices!I460</f>
        <v>-9.407618102405757E-3</v>
      </c>
      <c r="D460" s="21">
        <f>Prices!J460</f>
        <v>-3.1538119591777769E-2</v>
      </c>
      <c r="E460" s="21">
        <f>Prices!K460</f>
        <v>-1.5954853620846809E-2</v>
      </c>
    </row>
    <row r="461" spans="1:5" x14ac:dyDescent="0.2">
      <c r="A461" s="41">
        <f>Prices!G461</f>
        <v>41086</v>
      </c>
      <c r="B461" s="21">
        <f>Prices!H461</f>
        <v>5.8670646617888199E-3</v>
      </c>
      <c r="C461" s="21">
        <f>Prices!I461</f>
        <v>2.5173847457943044E-2</v>
      </c>
      <c r="D461" s="21">
        <f>Prices!J461</f>
        <v>1.1119564682416705E-2</v>
      </c>
      <c r="E461" s="21">
        <f>Prices!K461</f>
        <v>4.7727210809067611E-3</v>
      </c>
    </row>
    <row r="462" spans="1:5" x14ac:dyDescent="0.2">
      <c r="A462" s="41">
        <f>Prices!G462</f>
        <v>41087</v>
      </c>
      <c r="B462" s="21">
        <f>Prices!H462</f>
        <v>1.4543785133908568E-4</v>
      </c>
      <c r="C462" s="21">
        <f>Prices!I462</f>
        <v>4.4300339686831336E-5</v>
      </c>
      <c r="D462" s="21">
        <f>Prices!J462</f>
        <v>3.2207747957853972E-2</v>
      </c>
      <c r="E462" s="21">
        <f>Prices!K462</f>
        <v>8.9849060143250004E-3</v>
      </c>
    </row>
    <row r="463" spans="1:5" x14ac:dyDescent="0.2">
      <c r="A463" s="41">
        <f>Prices!G463</f>
        <v>41088</v>
      </c>
      <c r="B463" s="21">
        <f>Prices!H463</f>
        <v>-4.2280936298006062E-3</v>
      </c>
      <c r="C463" s="21">
        <f>Prices!I463</f>
        <v>-1.9102905533693204E-2</v>
      </c>
      <c r="D463" s="21">
        <f>Prices!J463</f>
        <v>7.6103920795289604E-3</v>
      </c>
      <c r="E463" s="21">
        <f>Prices!K463</f>
        <v>-2.1097999404100509E-3</v>
      </c>
    </row>
    <row r="464" spans="1:5" x14ac:dyDescent="0.2">
      <c r="A464" s="41">
        <f>Prices!G464</f>
        <v>41089</v>
      </c>
      <c r="B464" s="21">
        <f>Prices!H464</f>
        <v>2.0791045166018637E-2</v>
      </c>
      <c r="C464" s="21">
        <f>Prices!I464</f>
        <v>3.1810516626385121E-2</v>
      </c>
      <c r="D464" s="21">
        <f>Prices!J464</f>
        <v>4.3806652620673736E-2</v>
      </c>
      <c r="E464" s="21">
        <f>Prices!K464</f>
        <v>2.4920238689663643E-2</v>
      </c>
    </row>
    <row r="465" spans="1:5" x14ac:dyDescent="0.2">
      <c r="A465" s="41">
        <f>Prices!G465</f>
        <v>41092</v>
      </c>
      <c r="B465" s="21">
        <f>Prices!H465</f>
        <v>-5.3071221508648432E-3</v>
      </c>
      <c r="C465" s="21">
        <f>Prices!I465</f>
        <v>4.2478705455677446E-3</v>
      </c>
      <c r="D465" s="21">
        <f>Prices!J465</f>
        <v>-2.6773024746754359E-2</v>
      </c>
      <c r="E465" s="21">
        <f>Prices!K465</f>
        <v>2.4593116200617438E-3</v>
      </c>
    </row>
    <row r="466" spans="1:5" x14ac:dyDescent="0.2">
      <c r="A466" s="41">
        <f>Prices!G466</f>
        <v>41093</v>
      </c>
      <c r="B466" s="21">
        <f>Prices!H466</f>
        <v>2.018753758365812E-2</v>
      </c>
      <c r="C466" s="21">
        <f>Prices!I466</f>
        <v>9.1574745912259559E-4</v>
      </c>
      <c r="D466" s="21">
        <f>Prices!J466</f>
        <v>2.6022310750921429E-2</v>
      </c>
      <c r="E466" s="21">
        <f>Prices!K466</f>
        <v>6.2321110337375529E-3</v>
      </c>
    </row>
    <row r="467" spans="1:5" x14ac:dyDescent="0.2">
      <c r="A467" s="41">
        <f>Prices!G467</f>
        <v>41095</v>
      </c>
      <c r="B467" s="21">
        <f>Prices!H467</f>
        <v>4.6640684023045833E-3</v>
      </c>
      <c r="C467" s="21">
        <f>Prices!I467</f>
        <v>-1.0761109635767707E-2</v>
      </c>
      <c r="D467" s="21">
        <f>Prices!J467</f>
        <v>-1.0144966442401593E-2</v>
      </c>
      <c r="E467" s="21">
        <f>Prices!K467</f>
        <v>-4.6870234103284503E-3</v>
      </c>
    </row>
    <row r="468" spans="1:5" x14ac:dyDescent="0.2">
      <c r="A468" s="41">
        <f>Prices!G468</f>
        <v>41096</v>
      </c>
      <c r="B468" s="21">
        <f>Prices!H468</f>
        <v>3.9390315309886653E-3</v>
      </c>
      <c r="C468" s="21">
        <f>Prices!I468</f>
        <v>-8.8522956702380418E-3</v>
      </c>
      <c r="D468" s="21">
        <f>Prices!J468</f>
        <v>-1.9033615076913035E-2</v>
      </c>
      <c r="E468" s="21">
        <f>Prices!K468</f>
        <v>-9.4326492161603825E-3</v>
      </c>
    </row>
    <row r="469" spans="1:5" x14ac:dyDescent="0.2">
      <c r="A469" s="41">
        <f>Prices!G469</f>
        <v>41099</v>
      </c>
      <c r="B469" s="21">
        <f>Prices!H469</f>
        <v>5.6057177353616887E-3</v>
      </c>
      <c r="C469" s="21">
        <f>Prices!I469</f>
        <v>0</v>
      </c>
      <c r="D469" s="21">
        <f>Prices!J469</f>
        <v>-1.3432485816248896E-2</v>
      </c>
      <c r="E469" s="21">
        <f>Prices!K469</f>
        <v>-1.638831983570288E-3</v>
      </c>
    </row>
    <row r="470" spans="1:5" x14ac:dyDescent="0.2">
      <c r="A470" s="41">
        <f>Prices!G470</f>
        <v>41100</v>
      </c>
      <c r="B470" s="21">
        <f>Prices!H470</f>
        <v>4.8770276714704902E-3</v>
      </c>
      <c r="C470" s="21">
        <f>Prices!I470</f>
        <v>-2.4661116228186453E-2</v>
      </c>
      <c r="D470" s="21">
        <f>Prices!J470</f>
        <v>-3.0257446240133046E-2</v>
      </c>
      <c r="E470" s="21">
        <f>Prices!K470</f>
        <v>-8.125926324557553E-3</v>
      </c>
    </row>
    <row r="471" spans="1:5" x14ac:dyDescent="0.2">
      <c r="A471" s="41">
        <f>Prices!G471</f>
        <v>41101</v>
      </c>
      <c r="B471" s="21">
        <f>Prices!H471</f>
        <v>2.0804216864765829E-3</v>
      </c>
      <c r="C471" s="21">
        <f>Prices!I471</f>
        <v>-5.1481027830271309E-3</v>
      </c>
      <c r="D471" s="21">
        <f>Prices!J471</f>
        <v>-1.6380617624492499E-2</v>
      </c>
      <c r="E471" s="21">
        <f>Prices!K471</f>
        <v>-1.4923927059706799E-5</v>
      </c>
    </row>
    <row r="472" spans="1:5" x14ac:dyDescent="0.2">
      <c r="A472" s="41">
        <f>Prices!G472</f>
        <v>41102</v>
      </c>
      <c r="B472" s="21">
        <f>Prices!H472</f>
        <v>6.9210222469278781E-4</v>
      </c>
      <c r="C472" s="21">
        <f>Prices!I472</f>
        <v>-1.3783972220469676E-2</v>
      </c>
      <c r="D472" s="21">
        <f>Prices!J472</f>
        <v>-1.6653099527690229E-2</v>
      </c>
      <c r="E472" s="21">
        <f>Prices!K472</f>
        <v>-4.9870969804076681E-3</v>
      </c>
    </row>
    <row r="473" spans="1:5" x14ac:dyDescent="0.2">
      <c r="A473" s="41">
        <f>Prices!G473</f>
        <v>41103</v>
      </c>
      <c r="B473" s="21">
        <f>Prices!H473</f>
        <v>1.203152821712538E-2</v>
      </c>
      <c r="C473" s="21">
        <f>Prices!I473</f>
        <v>1.4069530546465092E-2</v>
      </c>
      <c r="D473" s="21">
        <f>Prices!J473</f>
        <v>1.2902895511792467E-2</v>
      </c>
      <c r="E473" s="21">
        <f>Prices!K473</f>
        <v>1.6497361948984324E-2</v>
      </c>
    </row>
    <row r="474" spans="1:5" x14ac:dyDescent="0.2">
      <c r="A474" s="41">
        <f>Prices!G474</f>
        <v>41106</v>
      </c>
      <c r="B474" s="21">
        <f>Prices!H474</f>
        <v>-2.7333018441777126E-3</v>
      </c>
      <c r="C474" s="21">
        <f>Prices!I474</f>
        <v>-1.0897973916910941E-2</v>
      </c>
      <c r="D474" s="21">
        <f>Prices!J474</f>
        <v>3.1846059836355689E-3</v>
      </c>
      <c r="E474" s="21">
        <f>Prices!K474</f>
        <v>-2.3143132511423969E-3</v>
      </c>
    </row>
    <row r="475" spans="1:5" x14ac:dyDescent="0.2">
      <c r="A475" s="41">
        <f>Prices!G475</f>
        <v>41107</v>
      </c>
      <c r="B475" s="21">
        <f>Prices!H475</f>
        <v>1.6443947796219503E-3</v>
      </c>
      <c r="C475" s="21">
        <f>Prices!I475</f>
        <v>4.2591065543935436E-3</v>
      </c>
      <c r="D475" s="21">
        <f>Prices!J475</f>
        <v>-1.8254081491991592E-2</v>
      </c>
      <c r="E475" s="21">
        <f>Prices!K475</f>
        <v>7.409672356649466E-3</v>
      </c>
    </row>
    <row r="476" spans="1:5" x14ac:dyDescent="0.2">
      <c r="A476" s="41">
        <f>Prices!G476</f>
        <v>41108</v>
      </c>
      <c r="B476" s="21">
        <f>Prices!H476</f>
        <v>-3.4199363019358549E-3</v>
      </c>
      <c r="C476" s="21">
        <f>Prices!I476</f>
        <v>2.4892333014618906E-3</v>
      </c>
      <c r="D476" s="21">
        <f>Prices!J476</f>
        <v>5.5780469166897273E-2</v>
      </c>
      <c r="E476" s="21">
        <f>Prices!K476</f>
        <v>6.6804906656732221E-3</v>
      </c>
    </row>
    <row r="477" spans="1:5" x14ac:dyDescent="0.2">
      <c r="A477" s="41">
        <f>Prices!G477</f>
        <v>41109</v>
      </c>
      <c r="B477" s="21">
        <f>Prices!H477</f>
        <v>-1.8119398578195132E-2</v>
      </c>
      <c r="C477" s="21">
        <f>Prices!I477</f>
        <v>4.0005557106793876E-2</v>
      </c>
      <c r="D477" s="21">
        <f>Prices!J477</f>
        <v>9.9541220899490579E-3</v>
      </c>
      <c r="E477" s="21">
        <f>Prices!K477</f>
        <v>2.7171002791446242E-3</v>
      </c>
    </row>
    <row r="478" spans="1:5" x14ac:dyDescent="0.2">
      <c r="A478" s="41">
        <f>Prices!G478</f>
        <v>41110</v>
      </c>
      <c r="B478" s="21">
        <f>Prices!H478</f>
        <v>1.0065645689751537E-2</v>
      </c>
      <c r="C478" s="21">
        <f>Prices!I478</f>
        <v>9.3734754637391227E-3</v>
      </c>
      <c r="D478" s="21">
        <f>Prices!J478</f>
        <v>-2.8809822071292457E-2</v>
      </c>
      <c r="E478" s="21">
        <f>Prices!K478</f>
        <v>-1.006166021269983E-2</v>
      </c>
    </row>
    <row r="479" spans="1:5" x14ac:dyDescent="0.2">
      <c r="A479" s="41">
        <f>Prices!G479</f>
        <v>41113</v>
      </c>
      <c r="B479" s="21">
        <f>Prices!H479</f>
        <v>-5.5364581875804297E-3</v>
      </c>
      <c r="C479" s="21">
        <f>Prices!I479</f>
        <v>-9.9873246837831609E-3</v>
      </c>
      <c r="D479" s="21">
        <f>Prices!J479</f>
        <v>1.3270743655908523E-2</v>
      </c>
      <c r="E479" s="21">
        <f>Prices!K479</f>
        <v>-8.9090555950069872E-3</v>
      </c>
    </row>
    <row r="480" spans="1:5" x14ac:dyDescent="0.2">
      <c r="A480" s="41">
        <f>Prices!G480</f>
        <v>41114</v>
      </c>
      <c r="B480" s="21">
        <f>Prices!H480</f>
        <v>4.0363589505380687E-3</v>
      </c>
      <c r="C480" s="21">
        <f>Prices!I480</f>
        <v>-1.3140966421952838E-2</v>
      </c>
      <c r="D480" s="21">
        <f>Prices!J480</f>
        <v>-1.0786066253199666E-2</v>
      </c>
      <c r="E480" s="21">
        <f>Prices!K480</f>
        <v>-9.0409329881685485E-3</v>
      </c>
    </row>
    <row r="481" spans="1:5" x14ac:dyDescent="0.2">
      <c r="A481" s="41">
        <f>Prices!G481</f>
        <v>41115</v>
      </c>
      <c r="B481" s="21">
        <f>Prices!H481</f>
        <v>-8.3182261041918847E-4</v>
      </c>
      <c r="C481" s="21">
        <f>Prices!I481</f>
        <v>-2.6856210406369208E-2</v>
      </c>
      <c r="D481" s="21">
        <f>Prices!J481</f>
        <v>1.9470671762858993E-2</v>
      </c>
      <c r="E481" s="21">
        <f>Prices!K481</f>
        <v>-3.1386149807000052E-4</v>
      </c>
    </row>
    <row r="482" spans="1:5" x14ac:dyDescent="0.2">
      <c r="A482" s="41">
        <f>Prices!G482</f>
        <v>41116</v>
      </c>
      <c r="B482" s="21">
        <f>Prices!H482</f>
        <v>2.2058867634808878E-2</v>
      </c>
      <c r="C482" s="21">
        <f>Prices!I482</f>
        <v>1.3637389591844906E-2</v>
      </c>
      <c r="D482" s="21">
        <f>Prices!J482</f>
        <v>4.5835973097958504E-3</v>
      </c>
      <c r="E482" s="21">
        <f>Prices!K482</f>
        <v>1.654097478259442E-2</v>
      </c>
    </row>
    <row r="483" spans="1:5" x14ac:dyDescent="0.2">
      <c r="A483" s="41">
        <f>Prices!G483</f>
        <v>41117</v>
      </c>
      <c r="B483" s="21">
        <f>Prices!H483</f>
        <v>1.1538340343295126E-2</v>
      </c>
      <c r="C483" s="21">
        <f>Prices!I483</f>
        <v>7.8678284736433568E-2</v>
      </c>
      <c r="D483" s="21">
        <f>Prices!J483</f>
        <v>2.5095012966146468E-2</v>
      </c>
      <c r="E483" s="21">
        <f>Prices!K483</f>
        <v>1.9080565446382147E-2</v>
      </c>
    </row>
    <row r="484" spans="1:5" x14ac:dyDescent="0.2">
      <c r="A484" s="41">
        <f>Prices!G484</f>
        <v>41120</v>
      </c>
      <c r="B484" s="21">
        <f>Prices!H484</f>
        <v>6.1723664779405191E-3</v>
      </c>
      <c r="C484" s="21">
        <f>Prices!I484</f>
        <v>-5.1829217147374429E-3</v>
      </c>
      <c r="D484" s="21">
        <f>Prices!J484</f>
        <v>-1.1127514144640194E-2</v>
      </c>
      <c r="E484" s="21">
        <f>Prices!K484</f>
        <v>-4.8335967879353792E-4</v>
      </c>
    </row>
    <row r="485" spans="1:5" x14ac:dyDescent="0.2">
      <c r="A485" s="41">
        <f>Prices!G485</f>
        <v>41121</v>
      </c>
      <c r="B485" s="21">
        <f>Prices!H485</f>
        <v>-7.3349755185868441E-3</v>
      </c>
      <c r="C485" s="21">
        <f>Prices!I485</f>
        <v>-1.1817499629164785E-2</v>
      </c>
      <c r="D485" s="21">
        <f>Prices!J485</f>
        <v>1.5753899181888187E-2</v>
      </c>
      <c r="E485" s="21">
        <f>Prices!K485</f>
        <v>-4.3168286930450606E-3</v>
      </c>
    </row>
    <row r="486" spans="1:5" x14ac:dyDescent="0.2">
      <c r="A486" s="41">
        <f>Prices!G486</f>
        <v>41122</v>
      </c>
      <c r="B486" s="21">
        <f>Prices!H486</f>
        <v>-1.0883100823273187E-2</v>
      </c>
      <c r="C486" s="21">
        <f>Prices!I486</f>
        <v>-5.1864672273861379E-3</v>
      </c>
      <c r="D486" s="21">
        <f>Prices!J486</f>
        <v>-1.107830075938887E-2</v>
      </c>
      <c r="E486" s="21">
        <f>Prices!K486</f>
        <v>-2.8999798136755128E-3</v>
      </c>
    </row>
    <row r="487" spans="1:5" x14ac:dyDescent="0.2">
      <c r="A487" s="41">
        <f>Prices!G487</f>
        <v>41123</v>
      </c>
      <c r="B487" s="21">
        <f>Prices!H487</f>
        <v>5.8408802793928488E-3</v>
      </c>
      <c r="C487" s="21">
        <f>Prices!I487</f>
        <v>-5.5151131882217319E-3</v>
      </c>
      <c r="D487" s="21">
        <f>Prices!J487</f>
        <v>3.7339068059734082E-3</v>
      </c>
      <c r="E487" s="21">
        <f>Prices!K487</f>
        <v>-7.5036692589347531E-3</v>
      </c>
    </row>
    <row r="488" spans="1:5" x14ac:dyDescent="0.2">
      <c r="A488" s="41">
        <f>Prices!G488</f>
        <v>41124</v>
      </c>
      <c r="B488" s="21">
        <f>Prices!H488</f>
        <v>6.7523241574013728E-3</v>
      </c>
      <c r="C488" s="21">
        <f>Prices!I488</f>
        <v>1.8023498599478716E-2</v>
      </c>
      <c r="D488" s="21">
        <f>Prices!J488</f>
        <v>2.0833708915599436E-2</v>
      </c>
      <c r="E488" s="21">
        <f>Prices!K488</f>
        <v>1.9040285714285732E-2</v>
      </c>
    </row>
    <row r="489" spans="1:5" x14ac:dyDescent="0.2">
      <c r="A489" s="41">
        <f>Prices!G489</f>
        <v>41127</v>
      </c>
      <c r="B489" s="21">
        <f>Prices!H489</f>
        <v>-3.6212990294319167E-3</v>
      </c>
      <c r="C489" s="21">
        <f>Prices!I489</f>
        <v>-4.1707273730429151E-3</v>
      </c>
      <c r="D489" s="21">
        <f>Prices!J489</f>
        <v>2.1136793097506157E-2</v>
      </c>
      <c r="E489" s="21">
        <f>Prices!K489</f>
        <v>2.3292690984786368E-3</v>
      </c>
    </row>
    <row r="490" spans="1:5" x14ac:dyDescent="0.2">
      <c r="A490" s="41">
        <f>Prices!G490</f>
        <v>41128</v>
      </c>
      <c r="B490" s="21">
        <f>Prices!H490</f>
        <v>-3.9047092261874383E-3</v>
      </c>
      <c r="C490" s="21">
        <f>Prices!I490</f>
        <v>1.0983374428080728E-2</v>
      </c>
      <c r="D490" s="21">
        <f>Prices!J490</f>
        <v>9.992717270342677E-3</v>
      </c>
      <c r="E490" s="21">
        <f>Prices!K490</f>
        <v>5.106758642501541E-3</v>
      </c>
    </row>
    <row r="491" spans="1:5" x14ac:dyDescent="0.2">
      <c r="A491" s="41">
        <f>Prices!G491</f>
        <v>41129</v>
      </c>
      <c r="B491" s="21">
        <f>Prices!H491</f>
        <v>9.756106409069213E-3</v>
      </c>
      <c r="C491" s="21">
        <f>Prices!I491</f>
        <v>-9.2154387347750388E-3</v>
      </c>
      <c r="D491" s="21">
        <f>Prices!J491</f>
        <v>5.6537989859988258E-3</v>
      </c>
      <c r="E491" s="21">
        <f>Prices!K491</f>
        <v>6.2082635665605679E-4</v>
      </c>
    </row>
    <row r="492" spans="1:5" x14ac:dyDescent="0.2">
      <c r="A492" s="41">
        <f>Prices!G492</f>
        <v>41130</v>
      </c>
      <c r="B492" s="21">
        <f>Prices!H492</f>
        <v>-6.1898202852193589E-3</v>
      </c>
      <c r="C492" s="21">
        <f>Prices!I492</f>
        <v>-1.3652863035361618E-3</v>
      </c>
      <c r="D492" s="21">
        <f>Prices!J492</f>
        <v>3.3731803702083951E-2</v>
      </c>
      <c r="E492" s="21">
        <f>Prices!K492</f>
        <v>4.1368545021236436E-4</v>
      </c>
    </row>
    <row r="493" spans="1:5" x14ac:dyDescent="0.2">
      <c r="A493" s="41">
        <f>Prices!G493</f>
        <v>41131</v>
      </c>
      <c r="B493" s="21">
        <f>Prices!H493</f>
        <v>-2.3015085679195285E-3</v>
      </c>
      <c r="C493" s="21">
        <f>Prices!I493</f>
        <v>-5.5968776901835771E-3</v>
      </c>
      <c r="D493" s="21">
        <f>Prices!J493</f>
        <v>-6.1182585957711977E-3</v>
      </c>
      <c r="E493" s="21">
        <f>Prices!K493</f>
        <v>2.1884416116100258E-3</v>
      </c>
    </row>
    <row r="494" spans="1:5" x14ac:dyDescent="0.2">
      <c r="A494" s="41">
        <f>Prices!G494</f>
        <v>41134</v>
      </c>
      <c r="B494" s="21">
        <f>Prices!H494</f>
        <v>-3.8004808716463603E-3</v>
      </c>
      <c r="C494" s="21">
        <f>Prices!I494</f>
        <v>-1.3319072183082259E-3</v>
      </c>
      <c r="D494" s="21">
        <f>Prices!J494</f>
        <v>1.2996084158315657E-2</v>
      </c>
      <c r="E494" s="21">
        <f>Prices!K494</f>
        <v>-1.2519009625779898E-3</v>
      </c>
    </row>
    <row r="495" spans="1:5" x14ac:dyDescent="0.2">
      <c r="A495" s="41">
        <f>Prices!G495</f>
        <v>41135</v>
      </c>
      <c r="B495" s="21">
        <f>Prices!H495</f>
        <v>8.3105572458440288E-3</v>
      </c>
      <c r="C495" s="21">
        <f>Prices!I495</f>
        <v>3.2266719014744094E-3</v>
      </c>
      <c r="D495" s="21">
        <f>Prices!J495</f>
        <v>-1.4854942458088716E-2</v>
      </c>
      <c r="E495" s="21">
        <f>Prices!K495</f>
        <v>-1.2814594435073268E-4</v>
      </c>
    </row>
    <row r="496" spans="1:5" x14ac:dyDescent="0.2">
      <c r="A496" s="41">
        <f>Prices!G496</f>
        <v>41136</v>
      </c>
      <c r="B496" s="21">
        <f>Prices!H496</f>
        <v>5.9452304935886189E-3</v>
      </c>
      <c r="C496" s="21">
        <f>Prices!I496</f>
        <v>1.813972878967629E-2</v>
      </c>
      <c r="D496" s="21">
        <f>Prices!J496</f>
        <v>-7.5396937923691842E-3</v>
      </c>
      <c r="E496" s="21">
        <f>Prices!K496</f>
        <v>1.1396401091645636E-3</v>
      </c>
    </row>
    <row r="497" spans="1:5" x14ac:dyDescent="0.2">
      <c r="A497" s="41">
        <f>Prices!G497</f>
        <v>41137</v>
      </c>
      <c r="B497" s="21">
        <f>Prices!H497</f>
        <v>-3.0893256964597795E-2</v>
      </c>
      <c r="C497" s="21">
        <f>Prices!I497</f>
        <v>1.7395336951845142E-2</v>
      </c>
      <c r="D497" s="21">
        <f>Prices!J497</f>
        <v>2.0718531677150986E-2</v>
      </c>
      <c r="E497" s="21">
        <f>Prices!K497</f>
        <v>7.1005106928241357E-3</v>
      </c>
    </row>
    <row r="498" spans="1:5" x14ac:dyDescent="0.2">
      <c r="A498" s="41">
        <f>Prices!G498</f>
        <v>41138</v>
      </c>
      <c r="B498" s="21">
        <f>Prices!H498</f>
        <v>-2.2175234082283963E-3</v>
      </c>
      <c r="C498" s="21">
        <f>Prices!I498</f>
        <v>-1.5731773516970415E-3</v>
      </c>
      <c r="D498" s="21">
        <f>Prices!J498</f>
        <v>-8.7959036193394624E-3</v>
      </c>
      <c r="E498" s="21">
        <f>Prices!K498</f>
        <v>1.8721337053633214E-3</v>
      </c>
    </row>
    <row r="499" spans="1:5" x14ac:dyDescent="0.2">
      <c r="A499" s="41">
        <f>Prices!G499</f>
        <v>41141</v>
      </c>
      <c r="B499" s="21">
        <f>Prices!H499</f>
        <v>4.306384433060092E-3</v>
      </c>
      <c r="C499" s="21">
        <f>Prices!I499</f>
        <v>-3.4001218239385622E-3</v>
      </c>
      <c r="D499" s="21">
        <f>Prices!J499</f>
        <v>0</v>
      </c>
      <c r="E499" s="21">
        <f>Prices!K499</f>
        <v>-2.1174620127517585E-5</v>
      </c>
    </row>
    <row r="500" spans="1:5" x14ac:dyDescent="0.2">
      <c r="A500" s="41">
        <f>Prices!G500</f>
        <v>41142</v>
      </c>
      <c r="B500" s="21">
        <f>Prices!H500</f>
        <v>-1.2033452214865806E-2</v>
      </c>
      <c r="C500" s="21">
        <f>Prices!I500</f>
        <v>-3.7445450634128186E-3</v>
      </c>
      <c r="D500" s="21">
        <f>Prices!J500</f>
        <v>-2.730108149030408E-3</v>
      </c>
      <c r="E500" s="21">
        <f>Prices!K500</f>
        <v>-3.4975361796960591E-3</v>
      </c>
    </row>
    <row r="501" spans="1:5" x14ac:dyDescent="0.2">
      <c r="A501" s="41">
        <f>Prices!G501</f>
        <v>41143</v>
      </c>
      <c r="B501" s="21">
        <f>Prices!H501</f>
        <v>4.7596843291132142E-3</v>
      </c>
      <c r="C501" s="21">
        <f>Prices!I501</f>
        <v>1.5243255985507576E-2</v>
      </c>
      <c r="D501" s="21">
        <f>Prices!J501</f>
        <v>2.0530529578164369E-3</v>
      </c>
      <c r="E501" s="21">
        <f>Prices!K501</f>
        <v>2.2640304424692559E-4</v>
      </c>
    </row>
    <row r="502" spans="1:5" x14ac:dyDescent="0.2">
      <c r="A502" s="41">
        <f>Prices!G502</f>
        <v>41144</v>
      </c>
      <c r="B502" s="21">
        <f>Prices!H502</f>
        <v>-2.9258330997773857E-3</v>
      </c>
      <c r="C502" s="21">
        <f>Prices!I502</f>
        <v>-7.8156571049138313E-3</v>
      </c>
      <c r="D502" s="21">
        <f>Prices!J502</f>
        <v>-2.2540943404885105E-2</v>
      </c>
      <c r="E502" s="21">
        <f>Prices!K502</f>
        <v>-8.0722425207977455E-3</v>
      </c>
    </row>
    <row r="503" spans="1:5" x14ac:dyDescent="0.2">
      <c r="A503" s="41">
        <f>Prices!G503</f>
        <v>41145</v>
      </c>
      <c r="B503" s="21">
        <f>Prices!H503</f>
        <v>7.6854559753665001E-3</v>
      </c>
      <c r="C503" s="21">
        <f>Prices!I503</f>
        <v>1.882249354017862E-2</v>
      </c>
      <c r="D503" s="21">
        <f>Prices!J503</f>
        <v>2.0265237592582031E-2</v>
      </c>
      <c r="E503" s="21">
        <f>Prices!K503</f>
        <v>6.4547310310454353E-3</v>
      </c>
    </row>
    <row r="504" spans="1:5" x14ac:dyDescent="0.2">
      <c r="A504" s="41">
        <f>Prices!G504</f>
        <v>41148</v>
      </c>
      <c r="B504" s="21">
        <f>Prices!H504</f>
        <v>5.4084949844347193E-3</v>
      </c>
      <c r="C504" s="21">
        <f>Prices!I504</f>
        <v>-7.4061693026655773E-3</v>
      </c>
      <c r="D504" s="21">
        <f>Prices!J504</f>
        <v>-1.712272453572794E-2</v>
      </c>
      <c r="E504" s="21">
        <f>Prices!K504</f>
        <v>-4.890151846781432E-4</v>
      </c>
    </row>
    <row r="505" spans="1:5" x14ac:dyDescent="0.2">
      <c r="A505" s="41">
        <f>Prices!G505</f>
        <v>41149</v>
      </c>
      <c r="B505" s="21">
        <f>Prices!H505</f>
        <v>-1.2410563514774517E-3</v>
      </c>
      <c r="C505" s="21">
        <f>Prices!I505</f>
        <v>8.9783477453397875E-3</v>
      </c>
      <c r="D505" s="21">
        <f>Prices!J505</f>
        <v>-4.1814079881249411E-3</v>
      </c>
      <c r="E505" s="21">
        <f>Prices!K505</f>
        <v>-8.0818187777065287E-4</v>
      </c>
    </row>
    <row r="506" spans="1:5" x14ac:dyDescent="0.2">
      <c r="A506" s="41">
        <f>Prices!G506</f>
        <v>41150</v>
      </c>
      <c r="B506" s="21">
        <f>Prices!H506</f>
        <v>4.9718177396519958E-3</v>
      </c>
      <c r="C506" s="21">
        <f>Prices!I506</f>
        <v>4.1038494881868726E-3</v>
      </c>
      <c r="D506" s="21">
        <f>Prices!J506</f>
        <v>2.0993912352271771E-3</v>
      </c>
      <c r="E506" s="21">
        <f>Prices!K506</f>
        <v>8.4434893821550006E-4</v>
      </c>
    </row>
    <row r="507" spans="1:5" x14ac:dyDescent="0.2">
      <c r="A507" s="41">
        <f>Prices!G507</f>
        <v>41151</v>
      </c>
      <c r="B507" s="21">
        <f>Prices!H507</f>
        <v>-7.146154355886265E-3</v>
      </c>
      <c r="C507" s="21">
        <f>Prices!I507</f>
        <v>-3.6419618146728006E-3</v>
      </c>
      <c r="D507" s="21">
        <f>Prices!J507</f>
        <v>-1.8854754504821769E-2</v>
      </c>
      <c r="E507" s="21">
        <f>Prices!K507</f>
        <v>-7.8058051301732601E-3</v>
      </c>
    </row>
    <row r="508" spans="1:5" x14ac:dyDescent="0.2">
      <c r="A508" s="41">
        <f>Prices!G508</f>
        <v>41152</v>
      </c>
      <c r="B508" s="21">
        <f>Prices!H508</f>
        <v>4.8445017343632856E-3</v>
      </c>
      <c r="C508" s="21">
        <f>Prices!I508</f>
        <v>8.3258842565481217E-3</v>
      </c>
      <c r="D508" s="21">
        <f>Prices!J508</f>
        <v>-1.4235328326214214E-3</v>
      </c>
      <c r="E508" s="21">
        <f>Prices!K508</f>
        <v>5.0732958680836937E-3</v>
      </c>
    </row>
    <row r="509" spans="1:5" x14ac:dyDescent="0.2">
      <c r="A509" s="41">
        <f>Prices!G509</f>
        <v>41156</v>
      </c>
      <c r="B509" s="21">
        <f>Prices!H509</f>
        <v>1.2534370653135906E-2</v>
      </c>
      <c r="C509" s="21">
        <f>Prices!I509</f>
        <v>-1.5708527222011437E-3</v>
      </c>
      <c r="D509" s="21">
        <f>Prices!J509</f>
        <v>-5.3456489370176552E-2</v>
      </c>
      <c r="E509" s="21">
        <f>Prices!K509</f>
        <v>-1.1659593135848745E-3</v>
      </c>
    </row>
    <row r="510" spans="1:5" x14ac:dyDescent="0.2">
      <c r="A510" s="41">
        <f>Prices!G510</f>
        <v>41157</v>
      </c>
      <c r="B510" s="21">
        <f>Prices!H510</f>
        <v>5.4422467418636228E-4</v>
      </c>
      <c r="C510" s="21">
        <f>Prices!I510</f>
        <v>-6.6968032648991871E-3</v>
      </c>
      <c r="D510" s="21">
        <f>Prices!J510</f>
        <v>3.0117521406638481E-3</v>
      </c>
      <c r="E510" s="21">
        <f>Prices!K510</f>
        <v>-1.0676612972738697E-3</v>
      </c>
    </row>
    <row r="511" spans="1:5" x14ac:dyDescent="0.2">
      <c r="A511" s="41">
        <f>Prices!G511</f>
        <v>41158</v>
      </c>
      <c r="B511" s="21">
        <f>Prices!H511</f>
        <v>1.7131245793081607E-2</v>
      </c>
      <c r="C511" s="21">
        <f>Prices!I511</f>
        <v>2.0956898117488132E-2</v>
      </c>
      <c r="D511" s="21">
        <f>Prices!J511</f>
        <v>3.0780824817587815E-2</v>
      </c>
      <c r="E511" s="21">
        <f>Prices!K511</f>
        <v>2.0435540675552089E-2</v>
      </c>
    </row>
    <row r="512" spans="1:5" x14ac:dyDescent="0.2">
      <c r="A512" s="41">
        <f>Prices!G512</f>
        <v>41159</v>
      </c>
      <c r="B512" s="21">
        <f>Prices!H512</f>
        <v>-1.3233719190232623E-2</v>
      </c>
      <c r="C512" s="21">
        <f>Prices!I512</f>
        <v>3.0869562621633095E-2</v>
      </c>
      <c r="D512" s="21">
        <f>Prices!J512</f>
        <v>-2.4035102532256492E-2</v>
      </c>
      <c r="E512" s="21">
        <f>Prices!K512</f>
        <v>4.0499741783159848E-3</v>
      </c>
    </row>
    <row r="513" spans="1:5" x14ac:dyDescent="0.2">
      <c r="A513" s="41">
        <f>Prices!G513</f>
        <v>41162</v>
      </c>
      <c r="B513" s="21">
        <f>Prices!H513</f>
        <v>-4.1993301908544766E-3</v>
      </c>
      <c r="C513" s="21">
        <f>Prices!I513</f>
        <v>-7.910778863963297E-3</v>
      </c>
      <c r="D513" s="21">
        <f>Prices!J513</f>
        <v>-8.9548289061627262E-3</v>
      </c>
      <c r="E513" s="21">
        <f>Prices!K513</f>
        <v>-6.1478300110544559E-3</v>
      </c>
    </row>
    <row r="514" spans="1:5" x14ac:dyDescent="0.2">
      <c r="A514" s="41">
        <f>Prices!G514</f>
        <v>41163</v>
      </c>
      <c r="B514" s="21">
        <f>Prices!H514</f>
        <v>7.4822861217047855E-3</v>
      </c>
      <c r="C514" s="21">
        <f>Prices!I514</f>
        <v>-5.523365435777694E-3</v>
      </c>
      <c r="D514" s="21">
        <f>Prices!J514</f>
        <v>1.2047589806383874E-2</v>
      </c>
      <c r="E514" s="21">
        <f>Prices!K514</f>
        <v>3.1349561521663016E-3</v>
      </c>
    </row>
    <row r="515" spans="1:5" x14ac:dyDescent="0.2">
      <c r="A515" s="41">
        <f>Prices!G515</f>
        <v>41164</v>
      </c>
      <c r="B515" s="21">
        <f>Prices!H515</f>
        <v>1.3454884670547371E-4</v>
      </c>
      <c r="C515" s="21">
        <f>Prices!I515</f>
        <v>-1.5644072779774643E-4</v>
      </c>
      <c r="D515" s="21">
        <f>Prices!J515</f>
        <v>1.1160925920121301E-2</v>
      </c>
      <c r="E515" s="21">
        <f>Prices!K515</f>
        <v>2.092692232296578E-3</v>
      </c>
    </row>
    <row r="516" spans="1:5" x14ac:dyDescent="0.2">
      <c r="A516" s="41">
        <f>Prices!G516</f>
        <v>41165</v>
      </c>
      <c r="B516" s="21">
        <f>Prices!H516</f>
        <v>1.4445955945884876E-2</v>
      </c>
      <c r="C516" s="21">
        <f>Prices!I516</f>
        <v>1.8033894497887282E-2</v>
      </c>
      <c r="D516" s="21">
        <f>Prices!J516</f>
        <v>6.6226792567500858E-3</v>
      </c>
      <c r="E516" s="21">
        <f>Prices!K516</f>
        <v>1.6309746921621793E-2</v>
      </c>
    </row>
    <row r="517" spans="1:5" x14ac:dyDescent="0.2">
      <c r="A517" s="41">
        <f>Prices!G517</f>
        <v>41166</v>
      </c>
      <c r="B517" s="21">
        <f>Prices!H517</f>
        <v>-8.517524585376933E-3</v>
      </c>
      <c r="C517" s="21">
        <f>Prices!I517</f>
        <v>3.9579095975537104E-3</v>
      </c>
      <c r="D517" s="21">
        <f>Prices!J517</f>
        <v>1.1695801905014847E-2</v>
      </c>
      <c r="E517" s="21">
        <f>Prices!K517</f>
        <v>3.9589518007585589E-3</v>
      </c>
    </row>
    <row r="518" spans="1:5" x14ac:dyDescent="0.2">
      <c r="A518" s="41">
        <f>Prices!G518</f>
        <v>41169</v>
      </c>
      <c r="B518" s="21">
        <f>Prices!H518</f>
        <v>-6.845766081205215E-3</v>
      </c>
      <c r="C518" s="21">
        <f>Prices!I518</f>
        <v>-1.2515847590129914E-2</v>
      </c>
      <c r="D518" s="21">
        <f>Prices!J518</f>
        <v>-2.745704726049214E-2</v>
      </c>
      <c r="E518" s="21">
        <f>Prices!K518</f>
        <v>-3.1246914164609896E-3</v>
      </c>
    </row>
    <row r="519" spans="1:5" x14ac:dyDescent="0.2">
      <c r="A519" s="41">
        <f>Prices!G519</f>
        <v>41170</v>
      </c>
      <c r="B519" s="21">
        <f>Prices!H519</f>
        <v>-5.4039570600040629E-4</v>
      </c>
      <c r="C519" s="21">
        <f>Prices!I519</f>
        <v>2.9070062871832114E-3</v>
      </c>
      <c r="D519" s="21">
        <f>Prices!J519</f>
        <v>6.6867390444134145E-3</v>
      </c>
      <c r="E519" s="21">
        <f>Prices!K519</f>
        <v>-1.2797754402280592E-3</v>
      </c>
    </row>
    <row r="520" spans="1:5" x14ac:dyDescent="0.2">
      <c r="A520" s="41">
        <f>Prices!G520</f>
        <v>41171</v>
      </c>
      <c r="B520" s="21">
        <f>Prices!H520</f>
        <v>5.6793621146068963E-3</v>
      </c>
      <c r="C520" s="21">
        <f>Prices!I520</f>
        <v>1.132364289855059E-2</v>
      </c>
      <c r="D520" s="21">
        <f>Prices!J520</f>
        <v>1.1808591667739066E-2</v>
      </c>
      <c r="E520" s="21">
        <f>Prices!K520</f>
        <v>1.1855542746073144E-3</v>
      </c>
    </row>
    <row r="521" spans="1:5" x14ac:dyDescent="0.2">
      <c r="A521" s="41">
        <f>Prices!G521</f>
        <v>41172</v>
      </c>
      <c r="B521" s="21">
        <f>Prices!H521</f>
        <v>5.1097532927137047E-3</v>
      </c>
      <c r="C521" s="21">
        <f>Prices!I521</f>
        <v>-3.324666862589809E-3</v>
      </c>
      <c r="D521" s="21">
        <f>Prices!J521</f>
        <v>-7.294366358748805E-3</v>
      </c>
      <c r="E521" s="21">
        <f>Prices!K521</f>
        <v>-5.4073370076590521E-4</v>
      </c>
    </row>
    <row r="522" spans="1:5" x14ac:dyDescent="0.2">
      <c r="A522" s="41">
        <f>Prices!G522</f>
        <v>41173</v>
      </c>
      <c r="B522" s="21">
        <f>Prices!H522</f>
        <v>-4.0132848396486247E-3</v>
      </c>
      <c r="C522" s="21">
        <f>Prices!I522</f>
        <v>-1.2806243930059136E-2</v>
      </c>
      <c r="D522" s="21">
        <f>Prices!J522</f>
        <v>4.4082824076125959E-3</v>
      </c>
      <c r="E522" s="21">
        <f>Prices!K522</f>
        <v>-7.5319463141321208E-5</v>
      </c>
    </row>
    <row r="523" spans="1:5" x14ac:dyDescent="0.2">
      <c r="A523" s="41">
        <f>Prices!G523</f>
        <v>41176</v>
      </c>
      <c r="B523" s="21">
        <f>Prices!H523</f>
        <v>3.895414539123752E-3</v>
      </c>
      <c r="C523" s="21">
        <f>Prices!I523</f>
        <v>-1.0370148083125641E-2</v>
      </c>
      <c r="D523" s="21">
        <f>Prices!J523</f>
        <v>-7.3131313249896746E-4</v>
      </c>
      <c r="E523" s="21">
        <f>Prices!K523</f>
        <v>-2.2326534578066548E-3</v>
      </c>
    </row>
    <row r="524" spans="1:5" x14ac:dyDescent="0.2">
      <c r="A524" s="41">
        <f>Prices!G524</f>
        <v>41177</v>
      </c>
      <c r="B524" s="21">
        <f>Prices!H524</f>
        <v>-6.4229212354962092E-3</v>
      </c>
      <c r="C524" s="21">
        <f>Prices!I524</f>
        <v>-9.1836445927974131E-3</v>
      </c>
      <c r="D524" s="21">
        <f>Prices!J524</f>
        <v>-1.8301670958738803E-2</v>
      </c>
      <c r="E524" s="21">
        <f>Prices!K524</f>
        <v>-1.0501855900220458E-2</v>
      </c>
    </row>
    <row r="525" spans="1:5" x14ac:dyDescent="0.2">
      <c r="A525" s="41">
        <f>Prices!G525</f>
        <v>41178</v>
      </c>
      <c r="B525" s="21">
        <f>Prices!H525</f>
        <v>-9.4257607364154337E-4</v>
      </c>
      <c r="C525" s="21">
        <f>Prices!I525</f>
        <v>-1.1051303846377092E-2</v>
      </c>
      <c r="D525" s="21">
        <f>Prices!J525</f>
        <v>-1.7151293763367881E-2</v>
      </c>
      <c r="E525" s="21">
        <f>Prices!K525</f>
        <v>-5.7367352680366412E-3</v>
      </c>
    </row>
    <row r="526" spans="1:5" x14ac:dyDescent="0.2">
      <c r="A526" s="41">
        <f>Prices!G526</f>
        <v>41179</v>
      </c>
      <c r="B526" s="21">
        <f>Prices!H526</f>
        <v>-2.8301977883218496E-3</v>
      </c>
      <c r="C526" s="21">
        <f>Prices!I526</f>
        <v>2.7716640607748033E-2</v>
      </c>
      <c r="D526" s="21">
        <f>Prices!J526</f>
        <v>7.5876905397247452E-3</v>
      </c>
      <c r="E526" s="21">
        <f>Prices!K526</f>
        <v>9.6489817493965457E-3</v>
      </c>
    </row>
    <row r="527" spans="1:5" x14ac:dyDescent="0.2">
      <c r="A527" s="41">
        <f>Prices!G527</f>
        <v>41180</v>
      </c>
      <c r="B527" s="21">
        <f>Prices!H527</f>
        <v>-2.4332522777444653E-3</v>
      </c>
      <c r="C527" s="21">
        <f>Prices!I527</f>
        <v>-8.8468450236276475E-3</v>
      </c>
      <c r="D527" s="21">
        <f>Prices!J527</f>
        <v>4.517528053178399E-3</v>
      </c>
      <c r="E527" s="21">
        <f>Prices!K527</f>
        <v>-4.4777527502567471E-3</v>
      </c>
    </row>
    <row r="528" spans="1:5" x14ac:dyDescent="0.2">
      <c r="A528" s="41">
        <f>Prices!G528</f>
        <v>41183</v>
      </c>
      <c r="B528" s="21">
        <f>Prices!H528</f>
        <v>3.3874390462002258E-3</v>
      </c>
      <c r="C528" s="21">
        <f>Prices!I528</f>
        <v>-9.0830051614659846E-3</v>
      </c>
      <c r="D528" s="21">
        <f>Prices!J528</f>
        <v>-1.6491206184447105E-2</v>
      </c>
      <c r="E528" s="21">
        <f>Prices!K528</f>
        <v>2.6515065097030277E-3</v>
      </c>
    </row>
    <row r="529" spans="1:5" x14ac:dyDescent="0.2">
      <c r="A529" s="41">
        <f>Prices!G529</f>
        <v>41184</v>
      </c>
      <c r="B529" s="21">
        <f>Prices!H529</f>
        <v>-4.0511244944360257E-3</v>
      </c>
      <c r="C529" s="21">
        <f>Prices!I529</f>
        <v>-5.5950461794805895E-3</v>
      </c>
      <c r="D529" s="21">
        <f>Prices!J529</f>
        <v>3.810746394244946E-3</v>
      </c>
      <c r="E529" s="21">
        <f>Prices!K529</f>
        <v>8.7228711082998345E-4</v>
      </c>
    </row>
    <row r="530" spans="1:5" x14ac:dyDescent="0.2">
      <c r="A530" s="41">
        <f>Prices!G530</f>
        <v>41185</v>
      </c>
      <c r="B530" s="21">
        <f>Prices!H530</f>
        <v>6.1016035074646473E-3</v>
      </c>
      <c r="C530" s="21">
        <f>Prices!I530</f>
        <v>2.1229034775086975E-2</v>
      </c>
      <c r="D530" s="21">
        <f>Prices!J530</f>
        <v>-9.8712776514687794E-3</v>
      </c>
      <c r="E530" s="21">
        <f>Prices!K530</f>
        <v>3.6244094760504719E-3</v>
      </c>
    </row>
    <row r="531" spans="1:5" x14ac:dyDescent="0.2">
      <c r="A531" s="41">
        <f>Prices!G531</f>
        <v>41186</v>
      </c>
      <c r="B531" s="21">
        <f>Prices!H531</f>
        <v>7.008235913142551E-3</v>
      </c>
      <c r="C531" s="21">
        <f>Prices!I531</f>
        <v>1.7779065204451383E-2</v>
      </c>
      <c r="D531" s="21">
        <f>Prices!J531</f>
        <v>4.4478748085218678E-2</v>
      </c>
      <c r="E531" s="21">
        <f>Prices!K531</f>
        <v>7.1744354349405626E-3</v>
      </c>
    </row>
    <row r="532" spans="1:5" x14ac:dyDescent="0.2">
      <c r="A532" s="41">
        <f>Prices!G532</f>
        <v>41187</v>
      </c>
      <c r="B532" s="21">
        <f>Prices!H532</f>
        <v>5.4870804828290572E-3</v>
      </c>
      <c r="C532" s="21">
        <f>Prices!I532</f>
        <v>-7.524898582488837E-3</v>
      </c>
      <c r="D532" s="21">
        <f>Prices!J532</f>
        <v>-2.3494935567318742E-2</v>
      </c>
      <c r="E532" s="21">
        <f>Prices!K532</f>
        <v>-3.2158888208699832E-4</v>
      </c>
    </row>
    <row r="533" spans="1:5" x14ac:dyDescent="0.2">
      <c r="A533" s="41">
        <f>Prices!G533</f>
        <v>41190</v>
      </c>
      <c r="B533" s="21">
        <f>Prices!H533</f>
        <v>1.5975669819305641E-3</v>
      </c>
      <c r="C533" s="21">
        <f>Prices!I533</f>
        <v>2.127588887873344E-3</v>
      </c>
      <c r="D533" s="21">
        <f>Prices!J533</f>
        <v>-9.7742100612709937E-3</v>
      </c>
      <c r="E533" s="21">
        <f>Prices!K533</f>
        <v>-3.4567356501243873E-3</v>
      </c>
    </row>
    <row r="534" spans="1:5" x14ac:dyDescent="0.2">
      <c r="A534" s="41">
        <f>Prices!G534</f>
        <v>41191</v>
      </c>
      <c r="B534" s="21">
        <f>Prices!H534</f>
        <v>-1.4751061700577205E-2</v>
      </c>
      <c r="C534" s="21">
        <f>Prices!I534</f>
        <v>-3.126686696605574E-2</v>
      </c>
      <c r="D534" s="21">
        <f>Prices!J534</f>
        <v>-2.1260418183789875E-2</v>
      </c>
      <c r="E534" s="21">
        <f>Prices!K534</f>
        <v>-9.8909422140184278E-3</v>
      </c>
    </row>
    <row r="535" spans="1:5" x14ac:dyDescent="0.2">
      <c r="A535" s="41">
        <f>Prices!G535</f>
        <v>41192</v>
      </c>
      <c r="B535" s="21">
        <f>Prices!H535</f>
        <v>1.7264716453331903E-2</v>
      </c>
      <c r="C535" s="21">
        <f>Prices!I535</f>
        <v>-2.3788656511942619E-2</v>
      </c>
      <c r="D535" s="21">
        <f>Prices!J535</f>
        <v>-1.7067831201702965E-2</v>
      </c>
      <c r="E535" s="21">
        <f>Prices!K535</f>
        <v>-6.1880297498132508E-3</v>
      </c>
    </row>
    <row r="536" spans="1:5" x14ac:dyDescent="0.2">
      <c r="A536" s="41">
        <f>Prices!G536</f>
        <v>41193</v>
      </c>
      <c r="B536" s="21">
        <f>Prices!H536</f>
        <v>-5.4363473912157961E-3</v>
      </c>
      <c r="C536" s="21">
        <f>Prices!I536</f>
        <v>-3.1429714805827347E-3</v>
      </c>
      <c r="D536" s="21">
        <f>Prices!J536</f>
        <v>5.5252932843308233E-3</v>
      </c>
      <c r="E536" s="21">
        <f>Prices!K536</f>
        <v>1.9538936482388358E-4</v>
      </c>
    </row>
    <row r="537" spans="1:5" x14ac:dyDescent="0.2">
      <c r="A537" s="41">
        <f>Prices!G537</f>
        <v>41194</v>
      </c>
      <c r="B537" s="21">
        <f>Prices!H537</f>
        <v>1.0665062549715805E-2</v>
      </c>
      <c r="C537" s="21">
        <f>Prices!I537</f>
        <v>-7.6161171606673461E-3</v>
      </c>
      <c r="D537" s="21">
        <f>Prices!J537</f>
        <v>-8.6346459760510141E-3</v>
      </c>
      <c r="E537" s="21">
        <f>Prices!K537</f>
        <v>-2.9661372524836249E-3</v>
      </c>
    </row>
    <row r="538" spans="1:5" x14ac:dyDescent="0.2">
      <c r="A538" s="41">
        <f>Prices!G538</f>
        <v>41197</v>
      </c>
      <c r="B538" s="21">
        <f>Prices!H538</f>
        <v>1.7675776224738423E-2</v>
      </c>
      <c r="C538" s="21">
        <f>Prices!I538</f>
        <v>7.5094569875158168E-3</v>
      </c>
      <c r="D538" s="21">
        <f>Prices!J538</f>
        <v>1.2668859053654558E-2</v>
      </c>
      <c r="E538" s="21">
        <f>Prices!K538</f>
        <v>8.0779224792622006E-3</v>
      </c>
    </row>
    <row r="539" spans="1:5" x14ac:dyDescent="0.2">
      <c r="A539" s="41">
        <f>Prices!G539</f>
        <v>41198</v>
      </c>
      <c r="B539" s="21">
        <f>Prices!H539</f>
        <v>-3.1105224534644727E-3</v>
      </c>
      <c r="C539" s="21">
        <f>Prices!I539</f>
        <v>-9.8288806320490085E-4</v>
      </c>
      <c r="D539" s="21">
        <f>Prices!J539</f>
        <v>2.8928282041244424E-2</v>
      </c>
      <c r="E539" s="21">
        <f>Prices!K539</f>
        <v>1.0269933234256845E-2</v>
      </c>
    </row>
    <row r="540" spans="1:5" x14ac:dyDescent="0.2">
      <c r="A540" s="41">
        <f>Prices!G540</f>
        <v>41199</v>
      </c>
      <c r="B540" s="21">
        <f>Prices!H540</f>
        <v>1.5600183547520468E-3</v>
      </c>
      <c r="C540" s="21">
        <f>Prices!I540</f>
        <v>1.4552818442958859E-2</v>
      </c>
      <c r="D540" s="21">
        <f>Prices!J540</f>
        <v>-7.598433666109905E-3</v>
      </c>
      <c r="E540" s="21">
        <f>Prices!K540</f>
        <v>4.1170578580604911E-3</v>
      </c>
    </row>
    <row r="541" spans="1:5" x14ac:dyDescent="0.2">
      <c r="A541" s="41">
        <f>Prices!G541</f>
        <v>41200</v>
      </c>
      <c r="B541" s="21">
        <f>Prices!H541</f>
        <v>-6.1013752460965433E-3</v>
      </c>
      <c r="C541" s="21">
        <f>Prices!I541</f>
        <v>-1.0667094195311644E-2</v>
      </c>
      <c r="D541" s="21">
        <f>Prices!J541</f>
        <v>-1.531392173668189E-2</v>
      </c>
      <c r="E541" s="21">
        <f>Prices!K541</f>
        <v>-2.4437288518205369E-3</v>
      </c>
    </row>
    <row r="542" spans="1:5" x14ac:dyDescent="0.2">
      <c r="A542" s="41">
        <f>Prices!G542</f>
        <v>41201</v>
      </c>
      <c r="B542" s="21">
        <f>Prices!H542</f>
        <v>-1.2277756432080249E-2</v>
      </c>
      <c r="C542" s="21">
        <f>Prices!I542</f>
        <v>-1.9808070562344127E-2</v>
      </c>
      <c r="D542" s="21">
        <f>Prices!J542</f>
        <v>-5.8320942435136525E-2</v>
      </c>
      <c r="E542" s="21">
        <f>Prices!K542</f>
        <v>-1.6571304955208976E-2</v>
      </c>
    </row>
    <row r="543" spans="1:5" x14ac:dyDescent="0.2">
      <c r="A543" s="41">
        <f>Prices!G543</f>
        <v>41204</v>
      </c>
      <c r="B543" s="21">
        <f>Prices!H543</f>
        <v>3.9648733894532179E-4</v>
      </c>
      <c r="C543" s="21">
        <f>Prices!I543</f>
        <v>-2.5916655833333357E-2</v>
      </c>
      <c r="D543" s="21">
        <f>Prices!J543</f>
        <v>-1.1560204865764812E-2</v>
      </c>
      <c r="E543" s="21">
        <f>Prices!K543</f>
        <v>4.3958234842222943E-4</v>
      </c>
    </row>
    <row r="544" spans="1:5" x14ac:dyDescent="0.2">
      <c r="A544" s="41">
        <f>Prices!G544</f>
        <v>41205</v>
      </c>
      <c r="B544" s="21">
        <f>Prices!H544</f>
        <v>-1.1764410578659684E-2</v>
      </c>
      <c r="C544" s="21">
        <f>Prices!I544</f>
        <v>2.2670673030438238E-3</v>
      </c>
      <c r="D544" s="21">
        <f>Prices!J544</f>
        <v>3.0074941954639778E-2</v>
      </c>
      <c r="E544" s="21">
        <f>Prices!K544</f>
        <v>-1.4443906334108192E-2</v>
      </c>
    </row>
    <row r="545" spans="1:5" x14ac:dyDescent="0.2">
      <c r="A545" s="41">
        <f>Prices!G545</f>
        <v>41206</v>
      </c>
      <c r="B545" s="21">
        <f>Prices!H545</f>
        <v>8.0199794135315942E-4</v>
      </c>
      <c r="C545" s="21">
        <f>Prices!I545</f>
        <v>-2.4838838545573005E-2</v>
      </c>
      <c r="D545" s="21">
        <f>Prices!J545</f>
        <v>-1.2976363719686246E-2</v>
      </c>
      <c r="E545" s="21">
        <f>Prices!K545</f>
        <v>-3.0853826285857089E-3</v>
      </c>
    </row>
    <row r="546" spans="1:5" x14ac:dyDescent="0.2">
      <c r="A546" s="41">
        <f>Prices!G546</f>
        <v>41207</v>
      </c>
      <c r="B546" s="21">
        <f>Prices!H546</f>
        <v>6.6829127721020325E-3</v>
      </c>
      <c r="C546" s="21">
        <f>Prices!I546</f>
        <v>-2.4377482475607892E-2</v>
      </c>
      <c r="D546" s="21">
        <f>Prices!J546</f>
        <v>8.2155756088986287E-4</v>
      </c>
      <c r="E546" s="21">
        <f>Prices!K546</f>
        <v>2.9955428571428744E-3</v>
      </c>
    </row>
    <row r="547" spans="1:5" x14ac:dyDescent="0.2">
      <c r="A547" s="41">
        <f>Prices!G547</f>
        <v>41208</v>
      </c>
      <c r="B547" s="21">
        <f>Prices!H547</f>
        <v>-2.7882255982426976E-3</v>
      </c>
      <c r="C547" s="21">
        <f>Prices!I547</f>
        <v>6.8724187707265072E-2</v>
      </c>
      <c r="D547" s="21">
        <f>Prices!J547</f>
        <v>-1.0672988419499707E-2</v>
      </c>
      <c r="E547" s="21">
        <f>Prices!K547</f>
        <v>-7.2898222972916926E-4</v>
      </c>
    </row>
    <row r="548" spans="1:5" x14ac:dyDescent="0.2">
      <c r="A548" s="41">
        <f>Prices!G548</f>
        <v>41213</v>
      </c>
      <c r="B548" s="21">
        <f>Prices!H548</f>
        <v>-1.1979302361126939E-3</v>
      </c>
      <c r="C548" s="21">
        <f>Prices!I548</f>
        <v>-2.2456340390942131E-2</v>
      </c>
      <c r="D548" s="21">
        <f>Prices!J548</f>
        <v>-5.8095804819821018E-3</v>
      </c>
      <c r="E548" s="21">
        <f>Prices!K548</f>
        <v>1.5587985976517338E-4</v>
      </c>
    </row>
    <row r="549" spans="1:5" x14ac:dyDescent="0.2">
      <c r="A549" s="41">
        <f>Prices!G549</f>
        <v>41214</v>
      </c>
      <c r="B549" s="21">
        <f>Prices!H549</f>
        <v>-2.0928112428692882E-2</v>
      </c>
      <c r="C549" s="21">
        <f>Prices!I549</f>
        <v>-3.2203555934972039E-3</v>
      </c>
      <c r="D549" s="21">
        <f>Prices!J549</f>
        <v>4.7579899575603823E-2</v>
      </c>
      <c r="E549" s="21">
        <f>Prices!K549</f>
        <v>1.0926475490383503E-2</v>
      </c>
    </row>
    <row r="550" spans="1:5" x14ac:dyDescent="0.2">
      <c r="A550" s="41">
        <f>Prices!G550</f>
        <v>41215</v>
      </c>
      <c r="B550" s="21">
        <f>Prices!H550</f>
        <v>-9.2575723073507216E-3</v>
      </c>
      <c r="C550" s="21">
        <f>Prices!I550</f>
        <v>1.2061634856417314E-3</v>
      </c>
      <c r="D550" s="21">
        <f>Prices!J550</f>
        <v>-4.7810273895105837E-3</v>
      </c>
      <c r="E550" s="21">
        <f>Prices!K550</f>
        <v>-9.3794544084095932E-3</v>
      </c>
    </row>
    <row r="551" spans="1:5" x14ac:dyDescent="0.2">
      <c r="A551" s="41">
        <f>Prices!G551</f>
        <v>41218</v>
      </c>
      <c r="B551" s="21">
        <f>Prices!H551</f>
        <v>5.0842553643522205E-3</v>
      </c>
      <c r="C551" s="21">
        <f>Prices!I551</f>
        <v>8.2178803559775915E-3</v>
      </c>
      <c r="D551" s="21">
        <f>Prices!J551</f>
        <v>4.2434196551995429E-2</v>
      </c>
      <c r="E551" s="21">
        <f>Prices!K551</f>
        <v>2.1638092957336763E-3</v>
      </c>
    </row>
    <row r="552" spans="1:5" x14ac:dyDescent="0.2">
      <c r="A552" s="41">
        <f>Prices!G552</f>
        <v>41219</v>
      </c>
      <c r="B552" s="21">
        <f>Prices!H552</f>
        <v>8.4767450292617987E-3</v>
      </c>
      <c r="C552" s="21">
        <f>Prices!I552</f>
        <v>1.3783977821063109E-2</v>
      </c>
      <c r="D552" s="21">
        <f>Prices!J552</f>
        <v>-7.6842502037743898E-4</v>
      </c>
      <c r="E552" s="21">
        <f>Prices!K552</f>
        <v>7.8531849635692375E-3</v>
      </c>
    </row>
    <row r="553" spans="1:5" x14ac:dyDescent="0.2">
      <c r="A553" s="41">
        <f>Prices!G553</f>
        <v>41220</v>
      </c>
      <c r="B553" s="21">
        <f>Prices!H553</f>
        <v>-8.8122784283499178E-3</v>
      </c>
      <c r="C553" s="21">
        <f>Prices!I553</f>
        <v>-2.3152093280051855E-2</v>
      </c>
      <c r="D553" s="21">
        <f>Prices!J553</f>
        <v>-3.0745456782650282E-2</v>
      </c>
      <c r="E553" s="21">
        <f>Prices!K553</f>
        <v>-2.37050004861592E-2</v>
      </c>
    </row>
    <row r="554" spans="1:5" x14ac:dyDescent="0.2">
      <c r="A554" s="41">
        <f>Prices!G554</f>
        <v>41221</v>
      </c>
      <c r="B554" s="21">
        <f>Prices!H554</f>
        <v>-8.6168227168256974E-3</v>
      </c>
      <c r="C554" s="21">
        <f>Prices!I554</f>
        <v>-2.0296422157363714E-2</v>
      </c>
      <c r="D554" s="21">
        <f>Prices!J554</f>
        <v>5.5511703568535964E-3</v>
      </c>
      <c r="E554" s="21">
        <f>Prices!K554</f>
        <v>-1.2204842237929392E-2</v>
      </c>
    </row>
    <row r="555" spans="1:5" x14ac:dyDescent="0.2">
      <c r="A555" s="41">
        <f>Prices!G555</f>
        <v>41222</v>
      </c>
      <c r="B555" s="21">
        <f>Prices!H555</f>
        <v>-2.3455180558502511E-3</v>
      </c>
      <c r="C555" s="21">
        <f>Prices!I555</f>
        <v>-4.5744489625617613E-3</v>
      </c>
      <c r="D555" s="21">
        <f>Prices!J555</f>
        <v>-3.8643571697977941E-2</v>
      </c>
      <c r="E555" s="21">
        <f>Prices!K555</f>
        <v>1.6986925561432997E-3</v>
      </c>
    </row>
    <row r="556" spans="1:5" x14ac:dyDescent="0.2">
      <c r="A556" s="41">
        <f>Prices!G556</f>
        <v>41225</v>
      </c>
      <c r="B556" s="21">
        <f>Prices!H556</f>
        <v>2.351032444899653E-3</v>
      </c>
      <c r="C556" s="21">
        <f>Prices!I556</f>
        <v>7.0694355673128761E-4</v>
      </c>
      <c r="D556" s="21">
        <f>Prices!J556</f>
        <v>-2.2149204435971237E-2</v>
      </c>
      <c r="E556" s="21">
        <f>Prices!K556</f>
        <v>1.3048737408549727E-4</v>
      </c>
    </row>
    <row r="557" spans="1:5" x14ac:dyDescent="0.2">
      <c r="A557" s="41">
        <f>Prices!G557</f>
        <v>41226</v>
      </c>
      <c r="B557" s="21">
        <f>Prices!H557</f>
        <v>-9.2440826165382847E-3</v>
      </c>
      <c r="C557" s="21">
        <f>Prices!I557</f>
        <v>5.7404867608923382E-4</v>
      </c>
      <c r="D557" s="21">
        <f>Prices!J557</f>
        <v>-7.5505196050897894E-3</v>
      </c>
      <c r="E557" s="21">
        <f>Prices!K557</f>
        <v>-3.9854205230486217E-3</v>
      </c>
    </row>
    <row r="558" spans="1:5" x14ac:dyDescent="0.2">
      <c r="A558" s="41">
        <f>Prices!G558</f>
        <v>41227</v>
      </c>
      <c r="B558" s="21">
        <f>Prices!H558</f>
        <v>-6.9627250591636986E-3</v>
      </c>
      <c r="C558" s="21">
        <f>Prices!I558</f>
        <v>-1.610766825142218E-2</v>
      </c>
      <c r="D558" s="21">
        <f>Prices!J558</f>
        <v>-2.4514008981492807E-2</v>
      </c>
      <c r="E558" s="21">
        <f>Prices!K558</f>
        <v>-1.3852035676406471E-2</v>
      </c>
    </row>
    <row r="559" spans="1:5" x14ac:dyDescent="0.2">
      <c r="A559" s="41">
        <f>Prices!G559</f>
        <v>41228</v>
      </c>
      <c r="B559" s="21">
        <f>Prices!H559</f>
        <v>-3.6320418520883156E-2</v>
      </c>
      <c r="C559" s="21">
        <f>Prices!I559</f>
        <v>-1.0540507699338897E-2</v>
      </c>
      <c r="D559" s="21">
        <f>Prices!J559</f>
        <v>4.3332868251184653E-3</v>
      </c>
      <c r="E559" s="21">
        <f>Prices!K559</f>
        <v>-1.593544781544276E-3</v>
      </c>
    </row>
    <row r="560" spans="1:5" x14ac:dyDescent="0.2">
      <c r="A560" s="41">
        <f>Prices!G560</f>
        <v>41229</v>
      </c>
      <c r="B560" s="21">
        <f>Prices!H560</f>
        <v>-1.0041058651615111E-2</v>
      </c>
      <c r="C560" s="21">
        <f>Prices!I560</f>
        <v>2.0988271592641272E-2</v>
      </c>
      <c r="D560" s="21">
        <f>Prices!J560</f>
        <v>-1.8119467092837072E-2</v>
      </c>
      <c r="E560" s="21">
        <f>Prices!K560</f>
        <v>4.8399497631455013E-3</v>
      </c>
    </row>
    <row r="561" spans="1:5" x14ac:dyDescent="0.2">
      <c r="A561" s="41">
        <f>Prices!G561</f>
        <v>41232</v>
      </c>
      <c r="B561" s="21">
        <f>Prices!H561</f>
        <v>1.455273074173539E-2</v>
      </c>
      <c r="C561" s="21">
        <f>Prices!I561</f>
        <v>1.98907759036826E-2</v>
      </c>
      <c r="D561" s="21">
        <f>Prices!J561</f>
        <v>2.8119140447808499E-2</v>
      </c>
      <c r="E561" s="21">
        <f>Prices!K561</f>
        <v>1.9862053931736456E-2</v>
      </c>
    </row>
    <row r="562" spans="1:5" x14ac:dyDescent="0.2">
      <c r="A562" s="41">
        <f>Prices!G562</f>
        <v>41233</v>
      </c>
      <c r="B562" s="21">
        <f>Prices!H562</f>
        <v>-2.8981421524508304E-4</v>
      </c>
      <c r="C562" s="21">
        <f>Prices!I562</f>
        <v>1.7717973442678892E-2</v>
      </c>
      <c r="D562" s="21">
        <f>Prices!J562</f>
        <v>-1.1612726483164026E-2</v>
      </c>
      <c r="E562" s="21">
        <f>Prices!K562</f>
        <v>6.6338641856900082E-4</v>
      </c>
    </row>
    <row r="563" spans="1:5" x14ac:dyDescent="0.2">
      <c r="A563" s="41">
        <f>Prices!G563</f>
        <v>41234</v>
      </c>
      <c r="B563" s="21">
        <f>Prices!H563</f>
        <v>-1.593905847559666E-3</v>
      </c>
      <c r="C563" s="21">
        <f>Prices!I563</f>
        <v>1.8179452274503349E-2</v>
      </c>
      <c r="D563" s="21">
        <f>Prices!J563</f>
        <v>2.8721126743439074E-2</v>
      </c>
      <c r="E563" s="21">
        <f>Prices!K563</f>
        <v>2.3201806177426398E-3</v>
      </c>
    </row>
    <row r="564" spans="1:5" x14ac:dyDescent="0.2">
      <c r="A564" s="41">
        <f>Prices!G564</f>
        <v>41236</v>
      </c>
      <c r="B564" s="21">
        <f>Prices!H564</f>
        <v>1.9015864100823111E-2</v>
      </c>
      <c r="C564" s="21">
        <f>Prices!I564</f>
        <v>7.7721868624163193E-3</v>
      </c>
      <c r="D564" s="21">
        <f>Prices!J564</f>
        <v>6.7676195621626523E-3</v>
      </c>
      <c r="E564" s="21">
        <f>Prices!K564</f>
        <v>1.3026314761174662E-2</v>
      </c>
    </row>
    <row r="565" spans="1:5" x14ac:dyDescent="0.2">
      <c r="A565" s="41">
        <f>Prices!G565</f>
        <v>41239</v>
      </c>
      <c r="B565" s="21">
        <f>Prices!H565</f>
        <v>-4.1318768629406344E-3</v>
      </c>
      <c r="C565" s="21">
        <f>Prices!I565</f>
        <v>1.5591072477558754E-2</v>
      </c>
      <c r="D565" s="21">
        <f>Prices!J565</f>
        <v>1.7646974604920151E-2</v>
      </c>
      <c r="E565" s="21">
        <f>Prices!K565</f>
        <v>-2.0295816281376E-3</v>
      </c>
    </row>
    <row r="566" spans="1:5" x14ac:dyDescent="0.2">
      <c r="A566" s="41">
        <f>Prices!G566</f>
        <v>41240</v>
      </c>
      <c r="B566" s="21">
        <f>Prices!H566</f>
        <v>-5.8640829074993843E-3</v>
      </c>
      <c r="C566" s="21">
        <f>Prices!I566</f>
        <v>-9.0301947432280816E-4</v>
      </c>
      <c r="D566" s="21">
        <f>Prices!J566</f>
        <v>4.1291942324361841E-3</v>
      </c>
      <c r="E566" s="21">
        <f>Prices!K566</f>
        <v>-5.2265875432258024E-3</v>
      </c>
    </row>
    <row r="567" spans="1:5" x14ac:dyDescent="0.2">
      <c r="A567" s="41">
        <f>Prices!G567</f>
        <v>41241</v>
      </c>
      <c r="B567" s="21">
        <f>Prices!H567</f>
        <v>1.5251520983466859E-2</v>
      </c>
      <c r="C567" s="21">
        <f>Prices!I567</f>
        <v>1.5242410746146851E-2</v>
      </c>
      <c r="D567" s="21">
        <f>Prices!J567</f>
        <v>8.2236870295469E-3</v>
      </c>
      <c r="E567" s="21">
        <f>Prices!K567</f>
        <v>7.8560291817415528E-3</v>
      </c>
    </row>
    <row r="568" spans="1:5" x14ac:dyDescent="0.2">
      <c r="A568" s="41">
        <f>Prices!G568</f>
        <v>41242</v>
      </c>
      <c r="B568" s="21">
        <f>Prices!H568</f>
        <v>3.8266828944683276E-3</v>
      </c>
      <c r="C568" s="21">
        <f>Prices!I568</f>
        <v>1.68346223379372E-2</v>
      </c>
      <c r="D568" s="21">
        <f>Prices!J568</f>
        <v>-1.7944773022669613E-2</v>
      </c>
      <c r="E568" s="21">
        <f>Prices!K568</f>
        <v>4.2696423009933593E-3</v>
      </c>
    </row>
    <row r="569" spans="1:5" x14ac:dyDescent="0.2">
      <c r="A569" s="41">
        <f>Prices!G569</f>
        <v>41243</v>
      </c>
      <c r="B569" s="21">
        <f>Prices!H569</f>
        <v>1.6800793379523934E-2</v>
      </c>
      <c r="C569" s="21">
        <f>Prices!I569</f>
        <v>3.1041953880941442E-3</v>
      </c>
      <c r="D569" s="21">
        <f>Prices!J569</f>
        <v>-5.8137107123590326E-3</v>
      </c>
      <c r="E569" s="21">
        <f>Prices!K569</f>
        <v>1.6250786253957372E-4</v>
      </c>
    </row>
    <row r="570" spans="1:5" x14ac:dyDescent="0.2">
      <c r="A570" s="41">
        <f>Prices!G570</f>
        <v>41246</v>
      </c>
      <c r="B570" s="21">
        <f>Prices!H570</f>
        <v>-9.4421011908380568E-3</v>
      </c>
      <c r="C570" s="21">
        <f>Prices!I570</f>
        <v>-6.8240024021392065E-3</v>
      </c>
      <c r="D570" s="21">
        <f>Prices!J570</f>
        <v>-1.8379525216394743E-2</v>
      </c>
      <c r="E570" s="21">
        <f>Prices!K570</f>
        <v>-4.7452250023003462E-3</v>
      </c>
    </row>
    <row r="571" spans="1:5" x14ac:dyDescent="0.2">
      <c r="A571" s="41">
        <f>Prices!G571</f>
        <v>41247</v>
      </c>
      <c r="B571" s="21">
        <f>Prices!H571</f>
        <v>1.093394763671026E-2</v>
      </c>
      <c r="C571" s="21">
        <f>Prices!I571</f>
        <v>8.6285939315751126E-3</v>
      </c>
      <c r="D571" s="21">
        <f>Prices!J571</f>
        <v>2.978774565635689E-2</v>
      </c>
      <c r="E571" s="21">
        <f>Prices!K571</f>
        <v>-1.7098123158392209E-3</v>
      </c>
    </row>
    <row r="572" spans="1:5" x14ac:dyDescent="0.2">
      <c r="A572" s="41">
        <f>Prices!G572</f>
        <v>41248</v>
      </c>
      <c r="B572" s="21">
        <f>Prices!H572</f>
        <v>-1.0036311439271962E-3</v>
      </c>
      <c r="C572" s="21">
        <f>Prices!I572</f>
        <v>5.8219872809270878E-3</v>
      </c>
      <c r="D572" s="21">
        <f>Prices!J572</f>
        <v>-1.157039650708569E-2</v>
      </c>
      <c r="E572" s="21">
        <f>Prices!K572</f>
        <v>1.5848618900122791E-3</v>
      </c>
    </row>
    <row r="573" spans="1:5" x14ac:dyDescent="0.2">
      <c r="A573" s="41">
        <f>Prices!G573</f>
        <v>41249</v>
      </c>
      <c r="B573" s="21">
        <f>Prices!H573</f>
        <v>-8.3781299718466292E-4</v>
      </c>
      <c r="C573" s="21">
        <f>Prices!I573</f>
        <v>-2.3232005131643696E-3</v>
      </c>
      <c r="D573" s="21">
        <f>Prices!J573</f>
        <v>1.6720477396605649E-3</v>
      </c>
      <c r="E573" s="21">
        <f>Prices!K573</f>
        <v>3.3065905314124677E-3</v>
      </c>
    </row>
    <row r="574" spans="1:5" x14ac:dyDescent="0.2">
      <c r="A574" s="41">
        <f>Prices!G574</f>
        <v>41250</v>
      </c>
      <c r="B574" s="21">
        <f>Prices!H574</f>
        <v>9.7781789411720711E-3</v>
      </c>
      <c r="C574" s="21">
        <f>Prices!I574</f>
        <v>-3.9468919128027302E-4</v>
      </c>
      <c r="D574" s="21">
        <f>Prices!J574</f>
        <v>-1.669256662830465E-3</v>
      </c>
      <c r="E574" s="21">
        <f>Prices!K574</f>
        <v>2.9209196799964143E-3</v>
      </c>
    </row>
    <row r="575" spans="1:5" x14ac:dyDescent="0.2">
      <c r="A575" s="41">
        <f>Prices!G575</f>
        <v>41253</v>
      </c>
      <c r="B575" s="21">
        <f>Prices!H575</f>
        <v>-1.9368806041833997E-3</v>
      </c>
      <c r="C575" s="21">
        <f>Prices!I575</f>
        <v>-2.1715925588637108E-2</v>
      </c>
      <c r="D575" s="21">
        <f>Prices!J575</f>
        <v>3.3444606699460477E-2</v>
      </c>
      <c r="E575" s="21">
        <f>Prices!K575</f>
        <v>3.3856087378070221E-4</v>
      </c>
    </row>
    <row r="576" spans="1:5" x14ac:dyDescent="0.2">
      <c r="A576" s="41">
        <f>Prices!G576</f>
        <v>41254</v>
      </c>
      <c r="B576" s="21">
        <f>Prices!H576</f>
        <v>-1.7463624555373921E-2</v>
      </c>
      <c r="C576" s="21">
        <f>Prices!I576</f>
        <v>1.1785115835260651E-2</v>
      </c>
      <c r="D576" s="21">
        <f>Prices!J576</f>
        <v>2.3462888906252921E-2</v>
      </c>
      <c r="E576" s="21">
        <f>Prices!K576</f>
        <v>6.5488820831869354E-3</v>
      </c>
    </row>
    <row r="577" spans="1:5" x14ac:dyDescent="0.2">
      <c r="A577" s="41">
        <f>Prices!G577</f>
        <v>41255</v>
      </c>
      <c r="B577" s="21">
        <f>Prices!H577</f>
        <v>-2.7507210285502272E-2</v>
      </c>
      <c r="C577" s="21">
        <f>Prices!I577</f>
        <v>4.2682340330935098E-3</v>
      </c>
      <c r="D577" s="21">
        <f>Prices!J577</f>
        <v>-1.0277020377205792E-2</v>
      </c>
      <c r="E577" s="21">
        <f>Prices!K577</f>
        <v>4.4823930919446475E-4</v>
      </c>
    </row>
    <row r="578" spans="1:5" x14ac:dyDescent="0.2">
      <c r="A578" s="41">
        <f>Prices!G578</f>
        <v>41256</v>
      </c>
      <c r="B578" s="21">
        <f>Prices!H578</f>
        <v>1.4503951554955266E-3</v>
      </c>
      <c r="C578" s="21">
        <f>Prices!I578</f>
        <v>-2.0257625827987402E-3</v>
      </c>
      <c r="D578" s="21">
        <f>Prices!J578</f>
        <v>7.9883610715381081E-4</v>
      </c>
      <c r="E578" s="21">
        <f>Prices!K578</f>
        <v>-6.3214249596973415E-3</v>
      </c>
    </row>
    <row r="579" spans="1:5" x14ac:dyDescent="0.2">
      <c r="A579" s="41">
        <f>Prices!G579</f>
        <v>41257</v>
      </c>
      <c r="B579" s="21">
        <f>Prices!H579</f>
        <v>-4.2003941617894192E-3</v>
      </c>
      <c r="C579" s="21">
        <f>Prices!I579</f>
        <v>-8.1989802985075189E-3</v>
      </c>
      <c r="D579" s="21">
        <f>Prices!J579</f>
        <v>4.7885718618831952E-3</v>
      </c>
      <c r="E579" s="21">
        <f>Prices!K579</f>
        <v>-4.1354011783681921E-3</v>
      </c>
    </row>
    <row r="580" spans="1:5" x14ac:dyDescent="0.2">
      <c r="A580" s="41">
        <f>Prices!G580</f>
        <v>41260</v>
      </c>
      <c r="B580" s="21">
        <f>Prices!H580</f>
        <v>6.5451369157973763E-3</v>
      </c>
      <c r="C580" s="21">
        <f>Prices!I580</f>
        <v>1.8740681744082055E-2</v>
      </c>
      <c r="D580" s="21">
        <f>Prices!J580</f>
        <v>-3.9714595086678406E-3</v>
      </c>
      <c r="E580" s="21">
        <f>Prices!K580</f>
        <v>1.1870590643830559E-2</v>
      </c>
    </row>
    <row r="581" spans="1:5" x14ac:dyDescent="0.2">
      <c r="A581" s="41">
        <f>Prices!G581</f>
        <v>41261</v>
      </c>
      <c r="B581" s="21">
        <f>Prices!H581</f>
        <v>4.3355801251542961E-3</v>
      </c>
      <c r="C581" s="21">
        <f>Prices!I581</f>
        <v>2.5762280321591779E-2</v>
      </c>
      <c r="D581" s="21">
        <f>Prices!J581</f>
        <v>1.5950236894579639E-3</v>
      </c>
      <c r="E581" s="21">
        <f>Prices!K581</f>
        <v>1.1486656626513492E-2</v>
      </c>
    </row>
    <row r="582" spans="1:5" x14ac:dyDescent="0.2">
      <c r="A582" s="41">
        <f>Prices!G582</f>
        <v>41262</v>
      </c>
      <c r="B582" s="21">
        <f>Prices!H582</f>
        <v>-1.4100969623754435E-2</v>
      </c>
      <c r="C582" s="21">
        <f>Prices!I582</f>
        <v>-9.2550357713274689E-3</v>
      </c>
      <c r="D582" s="21">
        <f>Prices!J582</f>
        <v>7.1656985766959114E-3</v>
      </c>
      <c r="E582" s="21">
        <f>Prices!K582</f>
        <v>-7.5892007160827113E-3</v>
      </c>
    </row>
    <row r="583" spans="1:5" x14ac:dyDescent="0.2">
      <c r="A583" s="41">
        <f>Prices!G583</f>
        <v>41263</v>
      </c>
      <c r="B583" s="21">
        <f>Prices!H583</f>
        <v>7.0054717664280505E-3</v>
      </c>
      <c r="C583" s="21">
        <f>Prices!I583</f>
        <v>1.3605172409517419E-2</v>
      </c>
      <c r="D583" s="21">
        <f>Prices!J583</f>
        <v>-7.9052369292564872E-4</v>
      </c>
      <c r="E583" s="21">
        <f>Prices!K583</f>
        <v>5.4881089254161797E-3</v>
      </c>
    </row>
    <row r="584" spans="1:5" x14ac:dyDescent="0.2">
      <c r="A584" s="41">
        <f>Prices!G584</f>
        <v>41264</v>
      </c>
      <c r="B584" s="21">
        <f>Prices!H584</f>
        <v>-5.0721824841953285E-3</v>
      </c>
      <c r="C584" s="21">
        <f>Prices!I584</f>
        <v>-1.7514347482044057E-2</v>
      </c>
      <c r="D584" s="21">
        <f>Prices!J584</f>
        <v>-2.2942731289010032E-2</v>
      </c>
      <c r="E584" s="21">
        <f>Prices!K584</f>
        <v>-9.3786876360871796E-3</v>
      </c>
    </row>
    <row r="585" spans="1:5" x14ac:dyDescent="0.2">
      <c r="A585" s="41">
        <f>Prices!G585</f>
        <v>41267</v>
      </c>
      <c r="B585" s="21">
        <f>Prices!H585</f>
        <v>-1.1659001143537507E-3</v>
      </c>
      <c r="C585" s="21">
        <f>Prices!I585</f>
        <v>6.6168489687621346E-3</v>
      </c>
      <c r="D585" s="21">
        <f>Prices!J585</f>
        <v>-8.0972680229007832E-3</v>
      </c>
      <c r="E585" s="21">
        <f>Prices!K585</f>
        <v>-2.4402964314462761E-3</v>
      </c>
    </row>
    <row r="586" spans="1:5" x14ac:dyDescent="0.2">
      <c r="A586" s="41">
        <f>Prices!G586</f>
        <v>41269</v>
      </c>
      <c r="B586" s="21">
        <f>Prices!H586</f>
        <v>-8.4583726132988132E-3</v>
      </c>
      <c r="C586" s="21">
        <f>Prices!I586</f>
        <v>-3.862805191174179E-2</v>
      </c>
      <c r="D586" s="21">
        <f>Prices!J586</f>
        <v>-8.1696969806732689E-4</v>
      </c>
      <c r="E586" s="21">
        <f>Prices!K586</f>
        <v>-4.7874601076824952E-3</v>
      </c>
    </row>
    <row r="587" spans="1:5" x14ac:dyDescent="0.2">
      <c r="A587" s="41">
        <f>Prices!G587</f>
        <v>41270</v>
      </c>
      <c r="B587" s="21">
        <f>Prices!H587</f>
        <v>2.9417542665545983E-3</v>
      </c>
      <c r="C587" s="21">
        <f>Prices!I587</f>
        <v>-1.2871125324007693E-3</v>
      </c>
      <c r="D587" s="21">
        <f>Prices!J587</f>
        <v>-6.5355117312784206E-3</v>
      </c>
      <c r="E587" s="21">
        <f>Prices!K587</f>
        <v>-1.218441682181326E-3</v>
      </c>
    </row>
    <row r="588" spans="1:5" x14ac:dyDescent="0.2">
      <c r="A588" s="41">
        <f>Prices!G588</f>
        <v>41271</v>
      </c>
      <c r="B588" s="21">
        <f>Prices!H588</f>
        <v>-8.5058279927966492E-3</v>
      </c>
      <c r="C588" s="21">
        <f>Prices!I588</f>
        <v>-1.260520107185481E-2</v>
      </c>
      <c r="D588" s="21">
        <f>Prices!J588</f>
        <v>-4.9339585082269766E-3</v>
      </c>
      <c r="E588" s="21">
        <f>Prices!K588</f>
        <v>-1.1049941657992113E-2</v>
      </c>
    </row>
    <row r="589" spans="1:5" x14ac:dyDescent="0.2">
      <c r="A589" s="41">
        <f>Prices!G589</f>
        <v>41274</v>
      </c>
      <c r="B589" s="21">
        <f>Prices!H589</f>
        <v>9.1704988482228019E-3</v>
      </c>
      <c r="C589" s="21">
        <f>Prices!I589</f>
        <v>2.3207450377464856E-2</v>
      </c>
      <c r="D589" s="21">
        <f>Prices!J589</f>
        <v>1.3222886712170645E-2</v>
      </c>
      <c r="E589" s="21">
        <f>Prices!K589</f>
        <v>1.6941940834933167E-2</v>
      </c>
    </row>
    <row r="590" spans="1:5" x14ac:dyDescent="0.2">
      <c r="A590" s="41">
        <f>Prices!G590</f>
        <v>41276</v>
      </c>
      <c r="B590" s="21">
        <f>Prices!H590</f>
        <v>1.4802589687193024E-2</v>
      </c>
      <c r="C590" s="21">
        <f>Prices!I590</f>
        <v>2.5670706045644032E-2</v>
      </c>
      <c r="D590" s="21">
        <f>Prices!J590</f>
        <v>3.7520364690109664E-2</v>
      </c>
      <c r="E590" s="21">
        <f>Prices!K590</f>
        <v>2.5403420651387121E-2</v>
      </c>
    </row>
    <row r="591" spans="1:5" x14ac:dyDescent="0.2">
      <c r="A591" s="41">
        <f>Prices!G591</f>
        <v>41277</v>
      </c>
      <c r="B591" s="21">
        <f>Prices!H591</f>
        <v>-6.3547469323693003E-3</v>
      </c>
      <c r="C591" s="21">
        <f>Prices!I591</f>
        <v>4.5469929620964855E-3</v>
      </c>
      <c r="D591" s="21">
        <f>Prices!J591</f>
        <v>7.8607115393913851E-4</v>
      </c>
      <c r="E591" s="21">
        <f>Prices!K591</f>
        <v>-2.0856176120627179E-3</v>
      </c>
    </row>
    <row r="592" spans="1:5" x14ac:dyDescent="0.2">
      <c r="A592" s="41">
        <f>Prices!G592</f>
        <v>41278</v>
      </c>
      <c r="B592" s="21">
        <f>Prices!H592</f>
        <v>3.7794272629937432E-3</v>
      </c>
      <c r="C592" s="21">
        <f>Prices!I592</f>
        <v>2.5921286400762966E-3</v>
      </c>
      <c r="D592" s="21">
        <f>Prices!J592</f>
        <v>3.2993270603822955E-2</v>
      </c>
      <c r="E592" s="21">
        <f>Prices!K592</f>
        <v>4.8650965994405659E-3</v>
      </c>
    </row>
    <row r="593" spans="1:5" x14ac:dyDescent="0.2">
      <c r="A593" s="41">
        <f>Prices!G593</f>
        <v>41281</v>
      </c>
      <c r="B593" s="21">
        <f>Prices!H593</f>
        <v>-9.5573333192530974E-3</v>
      </c>
      <c r="C593" s="21">
        <f>Prices!I593</f>
        <v>3.5925129343965967E-2</v>
      </c>
      <c r="D593" s="21">
        <f>Prices!J593</f>
        <v>-2.8897814629415541E-2</v>
      </c>
      <c r="E593" s="21">
        <f>Prices!K593</f>
        <v>-3.123116115959057E-3</v>
      </c>
    </row>
    <row r="594" spans="1:5" x14ac:dyDescent="0.2">
      <c r="A594" s="41">
        <f>Prices!G594</f>
        <v>41282</v>
      </c>
      <c r="B594" s="21">
        <f>Prices!H594</f>
        <v>2.7781721702338446E-3</v>
      </c>
      <c r="C594" s="21">
        <f>Prices!I594</f>
        <v>-7.7479026570598242E-3</v>
      </c>
      <c r="D594" s="21">
        <f>Prices!J594</f>
        <v>-2.1925977370689465E-2</v>
      </c>
      <c r="E594" s="21">
        <f>Prices!K594</f>
        <v>-3.2423718278149494E-3</v>
      </c>
    </row>
    <row r="595" spans="1:5" x14ac:dyDescent="0.2">
      <c r="A595" s="41">
        <f>Prices!G595</f>
        <v>41283</v>
      </c>
      <c r="B595" s="21">
        <f>Prices!H595</f>
        <v>-2.9194364462738236E-4</v>
      </c>
      <c r="C595" s="21">
        <f>Prices!I595</f>
        <v>-1.1263082611068231E-4</v>
      </c>
      <c r="D595" s="21">
        <f>Prices!J595</f>
        <v>-2.2418127488745387E-2</v>
      </c>
      <c r="E595" s="21">
        <f>Prices!K595</f>
        <v>2.6558665451457131E-3</v>
      </c>
    </row>
    <row r="596" spans="1:5" x14ac:dyDescent="0.2">
      <c r="A596" s="41">
        <f>Prices!G596</f>
        <v>41284</v>
      </c>
      <c r="B596" s="21">
        <f>Prices!H596</f>
        <v>-3.0620319648211225E-3</v>
      </c>
      <c r="C596" s="21">
        <f>Prices!I596</f>
        <v>-3.7919962142203278E-3</v>
      </c>
      <c r="D596" s="21">
        <f>Prices!J596</f>
        <v>1.6381286196767153E-3</v>
      </c>
      <c r="E596" s="21">
        <f>Prices!K596</f>
        <v>7.5974147157820138E-3</v>
      </c>
    </row>
    <row r="597" spans="1:5" x14ac:dyDescent="0.2">
      <c r="A597" s="41">
        <f>Prices!G597</f>
        <v>41285</v>
      </c>
      <c r="B597" s="21">
        <f>Prices!H597</f>
        <v>3.9493571461494117E-3</v>
      </c>
      <c r="C597" s="21">
        <f>Prices!I597</f>
        <v>9.7987569186890333E-3</v>
      </c>
      <c r="D597" s="21">
        <f>Prices!J597</f>
        <v>-1.6354495429743432E-3</v>
      </c>
      <c r="E597" s="21">
        <f>Prices!K597</f>
        <v>-4.7513789798170336E-5</v>
      </c>
    </row>
    <row r="598" spans="1:5" x14ac:dyDescent="0.2">
      <c r="A598" s="41">
        <f>Prices!G598</f>
        <v>41288</v>
      </c>
      <c r="B598" s="21">
        <f>Prices!H598</f>
        <v>-4.8085015813699233E-3</v>
      </c>
      <c r="C598" s="21">
        <f>Prices!I598</f>
        <v>1.7877139990899904E-2</v>
      </c>
      <c r="D598" s="21">
        <f>Prices!J598</f>
        <v>-8.1879815403840261E-4</v>
      </c>
      <c r="E598" s="21">
        <f>Prices!K598</f>
        <v>-9.3067148153735957E-4</v>
      </c>
    </row>
    <row r="599" spans="1:5" x14ac:dyDescent="0.2">
      <c r="A599" s="41">
        <f>Prices!G599</f>
        <v>41289</v>
      </c>
      <c r="B599" s="21">
        <f>Prices!H599</f>
        <v>9.9564385065692654E-3</v>
      </c>
      <c r="C599" s="21">
        <f>Prices!I599</f>
        <v>-3.0433094198957233E-3</v>
      </c>
      <c r="D599" s="21">
        <f>Prices!J599</f>
        <v>-1.8033023332116538E-2</v>
      </c>
      <c r="E599" s="21">
        <f>Prices!K599</f>
        <v>1.1286696895667081E-3</v>
      </c>
    </row>
    <row r="600" spans="1:5" x14ac:dyDescent="0.2">
      <c r="A600" s="41">
        <f>Prices!G600</f>
        <v>41290</v>
      </c>
      <c r="B600" s="21">
        <f>Prices!H600</f>
        <v>3.3339109626410453E-3</v>
      </c>
      <c r="C600" s="21">
        <f>Prices!I600</f>
        <v>-1.0923166388432937E-2</v>
      </c>
      <c r="D600" s="21">
        <f>Prices!J600</f>
        <v>9.1817670365712534E-3</v>
      </c>
      <c r="E600" s="21">
        <f>Prices!K600</f>
        <v>1.9699186784150058E-4</v>
      </c>
    </row>
    <row r="601" spans="1:5" x14ac:dyDescent="0.2">
      <c r="A601" s="41">
        <f>Prices!G601</f>
        <v>41291</v>
      </c>
      <c r="B601" s="21">
        <f>Prices!H601</f>
        <v>-5.2012453018398181E-3</v>
      </c>
      <c r="C601" s="21">
        <f>Prices!I601</f>
        <v>5.7636077073923708E-3</v>
      </c>
      <c r="D601" s="21">
        <f>Prices!J601</f>
        <v>1.3234580006728613E-2</v>
      </c>
      <c r="E601" s="21">
        <f>Prices!K601</f>
        <v>5.6429218281479621E-3</v>
      </c>
    </row>
    <row r="602" spans="1:5" x14ac:dyDescent="0.2">
      <c r="A602" s="41">
        <f>Prices!G602</f>
        <v>41292</v>
      </c>
      <c r="B602" s="21">
        <f>Prices!H602</f>
        <v>5.0831259254635114E-3</v>
      </c>
      <c r="C602" s="21">
        <f>Prices!I602</f>
        <v>6.0632785395771105E-3</v>
      </c>
      <c r="D602" s="21">
        <f>Prices!J602</f>
        <v>-6.531226488528441E-3</v>
      </c>
      <c r="E602" s="21">
        <f>Prices!K602</f>
        <v>3.4032703558501964E-3</v>
      </c>
    </row>
    <row r="603" spans="1:5" x14ac:dyDescent="0.2">
      <c r="A603" s="41">
        <f>Prices!G603</f>
        <v>41296</v>
      </c>
      <c r="B603" s="21">
        <f>Prices!H603</f>
        <v>5.4912621127732753E-3</v>
      </c>
      <c r="C603" s="21">
        <f>Prices!I603</f>
        <v>-7.0924886340308912E-3</v>
      </c>
      <c r="D603" s="21">
        <f>Prices!J603</f>
        <v>-4.9301164129547104E-3</v>
      </c>
      <c r="E603" s="21">
        <f>Prices!K603</f>
        <v>4.4281074365482009E-3</v>
      </c>
    </row>
    <row r="604" spans="1:5" x14ac:dyDescent="0.2">
      <c r="A604" s="41">
        <f>Prices!G604</f>
        <v>41297</v>
      </c>
      <c r="B604" s="21">
        <f>Prices!H604</f>
        <v>-1.2932657311645009E-3</v>
      </c>
      <c r="C604" s="21">
        <f>Prices!I604</f>
        <v>-7.6982229885783626E-3</v>
      </c>
      <c r="D604" s="21">
        <f>Prices!J604</f>
        <v>1.6514415417143713E-3</v>
      </c>
      <c r="E604" s="21">
        <f>Prices!K604</f>
        <v>1.5074770267586857E-3</v>
      </c>
    </row>
    <row r="605" spans="1:5" x14ac:dyDescent="0.2">
      <c r="A605" s="41">
        <f>Prices!G605</f>
        <v>41298</v>
      </c>
      <c r="B605" s="21">
        <f>Prices!H605</f>
        <v>4.3173810023160461E-3</v>
      </c>
      <c r="C605" s="21">
        <f>Prices!I605</f>
        <v>1.9954490456801866E-2</v>
      </c>
      <c r="D605" s="21">
        <f>Prices!J605</f>
        <v>4.9466957317763072E-3</v>
      </c>
      <c r="E605" s="21">
        <f>Prices!K605</f>
        <v>6.6142182684192363E-6</v>
      </c>
    </row>
    <row r="606" spans="1:5" x14ac:dyDescent="0.2">
      <c r="A606" s="41">
        <f>Prices!G606</f>
        <v>41299</v>
      </c>
      <c r="B606" s="21">
        <f>Prices!H606</f>
        <v>-1.1319746136795086E-2</v>
      </c>
      <c r="C606" s="21">
        <f>Prices!I606</f>
        <v>3.8506525773991163E-2</v>
      </c>
      <c r="D606" s="21">
        <f>Prices!J606</f>
        <v>1.8047612861149531E-2</v>
      </c>
      <c r="E606" s="21">
        <f>Prices!K606</f>
        <v>5.4454819269584842E-3</v>
      </c>
    </row>
    <row r="607" spans="1:5" x14ac:dyDescent="0.2">
      <c r="A607" s="41">
        <f>Prices!G607</f>
        <v>41302</v>
      </c>
      <c r="B607" s="21">
        <f>Prices!H607</f>
        <v>5.0725008147314878E-3</v>
      </c>
      <c r="C607" s="21">
        <f>Prices!I607</f>
        <v>-2.7993945403745446E-2</v>
      </c>
      <c r="D607" s="21">
        <f>Prices!J607</f>
        <v>1.6116043344329922E-2</v>
      </c>
      <c r="E607" s="21">
        <f>Prices!K607</f>
        <v>-1.8496214617390594E-3</v>
      </c>
    </row>
    <row r="608" spans="1:5" x14ac:dyDescent="0.2">
      <c r="A608" s="41">
        <f>Prices!G608</f>
        <v>41303</v>
      </c>
      <c r="B608" s="21">
        <f>Prices!H608</f>
        <v>7.7865919537746919E-3</v>
      </c>
      <c r="C608" s="21">
        <f>Prices!I608</f>
        <v>-5.6839597678453813E-2</v>
      </c>
      <c r="D608" s="21">
        <f>Prices!J608</f>
        <v>-2.1411765734309252E-2</v>
      </c>
      <c r="E608" s="21">
        <f>Prices!K608</f>
        <v>5.1059950967726753E-3</v>
      </c>
    </row>
    <row r="609" spans="1:5" x14ac:dyDescent="0.2">
      <c r="A609" s="41">
        <f>Prices!G609</f>
        <v>41304</v>
      </c>
      <c r="B609" s="21">
        <f>Prices!H609</f>
        <v>-2.003602562746096E-3</v>
      </c>
      <c r="C609" s="21">
        <f>Prices!I609</f>
        <v>4.7666572983547262E-2</v>
      </c>
      <c r="D609" s="21">
        <f>Prices!J609</f>
        <v>-1.6204537871047364E-3</v>
      </c>
      <c r="E609" s="21">
        <f>Prices!K609</f>
        <v>-3.8996214005379004E-3</v>
      </c>
    </row>
    <row r="610" spans="1:5" x14ac:dyDescent="0.2">
      <c r="A610" s="41">
        <f>Prices!G610</f>
        <v>41305</v>
      </c>
      <c r="B610" s="21">
        <f>Prices!H610</f>
        <v>2.8677355786608278E-3</v>
      </c>
      <c r="C610" s="21">
        <f>Prices!I610</f>
        <v>-2.6616800301356269E-2</v>
      </c>
      <c r="D610" s="21">
        <f>Prices!J610</f>
        <v>-4.8700888187461766E-3</v>
      </c>
      <c r="E610" s="21">
        <f>Prices!K610</f>
        <v>-2.5633013528780779E-3</v>
      </c>
    </row>
    <row r="611" spans="1:5" x14ac:dyDescent="0.2">
      <c r="A611" s="41">
        <f>Prices!G611</f>
        <v>41306</v>
      </c>
      <c r="B611" s="21">
        <f>Prices!H611</f>
        <v>7.7202216800847838E-3</v>
      </c>
      <c r="C611" s="21">
        <f>Prices!I611</f>
        <v>-1.883210600046592E-3</v>
      </c>
      <c r="D611" s="21">
        <f>Prices!J611</f>
        <v>8.9723865113346957E-3</v>
      </c>
      <c r="E611" s="21">
        <f>Prices!K611</f>
        <v>1.0052705843222709E-2</v>
      </c>
    </row>
    <row r="612" spans="1:5" x14ac:dyDescent="0.2">
      <c r="A612" s="41">
        <f>Prices!G612</f>
        <v>41309</v>
      </c>
      <c r="B612" s="21">
        <f>Prices!H612</f>
        <v>-1.2200762011229672E-2</v>
      </c>
      <c r="C612" s="21">
        <f>Prices!I612</f>
        <v>-1.8943426415094389E-2</v>
      </c>
      <c r="D612" s="21">
        <f>Prices!J612</f>
        <v>-1.6976674847694384E-2</v>
      </c>
      <c r="E612" s="21">
        <f>Prices!K612</f>
        <v>-1.1538744815384416E-2</v>
      </c>
    </row>
    <row r="613" spans="1:5" x14ac:dyDescent="0.2">
      <c r="A613" s="41">
        <f>Prices!G613</f>
        <v>41310</v>
      </c>
      <c r="B613" s="21">
        <f>Prices!H613</f>
        <v>1.6372575678635051E-2</v>
      </c>
      <c r="C613" s="21">
        <f>Prices!I613</f>
        <v>2.6578967661480712E-2</v>
      </c>
      <c r="D613" s="21">
        <f>Prices!J613</f>
        <v>2.3026410628121941E-2</v>
      </c>
      <c r="E613" s="21">
        <f>Prices!K613</f>
        <v>1.0416510156543657E-2</v>
      </c>
    </row>
    <row r="614" spans="1:5" x14ac:dyDescent="0.2">
      <c r="A614" s="41">
        <f>Prices!G614</f>
        <v>41311</v>
      </c>
      <c r="B614" s="21">
        <f>Prices!H614</f>
        <v>7.6301459031022437E-3</v>
      </c>
      <c r="C614" s="21">
        <f>Prices!I614</f>
        <v>-1.7497810871452857E-2</v>
      </c>
      <c r="D614" s="21">
        <f>Prices!J614</f>
        <v>-8.039005195163984E-3</v>
      </c>
      <c r="E614" s="21">
        <f>Prices!K614</f>
        <v>5.4917056195868952E-4</v>
      </c>
    </row>
    <row r="615" spans="1:5" x14ac:dyDescent="0.2">
      <c r="A615" s="41">
        <f>Prices!G615</f>
        <v>41312</v>
      </c>
      <c r="B615" s="21">
        <f>Prices!H615</f>
        <v>-1.1223077920525706E-3</v>
      </c>
      <c r="C615" s="21">
        <f>Prices!I615</f>
        <v>-7.5890244485287139E-3</v>
      </c>
      <c r="D615" s="21">
        <f>Prices!J615</f>
        <v>-4.0518139158260968E-3</v>
      </c>
      <c r="E615" s="21">
        <f>Prices!K615</f>
        <v>-1.8053990483738458E-3</v>
      </c>
    </row>
    <row r="616" spans="1:5" x14ac:dyDescent="0.2">
      <c r="A616" s="41">
        <f>Prices!G616</f>
        <v>41313</v>
      </c>
      <c r="B616" s="21">
        <f>Prices!H616</f>
        <v>3.5101367812050703E-3</v>
      </c>
      <c r="C616" s="21">
        <f>Prices!I616</f>
        <v>6.6094983376689953E-3</v>
      </c>
      <c r="D616" s="21">
        <f>Prices!J616</f>
        <v>6.5097610665960648E-3</v>
      </c>
      <c r="E616" s="21">
        <f>Prices!K616</f>
        <v>5.6579405687933182E-3</v>
      </c>
    </row>
    <row r="617" spans="1:5" x14ac:dyDescent="0.2">
      <c r="A617" s="41">
        <f>Prices!G617</f>
        <v>41316</v>
      </c>
      <c r="B617" s="21">
        <f>Prices!H617</f>
        <v>-1.1191261954877261E-3</v>
      </c>
      <c r="C617" s="21">
        <f>Prices!I617</f>
        <v>-1.8095019103970489E-2</v>
      </c>
      <c r="D617" s="21">
        <f>Prices!J617</f>
        <v>1.131733253278E-2</v>
      </c>
      <c r="E617" s="21">
        <f>Prices!K617</f>
        <v>-6.0611752008965514E-4</v>
      </c>
    </row>
    <row r="618" spans="1:5" x14ac:dyDescent="0.2">
      <c r="A618" s="41">
        <f>Prices!G618</f>
        <v>41317</v>
      </c>
      <c r="B618" s="21">
        <f>Prices!H618</f>
        <v>0</v>
      </c>
      <c r="C618" s="21">
        <f>Prices!I618</f>
        <v>5.7929379130206016E-3</v>
      </c>
      <c r="D618" s="21">
        <f>Prices!J618</f>
        <v>-6.3949723754737064E-3</v>
      </c>
      <c r="E618" s="21">
        <f>Prices!K618</f>
        <v>1.5952722685066423E-3</v>
      </c>
    </row>
    <row r="619" spans="1:5" x14ac:dyDescent="0.2">
      <c r="A619" s="41">
        <f>Prices!G619</f>
        <v>41318</v>
      </c>
      <c r="B619" s="21">
        <f>Prices!H619</f>
        <v>-1.400218245874598E-4</v>
      </c>
      <c r="C619" s="21">
        <f>Prices!I619</f>
        <v>4.1631218594115893E-2</v>
      </c>
      <c r="D619" s="21">
        <f>Prices!J619</f>
        <v>-4.8265772954644293E-3</v>
      </c>
      <c r="E619" s="21">
        <f>Prices!K619</f>
        <v>5.9226286700786446E-4</v>
      </c>
    </row>
    <row r="620" spans="1:5" x14ac:dyDescent="0.2">
      <c r="A620" s="41">
        <f>Prices!G620</f>
        <v>41319</v>
      </c>
      <c r="B620" s="21">
        <f>Prices!H620</f>
        <v>-7.9845191855696038E-3</v>
      </c>
      <c r="C620" s="21">
        <f>Prices!I620</f>
        <v>-8.5355399759623474E-4</v>
      </c>
      <c r="D620" s="21">
        <f>Prices!J620</f>
        <v>2.9102424805311999E-2</v>
      </c>
      <c r="E620" s="21">
        <f>Prices!K620</f>
        <v>6.9067178204051949E-4</v>
      </c>
    </row>
    <row r="621" spans="1:5" x14ac:dyDescent="0.2">
      <c r="A621" s="41">
        <f>Prices!G621</f>
        <v>41320</v>
      </c>
      <c r="B621" s="21">
        <f>Prices!H621</f>
        <v>-2.146270135249945E-2</v>
      </c>
      <c r="C621" s="21">
        <f>Prices!I621</f>
        <v>-1.5413720226972849E-2</v>
      </c>
      <c r="D621" s="21">
        <f>Prices!J621</f>
        <v>0</v>
      </c>
      <c r="E621" s="21">
        <f>Prices!K621</f>
        <v>-1.0450814357849669E-3</v>
      </c>
    </row>
    <row r="622" spans="1:5" x14ac:dyDescent="0.2">
      <c r="A622" s="41">
        <f>Prices!G622</f>
        <v>41324</v>
      </c>
      <c r="B622" s="21">
        <f>Prices!H622</f>
        <v>-7.7924219330301418E-3</v>
      </c>
      <c r="C622" s="21">
        <f>Prices!I622</f>
        <v>1.7578919849426278E-2</v>
      </c>
      <c r="D622" s="21">
        <f>Prices!J622</f>
        <v>-1.3354255348139166E-2</v>
      </c>
      <c r="E622" s="21">
        <f>Prices!K622</f>
        <v>7.3364752458415783E-3</v>
      </c>
    </row>
    <row r="623" spans="1:5" x14ac:dyDescent="0.2">
      <c r="A623" s="41">
        <f>Prices!G623</f>
        <v>41325</v>
      </c>
      <c r="B623" s="21">
        <f>Prices!H623</f>
        <v>6.544506104549431E-3</v>
      </c>
      <c r="C623" s="21">
        <f>Prices!I623</f>
        <v>-1.2381821512322921E-2</v>
      </c>
      <c r="D623" s="21">
        <f>Prices!J623</f>
        <v>-1.4331197061861367E-2</v>
      </c>
      <c r="E623" s="21">
        <f>Prices!K623</f>
        <v>-1.2404137805429483E-2</v>
      </c>
    </row>
    <row r="624" spans="1:5" x14ac:dyDescent="0.2">
      <c r="A624" s="41">
        <f>Prices!G624</f>
        <v>41326</v>
      </c>
      <c r="B624" s="21">
        <f>Prices!H624</f>
        <v>1.517133203555145E-2</v>
      </c>
      <c r="C624" s="21">
        <f>Prices!I624</f>
        <v>-1.7642310234026182E-3</v>
      </c>
      <c r="D624" s="21">
        <f>Prices!J624</f>
        <v>-7.2699932277542345E-3</v>
      </c>
      <c r="E624" s="21">
        <f>Prices!K624</f>
        <v>-6.3030571836700799E-3</v>
      </c>
    </row>
    <row r="625" spans="1:5" x14ac:dyDescent="0.2">
      <c r="A625" s="41">
        <f>Prices!G625</f>
        <v>41327</v>
      </c>
      <c r="B625" s="21">
        <f>Prices!H625</f>
        <v>1.9926345457243265E-3</v>
      </c>
      <c r="C625" s="21">
        <f>Prices!I625</f>
        <v>-1.9553297839266515E-3</v>
      </c>
      <c r="D625" s="21">
        <f>Prices!J625</f>
        <v>1.8714340989848033E-2</v>
      </c>
      <c r="E625" s="21">
        <f>Prices!K625</f>
        <v>8.7724681607084243E-3</v>
      </c>
    </row>
    <row r="626" spans="1:5" x14ac:dyDescent="0.2">
      <c r="A626" s="41">
        <f>Prices!G626</f>
        <v>41330</v>
      </c>
      <c r="B626" s="21">
        <f>Prices!H626</f>
        <v>5.681473076315619E-4</v>
      </c>
      <c r="C626" s="21">
        <f>Prices!I626</f>
        <v>-2.0910266888849671E-2</v>
      </c>
      <c r="D626" s="21">
        <f>Prices!J626</f>
        <v>-1.7571400699010531E-2</v>
      </c>
      <c r="E626" s="21">
        <f>Prices!K626</f>
        <v>-1.8309580654150115E-2</v>
      </c>
    </row>
    <row r="627" spans="1:5" x14ac:dyDescent="0.2">
      <c r="A627" s="41">
        <f>Prices!G627</f>
        <v>41331</v>
      </c>
      <c r="B627" s="21">
        <f>Prices!H627</f>
        <v>9.511402661506043E-3</v>
      </c>
      <c r="C627" s="21">
        <f>Prices!I627</f>
        <v>-1.9624697326350304E-3</v>
      </c>
      <c r="D627" s="21">
        <f>Prices!J627</f>
        <v>1.1860266716763324E-2</v>
      </c>
      <c r="E627" s="21">
        <f>Prices!K627</f>
        <v>6.1094634181049212E-3</v>
      </c>
    </row>
    <row r="628" spans="1:5" x14ac:dyDescent="0.2">
      <c r="A628" s="41">
        <f>Prices!G628</f>
        <v>41332</v>
      </c>
      <c r="B628" s="21">
        <f>Prices!H628</f>
        <v>7.7348785417009451E-3</v>
      </c>
      <c r="C628" s="21">
        <f>Prices!I628</f>
        <v>1.499845495455232E-2</v>
      </c>
      <c r="D628" s="21">
        <f>Prices!J628</f>
        <v>1.859407449076933E-2</v>
      </c>
      <c r="E628" s="21">
        <f>Prices!K628</f>
        <v>1.2725994195381007E-2</v>
      </c>
    </row>
    <row r="629" spans="1:5" x14ac:dyDescent="0.2">
      <c r="A629" s="41">
        <f>Prices!G629</f>
        <v>41333</v>
      </c>
      <c r="B629" s="21">
        <f>Prices!H629</f>
        <v>-1.2280181341182621E-2</v>
      </c>
      <c r="C629" s="21">
        <f>Prices!I629</f>
        <v>3.8746164123566462E-3</v>
      </c>
      <c r="D629" s="21">
        <f>Prices!J629</f>
        <v>4.7619588791649736E-3</v>
      </c>
      <c r="E629" s="21">
        <f>Prices!K629</f>
        <v>-8.6407958406120589E-4</v>
      </c>
    </row>
    <row r="630" spans="1:5" x14ac:dyDescent="0.2">
      <c r="A630" s="41">
        <f>Prices!G630</f>
        <v>41334</v>
      </c>
      <c r="B630" s="21">
        <f>Prices!H630</f>
        <v>1.3563053082676619E-2</v>
      </c>
      <c r="C630" s="21">
        <f>Prices!I630</f>
        <v>5.5624686789079725E-3</v>
      </c>
      <c r="D630" s="21">
        <f>Prices!J630</f>
        <v>3.94893953396247E-3</v>
      </c>
      <c r="E630" s="21">
        <f>Prices!K630</f>
        <v>2.3238551208915048E-3</v>
      </c>
    </row>
    <row r="631" spans="1:5" x14ac:dyDescent="0.2">
      <c r="A631" s="41">
        <f>Prices!G631</f>
        <v>41337</v>
      </c>
      <c r="B631" s="21">
        <f>Prices!H631</f>
        <v>2.1187969428350356E-2</v>
      </c>
      <c r="C631" s="21">
        <f>Prices!I631</f>
        <v>2.7733929278255243E-2</v>
      </c>
      <c r="D631" s="21">
        <f>Prices!J631</f>
        <v>-3.9334067485500279E-3</v>
      </c>
      <c r="E631" s="21">
        <f>Prices!K631</f>
        <v>4.6107233736829567E-3</v>
      </c>
    </row>
    <row r="632" spans="1:5" x14ac:dyDescent="0.2">
      <c r="A632" s="41">
        <f>Prices!G632</f>
        <v>41338</v>
      </c>
      <c r="B632" s="21">
        <f>Prices!H632</f>
        <v>6.2790730221130202E-3</v>
      </c>
      <c r="C632" s="21">
        <f>Prices!I632</f>
        <v>9.0805606734993827E-3</v>
      </c>
      <c r="D632" s="21">
        <f>Prices!J632</f>
        <v>1.105827981156704E-2</v>
      </c>
      <c r="E632" s="21">
        <f>Prices!K632</f>
        <v>9.5660165674893438E-3</v>
      </c>
    </row>
    <row r="633" spans="1:5" x14ac:dyDescent="0.2">
      <c r="A633" s="41">
        <f>Prices!G633</f>
        <v>41339</v>
      </c>
      <c r="B633" s="21">
        <f>Prices!H633</f>
        <v>-4.6126085274849652E-3</v>
      </c>
      <c r="C633" s="21">
        <f>Prices!I633</f>
        <v>-6.5314525153079561E-3</v>
      </c>
      <c r="D633" s="21">
        <f>Prices!J633</f>
        <v>-7.8150906598328795E-4</v>
      </c>
      <c r="E633" s="21">
        <f>Prices!K633</f>
        <v>1.0845127957084255E-3</v>
      </c>
    </row>
    <row r="634" spans="1:5" x14ac:dyDescent="0.2">
      <c r="A634" s="41">
        <f>Prices!G634</f>
        <v>41340</v>
      </c>
      <c r="B634" s="21">
        <f>Prices!H634</f>
        <v>-8.1756194535610109E-4</v>
      </c>
      <c r="C634" s="21">
        <f>Prices!I634</f>
        <v>3.2874685313744045E-4</v>
      </c>
      <c r="D634" s="21">
        <f>Prices!J634</f>
        <v>-2.3453608540746629E-3</v>
      </c>
      <c r="E634" s="21">
        <f>Prices!K634</f>
        <v>1.8164915540093141E-3</v>
      </c>
    </row>
    <row r="635" spans="1:5" x14ac:dyDescent="0.2">
      <c r="A635" s="41">
        <f>Prices!G635</f>
        <v>41341</v>
      </c>
      <c r="B635" s="21">
        <f>Prices!H635</f>
        <v>2.4705764373419213E-3</v>
      </c>
      <c r="C635" s="21">
        <f>Prices!I635</f>
        <v>1.1318876682011592E-3</v>
      </c>
      <c r="D635" s="21">
        <f>Prices!J635</f>
        <v>4.7020493878588976E-3</v>
      </c>
      <c r="E635" s="21">
        <f>Prices!K635</f>
        <v>4.4811391573884585E-3</v>
      </c>
    </row>
    <row r="636" spans="1:5" x14ac:dyDescent="0.2">
      <c r="A636" s="41">
        <f>Prices!G636</f>
        <v>41344</v>
      </c>
      <c r="B636" s="21">
        <f>Prices!H636</f>
        <v>-6.8448034248932987E-4</v>
      </c>
      <c r="C636" s="21">
        <f>Prices!I636</f>
        <v>-1.0758965437449919E-2</v>
      </c>
      <c r="D636" s="21">
        <f>Prices!J636</f>
        <v>-9.3604869377269528E-3</v>
      </c>
      <c r="E636" s="21">
        <f>Prices!K636</f>
        <v>3.2490857441105359E-3</v>
      </c>
    </row>
    <row r="637" spans="1:5" x14ac:dyDescent="0.2">
      <c r="A637" s="41">
        <f>Prices!G637</f>
        <v>41345</v>
      </c>
      <c r="B637" s="21">
        <f>Prices!H637</f>
        <v>8.4953029973473086E-3</v>
      </c>
      <c r="C637" s="21">
        <f>Prices!I637</f>
        <v>1.0654754248873077E-2</v>
      </c>
      <c r="D637" s="21">
        <f>Prices!J637</f>
        <v>3.1496445189538314E-3</v>
      </c>
      <c r="E637" s="21">
        <f>Prices!K637</f>
        <v>-2.403253440833697E-3</v>
      </c>
    </row>
    <row r="638" spans="1:5" x14ac:dyDescent="0.2">
      <c r="A638" s="41">
        <f>Prices!G638</f>
        <v>41346</v>
      </c>
      <c r="B638" s="21">
        <f>Prices!H638</f>
        <v>6.7987139974364527E-4</v>
      </c>
      <c r="C638" s="21">
        <f>Prices!I638</f>
        <v>3.5384715151989266E-3</v>
      </c>
      <c r="D638" s="21">
        <f>Prices!J638</f>
        <v>0</v>
      </c>
      <c r="E638" s="21">
        <f>Prices!K638</f>
        <v>1.3140523718702113E-3</v>
      </c>
    </row>
    <row r="639" spans="1:5" x14ac:dyDescent="0.2">
      <c r="A639" s="41">
        <f>Prices!G639</f>
        <v>41347</v>
      </c>
      <c r="B639" s="21">
        <f>Prices!H639</f>
        <v>-5.8389099827738716E-3</v>
      </c>
      <c r="C639" s="21">
        <f>Prices!I639</f>
        <v>-3.4024020811149081E-2</v>
      </c>
      <c r="D639" s="21">
        <f>Prices!J639</f>
        <v>7.848889908741441E-4</v>
      </c>
      <c r="E639" s="21">
        <f>Prices!K639</f>
        <v>5.602989918393142E-3</v>
      </c>
    </row>
    <row r="640" spans="1:5" x14ac:dyDescent="0.2">
      <c r="A640" s="41">
        <f>Prices!G640</f>
        <v>41348</v>
      </c>
      <c r="B640" s="21">
        <f>Prices!H640</f>
        <v>-9.833164163666832E-3</v>
      </c>
      <c r="C640" s="21">
        <f>Prices!I640</f>
        <v>-1.4751268489906044E-2</v>
      </c>
      <c r="D640" s="21">
        <f>Prices!J640</f>
        <v>-8.6271056102376065E-3</v>
      </c>
      <c r="E640" s="21">
        <f>Prices!K640</f>
        <v>-1.6184624350666921E-3</v>
      </c>
    </row>
    <row r="641" spans="1:5" x14ac:dyDescent="0.2">
      <c r="A641" s="41">
        <f>Prices!G641</f>
        <v>41351</v>
      </c>
      <c r="B641" s="21">
        <f>Prices!H641</f>
        <v>-3.4485233604075486E-3</v>
      </c>
      <c r="C641" s="21">
        <f>Prices!I641</f>
        <v>-1.501029913712626E-2</v>
      </c>
      <c r="D641" s="21">
        <f>Prices!J641</f>
        <v>-7.1202868475666037E-3</v>
      </c>
      <c r="E641" s="21">
        <f>Prices!K641</f>
        <v>-5.5103320753548957E-3</v>
      </c>
    </row>
    <row r="642" spans="1:5" x14ac:dyDescent="0.2">
      <c r="A642" s="41">
        <f>Prices!G642</f>
        <v>41352</v>
      </c>
      <c r="B642" s="21">
        <f>Prices!H642</f>
        <v>2.7685869385700545E-3</v>
      </c>
      <c r="C642" s="21">
        <f>Prices!I642</f>
        <v>-5.7388352601919213E-3</v>
      </c>
      <c r="D642" s="21">
        <f>Prices!J642</f>
        <v>-6.3748861943657698E-3</v>
      </c>
      <c r="E642" s="21">
        <f>Prices!K642</f>
        <v>-2.4225308022296499E-3</v>
      </c>
    </row>
    <row r="643" spans="1:5" x14ac:dyDescent="0.2">
      <c r="A643" s="41">
        <f>Prices!G643</f>
        <v>41353</v>
      </c>
      <c r="B643" s="21">
        <f>Prices!H643</f>
        <v>7.453250523764038E-3</v>
      </c>
      <c r="C643" s="21">
        <f>Prices!I643</f>
        <v>3.3929993950774229E-3</v>
      </c>
      <c r="D643" s="21">
        <f>Prices!J643</f>
        <v>1.2029174150026023E-2</v>
      </c>
      <c r="E643" s="21">
        <f>Prices!K643</f>
        <v>6.6974922999565312E-3</v>
      </c>
    </row>
    <row r="644" spans="1:5" x14ac:dyDescent="0.2">
      <c r="A644" s="41">
        <f>Prices!G644</f>
        <v>41354</v>
      </c>
      <c r="B644" s="21">
        <f>Prices!H644</f>
        <v>1.9182725430352604E-3</v>
      </c>
      <c r="C644" s="21">
        <f>Prices!I644</f>
        <v>-1.5119711222146504E-2</v>
      </c>
      <c r="D644" s="21">
        <f>Prices!J644</f>
        <v>-1.5847851328819273E-2</v>
      </c>
      <c r="E644" s="21">
        <f>Prices!K644</f>
        <v>-8.2824337580531537E-3</v>
      </c>
    </row>
    <row r="645" spans="1:5" x14ac:dyDescent="0.2">
      <c r="A645" s="41">
        <f>Prices!G645</f>
        <v>41355</v>
      </c>
      <c r="B645" s="21">
        <f>Prices!H645</f>
        <v>1.5725490860348752E-2</v>
      </c>
      <c r="C645" s="21">
        <f>Prices!I645</f>
        <v>1.7206634356342176E-2</v>
      </c>
      <c r="D645" s="21">
        <f>Prices!J645</f>
        <v>4.8307725087535225E-3</v>
      </c>
      <c r="E645" s="21">
        <f>Prices!K645</f>
        <v>7.1742564681469556E-3</v>
      </c>
    </row>
    <row r="646" spans="1:5" x14ac:dyDescent="0.2">
      <c r="A646" s="41">
        <f>Prices!G646</f>
        <v>41358</v>
      </c>
      <c r="B646" s="21">
        <f>Prices!H646</f>
        <v>7.6735617899056658E-3</v>
      </c>
      <c r="C646" s="21">
        <f>Prices!I646</f>
        <v>-6.7119434549189894E-3</v>
      </c>
      <c r="D646" s="21">
        <f>Prices!J646</f>
        <v>-5.6093033074057219E-3</v>
      </c>
      <c r="E646" s="21">
        <f>Prices!K646</f>
        <v>-3.3400394054167171E-3</v>
      </c>
    </row>
    <row r="647" spans="1:5" x14ac:dyDescent="0.2">
      <c r="A647" s="41">
        <f>Prices!G647</f>
        <v>41359</v>
      </c>
      <c r="B647" s="21">
        <f>Prices!H647</f>
        <v>-1.0687916809202186E-3</v>
      </c>
      <c r="C647" s="21">
        <f>Prices!I647</f>
        <v>1.6756537460538512E-2</v>
      </c>
      <c r="D647" s="21">
        <f>Prices!J647</f>
        <v>7.252566831824403E-3</v>
      </c>
      <c r="E647" s="21">
        <f>Prices!K647</f>
        <v>7.7851113684572759E-3</v>
      </c>
    </row>
    <row r="648" spans="1:5" x14ac:dyDescent="0.2">
      <c r="A648" s="41">
        <f>Prices!G648</f>
        <v>41360</v>
      </c>
      <c r="B648" s="21">
        <f>Prices!H648</f>
        <v>1.3363238287422753E-4</v>
      </c>
      <c r="C648" s="21">
        <f>Prices!I648</f>
        <v>1.9169472448860025E-2</v>
      </c>
      <c r="D648" s="21">
        <f>Prices!J648</f>
        <v>1.2000301930271018E-2</v>
      </c>
      <c r="E648" s="21">
        <f>Prices!K648</f>
        <v>-5.8834994163647902E-4</v>
      </c>
    </row>
    <row r="649" spans="1:5" x14ac:dyDescent="0.2">
      <c r="A649" s="41">
        <f>Prices!G649</f>
        <v>41361</v>
      </c>
      <c r="B649" s="21">
        <f>Prices!H649</f>
        <v>6.6855938310110693E-4</v>
      </c>
      <c r="C649" s="21">
        <f>Prices!I649</f>
        <v>4.4854684112280996E-3</v>
      </c>
      <c r="D649" s="21">
        <f>Prices!J649</f>
        <v>1.4229114592334335E-2</v>
      </c>
      <c r="E649" s="21">
        <f>Prices!K649</f>
        <v>4.0566689684615742E-3</v>
      </c>
    </row>
    <row r="650" spans="1:5" x14ac:dyDescent="0.2">
      <c r="A650" s="41">
        <f>Prices!G650</f>
        <v>41365</v>
      </c>
      <c r="B650" s="21">
        <f>Prices!H650</f>
        <v>8.0182244052665729E-3</v>
      </c>
      <c r="C650" s="21">
        <f>Prices!I650</f>
        <v>-1.8312163948743021E-2</v>
      </c>
      <c r="D650" s="21">
        <f>Prices!J650</f>
        <v>-3.273627286125258E-2</v>
      </c>
      <c r="E650" s="21">
        <f>Prices!K650</f>
        <v>-4.4735801680748644E-3</v>
      </c>
    </row>
    <row r="651" spans="1:5" x14ac:dyDescent="0.2">
      <c r="A651" s="41">
        <f>Prices!G651</f>
        <v>41366</v>
      </c>
      <c r="B651" s="21">
        <f>Prices!H651</f>
        <v>7.8219812560533161E-3</v>
      </c>
      <c r="C651" s="21">
        <f>Prices!I651</f>
        <v>6.5365026021770856E-3</v>
      </c>
      <c r="D651" s="21">
        <f>Prices!J651</f>
        <v>-1.0474880306176049E-2</v>
      </c>
      <c r="E651" s="21">
        <f>Prices!K651</f>
        <v>5.1722640765219374E-3</v>
      </c>
    </row>
    <row r="652" spans="1:5" x14ac:dyDescent="0.2">
      <c r="A652" s="41">
        <f>Prices!G652</f>
        <v>41367</v>
      </c>
      <c r="B652" s="21">
        <f>Prices!H652</f>
        <v>-2.6315719512537986E-4</v>
      </c>
      <c r="C652" s="21">
        <f>Prices!I652</f>
        <v>-1.62919963521162E-2</v>
      </c>
      <c r="D652" s="21">
        <f>Prices!J652</f>
        <v>-1.2215288608097619E-2</v>
      </c>
      <c r="E652" s="21">
        <f>Prices!K652</f>
        <v>-1.054612896035656E-2</v>
      </c>
    </row>
    <row r="653" spans="1:5" x14ac:dyDescent="0.2">
      <c r="A653" s="41">
        <f>Prices!G653</f>
        <v>41368</v>
      </c>
      <c r="B653" s="21">
        <f>Prices!H653</f>
        <v>2.6315949500575115E-3</v>
      </c>
      <c r="C653" s="21">
        <f>Prices!I653</f>
        <v>1.9306875740920937E-4</v>
      </c>
      <c r="D653" s="21">
        <f>Prices!J653</f>
        <v>9.8930578035696382E-3</v>
      </c>
      <c r="E653" s="21">
        <f>Prices!K653</f>
        <v>4.0484519040855371E-3</v>
      </c>
    </row>
    <row r="654" spans="1:5" x14ac:dyDescent="0.2">
      <c r="A654" s="41">
        <f>Prices!G654</f>
        <v>41369</v>
      </c>
      <c r="B654" s="21">
        <f>Prices!H654</f>
        <v>2.4934681137736567E-3</v>
      </c>
      <c r="C654" s="21">
        <f>Prices!I654</f>
        <v>-1.3895344563006562E-2</v>
      </c>
      <c r="D654" s="21">
        <f>Prices!J654</f>
        <v>1.7142801978258015E-2</v>
      </c>
      <c r="E654" s="21">
        <f>Prices!K654</f>
        <v>-4.2948955024409985E-3</v>
      </c>
    </row>
    <row r="655" spans="1:5" x14ac:dyDescent="0.2">
      <c r="A655" s="41">
        <f>Prices!G655</f>
        <v>41372</v>
      </c>
      <c r="B655" s="21">
        <f>Prices!H655</f>
        <v>1.178128988027379E-2</v>
      </c>
      <c r="C655" s="21">
        <f>Prices!I655</f>
        <v>1.3582281015422693E-2</v>
      </c>
      <c r="D655" s="21">
        <f>Prices!J655</f>
        <v>-2.4077878899207983E-3</v>
      </c>
      <c r="E655" s="21">
        <f>Prices!K655</f>
        <v>6.30273795917069E-3</v>
      </c>
    </row>
    <row r="656" spans="1:5" x14ac:dyDescent="0.2">
      <c r="A656" s="41">
        <f>Prices!G656</f>
        <v>41373</v>
      </c>
      <c r="B656" s="21">
        <f>Prices!H656</f>
        <v>1.073917937995761E-2</v>
      </c>
      <c r="C656" s="21">
        <f>Prices!I656</f>
        <v>8.4572255690162912E-3</v>
      </c>
      <c r="D656" s="21">
        <f>Prices!J656</f>
        <v>1.6090509721771395E-2</v>
      </c>
      <c r="E656" s="21">
        <f>Prices!K656</f>
        <v>3.5443321101382708E-3</v>
      </c>
    </row>
    <row r="657" spans="1:5" x14ac:dyDescent="0.2">
      <c r="A657" s="41">
        <f>Prices!G657</f>
        <v>41374</v>
      </c>
      <c r="B657" s="21">
        <f>Prices!H657</f>
        <v>-9.6011151615054014E-3</v>
      </c>
      <c r="C657" s="21">
        <f>Prices!I657</f>
        <v>1.3900549726270528E-2</v>
      </c>
      <c r="D657" s="21">
        <f>Prices!J657</f>
        <v>1.5835094797448601E-2</v>
      </c>
      <c r="E657" s="21">
        <f>Prices!K657</f>
        <v>1.2189132533158009E-2</v>
      </c>
    </row>
    <row r="658" spans="1:5" x14ac:dyDescent="0.2">
      <c r="A658" s="41">
        <f>Prices!G658</f>
        <v>41375</v>
      </c>
      <c r="B658" s="21">
        <f>Prices!H658</f>
        <v>5.4286563657586816E-3</v>
      </c>
      <c r="C658" s="21">
        <f>Prices!I658</f>
        <v>1.9186514854941716E-2</v>
      </c>
      <c r="D658" s="21">
        <f>Prices!J658</f>
        <v>-4.6766972023957187E-3</v>
      </c>
      <c r="E658" s="21">
        <f>Prices!K658</f>
        <v>3.5522507422829364E-3</v>
      </c>
    </row>
    <row r="659" spans="1:5" x14ac:dyDescent="0.2">
      <c r="A659" s="41">
        <f>Prices!G659</f>
        <v>41376</v>
      </c>
      <c r="B659" s="21">
        <f>Prices!H659</f>
        <v>9.8983621516165101E-3</v>
      </c>
      <c r="C659" s="21">
        <f>Prices!I659</f>
        <v>1.1191403856265714E-2</v>
      </c>
      <c r="D659" s="21">
        <f>Prices!J659</f>
        <v>2.5058634623219112E-2</v>
      </c>
      <c r="E659" s="21">
        <f>Prices!K659</f>
        <v>-2.8367667360272852E-3</v>
      </c>
    </row>
    <row r="660" spans="1:5" x14ac:dyDescent="0.2">
      <c r="A660" s="41">
        <f>Prices!G660</f>
        <v>41379</v>
      </c>
      <c r="B660" s="21">
        <f>Prices!H660</f>
        <v>-1.1453182976563184E-3</v>
      </c>
      <c r="C660" s="21">
        <f>Prices!I660</f>
        <v>-1.8873503409810088E-2</v>
      </c>
      <c r="D660" s="21">
        <f>Prices!J660</f>
        <v>-2.0626342546023357E-2</v>
      </c>
      <c r="E660" s="21">
        <f>Prices!K660</f>
        <v>-2.2966291060320887E-2</v>
      </c>
    </row>
    <row r="661" spans="1:5" x14ac:dyDescent="0.2">
      <c r="A661" s="41">
        <f>Prices!G661</f>
        <v>41380</v>
      </c>
      <c r="B661" s="21">
        <f>Prices!H661</f>
        <v>2.6763702238363344E-3</v>
      </c>
      <c r="C661" s="21">
        <f>Prices!I661</f>
        <v>1.7256832177064751E-2</v>
      </c>
      <c r="D661" s="21">
        <f>Prices!J661</f>
        <v>1.0920670552029277E-2</v>
      </c>
      <c r="E661" s="21">
        <f>Prices!K661</f>
        <v>1.4307223333897001E-2</v>
      </c>
    </row>
    <row r="662" spans="1:5" x14ac:dyDescent="0.2">
      <c r="A662" s="41">
        <f>Prices!G662</f>
        <v>41381</v>
      </c>
      <c r="B662" s="21">
        <f>Prices!H662</f>
        <v>-2.1610751169188142E-3</v>
      </c>
      <c r="C662" s="21">
        <f>Prices!I662</f>
        <v>-1.8139072241422971E-2</v>
      </c>
      <c r="D662" s="21">
        <f>Prices!J662</f>
        <v>-1.31175889682692E-2</v>
      </c>
      <c r="E662" s="21">
        <f>Prices!K662</f>
        <v>-1.4327681064477793E-2</v>
      </c>
    </row>
    <row r="663" spans="1:5" x14ac:dyDescent="0.2">
      <c r="A663" s="41">
        <f>Prices!G663</f>
        <v>41382</v>
      </c>
      <c r="B663" s="21">
        <f>Prices!H663</f>
        <v>-1.7195255420169642E-2</v>
      </c>
      <c r="C663" s="21">
        <f>Prices!I663</f>
        <v>-2.9842944897735535E-2</v>
      </c>
      <c r="D663" s="21">
        <f>Prices!J663</f>
        <v>-1.9546411237943984E-2</v>
      </c>
      <c r="E663" s="21">
        <f>Prices!K663</f>
        <v>-6.7010038163348717E-3</v>
      </c>
    </row>
    <row r="664" spans="1:5" x14ac:dyDescent="0.2">
      <c r="A664" s="41">
        <f>Prices!G664</f>
        <v>41383</v>
      </c>
      <c r="B664" s="21">
        <f>Prices!H664</f>
        <v>1.4644991616961447E-2</v>
      </c>
      <c r="C664" s="21">
        <f>Prices!I664</f>
        <v>3.4692830908487071E-3</v>
      </c>
      <c r="D664" s="21">
        <f>Prices!J664</f>
        <v>2.3923242369583431E-3</v>
      </c>
      <c r="E664" s="21">
        <f>Prices!K664</f>
        <v>8.8479026035888086E-3</v>
      </c>
    </row>
    <row r="665" spans="1:5" x14ac:dyDescent="0.2">
      <c r="A665" s="41">
        <f>Prices!G665</f>
        <v>41386</v>
      </c>
      <c r="B665" s="21">
        <f>Prices!H665</f>
        <v>-4.0872259117677931E-3</v>
      </c>
      <c r="C665" s="21">
        <f>Prices!I665</f>
        <v>1.240780444112155E-2</v>
      </c>
      <c r="D665" s="21">
        <f>Prices!J665</f>
        <v>1.5908023666311166E-3</v>
      </c>
      <c r="E665" s="21">
        <f>Prices!K665</f>
        <v>4.6616299630284352E-3</v>
      </c>
    </row>
    <row r="666" spans="1:5" x14ac:dyDescent="0.2">
      <c r="A666" s="41">
        <f>Prices!G666</f>
        <v>41387</v>
      </c>
      <c r="B666" s="21">
        <f>Prices!H666</f>
        <v>1.4364512186422949E-2</v>
      </c>
      <c r="C666" s="21">
        <f>Prices!I666</f>
        <v>2.029974765083975E-2</v>
      </c>
      <c r="D666" s="21">
        <f>Prices!J666</f>
        <v>2.6211759256667744E-2</v>
      </c>
      <c r="E666" s="21">
        <f>Prices!K666</f>
        <v>1.0419218560000054E-2</v>
      </c>
    </row>
    <row r="667" spans="1:5" x14ac:dyDescent="0.2">
      <c r="A667" s="41">
        <f>Prices!G667</f>
        <v>41388</v>
      </c>
      <c r="B667" s="21">
        <f>Prices!H667</f>
        <v>-1.3402635978505561E-2</v>
      </c>
      <c r="C667" s="21">
        <f>Prices!I667</f>
        <v>-4.462298355024652E-4</v>
      </c>
      <c r="D667" s="21">
        <f>Prices!J667</f>
        <v>3.4055740319705041E-2</v>
      </c>
      <c r="E667" s="21">
        <f>Prices!K667</f>
        <v>6.3403386261207118E-6</v>
      </c>
    </row>
    <row r="668" spans="1:5" x14ac:dyDescent="0.2">
      <c r="A668" s="41">
        <f>Prices!G668</f>
        <v>41389</v>
      </c>
      <c r="B668" s="21">
        <f>Prices!H668</f>
        <v>7.9456843475009704E-3</v>
      </c>
      <c r="C668" s="21">
        <f>Prices!I668</f>
        <v>2.2025413136148142E-2</v>
      </c>
      <c r="D668" s="21">
        <f>Prices!J668</f>
        <v>8.2332941563203477E-3</v>
      </c>
      <c r="E668" s="21">
        <f>Prices!K668</f>
        <v>4.0347321953175808E-3</v>
      </c>
    </row>
    <row r="669" spans="1:5" x14ac:dyDescent="0.2">
      <c r="A669" s="41">
        <f>Prices!G669</f>
        <v>41390</v>
      </c>
      <c r="B669" s="21">
        <f>Prices!H669</f>
        <v>4.9583521253632589E-3</v>
      </c>
      <c r="C669" s="21">
        <f>Prices!I669</f>
        <v>-7.2406205651118216E-2</v>
      </c>
      <c r="D669" s="21">
        <f>Prices!J669</f>
        <v>-4.4544909801895738E-3</v>
      </c>
      <c r="E669" s="21">
        <f>Prices!K669</f>
        <v>-1.8421130594817869E-3</v>
      </c>
    </row>
    <row r="670" spans="1:5" x14ac:dyDescent="0.2">
      <c r="A670" s="41">
        <f>Prices!G670</f>
        <v>41393</v>
      </c>
      <c r="B670" s="21">
        <f>Prices!H670</f>
        <v>-8.2233009371868501E-3</v>
      </c>
      <c r="C670" s="21">
        <f>Prices!I670</f>
        <v>-1.9897176017132145E-2</v>
      </c>
      <c r="D670" s="21">
        <f>Prices!J670</f>
        <v>1.1931443695707866E-2</v>
      </c>
      <c r="E670" s="21">
        <f>Prices!K670</f>
        <v>7.1860116492188375E-3</v>
      </c>
    </row>
    <row r="671" spans="1:5" x14ac:dyDescent="0.2">
      <c r="A671" s="41">
        <f>Prices!G671</f>
        <v>41394</v>
      </c>
      <c r="B671" s="21">
        <f>Prices!H671</f>
        <v>-8.5470567570947037E-3</v>
      </c>
      <c r="C671" s="21">
        <f>Prices!I671</f>
        <v>1.6296931395887171E-2</v>
      </c>
      <c r="D671" s="21">
        <f>Prices!J671</f>
        <v>1.47385757746612E-2</v>
      </c>
      <c r="E671" s="21">
        <f>Prices!K671</f>
        <v>2.4848997165389797E-3</v>
      </c>
    </row>
    <row r="672" spans="1:5" x14ac:dyDescent="0.2">
      <c r="A672" s="41">
        <f>Prices!G672</f>
        <v>41395</v>
      </c>
      <c r="B672" s="21">
        <f>Prices!H672</f>
        <v>4.3746027886448517E-3</v>
      </c>
      <c r="C672" s="21">
        <f>Prices!I672</f>
        <v>-2.1984970984902708E-2</v>
      </c>
      <c r="D672" s="21">
        <f>Prices!J672</f>
        <v>-8.714701275524539E-3</v>
      </c>
      <c r="E672" s="21">
        <f>Prices!K672</f>
        <v>-9.3078835372633062E-3</v>
      </c>
    </row>
    <row r="673" spans="1:5" x14ac:dyDescent="0.2">
      <c r="A673" s="41">
        <f>Prices!G673</f>
        <v>41396</v>
      </c>
      <c r="B673" s="21">
        <f>Prices!H673</f>
        <v>5.1243889372299062E-3</v>
      </c>
      <c r="C673" s="21">
        <f>Prices!I673</f>
        <v>1.7403182560372432E-2</v>
      </c>
      <c r="D673" s="21">
        <f>Prices!J673</f>
        <v>1.1721472482573381E-2</v>
      </c>
      <c r="E673" s="21">
        <f>Prices!K673</f>
        <v>9.4079834845461896E-3</v>
      </c>
    </row>
    <row r="674" spans="1:5" x14ac:dyDescent="0.2">
      <c r="A674" s="41">
        <f>Prices!G674</f>
        <v>41397</v>
      </c>
      <c r="B674" s="21">
        <f>Prices!H674</f>
        <v>1.0068994008331189E-2</v>
      </c>
      <c r="C674" s="21">
        <f>Prices!I674</f>
        <v>2.1777911633080294E-2</v>
      </c>
      <c r="D674" s="21">
        <f>Prices!J674</f>
        <v>4.3449163851794204E-3</v>
      </c>
      <c r="E674" s="21">
        <f>Prices!K674</f>
        <v>1.053466681575288E-2</v>
      </c>
    </row>
    <row r="675" spans="1:5" x14ac:dyDescent="0.2">
      <c r="A675" s="41">
        <f>Prices!G675</f>
        <v>41400</v>
      </c>
      <c r="B675" s="21">
        <f>Prices!H675</f>
        <v>-5.2998729486336948E-3</v>
      </c>
      <c r="C675" s="21">
        <f>Prices!I675</f>
        <v>-9.0292500403497122E-3</v>
      </c>
      <c r="D675" s="21">
        <f>Prices!J675</f>
        <v>-2.8839566738338984E-3</v>
      </c>
      <c r="E675" s="21">
        <f>Prices!K675</f>
        <v>1.907778592967091E-3</v>
      </c>
    </row>
    <row r="676" spans="1:5" x14ac:dyDescent="0.2">
      <c r="A676" s="41">
        <f>Prices!G676</f>
        <v>41401</v>
      </c>
      <c r="B676" s="21">
        <f>Prices!H676</f>
        <v>0</v>
      </c>
      <c r="C676" s="21">
        <f>Prices!I676</f>
        <v>7.8601679989798168E-3</v>
      </c>
      <c r="D676" s="21">
        <f>Prices!J676</f>
        <v>-1.3015248849369887E-2</v>
      </c>
      <c r="E676" s="21">
        <f>Prices!K676</f>
        <v>5.2302695517774112E-3</v>
      </c>
    </row>
    <row r="677" spans="1:5" x14ac:dyDescent="0.2">
      <c r="A677" s="41">
        <f>Prices!G677</f>
        <v>41402</v>
      </c>
      <c r="B677" s="21">
        <f>Prices!H677</f>
        <v>-1.4038495645414279E-3</v>
      </c>
      <c r="C677" s="21">
        <f>Prices!I677</f>
        <v>3.6860015266393376E-3</v>
      </c>
      <c r="D677" s="21">
        <f>Prices!J677</f>
        <v>1.8315196116897914E-2</v>
      </c>
      <c r="E677" s="21">
        <f>Prices!K677</f>
        <v>4.1390810114789733E-3</v>
      </c>
    </row>
    <row r="678" spans="1:5" x14ac:dyDescent="0.2">
      <c r="A678" s="41">
        <f>Prices!G678</f>
        <v>41403</v>
      </c>
      <c r="B678" s="21">
        <f>Prices!H678</f>
        <v>1.9169558846909285E-3</v>
      </c>
      <c r="C678" s="21">
        <f>Prices!I678</f>
        <v>5.7213816209658042E-3</v>
      </c>
      <c r="D678" s="21">
        <f>Prices!J678</f>
        <v>7.1938732354137613E-4</v>
      </c>
      <c r="E678" s="21">
        <f>Prices!K678</f>
        <v>-3.6871036250232248E-3</v>
      </c>
    </row>
    <row r="679" spans="1:5" x14ac:dyDescent="0.2">
      <c r="A679" s="41">
        <f>Prices!G679</f>
        <v>41404</v>
      </c>
      <c r="B679" s="21">
        <f>Prices!H679</f>
        <v>6.250204192925538E-3</v>
      </c>
      <c r="C679" s="21">
        <f>Prices!I679</f>
        <v>1.3337950112619845E-2</v>
      </c>
      <c r="D679" s="21">
        <f>Prices!J679</f>
        <v>4.5291567369221131E-2</v>
      </c>
      <c r="E679" s="21">
        <f>Prices!K679</f>
        <v>4.3216551665963276E-3</v>
      </c>
    </row>
    <row r="680" spans="1:5" x14ac:dyDescent="0.2">
      <c r="A680" s="41">
        <f>Prices!G680</f>
        <v>41407</v>
      </c>
      <c r="B680" s="21">
        <f>Prices!H680</f>
        <v>-4.9437789400637354E-3</v>
      </c>
      <c r="C680" s="21">
        <f>Prices!I680</f>
        <v>3.3379872218386453E-3</v>
      </c>
      <c r="D680" s="21">
        <f>Prices!J680</f>
        <v>-2.0633068821194311E-2</v>
      </c>
      <c r="E680" s="21">
        <f>Prices!K680</f>
        <v>4.2889760728082038E-5</v>
      </c>
    </row>
    <row r="681" spans="1:5" x14ac:dyDescent="0.2">
      <c r="A681" s="41">
        <f>Prices!G681</f>
        <v>41408</v>
      </c>
      <c r="B681" s="21">
        <f>Prices!H681</f>
        <v>3.5668113141609165E-3</v>
      </c>
      <c r="C681" s="21">
        <f>Prices!I681</f>
        <v>1.4441796409315533E-2</v>
      </c>
      <c r="D681" s="21">
        <f>Prices!J681</f>
        <v>1.4746964813549868E-2</v>
      </c>
      <c r="E681" s="21">
        <f>Prices!K681</f>
        <v>1.0142153300132239E-2</v>
      </c>
    </row>
    <row r="682" spans="1:5" x14ac:dyDescent="0.2">
      <c r="A682" s="41">
        <f>Prices!G682</f>
        <v>41409</v>
      </c>
      <c r="B682" s="21">
        <f>Prices!H682</f>
        <v>1.3709026413687765E-2</v>
      </c>
      <c r="C682" s="21">
        <f>Prices!I682</f>
        <v>-6.5963566806788165E-3</v>
      </c>
      <c r="D682" s="21">
        <f>Prices!J682</f>
        <v>1.7301295980585607E-2</v>
      </c>
      <c r="E682" s="21">
        <f>Prices!K682</f>
        <v>5.1141359803923425E-3</v>
      </c>
    </row>
    <row r="683" spans="1:5" x14ac:dyDescent="0.2">
      <c r="A683" s="41">
        <f>Prices!G683</f>
        <v>41410</v>
      </c>
      <c r="B683" s="21">
        <f>Prices!H683</f>
        <v>-1.7029700191363021E-2</v>
      </c>
      <c r="C683" s="21">
        <f>Prices!I683</f>
        <v>-9.1536419087068222E-3</v>
      </c>
      <c r="D683" s="21">
        <f>Prices!J683</f>
        <v>-4.7616557968984674E-3</v>
      </c>
      <c r="E683" s="21">
        <f>Prices!K683</f>
        <v>-5.0097408063261017E-3</v>
      </c>
    </row>
    <row r="684" spans="1:5" x14ac:dyDescent="0.2">
      <c r="A684" s="41">
        <f>Prices!G684</f>
        <v>41411</v>
      </c>
      <c r="B684" s="21">
        <f>Prices!H684</f>
        <v>-8.0255554308364552E-3</v>
      </c>
      <c r="C684" s="21">
        <f>Prices!I684</f>
        <v>2.1883958259752756E-2</v>
      </c>
      <c r="D684" s="21">
        <f>Prices!J684</f>
        <v>1.640431438069756E-2</v>
      </c>
      <c r="E684" s="21">
        <f>Prices!K684</f>
        <v>1.0300096517175561E-2</v>
      </c>
    </row>
    <row r="685" spans="1:5" x14ac:dyDescent="0.2">
      <c r="A685" s="41">
        <f>Prices!G685</f>
        <v>41414</v>
      </c>
      <c r="B685" s="21">
        <f>Prices!H685</f>
        <v>-6.0356061876771444E-3</v>
      </c>
      <c r="C685" s="21">
        <f>Prices!I685</f>
        <v>-8.4104965487332706E-3</v>
      </c>
      <c r="D685" s="21">
        <f>Prices!J685</f>
        <v>-2.0174676730129182E-3</v>
      </c>
      <c r="E685" s="21">
        <f>Prices!K685</f>
        <v>-7.0761814036890414E-4</v>
      </c>
    </row>
    <row r="686" spans="1:5" x14ac:dyDescent="0.2">
      <c r="A686" s="41">
        <f>Prices!G686</f>
        <v>41415</v>
      </c>
      <c r="B686" s="21">
        <f>Prices!H686</f>
        <v>-1.2963030759673884E-4</v>
      </c>
      <c r="C686" s="21">
        <f>Prices!I686</f>
        <v>4.5958673464852051E-3</v>
      </c>
      <c r="D686" s="21">
        <f>Prices!J686</f>
        <v>1.0497953202009302E-2</v>
      </c>
      <c r="E686" s="21">
        <f>Prices!K686</f>
        <v>1.7223862189816863E-3</v>
      </c>
    </row>
    <row r="687" spans="1:5" x14ac:dyDescent="0.2">
      <c r="A687" s="41">
        <f>Prices!G687</f>
        <v>41416</v>
      </c>
      <c r="B687" s="21">
        <f>Prices!H687</f>
        <v>-4.6515036412704772E-3</v>
      </c>
      <c r="C687" s="21">
        <f>Prices!I687</f>
        <v>-2.1944512646814185E-2</v>
      </c>
      <c r="D687" s="21">
        <f>Prices!J687</f>
        <v>-3.485278992480545E-2</v>
      </c>
      <c r="E687" s="21">
        <f>Prices!K687</f>
        <v>-8.2736572399864095E-3</v>
      </c>
    </row>
    <row r="688" spans="1:5" x14ac:dyDescent="0.2">
      <c r="A688" s="41">
        <f>Prices!G688</f>
        <v>41417</v>
      </c>
      <c r="B688" s="21">
        <f>Prices!H688</f>
        <v>-9.0874786939799841E-3</v>
      </c>
      <c r="C688" s="21">
        <f>Prices!I688</f>
        <v>-4.4112877288339236E-3</v>
      </c>
      <c r="D688" s="21">
        <f>Prices!J688</f>
        <v>1.5972346250052727E-2</v>
      </c>
      <c r="E688" s="21">
        <f>Prices!K688</f>
        <v>-2.9238324645374236E-3</v>
      </c>
    </row>
    <row r="689" spans="1:5" x14ac:dyDescent="0.2">
      <c r="A689" s="41">
        <f>Prices!G689</f>
        <v>41418</v>
      </c>
      <c r="B689" s="21">
        <f>Prices!H689</f>
        <v>1.2839411262795163E-2</v>
      </c>
      <c r="C689" s="21">
        <f>Prices!I689</f>
        <v>-2.2920244198776363E-4</v>
      </c>
      <c r="D689" s="21">
        <f>Prices!J689</f>
        <v>-6.1518417121283475E-3</v>
      </c>
      <c r="E689" s="21">
        <f>Prices!K689</f>
        <v>-5.5136533222233108E-4</v>
      </c>
    </row>
    <row r="690" spans="1:5" x14ac:dyDescent="0.2">
      <c r="A690" s="41">
        <f>Prices!G690</f>
        <v>41422</v>
      </c>
      <c r="B690" s="21">
        <f>Prices!H690</f>
        <v>1.2940688938612281E-4</v>
      </c>
      <c r="C690" s="21">
        <f>Prices!I690</f>
        <v>2.1204260894969851E-2</v>
      </c>
      <c r="D690" s="21">
        <f>Prices!J690</f>
        <v>-6.8775951847277472E-4</v>
      </c>
      <c r="E690" s="21">
        <f>Prices!K690</f>
        <v>6.3409815423032256E-3</v>
      </c>
    </row>
    <row r="691" spans="1:5" x14ac:dyDescent="0.2">
      <c r="A691" s="41">
        <f>Prices!G691</f>
        <v>41423</v>
      </c>
      <c r="B691" s="21">
        <f>Prices!H691</f>
        <v>-1.4097367964552734E-2</v>
      </c>
      <c r="C691" s="21">
        <f>Prices!I691</f>
        <v>-6.5846309005775927E-3</v>
      </c>
      <c r="D691" s="21">
        <f>Prices!J691</f>
        <v>-6.1938332576061406E-3</v>
      </c>
      <c r="E691" s="21">
        <f>Prices!K691</f>
        <v>-7.0479823525468888E-3</v>
      </c>
    </row>
    <row r="692" spans="1:5" x14ac:dyDescent="0.2">
      <c r="A692" s="41">
        <f>Prices!G692</f>
        <v>41424</v>
      </c>
      <c r="B692" s="21">
        <f>Prices!H692</f>
        <v>-7.871200281998678E-3</v>
      </c>
      <c r="C692" s="21">
        <f>Prices!I692</f>
        <v>4.8959086524293927E-3</v>
      </c>
      <c r="D692" s="21">
        <f>Prices!J692</f>
        <v>1.3157744222755285E-2</v>
      </c>
      <c r="E692" s="21">
        <f>Prices!K692</f>
        <v>3.6703444969878873E-3</v>
      </c>
    </row>
    <row r="693" spans="1:5" x14ac:dyDescent="0.2">
      <c r="A693" s="41">
        <f>Prices!G693</f>
        <v>41425</v>
      </c>
      <c r="B693" s="21">
        <f>Prices!H693</f>
        <v>-1.0445564449047855E-2</v>
      </c>
      <c r="C693" s="21">
        <f>Prices!I693</f>
        <v>8.8820415630197491E-3</v>
      </c>
      <c r="D693" s="21">
        <f>Prices!J693</f>
        <v>-1.093671715540967E-2</v>
      </c>
      <c r="E693" s="21">
        <f>Prices!K693</f>
        <v>-1.430724156258345E-2</v>
      </c>
    </row>
    <row r="694" spans="1:5" x14ac:dyDescent="0.2">
      <c r="A694" s="41">
        <f>Prices!G694</f>
        <v>41428</v>
      </c>
      <c r="B694" s="21">
        <f>Prices!H694</f>
        <v>1.1357604209755083E-2</v>
      </c>
      <c r="C694" s="21">
        <f>Prices!I694</f>
        <v>-8.618141133378554E-3</v>
      </c>
      <c r="D694" s="21">
        <f>Prices!J694</f>
        <v>-1.3819069957645702E-3</v>
      </c>
      <c r="E694" s="21">
        <f>Prices!K694</f>
        <v>5.935988606007081E-3</v>
      </c>
    </row>
    <row r="695" spans="1:5" x14ac:dyDescent="0.2">
      <c r="A695" s="41">
        <f>Prices!G695</f>
        <v>41429</v>
      </c>
      <c r="B695" s="21">
        <f>Prices!H695</f>
        <v>3.3031771640071009E-3</v>
      </c>
      <c r="C695" s="21">
        <f>Prices!I695</f>
        <v>-4.4214636255249795E-3</v>
      </c>
      <c r="D695" s="21">
        <f>Prices!J695</f>
        <v>1.3838193053434811E-3</v>
      </c>
      <c r="E695" s="21">
        <f>Prices!K695</f>
        <v>-5.5108074502410176E-3</v>
      </c>
    </row>
    <row r="696" spans="1:5" x14ac:dyDescent="0.2">
      <c r="A696" s="41">
        <f>Prices!G696</f>
        <v>41430</v>
      </c>
      <c r="B696" s="21">
        <f>Prices!H696</f>
        <v>-9.0860759546559297E-3</v>
      </c>
      <c r="C696" s="21">
        <f>Prices!I696</f>
        <v>5.5325314888881039E-3</v>
      </c>
      <c r="D696" s="21">
        <f>Prices!J696</f>
        <v>-2.1423070397085686E-2</v>
      </c>
      <c r="E696" s="21">
        <f>Prices!K696</f>
        <v>-1.3779733067158628E-2</v>
      </c>
    </row>
    <row r="697" spans="1:5" x14ac:dyDescent="0.2">
      <c r="A697" s="41">
        <f>Prices!G697</f>
        <v>41431</v>
      </c>
      <c r="B697" s="21">
        <f>Prices!H697</f>
        <v>5.0494897630286089E-3</v>
      </c>
      <c r="C697" s="21">
        <f>Prices!I697</f>
        <v>2.4704076925621266E-3</v>
      </c>
      <c r="D697" s="21">
        <f>Prices!J697</f>
        <v>6.3554937333818451E-3</v>
      </c>
      <c r="E697" s="21">
        <f>Prices!K697</f>
        <v>8.4902944845750561E-3</v>
      </c>
    </row>
    <row r="698" spans="1:5" x14ac:dyDescent="0.2">
      <c r="A698" s="41">
        <f>Prices!G698</f>
        <v>41432</v>
      </c>
      <c r="B698" s="21">
        <f>Prices!H698</f>
        <v>9.2555078295149789E-3</v>
      </c>
      <c r="C698" s="21">
        <f>Prices!I698</f>
        <v>3.3752727785253178E-2</v>
      </c>
      <c r="D698" s="21">
        <f>Prices!J698</f>
        <v>1.4035211434721306E-2</v>
      </c>
      <c r="E698" s="21">
        <f>Prices!K698</f>
        <v>1.2831541048059281E-2</v>
      </c>
    </row>
    <row r="699" spans="1:5" x14ac:dyDescent="0.2">
      <c r="A699" s="41">
        <f>Prices!G699</f>
        <v>41435</v>
      </c>
      <c r="B699" s="21">
        <f>Prices!H699</f>
        <v>-7.5981853564295286E-3</v>
      </c>
      <c r="C699" s="21">
        <f>Prices!I699</f>
        <v>1.5169576904414228E-2</v>
      </c>
      <c r="D699" s="21">
        <f>Prices!J699</f>
        <v>-6.9186813874488884E-4</v>
      </c>
      <c r="E699" s="21">
        <f>Prices!K699</f>
        <v>-3.4681327402430462E-4</v>
      </c>
    </row>
    <row r="700" spans="1:5" x14ac:dyDescent="0.2">
      <c r="A700" s="41">
        <f>Prices!G700</f>
        <v>41436</v>
      </c>
      <c r="B700" s="21">
        <f>Prices!H700</f>
        <v>-6.6006427240331688E-3</v>
      </c>
      <c r="C700" s="21">
        <f>Prices!I700</f>
        <v>-2.2378756606669103E-2</v>
      </c>
      <c r="D700" s="21">
        <f>Prices!J700</f>
        <v>-1.8698275130288655E-2</v>
      </c>
      <c r="E700" s="21">
        <f>Prices!K700</f>
        <v>-1.0153367340685282E-2</v>
      </c>
    </row>
    <row r="701" spans="1:5" x14ac:dyDescent="0.2">
      <c r="A701" s="41">
        <f>Prices!G701</f>
        <v>41437</v>
      </c>
      <c r="B701" s="21">
        <f>Prices!H701</f>
        <v>-5.4488194567737696E-3</v>
      </c>
      <c r="C701" s="21">
        <f>Prices!I701</f>
        <v>-1.1318175003871001E-2</v>
      </c>
      <c r="D701" s="21">
        <f>Prices!J701</f>
        <v>-8.4683430403241777E-3</v>
      </c>
      <c r="E701" s="21">
        <f>Prices!K701</f>
        <v>-8.3695552988705124E-3</v>
      </c>
    </row>
    <row r="702" spans="1:5" x14ac:dyDescent="0.2">
      <c r="A702" s="41">
        <f>Prices!G702</f>
        <v>41438</v>
      </c>
      <c r="B702" s="21">
        <f>Prices!H702</f>
        <v>2.1380746927197624E-3</v>
      </c>
      <c r="C702" s="21">
        <f>Prices!I702</f>
        <v>1.5165482487200954E-2</v>
      </c>
      <c r="D702" s="21">
        <f>Prices!J702</f>
        <v>2.277593596868055E-2</v>
      </c>
      <c r="E702" s="21">
        <f>Prices!K702</f>
        <v>1.4784290864184202E-2</v>
      </c>
    </row>
    <row r="703" spans="1:5" x14ac:dyDescent="0.2">
      <c r="A703" s="41">
        <f>Prices!G703</f>
        <v>41439</v>
      </c>
      <c r="B703" s="21">
        <f>Prices!H703</f>
        <v>-1.7333346587001487E-3</v>
      </c>
      <c r="C703" s="21">
        <f>Prices!I703</f>
        <v>-6.5267165911445657E-3</v>
      </c>
      <c r="D703" s="21">
        <f>Prices!J703</f>
        <v>-1.3923248649043707E-3</v>
      </c>
      <c r="E703" s="21">
        <f>Prices!K703</f>
        <v>-5.8850161873152951E-3</v>
      </c>
    </row>
    <row r="704" spans="1:5" x14ac:dyDescent="0.2">
      <c r="A704" s="41">
        <f>Prices!G704</f>
        <v>41442</v>
      </c>
      <c r="B704" s="21">
        <f>Prices!H704</f>
        <v>1.0688988052388337E-3</v>
      </c>
      <c r="C704" s="21">
        <f>Prices!I704</f>
        <v>1.4854542049829167E-2</v>
      </c>
      <c r="D704" s="21">
        <f>Prices!J704</f>
        <v>9.755942408357976E-3</v>
      </c>
      <c r="E704" s="21">
        <f>Prices!K704</f>
        <v>7.5673646833507302E-3</v>
      </c>
    </row>
    <row r="705" spans="1:5" x14ac:dyDescent="0.2">
      <c r="A705" s="41">
        <f>Prices!G705</f>
        <v>41443</v>
      </c>
      <c r="B705" s="21">
        <f>Prices!H705</f>
        <v>1.0406749690693282E-2</v>
      </c>
      <c r="C705" s="21">
        <f>Prices!I705</f>
        <v>1.3306510939853355E-2</v>
      </c>
      <c r="D705" s="21">
        <f>Prices!J705</f>
        <v>-6.2109302220789697E-3</v>
      </c>
      <c r="E705" s="21">
        <f>Prices!K705</f>
        <v>7.7911580535829916E-3</v>
      </c>
    </row>
    <row r="706" spans="1:5" x14ac:dyDescent="0.2">
      <c r="A706" s="41">
        <f>Prices!G706</f>
        <v>41444</v>
      </c>
      <c r="B706" s="21">
        <f>Prices!H706</f>
        <v>-1.6770416295412024E-2</v>
      </c>
      <c r="C706" s="21">
        <f>Prices!I706</f>
        <v>-1.2776853078289574E-2</v>
      </c>
      <c r="D706" s="21">
        <f>Prices!J706</f>
        <v>3.0555714038086768E-2</v>
      </c>
      <c r="E706" s="21">
        <f>Prices!K706</f>
        <v>-1.3851474553830623E-2</v>
      </c>
    </row>
    <row r="707" spans="1:5" x14ac:dyDescent="0.2">
      <c r="A707" s="41">
        <f>Prices!G707</f>
        <v>41445</v>
      </c>
      <c r="B707" s="21">
        <f>Prices!H707</f>
        <v>-1.9205154933777276E-2</v>
      </c>
      <c r="C707" s="21">
        <f>Prices!I707</f>
        <v>-1.6968655462301308E-2</v>
      </c>
      <c r="D707" s="21">
        <f>Prices!J707</f>
        <v>-2.6954064193504879E-2</v>
      </c>
      <c r="E707" s="21">
        <f>Prices!K707</f>
        <v>-2.5010351365277073E-2</v>
      </c>
    </row>
    <row r="708" spans="1:5" x14ac:dyDescent="0.2">
      <c r="A708" s="41">
        <f>Prices!G708</f>
        <v>41446</v>
      </c>
      <c r="B708" s="21">
        <f>Prices!H708</f>
        <v>6.5729003682953478E-3</v>
      </c>
      <c r="C708" s="21">
        <f>Prices!I708</f>
        <v>-2.9254754392038507E-4</v>
      </c>
      <c r="D708" s="21">
        <f>Prices!J708</f>
        <v>-1.385486581402029E-3</v>
      </c>
      <c r="E708" s="21">
        <f>Prices!K708</f>
        <v>2.6697770150401201E-3</v>
      </c>
    </row>
    <row r="709" spans="1:5" x14ac:dyDescent="0.2">
      <c r="A709" s="41">
        <f>Prices!G709</f>
        <v>41449</v>
      </c>
      <c r="B709" s="21">
        <f>Prices!H709</f>
        <v>9.3863355098030721E-3</v>
      </c>
      <c r="C709" s="21">
        <f>Prices!I709</f>
        <v>-1.0059980083904296E-2</v>
      </c>
      <c r="D709" s="21">
        <f>Prices!J709</f>
        <v>-2.0804401930385019E-2</v>
      </c>
      <c r="E709" s="21">
        <f>Prices!K709</f>
        <v>-1.2145015695615546E-2</v>
      </c>
    </row>
    <row r="710" spans="1:5" x14ac:dyDescent="0.2">
      <c r="A710" s="41">
        <f>Prices!G710</f>
        <v>41450</v>
      </c>
      <c r="B710" s="21">
        <f>Prices!H710</f>
        <v>2.2914448989912505E-3</v>
      </c>
      <c r="C710" s="21">
        <f>Prices!I710</f>
        <v>5.469081538574061E-3</v>
      </c>
      <c r="D710" s="21">
        <f>Prices!J710</f>
        <v>7.082261720895211E-3</v>
      </c>
      <c r="E710" s="21">
        <f>Prices!K710</f>
        <v>9.4972718171923987E-3</v>
      </c>
    </row>
    <row r="711" spans="1:5" x14ac:dyDescent="0.2">
      <c r="A711" s="41">
        <f>Prices!G711</f>
        <v>41451</v>
      </c>
      <c r="B711" s="21">
        <f>Prices!H711</f>
        <v>8.6052747465182183E-3</v>
      </c>
      <c r="C711" s="21">
        <f>Prices!I711</f>
        <v>2.0140406749625139E-2</v>
      </c>
      <c r="D711" s="21">
        <f>Prices!J711</f>
        <v>-5.6256213117724663E-3</v>
      </c>
      <c r="E711" s="21">
        <f>Prices!K711</f>
        <v>9.5904867803981997E-3</v>
      </c>
    </row>
    <row r="712" spans="1:5" x14ac:dyDescent="0.2">
      <c r="A712" s="41">
        <f>Prices!G712</f>
        <v>41452</v>
      </c>
      <c r="B712" s="21">
        <f>Prices!H712</f>
        <v>3.3332193586631865E-3</v>
      </c>
      <c r="C712" s="21">
        <f>Prices!I712</f>
        <v>-7.2082717976873489E-5</v>
      </c>
      <c r="D712" s="21">
        <f>Prices!J712</f>
        <v>-9.1939779511993613E-3</v>
      </c>
      <c r="E712" s="21">
        <f>Prices!K712</f>
        <v>6.1998309307298438E-3</v>
      </c>
    </row>
    <row r="713" spans="1:5" x14ac:dyDescent="0.2">
      <c r="A713" s="41">
        <f>Prices!G713</f>
        <v>41453</v>
      </c>
      <c r="B713" s="21">
        <f>Prices!H713</f>
        <v>-1.0231146822421803E-2</v>
      </c>
      <c r="C713" s="21">
        <f>Prices!I713</f>
        <v>5.0441147266089281E-4</v>
      </c>
      <c r="D713" s="21">
        <f>Prices!J713</f>
        <v>2.1410604282288137E-3</v>
      </c>
      <c r="E713" s="21">
        <f>Prices!K713</f>
        <v>-4.289562490818577E-3</v>
      </c>
    </row>
    <row r="714" spans="1:5" x14ac:dyDescent="0.2">
      <c r="A714" s="41">
        <f>Prices!G714</f>
        <v>41456</v>
      </c>
      <c r="B714" s="21">
        <f>Prices!H714</f>
        <v>1.3423808082011514E-3</v>
      </c>
      <c r="C714" s="21">
        <f>Prices!I714</f>
        <v>1.5881018196294949E-2</v>
      </c>
      <c r="D714" s="21">
        <f>Prices!J714</f>
        <v>4.2739701277949571E-3</v>
      </c>
      <c r="E714" s="21">
        <f>Prices!K714</f>
        <v>5.4037476923645134E-3</v>
      </c>
    </row>
    <row r="715" spans="1:5" x14ac:dyDescent="0.2">
      <c r="A715" s="41">
        <f>Prices!G715</f>
        <v>41457</v>
      </c>
      <c r="B715" s="21">
        <f>Prices!H715</f>
        <v>1.6086392151643313E-3</v>
      </c>
      <c r="C715" s="21">
        <f>Prices!I715</f>
        <v>5.7780973171162042E-3</v>
      </c>
      <c r="D715" s="21">
        <f>Prices!J715</f>
        <v>-7.0931254203454586E-4</v>
      </c>
      <c r="E715" s="21">
        <f>Prices!K715</f>
        <v>-5.4490824618036449E-4</v>
      </c>
    </row>
    <row r="716" spans="1:5" x14ac:dyDescent="0.2">
      <c r="A716" s="41">
        <f>Prices!G716</f>
        <v>41458</v>
      </c>
      <c r="B716" s="21">
        <f>Prices!H716</f>
        <v>6.6926232136255951E-4</v>
      </c>
      <c r="C716" s="21">
        <f>Prices!I716</f>
        <v>1.0573672451237304E-3</v>
      </c>
      <c r="D716" s="21">
        <f>Prices!J716</f>
        <v>2.8388079372594355E-3</v>
      </c>
      <c r="E716" s="21">
        <f>Prices!K716</f>
        <v>8.2404715767370185E-4</v>
      </c>
    </row>
    <row r="717" spans="1:5" x14ac:dyDescent="0.2">
      <c r="A717" s="41">
        <f>Prices!G717</f>
        <v>41460</v>
      </c>
      <c r="B717" s="21">
        <f>Prices!H717</f>
        <v>6.0191406172931681E-3</v>
      </c>
      <c r="C717" s="21">
        <f>Prices!I717</f>
        <v>6.5133774876457995E-3</v>
      </c>
      <c r="D717" s="21">
        <f>Prices!J717</f>
        <v>7.7846910083168019E-3</v>
      </c>
      <c r="E717" s="21">
        <f>Prices!K717</f>
        <v>1.0201732472338909E-2</v>
      </c>
    </row>
    <row r="718" spans="1:5" x14ac:dyDescent="0.2">
      <c r="A718" s="41">
        <f>Prices!G718</f>
        <v>41463</v>
      </c>
      <c r="B718" s="21">
        <f>Prices!H718</f>
        <v>1.9944110262121787E-2</v>
      </c>
      <c r="C718" s="21">
        <f>Prices!I718</f>
        <v>1.6475468408906124E-2</v>
      </c>
      <c r="D718" s="21">
        <f>Prices!J718</f>
        <v>-4.9155619846211751E-3</v>
      </c>
      <c r="E718" s="21">
        <f>Prices!K718</f>
        <v>5.2515463182118971E-3</v>
      </c>
    </row>
    <row r="719" spans="1:5" x14ac:dyDescent="0.2">
      <c r="A719" s="41">
        <f>Prices!G719</f>
        <v>41464</v>
      </c>
      <c r="B719" s="21">
        <f>Prices!H719</f>
        <v>4.171624899667911E-3</v>
      </c>
      <c r="C719" s="21">
        <f>Prices!I719</f>
        <v>3.2347933492309355E-3</v>
      </c>
      <c r="D719" s="21">
        <f>Prices!J719</f>
        <v>4.9398440944619093E-3</v>
      </c>
      <c r="E719" s="21">
        <f>Prices!K719</f>
        <v>7.2296705082459667E-3</v>
      </c>
    </row>
    <row r="720" spans="1:5" x14ac:dyDescent="0.2">
      <c r="A720" s="41">
        <f>Prices!G720</f>
        <v>41465</v>
      </c>
      <c r="B720" s="21">
        <f>Prices!H720</f>
        <v>-3.3752179382442555E-3</v>
      </c>
      <c r="C720" s="21">
        <f>Prices!I720</f>
        <v>2.7441402370012025E-3</v>
      </c>
      <c r="D720" s="21">
        <f>Prices!J720</f>
        <v>1.334272971142636E-2</v>
      </c>
      <c r="E720" s="21">
        <f>Prices!K720</f>
        <v>1.8159255459360146E-4</v>
      </c>
    </row>
    <row r="721" spans="1:5" x14ac:dyDescent="0.2">
      <c r="A721" s="41">
        <f>Prices!G721</f>
        <v>41466</v>
      </c>
      <c r="B721" s="21">
        <f>Prices!H721</f>
        <v>1.1202295932091313E-2</v>
      </c>
      <c r="C721" s="21">
        <f>Prices!I721</f>
        <v>2.5074395546638373E-2</v>
      </c>
      <c r="D721" s="21">
        <f>Prices!J721</f>
        <v>1.3860222966455948E-2</v>
      </c>
      <c r="E721" s="21">
        <f>Prices!K721</f>
        <v>1.3554250261869738E-2</v>
      </c>
    </row>
    <row r="722" spans="1:5" x14ac:dyDescent="0.2">
      <c r="A722" s="41">
        <f>Prices!G722</f>
        <v>41467</v>
      </c>
      <c r="B722" s="21">
        <f>Prices!H722</f>
        <v>0</v>
      </c>
      <c r="C722" s="21">
        <f>Prices!I722</f>
        <v>2.6329826154039004E-2</v>
      </c>
      <c r="D722" s="21">
        <f>Prices!J722</f>
        <v>6.8344359566241408E-4</v>
      </c>
      <c r="E722" s="21">
        <f>Prices!K722</f>
        <v>3.0864831096168999E-3</v>
      </c>
    </row>
    <row r="723" spans="1:5" x14ac:dyDescent="0.2">
      <c r="A723" s="41">
        <f>Prices!G723</f>
        <v>41470</v>
      </c>
      <c r="B723" s="21">
        <f>Prices!H723</f>
        <v>-7.7290640538801685E-3</v>
      </c>
      <c r="C723" s="21">
        <f>Prices!I723</f>
        <v>-3.1864601748211596E-3</v>
      </c>
      <c r="D723" s="21">
        <f>Prices!J723</f>
        <v>-2.0490124088985429E-3</v>
      </c>
      <c r="E723" s="21">
        <f>Prices!K723</f>
        <v>1.3748796749877279E-3</v>
      </c>
    </row>
    <row r="724" spans="1:5" x14ac:dyDescent="0.2">
      <c r="A724" s="41">
        <f>Prices!G724</f>
        <v>41471</v>
      </c>
      <c r="B724" s="21">
        <f>Prices!H724</f>
        <v>4.4143314945657873E-3</v>
      </c>
      <c r="C724" s="21">
        <f>Prices!I724</f>
        <v>9.7859217832829692E-4</v>
      </c>
      <c r="D724" s="21">
        <f>Prices!J724</f>
        <v>5.4757133777552092E-3</v>
      </c>
      <c r="E724" s="21">
        <f>Prices!K724</f>
        <v>-3.7087607726598026E-3</v>
      </c>
    </row>
    <row r="725" spans="1:5" x14ac:dyDescent="0.2">
      <c r="A725" s="41">
        <f>Prices!G725</f>
        <v>41472</v>
      </c>
      <c r="B725" s="21">
        <f>Prices!H725</f>
        <v>-2.1974651614333142E-3</v>
      </c>
      <c r="C725" s="21">
        <f>Prices!I725</f>
        <v>5.9308240733655371E-3</v>
      </c>
      <c r="D725" s="21">
        <f>Prices!J725</f>
        <v>-5.4458932273562244E-3</v>
      </c>
      <c r="E725" s="21">
        <f>Prices!K725</f>
        <v>2.7740469690020753E-3</v>
      </c>
    </row>
    <row r="726" spans="1:5" x14ac:dyDescent="0.2">
      <c r="A726" s="41">
        <f>Prices!G726</f>
        <v>41473</v>
      </c>
      <c r="B726" s="21">
        <f>Prices!H726</f>
        <v>1.8133431216662652E-3</v>
      </c>
      <c r="C726" s="21">
        <f>Prices!I726</f>
        <v>-1.4836897460727139E-2</v>
      </c>
      <c r="D726" s="21">
        <f>Prices!J726</f>
        <v>-4.107134037251936E-3</v>
      </c>
      <c r="E726" s="21">
        <f>Prices!K726</f>
        <v>5.0329647803148969E-3</v>
      </c>
    </row>
    <row r="727" spans="1:5" x14ac:dyDescent="0.2">
      <c r="A727" s="41">
        <f>Prices!G727</f>
        <v>41474</v>
      </c>
      <c r="B727" s="21">
        <f>Prices!H727</f>
        <v>9.5679189939241877E-3</v>
      </c>
      <c r="C727" s="21">
        <f>Prices!I727</f>
        <v>3.682924684424993E-3</v>
      </c>
      <c r="D727" s="21">
        <f>Prices!J727</f>
        <v>-2.1305807160395429E-2</v>
      </c>
      <c r="E727" s="21">
        <f>Prices!K727</f>
        <v>1.6100504969605023E-3</v>
      </c>
    </row>
    <row r="728" spans="1:5" x14ac:dyDescent="0.2">
      <c r="A728" s="41">
        <f>Prices!G728</f>
        <v>41477</v>
      </c>
      <c r="B728" s="21">
        <f>Prices!H728</f>
        <v>-2.6893599573582514E-3</v>
      </c>
      <c r="C728" s="21">
        <f>Prices!I728</f>
        <v>-5.7334185981697816E-3</v>
      </c>
      <c r="D728" s="21">
        <f>Prices!J728</f>
        <v>-7.0224893218040485E-4</v>
      </c>
      <c r="E728" s="21">
        <f>Prices!K728</f>
        <v>2.033026061925236E-3</v>
      </c>
    </row>
    <row r="729" spans="1:5" x14ac:dyDescent="0.2">
      <c r="A729" s="41">
        <f>Prices!G729</f>
        <v>41478</v>
      </c>
      <c r="B729" s="21">
        <f>Prices!H729</f>
        <v>8.7323108446973434E-3</v>
      </c>
      <c r="C729" s="21">
        <f>Prices!I729</f>
        <v>-7.9741229520604584E-3</v>
      </c>
      <c r="D729" s="21">
        <f>Prices!J729</f>
        <v>-1.4053041970913949E-3</v>
      </c>
      <c r="E729" s="21">
        <f>Prices!K729</f>
        <v>-1.8519365309336289E-3</v>
      </c>
    </row>
    <row r="730" spans="1:5" x14ac:dyDescent="0.2">
      <c r="A730" s="41">
        <f>Prices!G730</f>
        <v>41479</v>
      </c>
      <c r="B730" s="21">
        <f>Prices!H730</f>
        <v>-4.073445944664824E-3</v>
      </c>
      <c r="C730" s="21">
        <f>Prices!I730</f>
        <v>-7.0418452687950328E-3</v>
      </c>
      <c r="D730" s="21">
        <f>Prices!J730</f>
        <v>0</v>
      </c>
      <c r="E730" s="21">
        <f>Prices!K730</f>
        <v>-3.8112219658775759E-3</v>
      </c>
    </row>
    <row r="731" spans="1:5" x14ac:dyDescent="0.2">
      <c r="A731" s="41">
        <f>Prices!G731</f>
        <v>41480</v>
      </c>
      <c r="B731" s="21">
        <f>Prices!H731</f>
        <v>-2.8122720148145179E-3</v>
      </c>
      <c r="C731" s="21">
        <f>Prices!I731</f>
        <v>1.4919417723538997E-2</v>
      </c>
      <c r="D731" s="21">
        <f>Prices!J731</f>
        <v>3.5189253121725717E-3</v>
      </c>
      <c r="E731" s="21">
        <f>Prices!K731</f>
        <v>2.5564724431663688E-3</v>
      </c>
    </row>
    <row r="732" spans="1:5" x14ac:dyDescent="0.2">
      <c r="A732" s="41">
        <f>Prices!G732</f>
        <v>41481</v>
      </c>
      <c r="B732" s="21">
        <f>Prices!H732</f>
        <v>-1.2843142273115716E-4</v>
      </c>
      <c r="C732" s="21">
        <f>Prices!I732</f>
        <v>2.837838020631045E-2</v>
      </c>
      <c r="D732" s="21">
        <f>Prices!J732</f>
        <v>-4.2080298800556415E-3</v>
      </c>
      <c r="E732" s="21">
        <f>Prices!K732</f>
        <v>8.2829403934336909E-4</v>
      </c>
    </row>
    <row r="733" spans="1:5" x14ac:dyDescent="0.2">
      <c r="A733" s="41">
        <f>Prices!G733</f>
        <v>41484</v>
      </c>
      <c r="B733" s="21">
        <f>Prices!H733</f>
        <v>-1.2816979264442983E-4</v>
      </c>
      <c r="C733" s="21">
        <f>Prices!I733</f>
        <v>-1.8941687632858861E-2</v>
      </c>
      <c r="D733" s="21">
        <f>Prices!J733</f>
        <v>-2.1125002601073417E-3</v>
      </c>
      <c r="E733" s="21">
        <f>Prices!K733</f>
        <v>-3.7360375434251081E-3</v>
      </c>
    </row>
    <row r="734" spans="1:5" x14ac:dyDescent="0.2">
      <c r="A734" s="41">
        <f>Prices!G734</f>
        <v>41485</v>
      </c>
      <c r="B734" s="21">
        <f>Prices!H734</f>
        <v>-1.2820455568269692E-3</v>
      </c>
      <c r="C734" s="21">
        <f>Prices!I734</f>
        <v>-1.2054929517345547E-2</v>
      </c>
      <c r="D734" s="21">
        <f>Prices!J734</f>
        <v>1.6937139661857614E-2</v>
      </c>
      <c r="E734" s="21">
        <f>Prices!K734</f>
        <v>3.7381700702421305E-4</v>
      </c>
    </row>
    <row r="735" spans="1:5" x14ac:dyDescent="0.2">
      <c r="A735" s="41">
        <f>Prices!G735</f>
        <v>41486</v>
      </c>
      <c r="B735" s="21">
        <f>Prices!H735</f>
        <v>6.4165989291995091E-4</v>
      </c>
      <c r="C735" s="21">
        <f>Prices!I735</f>
        <v>-3.9350379640001876E-3</v>
      </c>
      <c r="D735" s="21">
        <f>Prices!J735</f>
        <v>2.0821571359046498E-3</v>
      </c>
      <c r="E735" s="21">
        <f>Prices!K735</f>
        <v>-1.3640952651305938E-4</v>
      </c>
    </row>
    <row r="736" spans="1:5" x14ac:dyDescent="0.2">
      <c r="A736" s="41">
        <f>Prices!G736</f>
        <v>41487</v>
      </c>
      <c r="B736" s="21">
        <f>Prices!H736</f>
        <v>3.5929964281123713E-3</v>
      </c>
      <c r="C736" s="21">
        <f>Prices!I736</f>
        <v>1.4441254357437261E-2</v>
      </c>
      <c r="D736" s="21">
        <f>Prices!J736</f>
        <v>1.385018039443997E-2</v>
      </c>
      <c r="E736" s="21">
        <f>Prices!K736</f>
        <v>1.2540570109573546E-2</v>
      </c>
    </row>
    <row r="737" spans="1:5" x14ac:dyDescent="0.2">
      <c r="A737" s="41">
        <f>Prices!G737</f>
        <v>41488</v>
      </c>
      <c r="B737" s="21">
        <f>Prices!H737</f>
        <v>6.7756367905153674E-3</v>
      </c>
      <c r="C737" s="21">
        <f>Prices!I737</f>
        <v>-4.4506883385330154E-3</v>
      </c>
      <c r="D737" s="21">
        <f>Prices!J737</f>
        <v>8.1970008445622078E-3</v>
      </c>
      <c r="E737" s="21">
        <f>Prices!K737</f>
        <v>1.6404582705198401E-3</v>
      </c>
    </row>
    <row r="738" spans="1:5" x14ac:dyDescent="0.2">
      <c r="A738" s="41">
        <f>Prices!G738</f>
        <v>41491</v>
      </c>
      <c r="B738" s="21">
        <f>Prices!H738</f>
        <v>2.5380571177865664E-4</v>
      </c>
      <c r="C738" s="21">
        <f>Prices!I738</f>
        <v>-1.0584746888027241E-2</v>
      </c>
      <c r="D738" s="21">
        <f>Prices!J738</f>
        <v>4.7421245845085114E-3</v>
      </c>
      <c r="E738" s="21">
        <f>Prices!K738</f>
        <v>-1.479834666858082E-3</v>
      </c>
    </row>
    <row r="739" spans="1:5" x14ac:dyDescent="0.2">
      <c r="A739" s="41">
        <f>Prices!G739</f>
        <v>41492</v>
      </c>
      <c r="B739" s="21">
        <f>Prices!H739</f>
        <v>-1.14257150759111E-2</v>
      </c>
      <c r="C739" s="21">
        <f>Prices!I739</f>
        <v>-7.973746387077707E-4</v>
      </c>
      <c r="D739" s="21">
        <f>Prices!J739</f>
        <v>-1.4834487113452699E-2</v>
      </c>
      <c r="E739" s="21">
        <f>Prices!K739</f>
        <v>-5.7230337957955291E-3</v>
      </c>
    </row>
    <row r="740" spans="1:5" x14ac:dyDescent="0.2">
      <c r="A740" s="41">
        <f>Prices!G740</f>
        <v>41493</v>
      </c>
      <c r="B740" s="21">
        <f>Prices!H740</f>
        <v>-3.8719442569470355E-4</v>
      </c>
      <c r="C740" s="21">
        <f>Prices!I740</f>
        <v>-1.2768105413008879E-2</v>
      </c>
      <c r="D740" s="21">
        <f>Prices!J740</f>
        <v>-6.8463720778411119E-4</v>
      </c>
      <c r="E740" s="21">
        <f>Prices!K740</f>
        <v>-3.8058649669956424E-3</v>
      </c>
    </row>
    <row r="741" spans="1:5" x14ac:dyDescent="0.2">
      <c r="A741" s="41">
        <f>Prices!G741</f>
        <v>41494</v>
      </c>
      <c r="B741" s="21">
        <f>Prices!H741</f>
        <v>-1.5513289936677163E-3</v>
      </c>
      <c r="C741" s="21">
        <f>Prices!I741</f>
        <v>-3.9406075941804675E-3</v>
      </c>
      <c r="D741" s="21">
        <f>Prices!J741</f>
        <v>6.8493280942494295E-3</v>
      </c>
      <c r="E741" s="21">
        <f>Prices!K741</f>
        <v>3.8854497684055467E-3</v>
      </c>
    </row>
    <row r="742" spans="1:5" x14ac:dyDescent="0.2">
      <c r="A742" s="41">
        <f>Prices!G742</f>
        <v>41495</v>
      </c>
      <c r="B742" s="21">
        <f>Prices!H742</f>
        <v>-4.530537409798403E-3</v>
      </c>
      <c r="C742" s="21">
        <f>Prices!I742</f>
        <v>5.1396646745045516E-3</v>
      </c>
      <c r="D742" s="21">
        <f>Prices!J742</f>
        <v>-1.4286006811802032E-2</v>
      </c>
      <c r="E742" s="21">
        <f>Prices!K742</f>
        <v>-3.5699602183232315E-3</v>
      </c>
    </row>
    <row r="743" spans="1:5" x14ac:dyDescent="0.2">
      <c r="A743" s="41">
        <f>Prices!G743</f>
        <v>41498</v>
      </c>
      <c r="B743" s="21">
        <f>Prices!H743</f>
        <v>2.3404211164422487E-3</v>
      </c>
      <c r="C743" s="21">
        <f>Prices!I743</f>
        <v>-1.917487058696099E-3</v>
      </c>
      <c r="D743" s="21">
        <f>Prices!J743</f>
        <v>-8.2808884017065987E-3</v>
      </c>
      <c r="E743" s="21">
        <f>Prices!K743</f>
        <v>-1.1529205929168285E-3</v>
      </c>
    </row>
    <row r="744" spans="1:5" x14ac:dyDescent="0.2">
      <c r="A744" s="41">
        <f>Prices!G744</f>
        <v>41499</v>
      </c>
      <c r="B744" s="21">
        <f>Prices!H744</f>
        <v>-2.854167110028494E-3</v>
      </c>
      <c r="C744" s="21">
        <f>Prices!I744</f>
        <v>-9.1678605384719614E-3</v>
      </c>
      <c r="D744" s="21">
        <f>Prices!J744</f>
        <v>3.4788546186768077E-3</v>
      </c>
      <c r="E744" s="21">
        <f>Prices!K744</f>
        <v>2.7760558521343626E-3</v>
      </c>
    </row>
    <row r="745" spans="1:5" x14ac:dyDescent="0.2">
      <c r="A745" s="41">
        <f>Prices!G745</f>
        <v>41500</v>
      </c>
      <c r="B745" s="21">
        <f>Prices!H745</f>
        <v>-5.9850228408907845E-3</v>
      </c>
      <c r="C745" s="21">
        <f>Prices!I745</f>
        <v>-8.9464430290751018E-3</v>
      </c>
      <c r="D745" s="21">
        <f>Prices!J745</f>
        <v>4.2302640499163102E-2</v>
      </c>
      <c r="E745" s="21">
        <f>Prices!K745</f>
        <v>-5.1766178070519198E-3</v>
      </c>
    </row>
    <row r="746" spans="1:5" x14ac:dyDescent="0.2">
      <c r="A746" s="41">
        <f>Prices!G746</f>
        <v>41501</v>
      </c>
      <c r="B746" s="21">
        <f>Prices!H746</f>
        <v>-2.6046676335993415E-2</v>
      </c>
      <c r="C746" s="21">
        <f>Prices!I746</f>
        <v>-1.671591291829444E-2</v>
      </c>
      <c r="D746" s="21">
        <f>Prices!J746</f>
        <v>6.6532895005741999E-3</v>
      </c>
      <c r="E746" s="21">
        <f>Prices!K746</f>
        <v>-1.4281601757323736E-2</v>
      </c>
    </row>
    <row r="747" spans="1:5" x14ac:dyDescent="0.2">
      <c r="A747" s="41">
        <f>Prices!G747</f>
        <v>41502</v>
      </c>
      <c r="B747" s="21">
        <f>Prices!H747</f>
        <v>-4.0318761356992446E-3</v>
      </c>
      <c r="C747" s="21">
        <f>Prices!I747</f>
        <v>-5.7597306414711724E-3</v>
      </c>
      <c r="D747" s="21">
        <f>Prices!J747</f>
        <v>3.9658925104901765E-3</v>
      </c>
      <c r="E747" s="21">
        <f>Prices!K747</f>
        <v>-3.304595248626474E-3</v>
      </c>
    </row>
    <row r="748" spans="1:5" x14ac:dyDescent="0.2">
      <c r="A748" s="41">
        <f>Prices!G748</f>
        <v>41505</v>
      </c>
      <c r="B748" s="21">
        <f>Prices!H748</f>
        <v>-7.1516062289265709E-3</v>
      </c>
      <c r="C748" s="21">
        <f>Prices!I748</f>
        <v>2.633201286849518E-3</v>
      </c>
      <c r="D748" s="21">
        <f>Prices!J748</f>
        <v>-1.5799813691438902E-2</v>
      </c>
      <c r="E748" s="21">
        <f>Prices!K748</f>
        <v>-5.9003021201532446E-3</v>
      </c>
    </row>
    <row r="749" spans="1:5" x14ac:dyDescent="0.2">
      <c r="A749" s="41">
        <f>Prices!G749</f>
        <v>41506</v>
      </c>
      <c r="B749" s="21">
        <f>Prices!H749</f>
        <v>-4.7568034908376045E-3</v>
      </c>
      <c r="C749" s="21">
        <f>Prices!I749</f>
        <v>5.3227035143104118E-3</v>
      </c>
      <c r="D749" s="21">
        <f>Prices!J749</f>
        <v>5.0415444290148326E-3</v>
      </c>
      <c r="E749" s="21">
        <f>Prices!K749</f>
        <v>3.8211953237121676E-3</v>
      </c>
    </row>
    <row r="750" spans="1:5" x14ac:dyDescent="0.2">
      <c r="A750" s="41">
        <f>Prices!G750</f>
        <v>41507</v>
      </c>
      <c r="B750" s="21">
        <f>Prices!H750</f>
        <v>4.3699032736254292E-3</v>
      </c>
      <c r="C750" s="21">
        <f>Prices!I750</f>
        <v>-8.777696999546003E-3</v>
      </c>
      <c r="D750" s="21">
        <f>Prices!J750</f>
        <v>-4.6817440470939831E-3</v>
      </c>
      <c r="E750" s="21">
        <f>Prices!K750</f>
        <v>-5.7796030736287918E-3</v>
      </c>
    </row>
    <row r="751" spans="1:5" x14ac:dyDescent="0.2">
      <c r="A751" s="41">
        <f>Prices!G751</f>
        <v>41508</v>
      </c>
      <c r="B751" s="21">
        <f>Prices!H751</f>
        <v>-1.2236571774684902E-3</v>
      </c>
      <c r="C751" s="21">
        <f>Prices!I751</f>
        <v>1.8132579912917279E-2</v>
      </c>
      <c r="D751" s="21">
        <f>Prices!J751</f>
        <v>5.3761118553765641E-3</v>
      </c>
      <c r="E751" s="21">
        <f>Prices!K751</f>
        <v>8.6193764168800424E-3</v>
      </c>
    </row>
    <row r="752" spans="1:5" x14ac:dyDescent="0.2">
      <c r="A752" s="41">
        <f>Prices!G752</f>
        <v>41509</v>
      </c>
      <c r="B752" s="21">
        <f>Prices!H752</f>
        <v>-2.7239831622270837E-4</v>
      </c>
      <c r="C752" s="21">
        <f>Prices!I752</f>
        <v>9.664128811615047E-4</v>
      </c>
      <c r="D752" s="21">
        <f>Prices!J752</f>
        <v>0</v>
      </c>
      <c r="E752" s="21">
        <f>Prices!K752</f>
        <v>3.9470108837469375E-3</v>
      </c>
    </row>
    <row r="753" spans="1:5" x14ac:dyDescent="0.2">
      <c r="A753" s="41">
        <f>Prices!G753</f>
        <v>41512</v>
      </c>
      <c r="B753" s="21">
        <f>Prices!H753</f>
        <v>-5.5828979455505535E-3</v>
      </c>
      <c r="C753" s="21">
        <f>Prices!I753</f>
        <v>-1.3102968417489147E-2</v>
      </c>
      <c r="D753" s="21">
        <f>Prices!J753</f>
        <v>2.0050580299200149E-3</v>
      </c>
      <c r="E753" s="21">
        <f>Prices!K753</f>
        <v>-4.039657950105191E-3</v>
      </c>
    </row>
    <row r="754" spans="1:5" x14ac:dyDescent="0.2">
      <c r="A754" s="41">
        <f>Prices!G754</f>
        <v>41513</v>
      </c>
      <c r="B754" s="21">
        <f>Prices!H754</f>
        <v>-2.3271983776571342E-3</v>
      </c>
      <c r="C754" s="21">
        <f>Prices!I754</f>
        <v>-1.8447987660618614E-2</v>
      </c>
      <c r="D754" s="21">
        <f>Prices!J754</f>
        <v>-1.2674961568263976E-2</v>
      </c>
      <c r="E754" s="21">
        <f>Prices!K754</f>
        <v>-1.5874194847625089E-2</v>
      </c>
    </row>
    <row r="755" spans="1:5" x14ac:dyDescent="0.2">
      <c r="A755" s="41">
        <f>Prices!G755</f>
        <v>41514</v>
      </c>
      <c r="B755" s="21">
        <f>Prices!H755</f>
        <v>-6.5884348299074446E-3</v>
      </c>
      <c r="C755" s="21">
        <f>Prices!I755</f>
        <v>2.3137621125626229E-3</v>
      </c>
      <c r="D755" s="21">
        <f>Prices!J755</f>
        <v>0</v>
      </c>
      <c r="E755" s="21">
        <f>Prices!K755</f>
        <v>2.7476455123356391E-3</v>
      </c>
    </row>
    <row r="756" spans="1:5" x14ac:dyDescent="0.2">
      <c r="A756" s="41">
        <f>Prices!G756</f>
        <v>41515</v>
      </c>
      <c r="B756" s="21">
        <f>Prices!H756</f>
        <v>6.9110742745806151E-4</v>
      </c>
      <c r="C756" s="21">
        <f>Prices!I756</f>
        <v>8.5233245254661139E-3</v>
      </c>
      <c r="D756" s="21">
        <f>Prices!J756</f>
        <v>-2.0273366521014191E-3</v>
      </c>
      <c r="E756" s="21">
        <f>Prices!K756</f>
        <v>1.9634015979428376E-3</v>
      </c>
    </row>
    <row r="757" spans="1:5" x14ac:dyDescent="0.2">
      <c r="A757" s="41">
        <f>Prices!G757</f>
        <v>41516</v>
      </c>
      <c r="B757" s="21">
        <f>Prices!H757</f>
        <v>7.5932610698135972E-3</v>
      </c>
      <c r="C757" s="21">
        <f>Prices!I757</f>
        <v>-1.056416410993033E-2</v>
      </c>
      <c r="D757" s="21">
        <f>Prices!J757</f>
        <v>-1.3539310406172067E-3</v>
      </c>
      <c r="E757" s="21">
        <f>Prices!K757</f>
        <v>-3.1743182089343236E-3</v>
      </c>
    </row>
    <row r="758" spans="1:5" x14ac:dyDescent="0.2">
      <c r="A758" s="41">
        <f>Prices!G758</f>
        <v>41520</v>
      </c>
      <c r="B758" s="21">
        <f>Prices!H758</f>
        <v>-4.110781327882714E-3</v>
      </c>
      <c r="C758" s="21">
        <f>Prices!I758</f>
        <v>2.7831147828638381E-2</v>
      </c>
      <c r="D758" s="21">
        <f>Prices!J758</f>
        <v>6.7809866215307046E-4</v>
      </c>
      <c r="E758" s="21">
        <f>Prices!K758</f>
        <v>4.1642217069282061E-3</v>
      </c>
    </row>
    <row r="759" spans="1:5" x14ac:dyDescent="0.2">
      <c r="A759" s="41">
        <f>Prices!G759</f>
        <v>41521</v>
      </c>
      <c r="B759" s="21">
        <f>Prices!H759</f>
        <v>3.1647664682870214E-3</v>
      </c>
      <c r="C759" s="21">
        <f>Prices!I759</f>
        <v>1.6759043423739461E-2</v>
      </c>
      <c r="D759" s="21">
        <f>Prices!J759</f>
        <v>9.485220897225366E-3</v>
      </c>
      <c r="E759" s="21">
        <f>Prices!K759</f>
        <v>8.1169528883080488E-3</v>
      </c>
    </row>
    <row r="760" spans="1:5" x14ac:dyDescent="0.2">
      <c r="A760" s="41">
        <f>Prices!G760</f>
        <v>41522</v>
      </c>
      <c r="B760" s="21">
        <f>Prices!H760</f>
        <v>-3.2919595138265947E-3</v>
      </c>
      <c r="C760" s="21">
        <f>Prices!I760</f>
        <v>1.5665277039473846E-3</v>
      </c>
      <c r="D760" s="21">
        <f>Prices!J760</f>
        <v>2.6844899599409722E-3</v>
      </c>
      <c r="E760" s="21">
        <f>Prices!K760</f>
        <v>1.2098628337611217E-3</v>
      </c>
    </row>
    <row r="761" spans="1:5" x14ac:dyDescent="0.2">
      <c r="A761" s="41">
        <f>Prices!G761</f>
        <v>41523</v>
      </c>
      <c r="B761" s="21">
        <f>Prices!H761</f>
        <v>-1.1006468583176043E-3</v>
      </c>
      <c r="C761" s="21">
        <f>Prices!I761</f>
        <v>5.9843794953247098E-3</v>
      </c>
      <c r="D761" s="21">
        <f>Prices!J761</f>
        <v>-4.0157415553114806E-3</v>
      </c>
      <c r="E761" s="21">
        <f>Prices!K761</f>
        <v>5.4431207189287178E-5</v>
      </c>
    </row>
    <row r="762" spans="1:5" x14ac:dyDescent="0.2">
      <c r="A762" s="41">
        <f>Prices!G762</f>
        <v>41526</v>
      </c>
      <c r="B762" s="21">
        <f>Prices!H762</f>
        <v>1.2673469104587658E-2</v>
      </c>
      <c r="C762" s="21">
        <f>Prices!I762</f>
        <v>1.3012919430619663E-2</v>
      </c>
      <c r="D762" s="21">
        <f>Prices!J762</f>
        <v>1.6800758905396673E-2</v>
      </c>
      <c r="E762" s="21">
        <f>Prices!K762</f>
        <v>9.9928808281404269E-3</v>
      </c>
    </row>
    <row r="763" spans="1:5" x14ac:dyDescent="0.2">
      <c r="A763" s="41">
        <f>Prices!G763</f>
        <v>41527</v>
      </c>
      <c r="B763" s="21">
        <f>Prices!H763</f>
        <v>6.12220513524499E-3</v>
      </c>
      <c r="C763" s="21">
        <f>Prices!I763</f>
        <v>2.1687170439850245E-3</v>
      </c>
      <c r="D763" s="21">
        <f>Prices!J763</f>
        <v>2.1150123555548239E-2</v>
      </c>
      <c r="E763" s="21">
        <f>Prices!K763</f>
        <v>7.3457892137307468E-3</v>
      </c>
    </row>
    <row r="764" spans="1:5" x14ac:dyDescent="0.2">
      <c r="A764" s="41">
        <f>Prices!G764</f>
        <v>41528</v>
      </c>
      <c r="B764" s="21">
        <f>Prices!H764</f>
        <v>1.2167766959015761E-3</v>
      </c>
      <c r="C764" s="21">
        <f>Prices!I764</f>
        <v>-2.397076896988759E-3</v>
      </c>
      <c r="D764" s="21">
        <f>Prices!J764</f>
        <v>1.6828301483320818E-2</v>
      </c>
      <c r="E764" s="21">
        <f>Prices!K764</f>
        <v>3.0522835827544448E-3</v>
      </c>
    </row>
    <row r="765" spans="1:5" x14ac:dyDescent="0.2">
      <c r="A765" s="41">
        <f>Prices!G765</f>
        <v>41529</v>
      </c>
      <c r="B765" s="21">
        <f>Prices!H765</f>
        <v>-1.8903340009619517E-3</v>
      </c>
      <c r="C765" s="21">
        <f>Prices!I765</f>
        <v>-2.6031577285338114E-3</v>
      </c>
      <c r="D765" s="21">
        <f>Prices!J765</f>
        <v>-6.3633868816970196E-4</v>
      </c>
      <c r="E765" s="21">
        <f>Prices!K765</f>
        <v>-3.3804153517479341E-3</v>
      </c>
    </row>
    <row r="766" spans="1:5" x14ac:dyDescent="0.2">
      <c r="A766" s="41">
        <f>Prices!G766</f>
        <v>41530</v>
      </c>
      <c r="B766" s="21">
        <f>Prices!H766</f>
        <v>6.0882888240362558E-3</v>
      </c>
      <c r="C766" s="21">
        <f>Prices!I766</f>
        <v>-3.1452807671313865E-3</v>
      </c>
      <c r="D766" s="21">
        <f>Prices!J766</f>
        <v>6.3695350948289597E-3</v>
      </c>
      <c r="E766" s="21">
        <f>Prices!K766</f>
        <v>2.7146795693018255E-3</v>
      </c>
    </row>
    <row r="767" spans="1:5" x14ac:dyDescent="0.2">
      <c r="A767" s="41">
        <f>Prices!G767</f>
        <v>41533</v>
      </c>
      <c r="B767" s="21">
        <f>Prices!H767</f>
        <v>5.6478422619583571E-3</v>
      </c>
      <c r="C767" s="21">
        <f>Prices!I767</f>
        <v>-6.2432505747779254E-3</v>
      </c>
      <c r="D767" s="21">
        <f>Prices!J767</f>
        <v>6.3287298073277931E-4</v>
      </c>
      <c r="E767" s="21">
        <f>Prices!K767</f>
        <v>5.6931534291859709E-3</v>
      </c>
    </row>
    <row r="768" spans="1:5" x14ac:dyDescent="0.2">
      <c r="A768" s="41">
        <f>Prices!G768</f>
        <v>41534</v>
      </c>
      <c r="B768" s="21">
        <f>Prices!H768</f>
        <v>4.9475804479338211E-3</v>
      </c>
      <c r="C768" s="21">
        <f>Prices!I768</f>
        <v>2.739305868223485E-2</v>
      </c>
      <c r="D768" s="21">
        <f>Prices!J768</f>
        <v>3.1622880242692109E-3</v>
      </c>
      <c r="E768" s="21">
        <f>Prices!K768</f>
        <v>4.2177392207973785E-3</v>
      </c>
    </row>
    <row r="769" spans="1:5" x14ac:dyDescent="0.2">
      <c r="A769" s="41">
        <f>Prices!G769</f>
        <v>41535</v>
      </c>
      <c r="B769" s="21">
        <f>Prices!H769</f>
        <v>1.6899657721612411E-2</v>
      </c>
      <c r="C769" s="21">
        <f>Prices!I769</f>
        <v>2.5840789842895173E-2</v>
      </c>
      <c r="D769" s="21">
        <f>Prices!J769</f>
        <v>8.8271138893836198E-3</v>
      </c>
      <c r="E769" s="21">
        <f>Prices!K769</f>
        <v>1.2177673032111924E-2</v>
      </c>
    </row>
    <row r="770" spans="1:5" x14ac:dyDescent="0.2">
      <c r="A770" s="41">
        <f>Prices!G770</f>
        <v>41536</v>
      </c>
      <c r="B770" s="21">
        <f>Prices!H770</f>
        <v>-2.7476587208981667E-3</v>
      </c>
      <c r="C770" s="21">
        <f>Prices!I770</f>
        <v>9.6152936724491767E-5</v>
      </c>
      <c r="D770" s="21">
        <f>Prices!J770</f>
        <v>-4.3748189547976324E-3</v>
      </c>
      <c r="E770" s="21">
        <f>Prices!K770</f>
        <v>-1.8429539867059752E-3</v>
      </c>
    </row>
    <row r="771" spans="1:5" x14ac:dyDescent="0.2">
      <c r="A771" s="41">
        <f>Prices!G771</f>
        <v>41537</v>
      </c>
      <c r="B771" s="21">
        <f>Prices!H771</f>
        <v>-4.9861697071148462E-3</v>
      </c>
      <c r="C771" s="21">
        <f>Prices!I771</f>
        <v>1.3715356293774184E-2</v>
      </c>
      <c r="D771" s="21">
        <f>Prices!J771</f>
        <v>-8.788247440740693E-3</v>
      </c>
      <c r="E771" s="21">
        <f>Prices!K771</f>
        <v>-7.2168864715295156E-3</v>
      </c>
    </row>
    <row r="772" spans="1:5" x14ac:dyDescent="0.2">
      <c r="A772" s="41">
        <f>Prices!G772</f>
        <v>41540</v>
      </c>
      <c r="B772" s="21">
        <f>Prices!H772</f>
        <v>7.780192216159657E-3</v>
      </c>
      <c r="C772" s="21">
        <f>Prices!I772</f>
        <v>-1.533162445600722E-2</v>
      </c>
      <c r="D772" s="21">
        <f>Prices!J772</f>
        <v>-9.4997633134260573E-3</v>
      </c>
      <c r="E772" s="21">
        <f>Prices!K772</f>
        <v>-4.719586317135982E-3</v>
      </c>
    </row>
    <row r="773" spans="1:5" x14ac:dyDescent="0.2">
      <c r="A773" s="41">
        <f>Prices!G773</f>
        <v>41541</v>
      </c>
      <c r="B773" s="21">
        <f>Prices!H773</f>
        <v>-8.7669538318121496E-3</v>
      </c>
      <c r="C773" s="21">
        <f>Prices!I773</f>
        <v>8.4753904986978323E-3</v>
      </c>
      <c r="D773" s="21">
        <f>Prices!J773</f>
        <v>3.836332839201928E-3</v>
      </c>
      <c r="E773" s="21">
        <f>Prices!K773</f>
        <v>-2.597143144069336E-3</v>
      </c>
    </row>
    <row r="774" spans="1:5" x14ac:dyDescent="0.2">
      <c r="A774" s="41">
        <f>Prices!G774</f>
        <v>41542</v>
      </c>
      <c r="B774" s="21">
        <f>Prices!H774</f>
        <v>-1.45215876473273E-2</v>
      </c>
      <c r="C774" s="21">
        <f>Prices!I774</f>
        <v>-4.7114481115734241E-3</v>
      </c>
      <c r="D774" s="21">
        <f>Prices!J774</f>
        <v>1.2738108902876633E-3</v>
      </c>
      <c r="E774" s="21">
        <f>Prices!K774</f>
        <v>-2.7394657064624406E-3</v>
      </c>
    </row>
    <row r="775" spans="1:5" x14ac:dyDescent="0.2">
      <c r="A775" s="41">
        <f>Prices!G775</f>
        <v>41543</v>
      </c>
      <c r="B775" s="21">
        <f>Prices!H775</f>
        <v>-4.0174693954455167E-4</v>
      </c>
      <c r="C775" s="21">
        <f>Prices!I775</f>
        <v>1.7495631244116128E-2</v>
      </c>
      <c r="D775" s="21">
        <f>Prices!J775</f>
        <v>-3.1804745448578142E-3</v>
      </c>
      <c r="E775" s="21">
        <f>Prices!K775</f>
        <v>3.4854256220817614E-3</v>
      </c>
    </row>
    <row r="776" spans="1:5" x14ac:dyDescent="0.2">
      <c r="A776" s="41">
        <f>Prices!G776</f>
        <v>41544</v>
      </c>
      <c r="B776" s="21">
        <f>Prices!H776</f>
        <v>-3.4842024163809805E-3</v>
      </c>
      <c r="C776" s="21">
        <f>Prices!I776</f>
        <v>-6.6327309865092943E-3</v>
      </c>
      <c r="D776" s="21">
        <f>Prices!J776</f>
        <v>-5.743844821710864E-3</v>
      </c>
      <c r="E776" s="21">
        <f>Prices!K776</f>
        <v>-4.0738011625287562E-3</v>
      </c>
    </row>
    <row r="777" spans="1:5" x14ac:dyDescent="0.2">
      <c r="A777" s="41">
        <f>Prices!G777</f>
        <v>41547</v>
      </c>
      <c r="B777" s="21">
        <f>Prices!H777</f>
        <v>-5.3792240428136634E-3</v>
      </c>
      <c r="C777" s="21">
        <f>Prices!I777</f>
        <v>-1.0664216376262581E-2</v>
      </c>
      <c r="D777" s="21">
        <f>Prices!J777</f>
        <v>-1.2837044593537739E-3</v>
      </c>
      <c r="E777" s="21">
        <f>Prices!K777</f>
        <v>-6.0292306782917526E-3</v>
      </c>
    </row>
    <row r="778" spans="1:5" x14ac:dyDescent="0.2">
      <c r="A778" s="41">
        <f>Prices!G778</f>
        <v>41548</v>
      </c>
      <c r="B778" s="21">
        <f>Prices!H778</f>
        <v>-5.002627514357311E-3</v>
      </c>
      <c r="C778" s="21">
        <f>Prices!I778</f>
        <v>2.6580133111399951E-2</v>
      </c>
      <c r="D778" s="21">
        <f>Prices!J778</f>
        <v>-6.4230871636805631E-4</v>
      </c>
      <c r="E778" s="21">
        <f>Prices!K778</f>
        <v>7.9985433725262567E-3</v>
      </c>
    </row>
    <row r="779" spans="1:5" x14ac:dyDescent="0.2">
      <c r="A779" s="41">
        <f>Prices!G779</f>
        <v>41549</v>
      </c>
      <c r="B779" s="21">
        <f>Prices!H779</f>
        <v>1.7660445812020433E-3</v>
      </c>
      <c r="C779" s="21">
        <f>Prices!I779</f>
        <v>-1.3710091393478452E-3</v>
      </c>
      <c r="D779" s="21">
        <f>Prices!J779</f>
        <v>-6.4304780356516655E-4</v>
      </c>
      <c r="E779" s="21">
        <f>Prices!K779</f>
        <v>-6.6666961651917767E-4</v>
      </c>
    </row>
    <row r="780" spans="1:5" x14ac:dyDescent="0.2">
      <c r="A780" s="41">
        <f>Prices!G780</f>
        <v>41550</v>
      </c>
      <c r="B780" s="21">
        <f>Prices!H780</f>
        <v>-7.5961601543226911E-3</v>
      </c>
      <c r="C780" s="21">
        <f>Prices!I780</f>
        <v>-1.7940122419923266E-2</v>
      </c>
      <c r="D780" s="21">
        <f>Prices!J780</f>
        <v>-1.0296134245930677E-2</v>
      </c>
      <c r="E780" s="21">
        <f>Prices!K780</f>
        <v>-8.9794146214863257E-3</v>
      </c>
    </row>
    <row r="781" spans="1:5" x14ac:dyDescent="0.2">
      <c r="A781" s="41">
        <f>Prices!G781</f>
        <v>41551</v>
      </c>
      <c r="B781" s="21">
        <f>Prices!H781</f>
        <v>-4.9205249102246794E-3</v>
      </c>
      <c r="C781" s="21">
        <f>Prices!I781</f>
        <v>1.3597645259106006E-2</v>
      </c>
      <c r="D781" s="21">
        <f>Prices!J781</f>
        <v>1.3653945441509885E-2</v>
      </c>
      <c r="E781" s="21">
        <f>Prices!K781</f>
        <v>7.0532244529508681E-3</v>
      </c>
    </row>
    <row r="782" spans="1:5" x14ac:dyDescent="0.2">
      <c r="A782" s="41">
        <f>Prices!G782</f>
        <v>41554</v>
      </c>
      <c r="B782" s="21">
        <f>Prices!H782</f>
        <v>-1.2774789174348374E-2</v>
      </c>
      <c r="C782" s="21">
        <f>Prices!I782</f>
        <v>-2.8240944057291939E-2</v>
      </c>
      <c r="D782" s="21">
        <f>Prices!J782</f>
        <v>0</v>
      </c>
      <c r="E782" s="21">
        <f>Prices!K782</f>
        <v>-8.5063620230700909E-3</v>
      </c>
    </row>
    <row r="783" spans="1:5" x14ac:dyDescent="0.2">
      <c r="A783" s="41">
        <f>Prices!G783</f>
        <v>41555</v>
      </c>
      <c r="B783" s="21">
        <f>Prices!H783</f>
        <v>1.4331519142607958E-2</v>
      </c>
      <c r="C783" s="21">
        <f>Prices!I783</f>
        <v>-2.1933370780160777E-2</v>
      </c>
      <c r="D783" s="21">
        <f>Prices!J783</f>
        <v>-8.3385903978206999E-3</v>
      </c>
      <c r="E783" s="21">
        <f>Prices!K783</f>
        <v>-1.2332078885557318E-2</v>
      </c>
    </row>
    <row r="784" spans="1:5" x14ac:dyDescent="0.2">
      <c r="A784" s="41">
        <f>Prices!G784</f>
        <v>41556</v>
      </c>
      <c r="B784" s="21">
        <f>Prices!H784</f>
        <v>1.3717640298004719E-3</v>
      </c>
      <c r="C784" s="21">
        <f>Prices!I784</f>
        <v>-1.64891336826688E-2</v>
      </c>
      <c r="D784" s="21">
        <f>Prices!J784</f>
        <v>-1.5523917043456459E-2</v>
      </c>
      <c r="E784" s="21">
        <f>Prices!K784</f>
        <v>5.7390620563668726E-4</v>
      </c>
    </row>
    <row r="785" spans="1:5" x14ac:dyDescent="0.2">
      <c r="A785" s="41">
        <f>Prices!G785</f>
        <v>41557</v>
      </c>
      <c r="B785" s="21">
        <f>Prices!H785</f>
        <v>2.4520323689677312E-2</v>
      </c>
      <c r="C785" s="21">
        <f>Prices!I785</f>
        <v>2.3270638129323729E-2</v>
      </c>
      <c r="D785" s="21">
        <f>Prices!J785</f>
        <v>1.1169686391626632E-2</v>
      </c>
      <c r="E785" s="21">
        <f>Prices!K785</f>
        <v>2.1830496544354094E-2</v>
      </c>
    </row>
    <row r="786" spans="1:5" x14ac:dyDescent="0.2">
      <c r="A786" s="41">
        <f>Prices!G786</f>
        <v>41558</v>
      </c>
      <c r="B786" s="21">
        <f>Prices!H786</f>
        <v>4.0109117428929064E-4</v>
      </c>
      <c r="C786" s="21">
        <f>Prices!I786</f>
        <v>1.8743667341195591E-2</v>
      </c>
      <c r="D786" s="21">
        <f>Prices!J786</f>
        <v>-8.4472011354039811E-3</v>
      </c>
      <c r="E786" s="21">
        <f>Prices!K786</f>
        <v>6.2862714640012918E-3</v>
      </c>
    </row>
    <row r="787" spans="1:5" x14ac:dyDescent="0.2">
      <c r="A787" s="41">
        <f>Prices!G787</f>
        <v>41561</v>
      </c>
      <c r="B787" s="21">
        <f>Prices!H787</f>
        <v>-1.8712646561064381E-3</v>
      </c>
      <c r="C787" s="21">
        <f>Prices!I787</f>
        <v>-6.1118078973820822E-4</v>
      </c>
      <c r="D787" s="21">
        <f>Prices!J787</f>
        <v>1.5072020621708315E-2</v>
      </c>
      <c r="E787" s="21">
        <f>Prices!K787</f>
        <v>4.0747206432956151E-3</v>
      </c>
    </row>
    <row r="788" spans="1:5" x14ac:dyDescent="0.2">
      <c r="A788" s="41">
        <f>Prices!G788</f>
        <v>41562</v>
      </c>
      <c r="B788" s="21">
        <f>Prices!H788</f>
        <v>-4.1509379750074927E-3</v>
      </c>
      <c r="C788" s="21">
        <f>Prices!I788</f>
        <v>-1.3839727201542362E-2</v>
      </c>
      <c r="D788" s="21">
        <f>Prices!J788</f>
        <v>-5.1646429855658482E-3</v>
      </c>
      <c r="E788" s="21">
        <f>Prices!K788</f>
        <v>-7.0637233758897855E-3</v>
      </c>
    </row>
    <row r="789" spans="1:5" x14ac:dyDescent="0.2">
      <c r="A789" s="41">
        <f>Prices!G789</f>
        <v>41563</v>
      </c>
      <c r="B789" s="21">
        <f>Prices!H789</f>
        <v>1.6538959686563295E-2</v>
      </c>
      <c r="C789" s="21">
        <f>Prices!I789</f>
        <v>1.3348577293607056E-2</v>
      </c>
      <c r="D789" s="21">
        <f>Prices!J789</f>
        <v>1.2329253624662195E-2</v>
      </c>
      <c r="E789" s="21">
        <f>Prices!K789</f>
        <v>1.3827532115576302E-2</v>
      </c>
    </row>
    <row r="790" spans="1:5" x14ac:dyDescent="0.2">
      <c r="A790" s="41">
        <f>Prices!G790</f>
        <v>41564</v>
      </c>
      <c r="B790" s="21">
        <f>Prices!H790</f>
        <v>2.3811425802997667E-3</v>
      </c>
      <c r="C790" s="21">
        <f>Prices!I790</f>
        <v>9.0179652157540424E-4</v>
      </c>
      <c r="D790" s="21">
        <f>Prices!J790</f>
        <v>1.923453333831926E-3</v>
      </c>
      <c r="E790" s="21">
        <f>Prices!K790</f>
        <v>6.7439529357353756E-3</v>
      </c>
    </row>
    <row r="791" spans="1:5" x14ac:dyDescent="0.2">
      <c r="A791" s="41">
        <f>Prices!G791</f>
        <v>41565</v>
      </c>
      <c r="B791" s="21">
        <f>Prices!H791</f>
        <v>-9.2396883104332818E-4</v>
      </c>
      <c r="C791" s="21">
        <f>Prices!I791</f>
        <v>5.843556069981326E-2</v>
      </c>
      <c r="D791" s="21">
        <f>Prices!J791</f>
        <v>1.1516527018544886E-2</v>
      </c>
      <c r="E791" s="21">
        <f>Prices!K791</f>
        <v>6.5487556430947613E-3</v>
      </c>
    </row>
    <row r="792" spans="1:5" x14ac:dyDescent="0.2">
      <c r="A792" s="41">
        <f>Prices!G792</f>
        <v>41568</v>
      </c>
      <c r="B792" s="21">
        <f>Prices!H792</f>
        <v>-7.3969724575246735E-3</v>
      </c>
      <c r="C792" s="21">
        <f>Prices!I792</f>
        <v>-7.5700163618633853E-3</v>
      </c>
      <c r="D792" s="21">
        <f>Prices!J792</f>
        <v>2.5297317236439021E-3</v>
      </c>
      <c r="E792" s="21">
        <f>Prices!K792</f>
        <v>9.1736314130175245E-5</v>
      </c>
    </row>
    <row r="793" spans="1:5" x14ac:dyDescent="0.2">
      <c r="A793" s="41">
        <f>Prices!G793</f>
        <v>41569</v>
      </c>
      <c r="B793" s="21">
        <f>Prices!H793</f>
        <v>1.5569442254453919E-2</v>
      </c>
      <c r="C793" s="21">
        <f>Prices!I793</f>
        <v>1.8686453906186173E-2</v>
      </c>
      <c r="D793" s="21">
        <f>Prices!J793</f>
        <v>-5.047100128846127E-3</v>
      </c>
      <c r="E793" s="21">
        <f>Prices!K793</f>
        <v>5.737513214565837E-3</v>
      </c>
    </row>
    <row r="794" spans="1:5" x14ac:dyDescent="0.2">
      <c r="A794" s="41">
        <f>Prices!G794</f>
        <v>41570</v>
      </c>
      <c r="B794" s="21">
        <f>Prices!H794</f>
        <v>-5.5031752340670304E-3</v>
      </c>
      <c r="C794" s="21">
        <f>Prices!I794</f>
        <v>-1.7381455218681618E-2</v>
      </c>
      <c r="D794" s="21">
        <f>Prices!J794</f>
        <v>-1.7121225451248279E-2</v>
      </c>
      <c r="E794" s="21">
        <f>Prices!K794</f>
        <v>-4.7245572056965335E-3</v>
      </c>
    </row>
    <row r="795" spans="1:5" x14ac:dyDescent="0.2">
      <c r="A795" s="41">
        <f>Prices!G795</f>
        <v>41571</v>
      </c>
      <c r="B795" s="21">
        <f>Prices!H795</f>
        <v>6.8506980911778332E-3</v>
      </c>
      <c r="C795" s="21">
        <f>Prices!I795</f>
        <v>1.6678969947859112E-2</v>
      </c>
      <c r="D795" s="21">
        <f>Prices!J795</f>
        <v>-7.096518487522907E-3</v>
      </c>
      <c r="E795" s="21">
        <f>Prices!K795</f>
        <v>3.258134531836987E-3</v>
      </c>
    </row>
    <row r="796" spans="1:5" x14ac:dyDescent="0.2">
      <c r="A796" s="41">
        <f>Prices!G796</f>
        <v>41572</v>
      </c>
      <c r="B796" s="21">
        <f>Prices!H796</f>
        <v>-4.4488681281386134E-3</v>
      </c>
      <c r="C796" s="21">
        <f>Prices!I796</f>
        <v>9.3856294397450801E-2</v>
      </c>
      <c r="D796" s="21">
        <f>Prices!J796</f>
        <v>-9.7467505101940244E-3</v>
      </c>
      <c r="E796" s="21">
        <f>Prices!K796</f>
        <v>4.3948439487699886E-3</v>
      </c>
    </row>
    <row r="797" spans="1:5" x14ac:dyDescent="0.2">
      <c r="A797" s="41">
        <f>Prices!G797</f>
        <v>41575</v>
      </c>
      <c r="B797" s="21">
        <f>Prices!H797</f>
        <v>1.3932754987900068E-2</v>
      </c>
      <c r="C797" s="21">
        <f>Prices!I797</f>
        <v>-1.4392217450272304E-2</v>
      </c>
      <c r="D797" s="21">
        <f>Prices!J797</f>
        <v>-1.9683036320212732E-3</v>
      </c>
      <c r="E797" s="21">
        <f>Prices!K797</f>
        <v>1.3296993205964558E-3</v>
      </c>
    </row>
    <row r="798" spans="1:5" x14ac:dyDescent="0.2">
      <c r="A798" s="41">
        <f>Prices!G798</f>
        <v>41576</v>
      </c>
      <c r="B798" s="21">
        <f>Prices!H798</f>
        <v>-1.0372408596471987E-3</v>
      </c>
      <c r="C798" s="21">
        <f>Prices!I798</f>
        <v>1.2675858161599995E-2</v>
      </c>
      <c r="D798" s="21">
        <f>Prices!J798</f>
        <v>1.3147604294665438E-3</v>
      </c>
      <c r="E798" s="21">
        <f>Prices!K798</f>
        <v>5.5841951318378324E-3</v>
      </c>
    </row>
    <row r="799" spans="1:5" x14ac:dyDescent="0.2">
      <c r="A799" s="41">
        <f>Prices!G799</f>
        <v>41577</v>
      </c>
      <c r="B799" s="21">
        <f>Prices!H799</f>
        <v>-1.9463798170167984E-3</v>
      </c>
      <c r="C799" s="21">
        <f>Prices!I799</f>
        <v>-4.4664669960138292E-3</v>
      </c>
      <c r="D799" s="21">
        <f>Prices!J799</f>
        <v>-6.5664302059620372E-4</v>
      </c>
      <c r="E799" s="21">
        <f>Prices!K799</f>
        <v>-4.8759232703633471E-3</v>
      </c>
    </row>
    <row r="800" spans="1:5" x14ac:dyDescent="0.2">
      <c r="A800" s="41">
        <f>Prices!G800</f>
        <v>41578</v>
      </c>
      <c r="B800" s="21">
        <f>Prices!H800</f>
        <v>-2.0802188717584306E-3</v>
      </c>
      <c r="C800" s="21">
        <f>Prices!I800</f>
        <v>8.1698838515342764E-3</v>
      </c>
      <c r="D800" s="21">
        <f>Prices!J800</f>
        <v>-1.9710553835435851E-3</v>
      </c>
      <c r="E800" s="21">
        <f>Prices!K800</f>
        <v>-3.8393814890611555E-3</v>
      </c>
    </row>
    <row r="801" spans="1:5" x14ac:dyDescent="0.2">
      <c r="A801" s="41">
        <f>Prices!G801</f>
        <v>41579</v>
      </c>
      <c r="B801" s="21">
        <f>Prices!H801</f>
        <v>4.1688289640231446E-3</v>
      </c>
      <c r="C801" s="21">
        <f>Prices!I801</f>
        <v>-1.3817497504549081E-2</v>
      </c>
      <c r="D801" s="21">
        <f>Prices!J801</f>
        <v>4.6082712099742018E-3</v>
      </c>
      <c r="E801" s="21">
        <f>Prices!K801</f>
        <v>2.9034214346195242E-3</v>
      </c>
    </row>
    <row r="802" spans="1:5" x14ac:dyDescent="0.2">
      <c r="A802" s="41">
        <f>Prices!G802</f>
        <v>41582</v>
      </c>
      <c r="B802" s="21">
        <f>Prices!H802</f>
        <v>3.3739100258592617E-3</v>
      </c>
      <c r="C802" s="21">
        <f>Prices!I802</f>
        <v>-7.2426125067215352E-4</v>
      </c>
      <c r="D802" s="21">
        <f>Prices!J802</f>
        <v>-2.8833837069828228E-2</v>
      </c>
      <c r="E802" s="21">
        <f>Prices!K802</f>
        <v>3.5705586535510481E-3</v>
      </c>
    </row>
    <row r="803" spans="1:5" x14ac:dyDescent="0.2">
      <c r="A803" s="41">
        <f>Prices!G803</f>
        <v>41583</v>
      </c>
      <c r="B803" s="21">
        <f>Prices!H803</f>
        <v>1.1638436786143367E-3</v>
      </c>
      <c r="C803" s="21">
        <f>Prices!I803</f>
        <v>4.181133905953871E-4</v>
      </c>
      <c r="D803" s="21">
        <f>Prices!J803</f>
        <v>-1.349362926074682E-3</v>
      </c>
      <c r="E803" s="21">
        <f>Prices!K803</f>
        <v>-2.8055878052288818E-3</v>
      </c>
    </row>
    <row r="804" spans="1:5" x14ac:dyDescent="0.2">
      <c r="A804" s="41">
        <f>Prices!G804</f>
        <v>41584</v>
      </c>
      <c r="B804" s="21">
        <f>Prices!H804</f>
        <v>9.5583881305717558E-3</v>
      </c>
      <c r="C804" s="21">
        <f>Prices!I804</f>
        <v>-7.5510574396907559E-3</v>
      </c>
      <c r="D804" s="21">
        <f>Prices!J804</f>
        <v>6.7568699188647052E-3</v>
      </c>
      <c r="E804" s="21">
        <f>Prices!K804</f>
        <v>4.265540039649407E-3</v>
      </c>
    </row>
    <row r="805" spans="1:5" x14ac:dyDescent="0.2">
      <c r="A805" s="41">
        <f>Prices!G805</f>
        <v>41585</v>
      </c>
      <c r="B805" s="21">
        <f>Prices!H805</f>
        <v>-8.3164064556022262E-3</v>
      </c>
      <c r="C805" s="21">
        <f>Prices!I805</f>
        <v>-3.5431552545980627E-2</v>
      </c>
      <c r="D805" s="21">
        <f>Prices!J805</f>
        <v>-2.3490159130095445E-2</v>
      </c>
      <c r="E805" s="21">
        <f>Prices!K805</f>
        <v>-1.3182772075429838E-2</v>
      </c>
    </row>
    <row r="806" spans="1:5" x14ac:dyDescent="0.2">
      <c r="A806" s="41">
        <f>Prices!G806</f>
        <v>41586</v>
      </c>
      <c r="B806" s="21">
        <f>Prices!H806</f>
        <v>5.8057954794753543E-3</v>
      </c>
      <c r="C806" s="21">
        <f>Prices!I806</f>
        <v>1.9647201060868591E-2</v>
      </c>
      <c r="D806" s="21">
        <f>Prices!J806</f>
        <v>6.9415809002042028E-2</v>
      </c>
      <c r="E806" s="21">
        <f>Prices!K806</f>
        <v>1.3427559555698521E-2</v>
      </c>
    </row>
    <row r="807" spans="1:5" x14ac:dyDescent="0.2">
      <c r="A807" s="41">
        <f>Prices!G807</f>
        <v>41589</v>
      </c>
      <c r="B807" s="21">
        <f>Prices!H807</f>
        <v>1.346829104782887E-2</v>
      </c>
      <c r="C807" s="21">
        <f>Prices!I807</f>
        <v>1.1618324360726628E-2</v>
      </c>
      <c r="D807" s="21">
        <f>Prices!J807</f>
        <v>8.3549972503131897E-3</v>
      </c>
      <c r="E807" s="21">
        <f>Prices!K807</f>
        <v>7.2293165115056013E-4</v>
      </c>
    </row>
    <row r="808" spans="1:5" x14ac:dyDescent="0.2">
      <c r="A808" s="41">
        <f>Prices!G808</f>
        <v>41590</v>
      </c>
      <c r="B808" s="21">
        <f>Prices!H808</f>
        <v>-3.7966845624769069E-3</v>
      </c>
      <c r="C808" s="21">
        <f>Prices!I808</f>
        <v>-1.3685890959762137E-2</v>
      </c>
      <c r="D808" s="21">
        <f>Prices!J808</f>
        <v>1.9120143681916613E-3</v>
      </c>
      <c r="E808" s="21">
        <f>Prices!K808</f>
        <v>-2.3703920471609408E-3</v>
      </c>
    </row>
    <row r="809" spans="1:5" x14ac:dyDescent="0.2">
      <c r="A809" s="41">
        <f>Prices!G809</f>
        <v>41591</v>
      </c>
      <c r="B809" s="21">
        <f>Prices!H809</f>
        <v>2.4137615257003617E-3</v>
      </c>
      <c r="C809" s="21">
        <f>Prices!I809</f>
        <v>1.9140060562562677E-2</v>
      </c>
      <c r="D809" s="21">
        <f>Prices!J809</f>
        <v>2.7353602000473654E-2</v>
      </c>
      <c r="E809" s="21">
        <f>Prices!K809</f>
        <v>8.0953444764779725E-3</v>
      </c>
    </row>
    <row r="810" spans="1:5" x14ac:dyDescent="0.2">
      <c r="A810" s="41">
        <f>Prices!G810</f>
        <v>41592</v>
      </c>
      <c r="B810" s="21">
        <f>Prices!H810</f>
        <v>2.2814597383374923E-3</v>
      </c>
      <c r="C810" s="21">
        <f>Prices!I810</f>
        <v>3.1385098774028286E-2</v>
      </c>
      <c r="D810" s="21">
        <f>Prices!J810</f>
        <v>4.3345020440497262E-3</v>
      </c>
      <c r="E810" s="21">
        <f>Prices!K810</f>
        <v>4.8372586980920396E-3</v>
      </c>
    </row>
    <row r="811" spans="1:5" x14ac:dyDescent="0.2">
      <c r="A811" s="41">
        <f>Prices!G811</f>
        <v>41593</v>
      </c>
      <c r="B811" s="21">
        <f>Prices!H811</f>
        <v>1.7705508684199777E-3</v>
      </c>
      <c r="C811" s="21">
        <f>Prices!I811</f>
        <v>4.8175866060549133E-3</v>
      </c>
      <c r="D811" s="21">
        <f>Prices!J811</f>
        <v>-3.0827454172784874E-3</v>
      </c>
      <c r="E811" s="21">
        <f>Prices!K811</f>
        <v>4.2220342792496091E-3</v>
      </c>
    </row>
    <row r="812" spans="1:5" x14ac:dyDescent="0.2">
      <c r="A812" s="41">
        <f>Prices!G812</f>
        <v>41596</v>
      </c>
      <c r="B812" s="21">
        <f>Prices!H812</f>
        <v>0</v>
      </c>
      <c r="C812" s="21">
        <f>Prices!I812</f>
        <v>-8.099243748350804E-3</v>
      </c>
      <c r="D812" s="21">
        <f>Prices!J812</f>
        <v>-2.4118723172020684E-2</v>
      </c>
      <c r="E812" s="21">
        <f>Prices!K812</f>
        <v>-3.6981975109817711E-3</v>
      </c>
    </row>
    <row r="813" spans="1:5" x14ac:dyDescent="0.2">
      <c r="A813" s="41">
        <f>Prices!G813</f>
        <v>41597</v>
      </c>
      <c r="B813" s="21">
        <f>Prices!H813</f>
        <v>3.7838975775922735E-4</v>
      </c>
      <c r="C813" s="21">
        <f>Prices!I813</f>
        <v>-3.3863280316933642E-3</v>
      </c>
      <c r="D813" s="21">
        <f>Prices!J813</f>
        <v>-1.6247065742381439E-2</v>
      </c>
      <c r="E813" s="21">
        <f>Prices!K813</f>
        <v>-2.0429654768572281E-3</v>
      </c>
    </row>
    <row r="814" spans="1:5" x14ac:dyDescent="0.2">
      <c r="A814" s="41">
        <f>Prices!G814</f>
        <v>41598</v>
      </c>
      <c r="B814" s="21">
        <f>Prices!H814</f>
        <v>-4.41638360744602E-3</v>
      </c>
      <c r="C814" s="21">
        <f>Prices!I814</f>
        <v>-6.4942051673421153E-3</v>
      </c>
      <c r="D814" s="21">
        <f>Prices!J814</f>
        <v>-1.4896447436206883E-2</v>
      </c>
      <c r="E814" s="21">
        <f>Prices!K814</f>
        <v>-3.6356111004592906E-3</v>
      </c>
    </row>
    <row r="815" spans="1:5" x14ac:dyDescent="0.2">
      <c r="A815" s="41">
        <f>Prices!G815</f>
        <v>41599</v>
      </c>
      <c r="B815" s="21">
        <f>Prices!H815</f>
        <v>-5.0705194437894474E-4</v>
      </c>
      <c r="C815" s="21">
        <f>Prices!I815</f>
        <v>1.7513813627728414E-2</v>
      </c>
      <c r="D815" s="21">
        <f>Prices!J815</f>
        <v>7.8892898548790225E-3</v>
      </c>
      <c r="E815" s="21">
        <f>Prices!K815</f>
        <v>8.1285645546083085E-3</v>
      </c>
    </row>
    <row r="816" spans="1:5" x14ac:dyDescent="0.2">
      <c r="A816" s="41">
        <f>Prices!G816</f>
        <v>41600</v>
      </c>
      <c r="B816" s="21">
        <f>Prices!H816</f>
        <v>1.2046584855700806E-2</v>
      </c>
      <c r="C816" s="21">
        <f>Prices!I816</f>
        <v>9.1890034593220538E-3</v>
      </c>
      <c r="D816" s="21">
        <f>Prices!J816</f>
        <v>-9.7846262631481329E-3</v>
      </c>
      <c r="E816" s="21">
        <f>Prices!K816</f>
        <v>4.9614578718015778E-3</v>
      </c>
    </row>
    <row r="817" spans="1:5" x14ac:dyDescent="0.2">
      <c r="A817" s="41">
        <f>Prices!G817</f>
        <v>41603</v>
      </c>
      <c r="B817" s="21">
        <f>Prices!H817</f>
        <v>7.7684306840263874E-3</v>
      </c>
      <c r="C817" s="21">
        <f>Prices!I817</f>
        <v>1.1630159588250866E-2</v>
      </c>
      <c r="D817" s="21">
        <f>Prices!J817</f>
        <v>2.1739134928501214E-2</v>
      </c>
      <c r="E817" s="21">
        <f>Prices!K817</f>
        <v>-1.2633424872927623E-3</v>
      </c>
    </row>
    <row r="818" spans="1:5" x14ac:dyDescent="0.2">
      <c r="A818" s="41">
        <f>Prices!G818</f>
        <v>41604</v>
      </c>
      <c r="B818" s="21">
        <f>Prices!H818</f>
        <v>3.1081643878558807E-3</v>
      </c>
      <c r="C818" s="21">
        <f>Prices!I818</f>
        <v>1.2558399576909851E-2</v>
      </c>
      <c r="D818" s="21">
        <f>Prices!J818</f>
        <v>8.3816726192378344E-3</v>
      </c>
      <c r="E818" s="21">
        <f>Prices!K818</f>
        <v>1.4980471516801153E-4</v>
      </c>
    </row>
    <row r="819" spans="1:5" x14ac:dyDescent="0.2">
      <c r="A819" s="41">
        <f>Prices!G819</f>
        <v>41605</v>
      </c>
      <c r="B819" s="21">
        <f>Prices!H819</f>
        <v>3.0987116570136346E-3</v>
      </c>
      <c r="C819" s="21">
        <f>Prices!I819</f>
        <v>1.4002160249567241E-2</v>
      </c>
      <c r="D819" s="21">
        <f>Prices!J819</f>
        <v>3.836596985535401E-3</v>
      </c>
      <c r="E819" s="21">
        <f>Prices!K819</f>
        <v>2.4850811260574979E-3</v>
      </c>
    </row>
    <row r="820" spans="1:5" x14ac:dyDescent="0.2">
      <c r="A820" s="41">
        <f>Prices!G820</f>
        <v>41607</v>
      </c>
      <c r="B820" s="21">
        <f>Prices!H820</f>
        <v>9.885779959559486E-4</v>
      </c>
      <c r="C820" s="21">
        <f>Prices!I820</f>
        <v>1.786863681490436E-2</v>
      </c>
      <c r="D820" s="21">
        <f>Prices!J820</f>
        <v>-6.3697527657680109E-3</v>
      </c>
      <c r="E820" s="21">
        <f>Prices!K820</f>
        <v>-7.8568915728149946E-4</v>
      </c>
    </row>
    <row r="821" spans="1:5" x14ac:dyDescent="0.2">
      <c r="A821" s="41">
        <f>Prices!G821</f>
        <v>41610</v>
      </c>
      <c r="B821" s="21">
        <f>Prices!H821</f>
        <v>1.2346129614182037E-3</v>
      </c>
      <c r="C821" s="21">
        <f>Prices!I821</f>
        <v>-3.353487668555255E-3</v>
      </c>
      <c r="D821" s="21">
        <f>Prices!J821</f>
        <v>9.6157603262161384E-3</v>
      </c>
      <c r="E821" s="21">
        <f>Prices!K821</f>
        <v>-2.7190207383820386E-3</v>
      </c>
    </row>
    <row r="822" spans="1:5" x14ac:dyDescent="0.2">
      <c r="A822" s="41">
        <f>Prices!G822</f>
        <v>41611</v>
      </c>
      <c r="B822" s="21">
        <f>Prices!H822</f>
        <v>1.2327359525757236E-3</v>
      </c>
      <c r="C822" s="21">
        <f>Prices!I822</f>
        <v>-1.9474890363457731E-2</v>
      </c>
      <c r="D822" s="21">
        <f>Prices!J822</f>
        <v>-6.3515341183451035E-4</v>
      </c>
      <c r="E822" s="21">
        <f>Prices!K822</f>
        <v>-3.1928479778842167E-3</v>
      </c>
    </row>
    <row r="823" spans="1:5" x14ac:dyDescent="0.2">
      <c r="A823" s="41">
        <f>Prices!G823</f>
        <v>41612</v>
      </c>
      <c r="B823" s="21">
        <f>Prices!H823</f>
        <v>-6.4400344511165641E-3</v>
      </c>
      <c r="C823" s="21">
        <f>Prices!I823</f>
        <v>3.3796360773632461E-3</v>
      </c>
      <c r="D823" s="21">
        <f>Prices!J823</f>
        <v>1.3977288185679004E-2</v>
      </c>
      <c r="E823" s="21">
        <f>Prices!K823</f>
        <v>-1.3034927269121033E-3</v>
      </c>
    </row>
    <row r="824" spans="1:5" x14ac:dyDescent="0.2">
      <c r="A824" s="41">
        <f>Prices!G824</f>
        <v>41613</v>
      </c>
      <c r="B824" s="21">
        <f>Prices!H824</f>
        <v>-9.7234233218565676E-3</v>
      </c>
      <c r="C824" s="21">
        <f>Prices!I824</f>
        <v>-3.8086681886752016E-3</v>
      </c>
      <c r="D824" s="21">
        <f>Prices!J824</f>
        <v>-1.6290696076556643E-2</v>
      </c>
      <c r="E824" s="21">
        <f>Prices!K824</f>
        <v>-4.3395729296272778E-3</v>
      </c>
    </row>
    <row r="825" spans="1:5" x14ac:dyDescent="0.2">
      <c r="A825" s="41">
        <f>Prices!G825</f>
        <v>41614</v>
      </c>
      <c r="B825" s="21">
        <f>Prices!H825</f>
        <v>6.2937263667132096E-3</v>
      </c>
      <c r="C825" s="21">
        <f>Prices!I825</f>
        <v>6.3980434225747729E-3</v>
      </c>
      <c r="D825" s="21">
        <f>Prices!J825</f>
        <v>-1.4649751281692769E-2</v>
      </c>
      <c r="E825" s="21">
        <f>Prices!K825</f>
        <v>1.1237870889621915E-2</v>
      </c>
    </row>
    <row r="826" spans="1:5" x14ac:dyDescent="0.2">
      <c r="A826" s="41">
        <f>Prices!G826</f>
        <v>41617</v>
      </c>
      <c r="B826" s="21">
        <f>Prices!H826</f>
        <v>1.2528373564622562E-4</v>
      </c>
      <c r="C826" s="21">
        <f>Prices!I826</f>
        <v>-5.323718351133544E-3</v>
      </c>
      <c r="D826" s="21">
        <f>Prices!J826</f>
        <v>-1.6806773870276182E-2</v>
      </c>
      <c r="E826" s="21">
        <f>Prices!K826</f>
        <v>1.8171000126205872E-3</v>
      </c>
    </row>
    <row r="827" spans="1:5" x14ac:dyDescent="0.2">
      <c r="A827" s="41">
        <f>Prices!G827</f>
        <v>41618</v>
      </c>
      <c r="B827" s="21">
        <f>Prices!H827</f>
        <v>-1.0881710595297505E-2</v>
      </c>
      <c r="C827" s="21">
        <f>Prices!I827</f>
        <v>7.5086770730263819E-3</v>
      </c>
      <c r="D827" s="21">
        <f>Prices!J827</f>
        <v>2.3010913370339559E-2</v>
      </c>
      <c r="E827" s="21">
        <f>Prices!K827</f>
        <v>-3.1796590387466184E-3</v>
      </c>
    </row>
    <row r="828" spans="1:5" x14ac:dyDescent="0.2">
      <c r="A828" s="41">
        <f>Prices!G828</f>
        <v>41619</v>
      </c>
      <c r="B828" s="21">
        <f>Prices!H828</f>
        <v>1.2610397949829031E-4</v>
      </c>
      <c r="C828" s="21">
        <f>Prices!I828</f>
        <v>-1.4415341217438926E-2</v>
      </c>
      <c r="D828" s="21">
        <f>Prices!J828</f>
        <v>-9.6400766829068951E-3</v>
      </c>
      <c r="E828" s="21">
        <f>Prices!K828</f>
        <v>-1.1316874358758056E-2</v>
      </c>
    </row>
    <row r="829" spans="1:5" x14ac:dyDescent="0.2">
      <c r="A829" s="41">
        <f>Prices!G829</f>
        <v>41620</v>
      </c>
      <c r="B829" s="21">
        <f>Prices!H829</f>
        <v>-7.459627614672463E-3</v>
      </c>
      <c r="C829" s="21">
        <f>Prices!I829</f>
        <v>-2.4595561271092414E-3</v>
      </c>
      <c r="D829" s="21">
        <f>Prices!J829</f>
        <v>-1.9467494484594727E-2</v>
      </c>
      <c r="E829" s="21">
        <f>Prices!K829</f>
        <v>-3.7705620570671616E-3</v>
      </c>
    </row>
    <row r="830" spans="1:5" x14ac:dyDescent="0.2">
      <c r="A830" s="41">
        <f>Prices!G830</f>
        <v>41621</v>
      </c>
      <c r="B830" s="21">
        <f>Prices!H830</f>
        <v>-5.350255558911516E-3</v>
      </c>
      <c r="C830" s="21">
        <f>Prices!I830</f>
        <v>7.8426171803278599E-3</v>
      </c>
      <c r="D830" s="21">
        <f>Prices!J830</f>
        <v>-5.9566687449711386E-3</v>
      </c>
      <c r="E830" s="21">
        <f>Prices!K830</f>
        <v>-1.0141030695576259E-4</v>
      </c>
    </row>
    <row r="831" spans="1:5" x14ac:dyDescent="0.2">
      <c r="A831" s="41">
        <f>Prices!G831</f>
        <v>41624</v>
      </c>
      <c r="B831" s="21">
        <f>Prices!H831</f>
        <v>-4.3544435979254717E-3</v>
      </c>
      <c r="C831" s="21">
        <f>Prices!I831</f>
        <v>1.2310003714038009E-2</v>
      </c>
      <c r="D831" s="21">
        <f>Prices!J831</f>
        <v>1.3318800136663533E-3</v>
      </c>
      <c r="E831" s="21">
        <f>Prices!K831</f>
        <v>6.3200399597154178E-3</v>
      </c>
    </row>
    <row r="832" spans="1:5" x14ac:dyDescent="0.2">
      <c r="A832" s="41">
        <f>Prices!G832</f>
        <v>41625</v>
      </c>
      <c r="B832" s="21">
        <f>Prices!H832</f>
        <v>-6.3029861622529455E-3</v>
      </c>
      <c r="C832" s="21">
        <f>Prices!I832</f>
        <v>-3.3935774525514217E-3</v>
      </c>
      <c r="D832" s="21">
        <f>Prices!J832</f>
        <v>4.654284306046419E-3</v>
      </c>
      <c r="E832" s="21">
        <f>Prices!K832</f>
        <v>-3.100987875480743E-3</v>
      </c>
    </row>
    <row r="833" spans="1:5" x14ac:dyDescent="0.2">
      <c r="A833" s="41">
        <f>Prices!G833</f>
        <v>41626</v>
      </c>
      <c r="B833" s="21">
        <f>Prices!H833</f>
        <v>8.931918642720596E-3</v>
      </c>
      <c r="C833" s="21">
        <f>Prices!I833</f>
        <v>2.1436897028011881E-2</v>
      </c>
      <c r="D833" s="21">
        <f>Prices!J833</f>
        <v>1.3897667370819766E-2</v>
      </c>
      <c r="E833" s="21">
        <f>Prices!K833</f>
        <v>1.6647964065132026E-2</v>
      </c>
    </row>
    <row r="834" spans="1:5" x14ac:dyDescent="0.2">
      <c r="A834" s="41">
        <f>Prices!G834</f>
        <v>41627</v>
      </c>
      <c r="B834" s="21">
        <f>Prices!H834</f>
        <v>-8.9810697464052999E-3</v>
      </c>
      <c r="C834" s="21">
        <f>Prices!I834</f>
        <v>-1.9446327577949951E-3</v>
      </c>
      <c r="D834" s="21">
        <f>Prices!J834</f>
        <v>3.9165718370419711E-3</v>
      </c>
      <c r="E834" s="21">
        <f>Prices!K834</f>
        <v>-5.7992874718015841E-4</v>
      </c>
    </row>
    <row r="835" spans="1:5" x14ac:dyDescent="0.2">
      <c r="A835" s="41">
        <f>Prices!G835</f>
        <v>41628</v>
      </c>
      <c r="B835" s="21">
        <f>Prices!H835</f>
        <v>2.4596242501842536E-3</v>
      </c>
      <c r="C835" s="21">
        <f>Prices!I835</f>
        <v>1.773830821280109E-2</v>
      </c>
      <c r="D835" s="21">
        <f>Prices!J835</f>
        <v>2.0156227145632144E-2</v>
      </c>
      <c r="E835" s="21">
        <f>Prices!K835</f>
        <v>4.8187279595763854E-3</v>
      </c>
    </row>
    <row r="836" spans="1:5" x14ac:dyDescent="0.2">
      <c r="A836" s="41">
        <f>Prices!G836</f>
        <v>41631</v>
      </c>
      <c r="B836" s="21">
        <f>Prices!H836</f>
        <v>5.6825112130302197E-3</v>
      </c>
      <c r="C836" s="21">
        <f>Prices!I836</f>
        <v>1.7901192893101658E-3</v>
      </c>
      <c r="D836" s="21">
        <f>Prices!J836</f>
        <v>5.736152229271152E-3</v>
      </c>
      <c r="E836" s="21">
        <f>Prices!K836</f>
        <v>5.3181201808143452E-3</v>
      </c>
    </row>
    <row r="837" spans="1:5" x14ac:dyDescent="0.2">
      <c r="A837" s="41">
        <f>Prices!G837</f>
        <v>41632</v>
      </c>
      <c r="B837" s="21">
        <f>Prices!H837</f>
        <v>1.7978472557153321E-3</v>
      </c>
      <c r="C837" s="21">
        <f>Prices!I837</f>
        <v>-9.2326432458522678E-3</v>
      </c>
      <c r="D837" s="21">
        <f>Prices!J837</f>
        <v>2.5347439012295414E-3</v>
      </c>
      <c r="E837" s="21">
        <f>Prices!K837</f>
        <v>2.9157468198170999E-3</v>
      </c>
    </row>
    <row r="838" spans="1:5" x14ac:dyDescent="0.2">
      <c r="A838" s="41">
        <f>Prices!G838</f>
        <v>41634</v>
      </c>
      <c r="B838" s="21">
        <f>Prices!H838</f>
        <v>4.8712435297326899E-3</v>
      </c>
      <c r="C838" s="21">
        <f>Prices!I838</f>
        <v>1.300102815435622E-2</v>
      </c>
      <c r="D838" s="21">
        <f>Prices!J838</f>
        <v>-9.4814802131627518E-3</v>
      </c>
      <c r="E838" s="21">
        <f>Prices!K838</f>
        <v>4.7455295618106241E-3</v>
      </c>
    </row>
    <row r="839" spans="1:5" x14ac:dyDescent="0.2">
      <c r="A839" s="41">
        <f>Prices!G839</f>
        <v>41635</v>
      </c>
      <c r="B839" s="21">
        <f>Prices!H839</f>
        <v>1.0207219850691905E-3</v>
      </c>
      <c r="C839" s="21">
        <f>Prices!I839</f>
        <v>-1.5603762031580537E-2</v>
      </c>
      <c r="D839" s="21">
        <f>Prices!J839</f>
        <v>5.7432293308923299E-3</v>
      </c>
      <c r="E839" s="21">
        <f>Prices!K839</f>
        <v>-3.3658483255782912E-4</v>
      </c>
    </row>
    <row r="840" spans="1:5" x14ac:dyDescent="0.2">
      <c r="A840" s="41">
        <f>Prices!G840</f>
        <v>41638</v>
      </c>
      <c r="B840" s="21">
        <f>Prices!H840</f>
        <v>2.0389969645015788E-3</v>
      </c>
      <c r="C840" s="21">
        <f>Prices!I840</f>
        <v>-1.1831714124158399E-2</v>
      </c>
      <c r="D840" s="21">
        <f>Prices!J840</f>
        <v>1.33249616161768E-2</v>
      </c>
      <c r="E840" s="21">
        <f>Prices!K840</f>
        <v>-1.7925382627237418E-4</v>
      </c>
    </row>
    <row r="841" spans="1:5" x14ac:dyDescent="0.2">
      <c r="A841" s="41">
        <f>Prices!G841</f>
        <v>41639</v>
      </c>
      <c r="B841" s="21">
        <f>Prices!H841</f>
        <v>7.6277286013652146E-4</v>
      </c>
      <c r="C841" s="21">
        <f>Prices!I841</f>
        <v>1.3778371385690935E-2</v>
      </c>
      <c r="D841" s="21">
        <f>Prices!J841</f>
        <v>3.1309938284249661E-3</v>
      </c>
      <c r="E841" s="21">
        <f>Prices!K841</f>
        <v>3.9596751963926202E-3</v>
      </c>
    </row>
    <row r="842" spans="1:5" x14ac:dyDescent="0.2">
      <c r="A842" s="41">
        <f>Prices!G842</f>
        <v>41641</v>
      </c>
      <c r="B842" s="21">
        <f>Prices!H842</f>
        <v>2.7958518628375295E-3</v>
      </c>
      <c r="C842" s="21">
        <f>Prices!I842</f>
        <v>-2.0562385383006143E-3</v>
      </c>
      <c r="D842" s="21">
        <f>Prices!J842</f>
        <v>-9.9874799001345993E-3</v>
      </c>
      <c r="E842" s="21">
        <f>Prices!K842</f>
        <v>-8.8619127945468446E-3</v>
      </c>
    </row>
    <row r="843" spans="1:5" x14ac:dyDescent="0.2">
      <c r="A843" s="41">
        <f>Prices!G843</f>
        <v>41642</v>
      </c>
      <c r="B843" s="21">
        <f>Prices!H843</f>
        <v>-3.2948281544038106E-3</v>
      </c>
      <c r="C843" s="21">
        <f>Prices!I843</f>
        <v>-3.8445077924674775E-3</v>
      </c>
      <c r="D843" s="21">
        <f>Prices!J843</f>
        <v>-1.197984152158682E-2</v>
      </c>
      <c r="E843" s="21">
        <f>Prices!K843</f>
        <v>-3.329648831642551E-4</v>
      </c>
    </row>
    <row r="844" spans="1:5" x14ac:dyDescent="0.2">
      <c r="A844" s="41">
        <f>Prices!G844</f>
        <v>41645</v>
      </c>
      <c r="B844" s="21">
        <f>Prices!H844</f>
        <v>-5.5946378257664573E-3</v>
      </c>
      <c r="C844" s="21">
        <f>Prices!I844</f>
        <v>-7.0881352263109099E-3</v>
      </c>
      <c r="D844" s="21">
        <f>Prices!J844</f>
        <v>1.340140874528184E-2</v>
      </c>
      <c r="E844" s="21">
        <f>Prices!K844</f>
        <v>-2.5117671538569253E-3</v>
      </c>
    </row>
    <row r="845" spans="1:5" x14ac:dyDescent="0.2">
      <c r="A845" s="41">
        <f>Prices!G845</f>
        <v>41646</v>
      </c>
      <c r="B845" s="21">
        <f>Prices!H845</f>
        <v>3.0691216668237223E-3</v>
      </c>
      <c r="C845" s="21">
        <f>Prices!I845</f>
        <v>1.1178072088641411E-2</v>
      </c>
      <c r="D845" s="21">
        <f>Prices!J845</f>
        <v>1.6372603889472925E-2</v>
      </c>
      <c r="E845" s="21">
        <f>Prices!K845</f>
        <v>6.0817644686330663E-3</v>
      </c>
    </row>
    <row r="846" spans="1:5" x14ac:dyDescent="0.2">
      <c r="A846" s="41">
        <f>Prices!G846</f>
        <v>41647</v>
      </c>
      <c r="B846" s="21">
        <f>Prices!H846</f>
        <v>-7.9033789585593352E-3</v>
      </c>
      <c r="C846" s="21">
        <f>Prices!I846</f>
        <v>9.7731308272646089E-3</v>
      </c>
      <c r="D846" s="21">
        <f>Prices!J846</f>
        <v>1.3630810421489059E-2</v>
      </c>
      <c r="E846" s="21">
        <f>Prices!K846</f>
        <v>-2.1220917521214133E-4</v>
      </c>
    </row>
    <row r="847" spans="1:5" x14ac:dyDescent="0.2">
      <c r="A847" s="41">
        <f>Prices!G847</f>
        <v>41648</v>
      </c>
      <c r="B847" s="21">
        <f>Prices!H847</f>
        <v>3.3404568954314407E-3</v>
      </c>
      <c r="C847" s="21">
        <f>Prices!I847</f>
        <v>-2.2641221378899568E-3</v>
      </c>
      <c r="D847" s="21">
        <f>Prices!J847</f>
        <v>-3.7285941499459185E-2</v>
      </c>
      <c r="E847" s="21">
        <f>Prices!K847</f>
        <v>3.4830938044994042E-4</v>
      </c>
    </row>
    <row r="848" spans="1:5" x14ac:dyDescent="0.2">
      <c r="A848" s="41">
        <f>Prices!G848</f>
        <v>41649</v>
      </c>
      <c r="B848" s="21">
        <f>Prices!H848</f>
        <v>-6.3997886008081975E-4</v>
      </c>
      <c r="C848" s="21">
        <f>Prices!I848</f>
        <v>-8.3539783412901469E-3</v>
      </c>
      <c r="D848" s="21">
        <f>Prices!J848</f>
        <v>-1.2700672091736642E-3</v>
      </c>
      <c r="E848" s="21">
        <f>Prices!K848</f>
        <v>2.3066866807388564E-3</v>
      </c>
    </row>
    <row r="849" spans="1:5" x14ac:dyDescent="0.2">
      <c r="A849" s="41">
        <f>Prices!G849</f>
        <v>41652</v>
      </c>
      <c r="B849" s="21">
        <f>Prices!H849</f>
        <v>-7.0477531923907365E-3</v>
      </c>
      <c r="C849" s="21">
        <f>Prices!I849</f>
        <v>-1.6798251759944982E-2</v>
      </c>
      <c r="D849" s="21">
        <f>Prices!J849</f>
        <v>-2.352182210368603E-2</v>
      </c>
      <c r="E849" s="21">
        <f>Prices!K849</f>
        <v>-1.2576216537872997E-2</v>
      </c>
    </row>
    <row r="850" spans="1:5" x14ac:dyDescent="0.2">
      <c r="A850" s="41">
        <f>Prices!G850</f>
        <v>41653</v>
      </c>
      <c r="B850" s="21">
        <f>Prices!H850</f>
        <v>6.0655690912197078E-3</v>
      </c>
      <c r="C850" s="21">
        <f>Prices!I850</f>
        <v>1.6778404190672891E-2</v>
      </c>
      <c r="D850" s="21">
        <f>Prices!J850</f>
        <v>3.1249965146703529E-2</v>
      </c>
      <c r="E850" s="21">
        <f>Prices!K850</f>
        <v>1.0817971927264969E-2</v>
      </c>
    </row>
    <row r="851" spans="1:5" x14ac:dyDescent="0.2">
      <c r="A851" s="41">
        <f>Prices!G851</f>
        <v>41654</v>
      </c>
      <c r="B851" s="21">
        <f>Prices!H851</f>
        <v>-3.8482901297521993E-3</v>
      </c>
      <c r="C851" s="21">
        <f>Prices!I851</f>
        <v>-4.2008304370541039E-3</v>
      </c>
      <c r="D851" s="21">
        <f>Prices!J851</f>
        <v>1.0732040578879998E-2</v>
      </c>
      <c r="E851" s="21">
        <f>Prices!K851</f>
        <v>5.1661881004574361E-3</v>
      </c>
    </row>
    <row r="852" spans="1:5" x14ac:dyDescent="0.2">
      <c r="A852" s="41">
        <f>Prices!G852</f>
        <v>41655</v>
      </c>
      <c r="B852" s="21">
        <f>Prices!H852</f>
        <v>-1.1589101320358714E-2</v>
      </c>
      <c r="C852" s="21">
        <f>Prices!I852</f>
        <v>-1.768247071441964E-4</v>
      </c>
      <c r="D852" s="21">
        <f>Prices!J852</f>
        <v>3.1233283262264155E-3</v>
      </c>
      <c r="E852" s="21">
        <f>Prices!K852</f>
        <v>-1.3471201772711217E-3</v>
      </c>
    </row>
    <row r="853" spans="1:5" x14ac:dyDescent="0.2">
      <c r="A853" s="41">
        <f>Prices!G853</f>
        <v>41656</v>
      </c>
      <c r="B853" s="21">
        <f>Prices!H853</f>
        <v>-7.4259472737084799E-3</v>
      </c>
      <c r="C853" s="21">
        <f>Prices!I853</f>
        <v>9.625989951697278E-3</v>
      </c>
      <c r="D853" s="21">
        <f>Prices!J853</f>
        <v>-4.3590760841076825E-3</v>
      </c>
      <c r="E853" s="21">
        <f>Prices!K853</f>
        <v>-3.8951746537292387E-3</v>
      </c>
    </row>
    <row r="854" spans="1:5" x14ac:dyDescent="0.2">
      <c r="A854" s="41">
        <f>Prices!G854</f>
        <v>41660</v>
      </c>
      <c r="B854" s="21">
        <f>Prices!H854</f>
        <v>-4.5937251272736091E-3</v>
      </c>
      <c r="C854" s="21">
        <f>Prices!I854</f>
        <v>1.8618235959626306E-2</v>
      </c>
      <c r="D854" s="21">
        <f>Prices!J854</f>
        <v>3.752381197870136E-3</v>
      </c>
      <c r="E854" s="21">
        <f>Prices!K854</f>
        <v>2.7737521813855359E-3</v>
      </c>
    </row>
    <row r="855" spans="1:5" x14ac:dyDescent="0.2">
      <c r="A855" s="41">
        <f>Prices!G855</f>
        <v>41661</v>
      </c>
      <c r="B855" s="21">
        <f>Prices!H855</f>
        <v>-6.4606117800928963E-3</v>
      </c>
      <c r="C855" s="21">
        <f>Prices!I855</f>
        <v>-6.1663989351142812E-3</v>
      </c>
      <c r="D855" s="21">
        <f>Prices!J855</f>
        <v>-1.2459346465439891E-3</v>
      </c>
      <c r="E855" s="21">
        <f>Prices!K855</f>
        <v>5.7486493753744483E-4</v>
      </c>
    </row>
    <row r="856" spans="1:5" x14ac:dyDescent="0.2">
      <c r="A856" s="41">
        <f>Prices!G856</f>
        <v>41662</v>
      </c>
      <c r="B856" s="21">
        <f>Prices!H856</f>
        <v>-5.1760271022097759E-3</v>
      </c>
      <c r="C856" s="21">
        <f>Prices!I856</f>
        <v>-1.1543952554093462E-2</v>
      </c>
      <c r="D856" s="21">
        <f>Prices!J856</f>
        <v>-3.7427815960158206E-3</v>
      </c>
      <c r="E856" s="21">
        <f>Prices!K856</f>
        <v>-8.8895765171035368E-3</v>
      </c>
    </row>
    <row r="857" spans="1:5" x14ac:dyDescent="0.2">
      <c r="A857" s="41">
        <f>Prices!G857</f>
        <v>41663</v>
      </c>
      <c r="B857" s="21">
        <f>Prices!H857</f>
        <v>-7.2040154665759882E-3</v>
      </c>
      <c r="C857" s="21">
        <f>Prices!I857</f>
        <v>-3.0685002994193078E-2</v>
      </c>
      <c r="D857" s="21">
        <f>Prices!J857</f>
        <v>-2.5673393189419969E-2</v>
      </c>
      <c r="E857" s="21">
        <f>Prices!K857</f>
        <v>-2.0875448636635485E-2</v>
      </c>
    </row>
    <row r="858" spans="1:5" x14ac:dyDescent="0.2">
      <c r="A858" s="41">
        <f>Prices!G858</f>
        <v>41666</v>
      </c>
      <c r="B858" s="21">
        <f>Prices!H858</f>
        <v>-3.6279044676927963E-3</v>
      </c>
      <c r="C858" s="21">
        <f>Prices!I858</f>
        <v>-3.4055718710361838E-3</v>
      </c>
      <c r="D858" s="21">
        <f>Prices!J858</f>
        <v>-6.4265815299068274E-3</v>
      </c>
      <c r="E858" s="21">
        <f>Prices!K858</f>
        <v>-4.8762936785797795E-3</v>
      </c>
    </row>
    <row r="859" spans="1:5" x14ac:dyDescent="0.2">
      <c r="A859" s="41">
        <f>Prices!G859</f>
        <v>41667</v>
      </c>
      <c r="B859" s="21">
        <f>Prices!H859</f>
        <v>7.0123843295696051E-3</v>
      </c>
      <c r="C859" s="21">
        <f>Prices!I859</f>
        <v>2.109874895417696E-2</v>
      </c>
      <c r="D859" s="21">
        <f>Prices!J859</f>
        <v>9.7025096824707724E-3</v>
      </c>
      <c r="E859" s="21">
        <f>Prices!K859</f>
        <v>6.1406523707883132E-3</v>
      </c>
    </row>
    <row r="860" spans="1:5" x14ac:dyDescent="0.2">
      <c r="A860" s="41">
        <f>Prices!G860</f>
        <v>41668</v>
      </c>
      <c r="B860" s="21">
        <f>Prices!H860</f>
        <v>-7.6331313379273576E-3</v>
      </c>
      <c r="C860" s="21">
        <f>Prices!I860</f>
        <v>-2.5936227448495774E-2</v>
      </c>
      <c r="D860" s="21">
        <f>Prices!J860</f>
        <v>-9.6092755929882978E-3</v>
      </c>
      <c r="E860" s="21">
        <f>Prices!K860</f>
        <v>-1.0209232357043185E-2</v>
      </c>
    </row>
    <row r="861" spans="1:5" x14ac:dyDescent="0.2">
      <c r="A861" s="41">
        <f>Prices!G861</f>
        <v>41669</v>
      </c>
      <c r="B861" s="21">
        <f>Prices!H861</f>
        <v>8.7721425461850452E-3</v>
      </c>
      <c r="C861" s="21">
        <f>Prices!I861</f>
        <v>4.8958891464975451E-2</v>
      </c>
      <c r="D861" s="21">
        <f>Prices!J861</f>
        <v>1.6817809435599074E-2</v>
      </c>
      <c r="E861" s="21">
        <f>Prices!K861</f>
        <v>1.1267044612831345E-2</v>
      </c>
    </row>
    <row r="862" spans="1:5" x14ac:dyDescent="0.2">
      <c r="A862" s="41">
        <f>Prices!G862</f>
        <v>41670</v>
      </c>
      <c r="B862" s="21">
        <f>Prices!H862</f>
        <v>-9.3653936458960353E-4</v>
      </c>
      <c r="C862" s="21">
        <f>Prices!I862</f>
        <v>-0.10997244101048664</v>
      </c>
      <c r="D862" s="21">
        <f>Prices!J862</f>
        <v>-1.2722510031581979E-3</v>
      </c>
      <c r="E862" s="21">
        <f>Prices!K862</f>
        <v>-6.4652993169356243E-3</v>
      </c>
    </row>
    <row r="863" spans="1:5" x14ac:dyDescent="0.2">
      <c r="A863" s="41">
        <f>Prices!G863</f>
        <v>41673</v>
      </c>
      <c r="B863" s="21">
        <f>Prices!H863</f>
        <v>-2.7048976097972705E-2</v>
      </c>
      <c r="C863" s="21">
        <f>Prices!I863</f>
        <v>-3.4960490066058614E-2</v>
      </c>
      <c r="D863" s="21">
        <f>Prices!J863</f>
        <v>-1.3375879594001994E-2</v>
      </c>
      <c r="E863" s="21">
        <f>Prices!K863</f>
        <v>-2.2831919721464478E-2</v>
      </c>
    </row>
    <row r="864" spans="1:5" x14ac:dyDescent="0.2">
      <c r="A864" s="41">
        <f>Prices!G864</f>
        <v>41674</v>
      </c>
      <c r="B864" s="21">
        <f>Prices!H864</f>
        <v>9.6347839691439461E-4</v>
      </c>
      <c r="C864" s="21">
        <f>Prices!I864</f>
        <v>5.1999558360269482E-3</v>
      </c>
      <c r="D864" s="21">
        <f>Prices!J864</f>
        <v>5.8099685807240231E-3</v>
      </c>
      <c r="E864" s="21">
        <f>Prices!K864</f>
        <v>7.6410886367013209E-3</v>
      </c>
    </row>
    <row r="865" spans="1:5" x14ac:dyDescent="0.2">
      <c r="A865" s="41">
        <f>Prices!G865</f>
        <v>41675</v>
      </c>
      <c r="B865" s="21">
        <f>Prices!H865</f>
        <v>1.9248062054141443E-3</v>
      </c>
      <c r="C865" s="21">
        <f>Prices!I865</f>
        <v>-4.3108983455109051E-3</v>
      </c>
      <c r="D865" s="21">
        <f>Prices!J865</f>
        <v>-8.985614320245694E-3</v>
      </c>
      <c r="E865" s="21">
        <f>Prices!K865</f>
        <v>-2.0282224814169858E-3</v>
      </c>
    </row>
    <row r="866" spans="1:5" x14ac:dyDescent="0.2">
      <c r="A866" s="41">
        <f>Prices!G866</f>
        <v>41676</v>
      </c>
      <c r="B866" s="21">
        <f>Prices!H866</f>
        <v>-6.8621522902550668E-4</v>
      </c>
      <c r="C866" s="21">
        <f>Prices!I866</f>
        <v>2.3495429908849896E-2</v>
      </c>
      <c r="D866" s="21">
        <f>Prices!J866</f>
        <v>1.2953133439543185E-2</v>
      </c>
      <c r="E866" s="21">
        <f>Prices!K866</f>
        <v>1.2439792887467327E-2</v>
      </c>
    </row>
    <row r="867" spans="1:5" x14ac:dyDescent="0.2">
      <c r="A867" s="41">
        <f>Prices!G867</f>
        <v>41677</v>
      </c>
      <c r="B867" s="21">
        <f>Prices!H867</f>
        <v>1.2771487743312207E-2</v>
      </c>
      <c r="C867" s="21">
        <f>Prices!I867</f>
        <v>1.8302886900054771E-2</v>
      </c>
      <c r="D867" s="21">
        <f>Prices!J867</f>
        <v>1.4706040521558217E-2</v>
      </c>
      <c r="E867" s="21">
        <f>Prices!K867</f>
        <v>1.3301886898100301E-2</v>
      </c>
    </row>
    <row r="868" spans="1:5" x14ac:dyDescent="0.2">
      <c r="A868" s="41">
        <f>Prices!G868</f>
        <v>41680</v>
      </c>
      <c r="B868" s="21">
        <f>Prices!H868</f>
        <v>1.3521765412671468E-4</v>
      </c>
      <c r="C868" s="21">
        <f>Prices!I868</f>
        <v>-5.8158577077938034E-4</v>
      </c>
      <c r="D868" s="21">
        <f>Prices!J868</f>
        <v>3.1506400246053001E-3</v>
      </c>
      <c r="E868" s="21">
        <f>Prices!K868</f>
        <v>1.5692346042979199E-3</v>
      </c>
    </row>
    <row r="869" spans="1:5" x14ac:dyDescent="0.2">
      <c r="A869" s="41">
        <f>Prices!G869</f>
        <v>41681</v>
      </c>
      <c r="B869" s="21">
        <f>Prices!H869</f>
        <v>1.4100478278547069E-2</v>
      </c>
      <c r="C869" s="21">
        <f>Prices!I869</f>
        <v>2.5493683434791858E-3</v>
      </c>
      <c r="D869" s="21">
        <f>Prices!J869</f>
        <v>2.0728483851549351E-2</v>
      </c>
      <c r="E869" s="21">
        <f>Prices!K869</f>
        <v>1.1062113507929405E-2</v>
      </c>
    </row>
    <row r="870" spans="1:5" x14ac:dyDescent="0.2">
      <c r="A870" s="41">
        <f>Prices!G870</f>
        <v>41682</v>
      </c>
      <c r="B870" s="21">
        <f>Prices!H870</f>
        <v>2.1386562916517514E-3</v>
      </c>
      <c r="C870" s="21">
        <f>Prices!I870</f>
        <v>-3.4661035136170582E-2</v>
      </c>
      <c r="D870" s="21">
        <f>Prices!J870</f>
        <v>3.5692598784228702E-2</v>
      </c>
      <c r="E870" s="21">
        <f>Prices!K870</f>
        <v>-2.6926226129964093E-4</v>
      </c>
    </row>
    <row r="871" spans="1:5" x14ac:dyDescent="0.2">
      <c r="A871" s="41">
        <f>Prices!G871</f>
        <v>41683</v>
      </c>
      <c r="B871" s="21">
        <f>Prices!H871</f>
        <v>5.3358977422427716E-3</v>
      </c>
      <c r="C871" s="21">
        <f>Prices!I871</f>
        <v>2.2763120896205358E-2</v>
      </c>
      <c r="D871" s="21">
        <f>Prices!J871</f>
        <v>3.1491090670041411E-2</v>
      </c>
      <c r="E871" s="21">
        <f>Prices!K871</f>
        <v>5.8100249232653223E-3</v>
      </c>
    </row>
    <row r="872" spans="1:5" x14ac:dyDescent="0.2">
      <c r="A872" s="41">
        <f>Prices!G872</f>
        <v>41684</v>
      </c>
      <c r="B872" s="21">
        <f>Prices!H872</f>
        <v>5.7060816091536971E-3</v>
      </c>
      <c r="C872" s="21">
        <f>Prices!I872</f>
        <v>4.1991599909585453E-4</v>
      </c>
      <c r="D872" s="21">
        <f>Prices!J872</f>
        <v>3.1682174256992823E-2</v>
      </c>
      <c r="E872" s="21">
        <f>Prices!K872</f>
        <v>4.809216818833173E-3</v>
      </c>
    </row>
    <row r="873" spans="1:5" x14ac:dyDescent="0.2">
      <c r="A873" s="41">
        <f>Prices!G873</f>
        <v>41688</v>
      </c>
      <c r="B873" s="21">
        <f>Prices!H873</f>
        <v>-6.0692903537593176E-3</v>
      </c>
      <c r="C873" s="21">
        <f>Prices!I873</f>
        <v>-1.0353964840647656E-2</v>
      </c>
      <c r="D873" s="21">
        <f>Prices!J873</f>
        <v>-5.5819930320910593E-4</v>
      </c>
      <c r="E873" s="21">
        <f>Prices!K873</f>
        <v>1.15847396931823E-3</v>
      </c>
    </row>
    <row r="874" spans="1:5" x14ac:dyDescent="0.2">
      <c r="A874" s="41">
        <f>Prices!G874</f>
        <v>41689</v>
      </c>
      <c r="B874" s="21">
        <f>Prices!H874</f>
        <v>-6.3720639932133725E-3</v>
      </c>
      <c r="C874" s="21">
        <f>Prices!I874</f>
        <v>-1.7729469538088294E-2</v>
      </c>
      <c r="D874" s="21">
        <f>Prices!J874</f>
        <v>1.3407804696892178E-2</v>
      </c>
      <c r="E874" s="21">
        <f>Prices!K874</f>
        <v>-6.5244844166295612E-3</v>
      </c>
    </row>
    <row r="875" spans="1:5" x14ac:dyDescent="0.2">
      <c r="A875" s="41">
        <f>Prices!G875</f>
        <v>41690</v>
      </c>
      <c r="B875" s="21">
        <f>Prices!H875</f>
        <v>-1.7768853208517846E-2</v>
      </c>
      <c r="C875" s="21">
        <f>Prices!I875</f>
        <v>6.9664513571625619E-3</v>
      </c>
      <c r="D875" s="21">
        <f>Prices!J875</f>
        <v>3.5280804500184448E-2</v>
      </c>
      <c r="E875" s="21">
        <f>Prices!K875</f>
        <v>6.0314580997948841E-3</v>
      </c>
    </row>
    <row r="876" spans="1:5" x14ac:dyDescent="0.2">
      <c r="A876" s="41">
        <f>Prices!G876</f>
        <v>41691</v>
      </c>
      <c r="B876" s="21">
        <f>Prices!H876</f>
        <v>-5.4406041915459379E-3</v>
      </c>
      <c r="C876" s="21">
        <f>Prices!I876</f>
        <v>-8.6907050885570714E-3</v>
      </c>
      <c r="D876" s="21">
        <f>Prices!J876</f>
        <v>-7.4546545793202634E-3</v>
      </c>
      <c r="E876" s="21">
        <f>Prices!K876</f>
        <v>-1.9187234040792811E-3</v>
      </c>
    </row>
    <row r="877" spans="1:5" x14ac:dyDescent="0.2">
      <c r="A877" s="41">
        <f>Prices!G877</f>
        <v>41694</v>
      </c>
      <c r="B877" s="21">
        <f>Prices!H877</f>
        <v>3.1456024195041241E-3</v>
      </c>
      <c r="C877" s="21">
        <f>Prices!I877</f>
        <v>1.4476950602998473E-2</v>
      </c>
      <c r="D877" s="21">
        <f>Prices!J877</f>
        <v>1.4485083332767434E-2</v>
      </c>
      <c r="E877" s="21">
        <f>Prices!K877</f>
        <v>6.1865132743363915E-3</v>
      </c>
    </row>
    <row r="878" spans="1:5" x14ac:dyDescent="0.2">
      <c r="A878" s="41">
        <f>Prices!G878</f>
        <v>41695</v>
      </c>
      <c r="B878" s="21">
        <f>Prices!H878</f>
        <v>0</v>
      </c>
      <c r="C878" s="21">
        <f>Prices!I878</f>
        <v>1.8591145431019251E-2</v>
      </c>
      <c r="D878" s="21">
        <f>Prices!J878</f>
        <v>-4.5154733124685986E-3</v>
      </c>
      <c r="E878" s="21">
        <f>Prices!K878</f>
        <v>-1.3476816104130984E-3</v>
      </c>
    </row>
    <row r="879" spans="1:5" x14ac:dyDescent="0.2">
      <c r="A879" s="41">
        <f>Prices!G879</f>
        <v>41696</v>
      </c>
      <c r="B879" s="21">
        <f>Prices!H879</f>
        <v>1.9495572283311727E-2</v>
      </c>
      <c r="C879" s="21">
        <f>Prices!I879</f>
        <v>4.1303526720122274E-3</v>
      </c>
      <c r="D879" s="21">
        <f>Prices!J879</f>
        <v>-1.6004869436536673E-3</v>
      </c>
      <c r="E879" s="21">
        <f>Prices!K879</f>
        <v>2.1699943693942458E-5</v>
      </c>
    </row>
    <row r="880" spans="1:5" x14ac:dyDescent="0.2">
      <c r="A880" s="41">
        <f>Prices!G880</f>
        <v>41697</v>
      </c>
      <c r="B880" s="21">
        <f>Prices!H880</f>
        <v>-2.9421327605933887E-3</v>
      </c>
      <c r="C880" s="21">
        <f>Prices!I880</f>
        <v>9.1720234635661591E-4</v>
      </c>
      <c r="D880" s="21">
        <f>Prices!J880</f>
        <v>-1.1224262934948714E-2</v>
      </c>
      <c r="E880" s="21">
        <f>Prices!K880</f>
        <v>4.94808300188887E-3</v>
      </c>
    </row>
    <row r="881" spans="1:5" x14ac:dyDescent="0.2">
      <c r="A881" s="41">
        <f>Prices!G881</f>
        <v>41698</v>
      </c>
      <c r="B881" s="21">
        <f>Prices!H881</f>
        <v>1.8776604547741059E-3</v>
      </c>
      <c r="C881" s="21">
        <f>Prices!I881</f>
        <v>5.4702079075417132E-3</v>
      </c>
      <c r="D881" s="21">
        <f>Prices!J881</f>
        <v>-6.4866335373099382E-3</v>
      </c>
      <c r="E881" s="21">
        <f>Prices!K881</f>
        <v>2.7826887334101436E-3</v>
      </c>
    </row>
    <row r="882" spans="1:5" x14ac:dyDescent="0.2">
      <c r="A882" s="41">
        <f>Prices!G882</f>
        <v>41701</v>
      </c>
      <c r="B882" s="21">
        <f>Prices!H882</f>
        <v>-7.7643265406329102E-3</v>
      </c>
      <c r="C882" s="21">
        <f>Prices!I882</f>
        <v>-6.4070269509657329E-3</v>
      </c>
      <c r="D882" s="21">
        <f>Prices!J882</f>
        <v>-4.8963962948249673E-3</v>
      </c>
      <c r="E882" s="21">
        <f>Prices!K882</f>
        <v>-7.3785105066267453E-3</v>
      </c>
    </row>
    <row r="883" spans="1:5" x14ac:dyDescent="0.2">
      <c r="A883" s="41">
        <f>Prices!G883</f>
        <v>41702</v>
      </c>
      <c r="B883" s="21">
        <f>Prices!H883</f>
        <v>1.3626431326834582E-2</v>
      </c>
      <c r="C883" s="21">
        <f>Prices!I883</f>
        <v>1.1451407323116891E-2</v>
      </c>
      <c r="D883" s="21">
        <f>Prices!J883</f>
        <v>1.0388217953663181E-2</v>
      </c>
      <c r="E883" s="21">
        <f>Prices!K883</f>
        <v>1.5267701291821645E-2</v>
      </c>
    </row>
    <row r="884" spans="1:5" x14ac:dyDescent="0.2">
      <c r="A884" s="41">
        <f>Prices!G884</f>
        <v>41703</v>
      </c>
      <c r="B884" s="21">
        <f>Prices!H884</f>
        <v>-4.3918320270911219E-3</v>
      </c>
      <c r="C884" s="21">
        <f>Prices!I884</f>
        <v>2.3275629415523191E-2</v>
      </c>
      <c r="D884" s="21">
        <f>Prices!J884</f>
        <v>8.6579991550985724E-3</v>
      </c>
      <c r="E884" s="21">
        <f>Prices!K884</f>
        <v>-5.3351013755253973E-5</v>
      </c>
    </row>
    <row r="885" spans="1:5" x14ac:dyDescent="0.2">
      <c r="A885" s="41">
        <f>Prices!G885</f>
        <v>41704</v>
      </c>
      <c r="B885" s="21">
        <f>Prices!H885</f>
        <v>1.0690412890521697E-3</v>
      </c>
      <c r="C885" s="21">
        <f>Prices!I885</f>
        <v>-5.6395306471224149E-4</v>
      </c>
      <c r="D885" s="21">
        <f>Prices!J885</f>
        <v>-1.3948743959918297E-2</v>
      </c>
      <c r="E885" s="21">
        <f>Prices!K885</f>
        <v>1.7184078954717297E-3</v>
      </c>
    </row>
    <row r="886" spans="1:5" x14ac:dyDescent="0.2">
      <c r="A886" s="41">
        <f>Prices!G886</f>
        <v>41705</v>
      </c>
      <c r="B886" s="21">
        <f>Prices!H886</f>
        <v>2.419338102210432E-3</v>
      </c>
      <c r="C886" s="21">
        <f>Prices!I886</f>
        <v>-2.6865649471907727E-4</v>
      </c>
      <c r="D886" s="21">
        <f>Prices!J886</f>
        <v>-1.087890040071593E-3</v>
      </c>
      <c r="E886" s="21">
        <f>Prices!K886</f>
        <v>5.3808942019850647E-4</v>
      </c>
    </row>
    <row r="887" spans="1:5" x14ac:dyDescent="0.2">
      <c r="A887" s="41">
        <f>Prices!G887</f>
        <v>41708</v>
      </c>
      <c r="B887" s="21">
        <f>Prices!H887</f>
        <v>-2.011217486754016E-3</v>
      </c>
      <c r="C887" s="21">
        <f>Prices!I887</f>
        <v>-4.1122365945368555E-3</v>
      </c>
      <c r="D887" s="21">
        <f>Prices!J887</f>
        <v>-1.4706007320578141E-2</v>
      </c>
      <c r="E887" s="21">
        <f>Prices!K887</f>
        <v>-4.6324624711580054E-4</v>
      </c>
    </row>
    <row r="888" spans="1:5" x14ac:dyDescent="0.2">
      <c r="A888" s="41">
        <f>Prices!G888</f>
        <v>41709</v>
      </c>
      <c r="B888" s="21">
        <f>Prices!H888</f>
        <v>6.5833634663300849E-3</v>
      </c>
      <c r="C888" s="21">
        <f>Prices!I888</f>
        <v>-4.6150496191652568E-3</v>
      </c>
      <c r="D888" s="21">
        <f>Prices!J888</f>
        <v>9.9504045786049655E-3</v>
      </c>
      <c r="E888" s="21">
        <f>Prices!K888</f>
        <v>-5.0821389519254412E-3</v>
      </c>
    </row>
    <row r="889" spans="1:5" x14ac:dyDescent="0.2">
      <c r="A889" s="41">
        <f>Prices!G889</f>
        <v>41710</v>
      </c>
      <c r="B889" s="21">
        <f>Prices!H889</f>
        <v>8.1419404955472528E-3</v>
      </c>
      <c r="C889" s="21">
        <f>Prices!I889</f>
        <v>4.9346353288157729E-3</v>
      </c>
      <c r="D889" s="21">
        <f>Prices!J889</f>
        <v>2.7368571094985583E-3</v>
      </c>
      <c r="E889" s="21">
        <f>Prices!K889</f>
        <v>3.0517072357705288E-4</v>
      </c>
    </row>
    <row r="890" spans="1:5" x14ac:dyDescent="0.2">
      <c r="A890" s="41">
        <f>Prices!G890</f>
        <v>41711</v>
      </c>
      <c r="B890" s="21">
        <f>Prices!H890</f>
        <v>-7.9437772664832547E-3</v>
      </c>
      <c r="C890" s="21">
        <f>Prices!I890</f>
        <v>2.3473397886037972E-3</v>
      </c>
      <c r="D890" s="21">
        <f>Prices!J890</f>
        <v>-3.1659479116631473E-2</v>
      </c>
      <c r="E890" s="21">
        <f>Prices!K890</f>
        <v>-1.1701094943450174E-2</v>
      </c>
    </row>
    <row r="891" spans="1:5" x14ac:dyDescent="0.2">
      <c r="A891" s="41">
        <f>Prices!G891</f>
        <v>41712</v>
      </c>
      <c r="B891" s="21">
        <f>Prices!H891</f>
        <v>-8.674534069873889E-3</v>
      </c>
      <c r="C891" s="21">
        <f>Prices!I891</f>
        <v>6.00251821263309E-3</v>
      </c>
      <c r="D891" s="21">
        <f>Prices!J891</f>
        <v>4.509612171935018E-3</v>
      </c>
      <c r="E891" s="21">
        <f>Prices!K891</f>
        <v>-2.8217777310465264E-3</v>
      </c>
    </row>
    <row r="892" spans="1:5" x14ac:dyDescent="0.2">
      <c r="A892" s="41">
        <f>Prices!G892</f>
        <v>41715</v>
      </c>
      <c r="B892" s="21">
        <f>Prices!H892</f>
        <v>5.38503304303521E-3</v>
      </c>
      <c r="C892" s="21">
        <f>Prices!I892</f>
        <v>3.4783827827278291E-3</v>
      </c>
      <c r="D892" s="21">
        <f>Prices!J892</f>
        <v>0</v>
      </c>
      <c r="E892" s="21">
        <f>Prices!K892</f>
        <v>9.6136345352755281E-3</v>
      </c>
    </row>
    <row r="893" spans="1:5" x14ac:dyDescent="0.2">
      <c r="A893" s="41">
        <f>Prices!G893</f>
        <v>41716</v>
      </c>
      <c r="B893" s="21">
        <f>Prices!H893</f>
        <v>1.2045625743104635E-3</v>
      </c>
      <c r="C893" s="21">
        <f>Prices!I893</f>
        <v>9.9455328468494031E-3</v>
      </c>
      <c r="D893" s="21">
        <f>Prices!J893</f>
        <v>2.3569129274428224E-2</v>
      </c>
      <c r="E893" s="21">
        <f>Prices!K893</f>
        <v>7.2196189633604302E-3</v>
      </c>
    </row>
    <row r="894" spans="1:5" x14ac:dyDescent="0.2">
      <c r="A894" s="41">
        <f>Prices!G894</f>
        <v>41717</v>
      </c>
      <c r="B894" s="21">
        <f>Prices!H894</f>
        <v>-5.2157074929794793E-3</v>
      </c>
      <c r="C894" s="21">
        <f>Prices!I894</f>
        <v>-1.4626212637981695E-2</v>
      </c>
      <c r="D894" s="21">
        <f>Prices!J894</f>
        <v>1.7543837115013616E-2</v>
      </c>
      <c r="E894" s="21">
        <f>Prices!K894</f>
        <v>-6.1316490853251526E-3</v>
      </c>
    </row>
    <row r="895" spans="1:5" x14ac:dyDescent="0.2">
      <c r="A895" s="41">
        <f>Prices!G895</f>
        <v>41718</v>
      </c>
      <c r="B895" s="21">
        <f>Prices!H895</f>
        <v>1.3444869215433747E-2</v>
      </c>
      <c r="C895" s="21">
        <f>Prices!I895</f>
        <v>-1.1413939896848246E-2</v>
      </c>
      <c r="D895" s="21">
        <f>Prices!J895</f>
        <v>5.3887416001163757E-4</v>
      </c>
      <c r="E895" s="21">
        <f>Prices!K895</f>
        <v>6.0405046723615019E-3</v>
      </c>
    </row>
    <row r="896" spans="1:5" x14ac:dyDescent="0.2">
      <c r="A896" s="41">
        <f>Prices!G896</f>
        <v>41719</v>
      </c>
      <c r="B896" s="21">
        <f>Prices!H896</f>
        <v>9.5513468713026139E-3</v>
      </c>
      <c r="C896" s="21">
        <f>Prices!I896</f>
        <v>-2.2630541628954948E-2</v>
      </c>
      <c r="D896" s="21">
        <f>Prices!J896</f>
        <v>-1.6156131287353714E-3</v>
      </c>
      <c r="E896" s="21">
        <f>Prices!K896</f>
        <v>-2.9326712841669655E-3</v>
      </c>
    </row>
    <row r="897" spans="1:5" x14ac:dyDescent="0.2">
      <c r="A897" s="41">
        <f>Prices!G897</f>
        <v>41722</v>
      </c>
      <c r="B897" s="21">
        <f>Prices!H897</f>
        <v>8.6725823473172859E-3</v>
      </c>
      <c r="C897" s="21">
        <f>Prices!I897</f>
        <v>-2.4319197304381923E-2</v>
      </c>
      <c r="D897" s="21">
        <f>Prices!J897</f>
        <v>-4.8544777573708009E-3</v>
      </c>
      <c r="E897" s="21">
        <f>Prices!K897</f>
        <v>-4.864710210823131E-3</v>
      </c>
    </row>
    <row r="898" spans="1:5" x14ac:dyDescent="0.2">
      <c r="A898" s="41">
        <f>Prices!G898</f>
        <v>41723</v>
      </c>
      <c r="B898" s="21">
        <f>Prices!H898</f>
        <v>1.4332337258828238E-3</v>
      </c>
      <c r="C898" s="21">
        <f>Prices!I898</f>
        <v>8.1284436203707955E-3</v>
      </c>
      <c r="D898" s="21">
        <f>Prices!J898</f>
        <v>0</v>
      </c>
      <c r="E898" s="21">
        <f>Prices!K898</f>
        <v>4.4039399710529281E-3</v>
      </c>
    </row>
    <row r="899" spans="1:5" x14ac:dyDescent="0.2">
      <c r="A899" s="41">
        <f>Prices!G899</f>
        <v>41724</v>
      </c>
      <c r="B899" s="21">
        <f>Prices!H899</f>
        <v>-8.3257890769189158E-3</v>
      </c>
      <c r="C899" s="21">
        <f>Prices!I899</f>
        <v>-3.185703978848109E-2</v>
      </c>
      <c r="D899" s="21">
        <f>Prices!J899</f>
        <v>-2.2764124996018431E-2</v>
      </c>
      <c r="E899" s="21">
        <f>Prices!K899</f>
        <v>-7.0003194836042448E-3</v>
      </c>
    </row>
    <row r="900" spans="1:5" x14ac:dyDescent="0.2">
      <c r="A900" s="41">
        <f>Prices!G900</f>
        <v>41725</v>
      </c>
      <c r="B900" s="21">
        <f>Prices!H900</f>
        <v>-1.1805357677178031E-3</v>
      </c>
      <c r="C900" s="21">
        <f>Prices!I900</f>
        <v>-1.4385122324744648E-2</v>
      </c>
      <c r="D900" s="21">
        <f>Prices!J900</f>
        <v>-1.3311167942512858E-2</v>
      </c>
      <c r="E900" s="21">
        <f>Prices!K900</f>
        <v>-1.9000841472853747E-3</v>
      </c>
    </row>
    <row r="901" spans="1:5" x14ac:dyDescent="0.2">
      <c r="A901" s="41">
        <f>Prices!G901</f>
        <v>41726</v>
      </c>
      <c r="B901" s="21">
        <f>Prices!H901</f>
        <v>-1.7075972272273107E-3</v>
      </c>
      <c r="C901" s="21">
        <f>Prices!I901</f>
        <v>-5.3185097456709407E-4</v>
      </c>
      <c r="D901" s="21">
        <f>Prices!J901</f>
        <v>6.1831046229452458E-3</v>
      </c>
      <c r="E901" s="21">
        <f>Prices!K901</f>
        <v>4.6402218551417906E-3</v>
      </c>
    </row>
    <row r="902" spans="1:5" x14ac:dyDescent="0.2">
      <c r="A902" s="41">
        <f>Prices!G902</f>
        <v>41729</v>
      </c>
      <c r="B902" s="21">
        <f>Prices!H902</f>
        <v>5.5258933233364779E-3</v>
      </c>
      <c r="C902" s="21">
        <f>Prices!I902</f>
        <v>-5.6755307036201463E-3</v>
      </c>
      <c r="D902" s="21">
        <f>Prices!J902</f>
        <v>5.5881175996264076E-4</v>
      </c>
      <c r="E902" s="21">
        <f>Prices!K902</f>
        <v>7.9241023673413125E-3</v>
      </c>
    </row>
    <row r="903" spans="1:5" x14ac:dyDescent="0.2">
      <c r="A903" s="41">
        <f>Prices!G903</f>
        <v>41730</v>
      </c>
      <c r="B903" s="21">
        <f>Prices!H903</f>
        <v>4.4482765586238721E-3</v>
      </c>
      <c r="C903" s="21">
        <f>Prices!I903</f>
        <v>1.9680670676103906E-2</v>
      </c>
      <c r="D903" s="21">
        <f>Prices!J903</f>
        <v>4.1317642873756277E-2</v>
      </c>
      <c r="E903" s="21">
        <f>Prices!K903</f>
        <v>7.0393487504074592E-3</v>
      </c>
    </row>
    <row r="904" spans="1:5" x14ac:dyDescent="0.2">
      <c r="A904" s="41">
        <f>Prices!G904</f>
        <v>41731</v>
      </c>
      <c r="B904" s="21">
        <f>Prices!H904</f>
        <v>5.3407347200020152E-3</v>
      </c>
      <c r="C904" s="21">
        <f>Prices!I904</f>
        <v>-3.0030216817011901E-3</v>
      </c>
      <c r="D904" s="21">
        <f>Prices!J904</f>
        <v>-6.4343931456732895E-3</v>
      </c>
      <c r="E904" s="21">
        <f>Prices!K904</f>
        <v>2.8533263730607938E-3</v>
      </c>
    </row>
    <row r="905" spans="1:5" x14ac:dyDescent="0.2">
      <c r="A905" s="41">
        <f>Prices!G905</f>
        <v>41732</v>
      </c>
      <c r="B905" s="21">
        <f>Prices!H905</f>
        <v>3.6274993710495177E-3</v>
      </c>
      <c r="C905" s="21">
        <f>Prices!I905</f>
        <v>-2.4388806906491256E-2</v>
      </c>
      <c r="D905" s="21">
        <f>Prices!J905</f>
        <v>1.0793414257998624E-2</v>
      </c>
      <c r="E905" s="21">
        <f>Prices!K905</f>
        <v>-1.1264498244039078E-3</v>
      </c>
    </row>
    <row r="906" spans="1:5" x14ac:dyDescent="0.2">
      <c r="A906" s="41">
        <f>Prices!G906</f>
        <v>41733</v>
      </c>
      <c r="B906" s="21">
        <f>Prices!H906</f>
        <v>-1.9360731396177644E-3</v>
      </c>
      <c r="C906" s="21">
        <f>Prices!I906</f>
        <v>-3.183263279418691E-2</v>
      </c>
      <c r="D906" s="21">
        <f>Prices!J906</f>
        <v>-3.0966318897145739E-2</v>
      </c>
      <c r="E906" s="21">
        <f>Prices!K906</f>
        <v>-1.2537288155389015E-2</v>
      </c>
    </row>
    <row r="907" spans="1:5" x14ac:dyDescent="0.2">
      <c r="A907" s="41">
        <f>Prices!G907</f>
        <v>41736</v>
      </c>
      <c r="B907" s="21">
        <f>Prices!H907</f>
        <v>0</v>
      </c>
      <c r="C907" s="21">
        <f>Prices!I907</f>
        <v>-1.6222916171189317E-2</v>
      </c>
      <c r="D907" s="21">
        <f>Prices!J907</f>
        <v>3.3058592186370195E-3</v>
      </c>
      <c r="E907" s="21">
        <f>Prices!K907</f>
        <v>-1.0750112522990185E-2</v>
      </c>
    </row>
    <row r="908" spans="1:5" x14ac:dyDescent="0.2">
      <c r="A908" s="41">
        <f>Prices!G908</f>
        <v>41737</v>
      </c>
      <c r="B908" s="21">
        <f>Prices!H908</f>
        <v>1.1252917921467679E-2</v>
      </c>
      <c r="C908" s="21">
        <f>Prices!I908</f>
        <v>2.9298895630065491E-2</v>
      </c>
      <c r="D908" s="21">
        <f>Prices!J908</f>
        <v>3.5694364148726399E-2</v>
      </c>
      <c r="E908" s="21">
        <f>Prices!K908</f>
        <v>3.7505538382520687E-3</v>
      </c>
    </row>
    <row r="909" spans="1:5" x14ac:dyDescent="0.2">
      <c r="A909" s="41">
        <f>Prices!G909</f>
        <v>41738</v>
      </c>
      <c r="B909" s="21">
        <f>Prices!H909</f>
        <v>-2.6856671313762594E-3</v>
      </c>
      <c r="C909" s="21">
        <f>Prices!I909</f>
        <v>1.4492280223674214E-2</v>
      </c>
      <c r="D909" s="21">
        <f>Prices!J909</f>
        <v>-1.0603365917912777E-3</v>
      </c>
      <c r="E909" s="21">
        <f>Prices!K909</f>
        <v>1.091821282630856E-2</v>
      </c>
    </row>
    <row r="910" spans="1:5" x14ac:dyDescent="0.2">
      <c r="A910" s="41">
        <f>Prices!G910</f>
        <v>41739</v>
      </c>
      <c r="B910" s="21">
        <f>Prices!H910</f>
        <v>-1.3851748441631596E-2</v>
      </c>
      <c r="C910" s="21">
        <f>Prices!I910</f>
        <v>-4.4302442079279913E-2</v>
      </c>
      <c r="D910" s="21">
        <f>Prices!J910</f>
        <v>-2.4416417834043025E-2</v>
      </c>
      <c r="E910" s="21">
        <f>Prices!K910</f>
        <v>-2.0884795731297645E-2</v>
      </c>
    </row>
    <row r="911" spans="1:5" x14ac:dyDescent="0.2">
      <c r="A911" s="41">
        <f>Prices!G911</f>
        <v>41740</v>
      </c>
      <c r="B911" s="21">
        <f>Prices!H911</f>
        <v>-5.0719000187851113E-3</v>
      </c>
      <c r="C911" s="21">
        <f>Prices!I911</f>
        <v>-1.6965724591942233E-2</v>
      </c>
      <c r="D911" s="21">
        <f>Prices!J911</f>
        <v>-1.4145586070781535E-2</v>
      </c>
      <c r="E911" s="21">
        <f>Prices!K911</f>
        <v>-9.4867738546151603E-3</v>
      </c>
    </row>
    <row r="912" spans="1:5" x14ac:dyDescent="0.2">
      <c r="A912" s="41">
        <f>Prices!G912</f>
        <v>41743</v>
      </c>
      <c r="B912" s="21">
        <f>Prices!H912</f>
        <v>1.1502980142249189E-2</v>
      </c>
      <c r="C912" s="21">
        <f>Prices!I912</f>
        <v>1.3409015989507944E-2</v>
      </c>
      <c r="D912" s="21">
        <f>Prices!J912</f>
        <v>1.1037708601267848E-2</v>
      </c>
      <c r="E912" s="21">
        <f>Prices!K912</f>
        <v>8.2172862574667604E-3</v>
      </c>
    </row>
    <row r="913" spans="1:5" x14ac:dyDescent="0.2">
      <c r="A913" s="41">
        <f>Prices!G913</f>
        <v>41744</v>
      </c>
      <c r="B913" s="21">
        <f>Prices!H913</f>
        <v>-6.4614415329486896E-3</v>
      </c>
      <c r="C913" s="21">
        <f>Prices!I913</f>
        <v>5.3813428556415133E-4</v>
      </c>
      <c r="D913" s="21">
        <f>Prices!J913</f>
        <v>7.0959531656487052E-3</v>
      </c>
      <c r="E913" s="21">
        <f>Prices!K913</f>
        <v>6.757307728767703E-3</v>
      </c>
    </row>
    <row r="914" spans="1:5" x14ac:dyDescent="0.2">
      <c r="A914" s="41">
        <f>Prices!G914</f>
        <v>41745</v>
      </c>
      <c r="B914" s="21">
        <f>Prices!H914</f>
        <v>4.4226101435109076E-3</v>
      </c>
      <c r="C914" s="21">
        <f>Prices!I914</f>
        <v>2.4044553429793281E-2</v>
      </c>
      <c r="D914" s="21">
        <f>Prices!J914</f>
        <v>2.167865365192867E-3</v>
      </c>
      <c r="E914" s="21">
        <f>Prices!K914</f>
        <v>1.0488491036131586E-2</v>
      </c>
    </row>
    <row r="915" spans="1:5" x14ac:dyDescent="0.2">
      <c r="A915" s="41">
        <f>Prices!G915</f>
        <v>41746</v>
      </c>
      <c r="B915" s="21">
        <f>Prices!H915</f>
        <v>5.6977711079808889E-3</v>
      </c>
      <c r="C915" s="21">
        <f>Prices!I915</f>
        <v>3.8000827931290448E-3</v>
      </c>
      <c r="D915" s="21">
        <f>Prices!J915</f>
        <v>3.7861200038860066E-3</v>
      </c>
      <c r="E915" s="21">
        <f>Prices!K915</f>
        <v>1.3638529136033029E-3</v>
      </c>
    </row>
    <row r="916" spans="1:5" x14ac:dyDescent="0.2">
      <c r="A916" s="41">
        <f>Prices!G916</f>
        <v>41750</v>
      </c>
      <c r="B916" s="21">
        <f>Prices!H916</f>
        <v>-7.7237984600827256E-4</v>
      </c>
      <c r="C916" s="21">
        <f>Prices!I916</f>
        <v>1.834356158490702E-2</v>
      </c>
      <c r="D916" s="21">
        <f>Prices!J916</f>
        <v>8.08194335240775E-3</v>
      </c>
      <c r="E916" s="21">
        <f>Prices!K916</f>
        <v>3.7751235169600772E-3</v>
      </c>
    </row>
    <row r="917" spans="1:5" x14ac:dyDescent="0.2">
      <c r="A917" s="41">
        <f>Prices!G917</f>
        <v>41751</v>
      </c>
      <c r="B917" s="21">
        <f>Prices!H917</f>
        <v>-5.1568391044419764E-4</v>
      </c>
      <c r="C917" s="21">
        <f>Prices!I917</f>
        <v>-4.6846976627541448E-3</v>
      </c>
      <c r="D917" s="21">
        <f>Prices!J917</f>
        <v>8.5513624493065432E-3</v>
      </c>
      <c r="E917" s="21">
        <f>Prices!K917</f>
        <v>4.092138928365463E-3</v>
      </c>
    </row>
    <row r="918" spans="1:5" x14ac:dyDescent="0.2">
      <c r="A918" s="41">
        <f>Prices!G918</f>
        <v>41752</v>
      </c>
      <c r="B918" s="21">
        <f>Prices!H918</f>
        <v>6.1887450800573139E-3</v>
      </c>
      <c r="C918" s="21">
        <f>Prices!I918</f>
        <v>-1.4393265866470717E-2</v>
      </c>
      <c r="D918" s="21">
        <f>Prices!J918</f>
        <v>1.1658715106043216E-2</v>
      </c>
      <c r="E918" s="21">
        <f>Prices!K918</f>
        <v>-2.2133137674165138E-3</v>
      </c>
    </row>
    <row r="919" spans="1:5" x14ac:dyDescent="0.2">
      <c r="A919" s="41">
        <f>Prices!G919</f>
        <v>41753</v>
      </c>
      <c r="B919" s="21">
        <f>Prices!H919</f>
        <v>3.4601049661390514E-3</v>
      </c>
      <c r="C919" s="21">
        <f>Prices!I919</f>
        <v>3.8726969407515854E-2</v>
      </c>
      <c r="D919" s="21">
        <f>Prices!J919</f>
        <v>8.9053198141488821E-3</v>
      </c>
      <c r="E919" s="21">
        <f>Prices!K919</f>
        <v>1.7169601918778366E-3</v>
      </c>
    </row>
    <row r="920" spans="1:5" x14ac:dyDescent="0.2">
      <c r="A920" s="41">
        <f>Prices!G920</f>
        <v>41754</v>
      </c>
      <c r="B920" s="21">
        <f>Prices!H920</f>
        <v>3.9582749959628212E-3</v>
      </c>
      <c r="C920" s="21">
        <f>Prices!I920</f>
        <v>-9.8828436131913167E-2</v>
      </c>
      <c r="D920" s="21">
        <f>Prices!J920</f>
        <v>-2.7518201501164907E-2</v>
      </c>
      <c r="E920" s="21">
        <f>Prices!K920</f>
        <v>-8.0963910132735295E-3</v>
      </c>
    </row>
    <row r="921" spans="1:5" x14ac:dyDescent="0.2">
      <c r="A921" s="41">
        <f>Prices!G921</f>
        <v>41757</v>
      </c>
      <c r="B921" s="21">
        <f>Prices!H921</f>
        <v>1.4500359113117246E-2</v>
      </c>
      <c r="C921" s="21">
        <f>Prices!I921</f>
        <v>-2.3861978535363426E-2</v>
      </c>
      <c r="D921" s="21">
        <f>Prices!J921</f>
        <v>-4.2712502061382773E-3</v>
      </c>
      <c r="E921" s="21">
        <f>Prices!K921</f>
        <v>3.2360362360925876E-3</v>
      </c>
    </row>
    <row r="922" spans="1:5" x14ac:dyDescent="0.2">
      <c r="A922" s="41">
        <f>Prices!G922</f>
        <v>41758</v>
      </c>
      <c r="B922" s="21">
        <f>Prices!H922</f>
        <v>-1.1281099234297547E-3</v>
      </c>
      <c r="C922" s="21">
        <f>Prices!I922</f>
        <v>1.2812703080317567E-2</v>
      </c>
      <c r="D922" s="21">
        <f>Prices!J922</f>
        <v>2.1446173947838876E-3</v>
      </c>
      <c r="E922" s="21">
        <f>Prices!K922</f>
        <v>4.7607568846756987E-3</v>
      </c>
    </row>
    <row r="923" spans="1:5" x14ac:dyDescent="0.2">
      <c r="A923" s="41">
        <f>Prices!G923</f>
        <v>41759</v>
      </c>
      <c r="B923" s="21">
        <f>Prices!H923</f>
        <v>5.0166118813475661E-4</v>
      </c>
      <c r="C923" s="21">
        <f>Prices!I923</f>
        <v>1.2484186655289387E-2</v>
      </c>
      <c r="D923" s="21">
        <f>Prices!J923</f>
        <v>-1.1770996780391951E-2</v>
      </c>
      <c r="E923" s="21">
        <f>Prices!K923</f>
        <v>2.9920169148385245E-3</v>
      </c>
    </row>
    <row r="924" spans="1:5" x14ac:dyDescent="0.2">
      <c r="A924" s="41">
        <f>Prices!G924</f>
        <v>41760</v>
      </c>
      <c r="B924" s="21">
        <f>Prices!H924</f>
        <v>-1.2546348501667342E-4</v>
      </c>
      <c r="C924" s="21">
        <f>Prices!I924</f>
        <v>1.2363116389823015E-2</v>
      </c>
      <c r="D924" s="21">
        <f>Prices!J924</f>
        <v>5.414511905569741E-3</v>
      </c>
      <c r="E924" s="21">
        <f>Prices!K924</f>
        <v>-1.4326123677377289E-4</v>
      </c>
    </row>
    <row r="925" spans="1:5" x14ac:dyDescent="0.2">
      <c r="A925" s="41">
        <f>Prices!G925</f>
        <v>41761</v>
      </c>
      <c r="B925" s="21">
        <f>Prices!H925</f>
        <v>-7.27719015244945E-3</v>
      </c>
      <c r="C925" s="21">
        <f>Prices!I925</f>
        <v>3.8978336975881156E-4</v>
      </c>
      <c r="D925" s="21">
        <f>Prices!J925</f>
        <v>-7.5390748121492157E-3</v>
      </c>
      <c r="E925" s="21">
        <f>Prices!K925</f>
        <v>-1.3484450263229197E-3</v>
      </c>
    </row>
    <row r="926" spans="1:5" x14ac:dyDescent="0.2">
      <c r="A926" s="41">
        <f>Prices!G926</f>
        <v>41764</v>
      </c>
      <c r="B926" s="21">
        <f>Prices!H926</f>
        <v>-6.3196996849802477E-3</v>
      </c>
      <c r="C926" s="21">
        <f>Prices!I926</f>
        <v>6.6231147049164996E-3</v>
      </c>
      <c r="D926" s="21">
        <f>Prices!J926</f>
        <v>1.0851499851512125E-2</v>
      </c>
      <c r="E926" s="21">
        <f>Prices!K926</f>
        <v>1.8712158435478798E-3</v>
      </c>
    </row>
    <row r="927" spans="1:5" x14ac:dyDescent="0.2">
      <c r="A927" s="41">
        <f>Prices!G927</f>
        <v>41765</v>
      </c>
      <c r="B927" s="21">
        <f>Prices!H927</f>
        <v>-7.7586765801584785E-3</v>
      </c>
      <c r="C927" s="21">
        <f>Prices!I927</f>
        <v>-4.0864322990679991E-2</v>
      </c>
      <c r="D927" s="21">
        <f>Prices!J927</f>
        <v>-2.0397064124424991E-2</v>
      </c>
      <c r="E927" s="21">
        <f>Prices!K927</f>
        <v>-8.9883919085642638E-3</v>
      </c>
    </row>
    <row r="928" spans="1:5" x14ac:dyDescent="0.2">
      <c r="A928" s="41">
        <f>Prices!G928</f>
        <v>41766</v>
      </c>
      <c r="B928" s="21">
        <f>Prices!H928</f>
        <v>5.546289640790159E-3</v>
      </c>
      <c r="C928" s="21">
        <f>Prices!I928</f>
        <v>-1.5703845130630611E-2</v>
      </c>
      <c r="D928" s="21">
        <f>Prices!J928</f>
        <v>1.0959166846293833E-3</v>
      </c>
      <c r="E928" s="21">
        <f>Prices!K928</f>
        <v>5.6164682944326305E-3</v>
      </c>
    </row>
    <row r="929" spans="1:5" x14ac:dyDescent="0.2">
      <c r="A929" s="41">
        <f>Prices!G929</f>
        <v>41767</v>
      </c>
      <c r="B929" s="21">
        <f>Prices!H929</f>
        <v>9.3636026469280983E-3</v>
      </c>
      <c r="C929" s="21">
        <f>Prices!I929</f>
        <v>-1.4997750725966763E-2</v>
      </c>
      <c r="D929" s="21">
        <f>Prices!J929</f>
        <v>1.2588813043336478E-2</v>
      </c>
      <c r="E929" s="21">
        <f>Prices!K929</f>
        <v>-1.3736249160484215E-3</v>
      </c>
    </row>
    <row r="930" spans="1:5" x14ac:dyDescent="0.2">
      <c r="A930" s="41">
        <f>Prices!G930</f>
        <v>41768</v>
      </c>
      <c r="B930" s="21">
        <f>Prices!H930</f>
        <v>6.4811849247132132E-3</v>
      </c>
      <c r="C930" s="21">
        <f>Prices!I930</f>
        <v>1.3596011027294352E-2</v>
      </c>
      <c r="D930" s="21">
        <f>Prices!J930</f>
        <v>-2.4324261963645011E-2</v>
      </c>
      <c r="E930" s="21">
        <f>Prices!K930</f>
        <v>1.5194761186390071E-3</v>
      </c>
    </row>
    <row r="931" spans="1:5" x14ac:dyDescent="0.2">
      <c r="A931" s="41">
        <f>Prices!G931</f>
        <v>41771</v>
      </c>
      <c r="B931" s="21">
        <f>Prices!H931</f>
        <v>-6.3103906820080981E-4</v>
      </c>
      <c r="C931" s="21">
        <f>Prices!I931</f>
        <v>3.6339937237902298E-2</v>
      </c>
      <c r="D931" s="21">
        <f>Prices!J931</f>
        <v>2.9362984952958415E-2</v>
      </c>
      <c r="E931" s="21">
        <f>Prices!K931</f>
        <v>9.6727376354577288E-3</v>
      </c>
    </row>
    <row r="932" spans="1:5" x14ac:dyDescent="0.2">
      <c r="A932" s="41">
        <f>Prices!G932</f>
        <v>41772</v>
      </c>
      <c r="B932" s="21">
        <f>Prices!H932</f>
        <v>-1.2646584554807674E-4</v>
      </c>
      <c r="C932" s="21">
        <f>Prices!I932</f>
        <v>5.8773494061330478E-3</v>
      </c>
      <c r="D932" s="21">
        <f>Prices!J932</f>
        <v>-1.6146484716065279E-2</v>
      </c>
      <c r="E932" s="21">
        <f>Prices!K932</f>
        <v>4.2175783084807961E-4</v>
      </c>
    </row>
    <row r="933" spans="1:5" x14ac:dyDescent="0.2">
      <c r="A933" s="41">
        <f>Prices!G933</f>
        <v>41773</v>
      </c>
      <c r="B933" s="21">
        <f>Prices!H933</f>
        <v>-5.0544573089695679E-3</v>
      </c>
      <c r="C933" s="21">
        <f>Prices!I933</f>
        <v>-2.3043643115462475E-2</v>
      </c>
      <c r="D933" s="21">
        <f>Prices!J933</f>
        <v>-9.8467055693900463E-3</v>
      </c>
      <c r="E933" s="21">
        <f>Prices!K933</f>
        <v>-4.7010051544701392E-3</v>
      </c>
    </row>
    <row r="934" spans="1:5" x14ac:dyDescent="0.2">
      <c r="A934" s="41">
        <f>Prices!G934</f>
        <v>41774</v>
      </c>
      <c r="B934" s="21">
        <f>Prices!H934</f>
        <v>-2.4256914199852552E-2</v>
      </c>
      <c r="C934" s="21">
        <f>Prices!I934</f>
        <v>-8.1647754526479321E-3</v>
      </c>
      <c r="D934" s="21">
        <f>Prices!J934</f>
        <v>-5.5249168594534437E-3</v>
      </c>
      <c r="E934" s="21">
        <f>Prices!K934</f>
        <v>-9.3618066583573967E-3</v>
      </c>
    </row>
    <row r="935" spans="1:5" x14ac:dyDescent="0.2">
      <c r="A935" s="41">
        <f>Prices!G935</f>
        <v>41775</v>
      </c>
      <c r="B935" s="21">
        <f>Prices!H935</f>
        <v>2.342736103148702E-3</v>
      </c>
      <c r="C935" s="21">
        <f>Prices!I935</f>
        <v>8.5030444003095784E-3</v>
      </c>
      <c r="D935" s="21">
        <f>Prices!J935</f>
        <v>-2.2220620052962881E-3</v>
      </c>
      <c r="E935" s="21">
        <f>Prices!K935</f>
        <v>3.7469647967112163E-3</v>
      </c>
    </row>
    <row r="936" spans="1:5" x14ac:dyDescent="0.2">
      <c r="A936" s="41">
        <f>Prices!G936</f>
        <v>41778</v>
      </c>
      <c r="B936" s="21">
        <f>Prices!H936</f>
        <v>-5.1941663865044362E-3</v>
      </c>
      <c r="C936" s="21">
        <f>Prices!I936</f>
        <v>-3.1575363972971005E-3</v>
      </c>
      <c r="D936" s="21">
        <f>Prices!J936</f>
        <v>3.2293936540588764E-2</v>
      </c>
      <c r="E936" s="21">
        <f>Prices!K936</f>
        <v>3.8447866495221472E-3</v>
      </c>
    </row>
    <row r="937" spans="1:5" x14ac:dyDescent="0.2">
      <c r="A937" s="41">
        <f>Prices!G937</f>
        <v>41779</v>
      </c>
      <c r="B937" s="21">
        <f>Prices!H937</f>
        <v>-1.200918999577477E-2</v>
      </c>
      <c r="C937" s="21">
        <f>Prices!I937</f>
        <v>1.4927849812754079E-2</v>
      </c>
      <c r="D937" s="21">
        <f>Prices!J937</f>
        <v>-1.165004033399053E-2</v>
      </c>
      <c r="E937" s="21">
        <f>Prices!K937</f>
        <v>-6.4983980976560662E-3</v>
      </c>
    </row>
    <row r="938" spans="1:5" x14ac:dyDescent="0.2">
      <c r="A938" s="41">
        <f>Prices!G938</f>
        <v>41780</v>
      </c>
      <c r="B938" s="21">
        <f>Prices!H938</f>
        <v>-3.962745994272355E-4</v>
      </c>
      <c r="C938" s="21">
        <f>Prices!I938</f>
        <v>1.2683023559718842E-2</v>
      </c>
      <c r="D938" s="21">
        <f>Prices!J938</f>
        <v>0</v>
      </c>
      <c r="E938" s="21">
        <f>Prices!K938</f>
        <v>8.116098822161355E-3</v>
      </c>
    </row>
    <row r="939" spans="1:5" x14ac:dyDescent="0.2">
      <c r="A939" s="41">
        <f>Prices!G939</f>
        <v>41781</v>
      </c>
      <c r="B939" s="21">
        <f>Prices!H939</f>
        <v>-3.5685402436712601E-3</v>
      </c>
      <c r="C939" s="21">
        <f>Prices!I939</f>
        <v>-3.2786597741218948E-4</v>
      </c>
      <c r="D939" s="21">
        <f>Prices!J939</f>
        <v>4.3857268123670412E-3</v>
      </c>
      <c r="E939" s="21">
        <f>Prices!K939</f>
        <v>2.362229907096447E-3</v>
      </c>
    </row>
    <row r="940" spans="1:5" x14ac:dyDescent="0.2">
      <c r="A940" s="41">
        <f>Prices!G940</f>
        <v>41782</v>
      </c>
      <c r="B940" s="21">
        <f>Prices!H940</f>
        <v>2.9182964441923647E-3</v>
      </c>
      <c r="C940" s="21">
        <f>Prices!I940</f>
        <v>2.403993764557244E-2</v>
      </c>
      <c r="D940" s="21">
        <f>Prices!J940</f>
        <v>9.2797967008919624E-3</v>
      </c>
      <c r="E940" s="21">
        <f>Prices!K940</f>
        <v>4.2483918237263829E-3</v>
      </c>
    </row>
    <row r="941" spans="1:5" x14ac:dyDescent="0.2">
      <c r="A941" s="41">
        <f>Prices!G941</f>
        <v>41786</v>
      </c>
      <c r="B941" s="21">
        <f>Prices!H941</f>
        <v>-2.6440035155351999E-4</v>
      </c>
      <c r="C941" s="21">
        <f>Prices!I941</f>
        <v>-4.5477900245027847E-3</v>
      </c>
      <c r="D941" s="21">
        <f>Prices!J941</f>
        <v>1.7847127257960338E-2</v>
      </c>
      <c r="E941" s="21">
        <f>Prices!K941</f>
        <v>5.9878059416866858E-3</v>
      </c>
    </row>
    <row r="942" spans="1:5" x14ac:dyDescent="0.2">
      <c r="A942" s="41">
        <f>Prices!G942</f>
        <v>41787</v>
      </c>
      <c r="B942" s="21">
        <f>Prices!H942</f>
        <v>-7.9369089185494081E-4</v>
      </c>
      <c r="C942" s="21">
        <f>Prices!I942</f>
        <v>-2.1234154310750819E-3</v>
      </c>
      <c r="D942" s="21">
        <f>Prices!J942</f>
        <v>8.501869388551242E-3</v>
      </c>
      <c r="E942" s="21">
        <f>Prices!K942</f>
        <v>-1.1140717722704085E-3</v>
      </c>
    </row>
    <row r="943" spans="1:5" x14ac:dyDescent="0.2">
      <c r="A943" s="41">
        <f>Prices!G943</f>
        <v>41788</v>
      </c>
      <c r="B943" s="21">
        <f>Prices!H943</f>
        <v>5.9574587862617715E-3</v>
      </c>
      <c r="C943" s="21">
        <f>Prices!I943</f>
        <v>1.1671379654474512E-2</v>
      </c>
      <c r="D943" s="21">
        <f>Prices!J943</f>
        <v>-1.5807235027908151E-3</v>
      </c>
      <c r="E943" s="21">
        <f>Prices!K943</f>
        <v>5.3671102662891101E-3</v>
      </c>
    </row>
    <row r="944" spans="1:5" x14ac:dyDescent="0.2">
      <c r="A944" s="41">
        <f>Prices!G944</f>
        <v>41789</v>
      </c>
      <c r="B944" s="21">
        <f>Prices!H944</f>
        <v>1.0398163685230171E-2</v>
      </c>
      <c r="C944" s="21">
        <f>Prices!I944</f>
        <v>-3.9199789336734625E-3</v>
      </c>
      <c r="D944" s="21">
        <f>Prices!J944</f>
        <v>2.6385779382773755E-3</v>
      </c>
      <c r="E944" s="21">
        <f>Prices!K944</f>
        <v>1.8436779355184285E-3</v>
      </c>
    </row>
    <row r="945" spans="1:5" x14ac:dyDescent="0.2">
      <c r="A945" s="41">
        <f>Prices!G945</f>
        <v>41792</v>
      </c>
      <c r="B945" s="21">
        <f>Prices!H945</f>
        <v>-1.3047856173192788E-4</v>
      </c>
      <c r="C945" s="21">
        <f>Prices!I945</f>
        <v>-1.1870049271183514E-2</v>
      </c>
      <c r="D945" s="21">
        <f>Prices!J945</f>
        <v>-3.1577234786183128E-3</v>
      </c>
      <c r="E945" s="21">
        <f>Prices!K945</f>
        <v>7.2782640574686752E-4</v>
      </c>
    </row>
    <row r="946" spans="1:5" x14ac:dyDescent="0.2">
      <c r="A946" s="41">
        <f>Prices!G946</f>
        <v>41793</v>
      </c>
      <c r="B946" s="21">
        <f>Prices!H946</f>
        <v>-6.51649607790877E-4</v>
      </c>
      <c r="C946" s="21">
        <f>Prices!I946</f>
        <v>-5.3426018596286484E-3</v>
      </c>
      <c r="D946" s="21">
        <f>Prices!J946</f>
        <v>-4.2240987223608473E-3</v>
      </c>
      <c r="E946" s="21">
        <f>Prices!K946</f>
        <v>-3.7921682467634277E-4</v>
      </c>
    </row>
    <row r="947" spans="1:5" x14ac:dyDescent="0.2">
      <c r="A947" s="41">
        <f>Prices!G947</f>
        <v>41794</v>
      </c>
      <c r="B947" s="21">
        <f>Prices!H947</f>
        <v>5.4752738867712581E-3</v>
      </c>
      <c r="C947" s="21">
        <f>Prices!I947</f>
        <v>-1.3346905884585869E-3</v>
      </c>
      <c r="D947" s="21">
        <f>Prices!J947</f>
        <v>1.0603211049411421E-3</v>
      </c>
      <c r="E947" s="21">
        <f>Prices!K947</f>
        <v>1.891663731611759E-3</v>
      </c>
    </row>
    <row r="948" spans="1:5" x14ac:dyDescent="0.2">
      <c r="A948" s="41">
        <f>Prices!G948</f>
        <v>41795</v>
      </c>
      <c r="B948" s="21">
        <f>Prices!H948</f>
        <v>2.4634933855662948E-3</v>
      </c>
      <c r="C948" s="21">
        <f>Prices!I948</f>
        <v>5.4729740118810488E-2</v>
      </c>
      <c r="D948" s="21">
        <f>Prices!J948</f>
        <v>4.2374575179222607E-3</v>
      </c>
      <c r="E948" s="21">
        <f>Prices!K948</f>
        <v>6.5252795647932071E-3</v>
      </c>
    </row>
    <row r="949" spans="1:5" x14ac:dyDescent="0.2">
      <c r="A949" s="41">
        <f>Prices!G949</f>
        <v>41796</v>
      </c>
      <c r="B949" s="21">
        <f>Prices!H949</f>
        <v>-1.4227714121954301E-3</v>
      </c>
      <c r="C949" s="21">
        <f>Prices!I949</f>
        <v>1.8852200432964539E-2</v>
      </c>
      <c r="D949" s="21">
        <f>Prices!J949</f>
        <v>3.6917175895649912E-3</v>
      </c>
      <c r="E949" s="21">
        <f>Prices!K949</f>
        <v>4.6277584595830756E-3</v>
      </c>
    </row>
    <row r="950" spans="1:5" x14ac:dyDescent="0.2">
      <c r="A950" s="41">
        <f>Prices!G950</f>
        <v>41799</v>
      </c>
      <c r="B950" s="21">
        <f>Prices!H950</f>
        <v>-2.5903101652030645E-3</v>
      </c>
      <c r="C950" s="21">
        <f>Prices!I950</f>
        <v>-6.5823115899952267E-3</v>
      </c>
      <c r="D950" s="21">
        <f>Prices!J950</f>
        <v>1.0512444531156628E-3</v>
      </c>
      <c r="E950" s="21">
        <f>Prices!K950</f>
        <v>9.3877167565414865E-4</v>
      </c>
    </row>
    <row r="951" spans="1:5" x14ac:dyDescent="0.2">
      <c r="A951" s="41">
        <f>Prices!G951</f>
        <v>41800</v>
      </c>
      <c r="B951" s="21">
        <f>Prices!H951</f>
        <v>-5.0644615808760843E-3</v>
      </c>
      <c r="C951" s="21">
        <f>Prices!I951</f>
        <v>1.4992400610686962E-2</v>
      </c>
      <c r="D951" s="21">
        <f>Prices!J951</f>
        <v>5.2493900717449637E-3</v>
      </c>
      <c r="E951" s="21">
        <f>Prices!K951</f>
        <v>-2.4598389514540742E-4</v>
      </c>
    </row>
    <row r="952" spans="1:5" x14ac:dyDescent="0.2">
      <c r="A952" s="41">
        <f>Prices!G952</f>
        <v>41801</v>
      </c>
      <c r="B952" s="21">
        <f>Prices!H952</f>
        <v>-6.0034434136916259E-3</v>
      </c>
      <c r="C952" s="21">
        <f>Prices!I952</f>
        <v>8.3932291627684119E-3</v>
      </c>
      <c r="D952" s="21">
        <f>Prices!J952</f>
        <v>1.3054776823549386E-2</v>
      </c>
      <c r="E952" s="21">
        <f>Prices!K952</f>
        <v>-3.5370408204140613E-3</v>
      </c>
    </row>
    <row r="953" spans="1:5" x14ac:dyDescent="0.2">
      <c r="A953" s="41">
        <f>Prices!G953</f>
        <v>41802</v>
      </c>
      <c r="B953" s="21">
        <f>Prices!H953</f>
        <v>-5.6458729871392936E-3</v>
      </c>
      <c r="C953" s="21">
        <f>Prices!I953</f>
        <v>-2.771482241202794E-2</v>
      </c>
      <c r="D953" s="21">
        <f>Prices!J953</f>
        <v>6.1856865175300424E-3</v>
      </c>
      <c r="E953" s="21">
        <f>Prices!K953</f>
        <v>-7.088893864193202E-3</v>
      </c>
    </row>
    <row r="954" spans="1:5" x14ac:dyDescent="0.2">
      <c r="A954" s="41">
        <f>Prices!G954</f>
        <v>41803</v>
      </c>
      <c r="B954" s="21">
        <f>Prices!H954</f>
        <v>-5.9424712423518924E-3</v>
      </c>
      <c r="C954" s="21">
        <f>Prices!I954</f>
        <v>1.1045779645246778E-3</v>
      </c>
      <c r="D954" s="21">
        <f>Prices!J954</f>
        <v>1.024534495222218E-3</v>
      </c>
      <c r="E954" s="21">
        <f>Prices!K954</f>
        <v>3.134561785089085E-3</v>
      </c>
    </row>
    <row r="955" spans="1:5" x14ac:dyDescent="0.2">
      <c r="A955" s="41">
        <f>Prices!G955</f>
        <v>41806</v>
      </c>
      <c r="B955" s="21">
        <f>Prices!H955</f>
        <v>7.9724112687160585E-4</v>
      </c>
      <c r="C955" s="21">
        <f>Prices!I955</f>
        <v>4.1377431131124354E-3</v>
      </c>
      <c r="D955" s="21">
        <f>Prices!J955</f>
        <v>-3.0705867221193506E-3</v>
      </c>
      <c r="E955" s="21">
        <f>Prices!K955</f>
        <v>8.3670511298250538E-4</v>
      </c>
    </row>
    <row r="956" spans="1:5" x14ac:dyDescent="0.2">
      <c r="A956" s="41">
        <f>Prices!G956</f>
        <v>41807</v>
      </c>
      <c r="B956" s="21">
        <f>Prices!H956</f>
        <v>-4.6457437930275177E-3</v>
      </c>
      <c r="C956" s="21">
        <f>Prices!I956</f>
        <v>-6.1046564205835541E-3</v>
      </c>
      <c r="D956" s="21">
        <f>Prices!J956</f>
        <v>6.6735985704653444E-3</v>
      </c>
      <c r="E956" s="21">
        <f>Prices!K956</f>
        <v>2.1725690929803587E-3</v>
      </c>
    </row>
    <row r="957" spans="1:5" x14ac:dyDescent="0.2">
      <c r="A957" s="41">
        <f>Prices!G957</f>
        <v>41808</v>
      </c>
      <c r="B957" s="21">
        <f>Prices!H957</f>
        <v>9.4678655583109606E-3</v>
      </c>
      <c r="C957" s="21">
        <f>Prices!I957</f>
        <v>2.6902506985667207E-2</v>
      </c>
      <c r="D957" s="21">
        <f>Prices!J957</f>
        <v>-1.0200230346858463E-3</v>
      </c>
      <c r="E957" s="21">
        <f>Prices!K957</f>
        <v>7.7188811874360219E-3</v>
      </c>
    </row>
    <row r="958" spans="1:5" x14ac:dyDescent="0.2">
      <c r="A958" s="41">
        <f>Prices!G958</f>
        <v>41809</v>
      </c>
      <c r="B958" s="21">
        <f>Prices!H958</f>
        <v>2.2460372575646291E-3</v>
      </c>
      <c r="C958" s="21">
        <f>Prices!I958</f>
        <v>-2.2070667090728691E-2</v>
      </c>
      <c r="D958" s="21">
        <f>Prices!J958</f>
        <v>-2.2970876383504257E-2</v>
      </c>
      <c r="E958" s="21">
        <f>Prices!K958</f>
        <v>1.2774785769653629E-3</v>
      </c>
    </row>
    <row r="959" spans="1:5" x14ac:dyDescent="0.2">
      <c r="A959" s="41">
        <f>Prices!G959</f>
        <v>41810</v>
      </c>
      <c r="B959" s="21">
        <f>Prices!H959</f>
        <v>-2.5040327121006109E-3</v>
      </c>
      <c r="C959" s="21">
        <f>Prices!I959</f>
        <v>-8.5627704431895379E-3</v>
      </c>
      <c r="D959" s="21">
        <f>Prices!J959</f>
        <v>-1.0971912314571508E-2</v>
      </c>
      <c r="E959" s="21">
        <f>Prices!K959</f>
        <v>1.7300585025625814E-3</v>
      </c>
    </row>
    <row r="960" spans="1:5" x14ac:dyDescent="0.2">
      <c r="A960" s="41">
        <f>Prices!G960</f>
        <v>41813</v>
      </c>
      <c r="B960" s="21">
        <f>Prices!H960</f>
        <v>1.4532294769142534E-3</v>
      </c>
      <c r="C960" s="21">
        <f>Prices!I960</f>
        <v>9.3769548813571468E-3</v>
      </c>
      <c r="D960" s="21">
        <f>Prices!J960</f>
        <v>-1.1621931762840765E-2</v>
      </c>
      <c r="E960" s="21">
        <f>Prices!K960</f>
        <v>-1.3246419817014576E-4</v>
      </c>
    </row>
    <row r="961" spans="1:5" x14ac:dyDescent="0.2">
      <c r="A961" s="41">
        <f>Prices!G961</f>
        <v>41814</v>
      </c>
      <c r="B961" s="21">
        <f>Prices!H961</f>
        <v>2.3747899344462313E-3</v>
      </c>
      <c r="C961" s="21">
        <f>Prices!I961</f>
        <v>-9.4120116496692052E-3</v>
      </c>
      <c r="D961" s="21">
        <f>Prices!J961</f>
        <v>-1.549956619454429E-2</v>
      </c>
      <c r="E961" s="21">
        <f>Prices!K961</f>
        <v>-6.4353106814546424E-3</v>
      </c>
    </row>
    <row r="962" spans="1:5" x14ac:dyDescent="0.2">
      <c r="A962" s="41">
        <f>Prices!G962</f>
        <v>41815</v>
      </c>
      <c r="B962" s="21">
        <f>Prices!H962</f>
        <v>-4.607032532032678E-3</v>
      </c>
      <c r="C962" s="21">
        <f>Prices!I962</f>
        <v>1.0118432760283902E-2</v>
      </c>
      <c r="D962" s="21">
        <f>Prices!J962</f>
        <v>1.0314725884813303E-2</v>
      </c>
      <c r="E962" s="21">
        <f>Prices!K962</f>
        <v>4.8975113067570852E-3</v>
      </c>
    </row>
    <row r="963" spans="1:5" x14ac:dyDescent="0.2">
      <c r="A963" s="41">
        <f>Prices!G963</f>
        <v>41816</v>
      </c>
      <c r="B963" s="21">
        <f>Prices!H963</f>
        <v>-9.388985965038987E-3</v>
      </c>
      <c r="C963" s="21">
        <f>Prices!I963</f>
        <v>-5.3444674682116E-3</v>
      </c>
      <c r="D963" s="21">
        <f>Prices!J963</f>
        <v>-1.3433319706288471E-2</v>
      </c>
      <c r="E963" s="21">
        <f>Prices!K963</f>
        <v>-1.1788836944636172E-3</v>
      </c>
    </row>
    <row r="964" spans="1:5" x14ac:dyDescent="0.2">
      <c r="A964" s="41">
        <f>Prices!G964</f>
        <v>41817</v>
      </c>
      <c r="B964" s="21">
        <f>Prices!H964</f>
        <v>5.740177794204885E-3</v>
      </c>
      <c r="C964" s="21">
        <f>Prices!I964</f>
        <v>-3.4388375195640863E-3</v>
      </c>
      <c r="D964" s="21">
        <f>Prices!J964</f>
        <v>1.0890617334964325E-3</v>
      </c>
      <c r="E964" s="21">
        <f>Prices!K964</f>
        <v>1.9108685050301943E-3</v>
      </c>
    </row>
    <row r="965" spans="1:5" x14ac:dyDescent="0.2">
      <c r="A965" s="41">
        <f>Prices!G965</f>
        <v>41820</v>
      </c>
      <c r="B965" s="21">
        <f>Prices!H965</f>
        <v>-3.5836960694607825E-3</v>
      </c>
      <c r="C965" s="21">
        <f>Prices!I965</f>
        <v>6.4700679425744312E-4</v>
      </c>
      <c r="D965" s="21">
        <f>Prices!J965</f>
        <v>8.705054998628281E-3</v>
      </c>
      <c r="E965" s="21">
        <f>Prices!K965</f>
        <v>-3.722569631802175E-4</v>
      </c>
    </row>
    <row r="966" spans="1:5" x14ac:dyDescent="0.2">
      <c r="A966" s="41">
        <f>Prices!G966</f>
        <v>41821</v>
      </c>
      <c r="B966" s="21">
        <f>Prices!H966</f>
        <v>2.7971140362635909E-3</v>
      </c>
      <c r="C966" s="21">
        <f>Prices!I966</f>
        <v>2.3431176950675869E-2</v>
      </c>
      <c r="D966" s="21">
        <f>Prices!J966</f>
        <v>1.1327061475281841E-2</v>
      </c>
      <c r="E966" s="21">
        <f>Prices!K966</f>
        <v>6.6777705338432192E-3</v>
      </c>
    </row>
    <row r="967" spans="1:5" x14ac:dyDescent="0.2">
      <c r="A967" s="41">
        <f>Prices!G967</f>
        <v>41822</v>
      </c>
      <c r="B967" s="21">
        <f>Prices!H967</f>
        <v>4.5166676234936103E-3</v>
      </c>
      <c r="C967" s="21">
        <f>Prices!I967</f>
        <v>1.3839592703346337E-3</v>
      </c>
      <c r="D967" s="21">
        <f>Prices!J967</f>
        <v>-3.7331320374528465E-3</v>
      </c>
      <c r="E967" s="21">
        <f>Prices!K967</f>
        <v>6.5881308433302088E-4</v>
      </c>
    </row>
    <row r="968" spans="1:5" x14ac:dyDescent="0.2">
      <c r="A968" s="41">
        <f>Prices!G968</f>
        <v>41823</v>
      </c>
      <c r="B968" s="21">
        <f>Prices!H968</f>
        <v>1.7190289039889801E-3</v>
      </c>
      <c r="C968" s="21">
        <f>Prices!I968</f>
        <v>1.394023440680292E-2</v>
      </c>
      <c r="D968" s="21">
        <f>Prices!J968</f>
        <v>9.1006183926125583E-3</v>
      </c>
      <c r="E968" s="21">
        <f>Prices!K968</f>
        <v>5.4795079698359839E-3</v>
      </c>
    </row>
    <row r="969" spans="1:5" x14ac:dyDescent="0.2">
      <c r="A969" s="41">
        <f>Prices!G969</f>
        <v>41827</v>
      </c>
      <c r="B969" s="21">
        <f>Prices!H969</f>
        <v>4.2245451270171378E-3</v>
      </c>
      <c r="C969" s="21">
        <f>Prices!I969</f>
        <v>-1.1674449426525069E-2</v>
      </c>
      <c r="D969" s="21">
        <f>Prices!J969</f>
        <v>-7.9579928412055745E-3</v>
      </c>
      <c r="E969" s="21">
        <f>Prices!K969</f>
        <v>-3.9235218548472339E-3</v>
      </c>
    </row>
    <row r="970" spans="1:5" x14ac:dyDescent="0.2">
      <c r="A970" s="41">
        <f>Prices!G970</f>
        <v>41828</v>
      </c>
      <c r="B970" s="21">
        <f>Prices!H970</f>
        <v>7.62467782122183E-3</v>
      </c>
      <c r="C970" s="21">
        <f>Prices!I970</f>
        <v>-2.9200990359240175E-2</v>
      </c>
      <c r="D970" s="21">
        <f>Prices!J970</f>
        <v>-8.0210934832118941E-3</v>
      </c>
      <c r="E970" s="21">
        <f>Prices!K970</f>
        <v>-7.0488017752527998E-3</v>
      </c>
    </row>
    <row r="971" spans="1:5" x14ac:dyDescent="0.2">
      <c r="A971" s="41">
        <f>Prices!G971</f>
        <v>41829</v>
      </c>
      <c r="B971" s="21">
        <f>Prices!H971</f>
        <v>7.3057085385702294E-3</v>
      </c>
      <c r="C971" s="21">
        <f>Prices!I971</f>
        <v>1.9023535718716511E-2</v>
      </c>
      <c r="D971" s="21">
        <f>Prices!J971</f>
        <v>3.0188599681014727E-2</v>
      </c>
      <c r="E971" s="21">
        <f>Prices!K971</f>
        <v>4.6442678303448837E-3</v>
      </c>
    </row>
    <row r="972" spans="1:5" x14ac:dyDescent="0.2">
      <c r="A972" s="41">
        <f>Prices!G972</f>
        <v>41830</v>
      </c>
      <c r="B972" s="21">
        <f>Prices!H972</f>
        <v>-1.9426415491357544E-3</v>
      </c>
      <c r="C972" s="21">
        <f>Prices!I972</f>
        <v>-6.2127408495046277E-3</v>
      </c>
      <c r="D972" s="21">
        <f>Prices!J972</f>
        <v>-5.2327767411756154E-3</v>
      </c>
      <c r="E972" s="21">
        <f>Prices!K972</f>
        <v>-4.1310716999271024E-3</v>
      </c>
    </row>
    <row r="973" spans="1:5" x14ac:dyDescent="0.2">
      <c r="A973" s="41">
        <f>Prices!G973</f>
        <v>41831</v>
      </c>
      <c r="B973" s="21">
        <f>Prices!H973</f>
        <v>-3.1143854235198445E-3</v>
      </c>
      <c r="C973" s="21">
        <f>Prices!I973</f>
        <v>5.5745277202797983E-2</v>
      </c>
      <c r="D973" s="21">
        <f>Prices!J973</f>
        <v>2.1041078300292337E-3</v>
      </c>
      <c r="E973" s="21">
        <f>Prices!K973</f>
        <v>1.4709224507656327E-3</v>
      </c>
    </row>
    <row r="974" spans="1:5" x14ac:dyDescent="0.2">
      <c r="A974" s="41">
        <f>Prices!G974</f>
        <v>41834</v>
      </c>
      <c r="B974" s="21">
        <f>Prices!H974</f>
        <v>-3.5149289953364782E-3</v>
      </c>
      <c r="C974" s="21">
        <f>Prices!I974</f>
        <v>2.6343228998377155E-2</v>
      </c>
      <c r="D974" s="21">
        <f>Prices!J974</f>
        <v>1.2598401621364719E-2</v>
      </c>
      <c r="E974" s="21">
        <f>Prices!K974</f>
        <v>4.8435533483188742E-3</v>
      </c>
    </row>
    <row r="975" spans="1:5" x14ac:dyDescent="0.2">
      <c r="A975" s="41">
        <f>Prices!G975</f>
        <v>41835</v>
      </c>
      <c r="B975" s="21">
        <f>Prices!H975</f>
        <v>3.7885727887127752E-3</v>
      </c>
      <c r="C975" s="21">
        <f>Prices!I975</f>
        <v>-2.476676130951927E-3</v>
      </c>
      <c r="D975" s="21">
        <f>Prices!J975</f>
        <v>4.1472631703465268E-3</v>
      </c>
      <c r="E975" s="21">
        <f>Prices!K975</f>
        <v>-1.9320960226444361E-3</v>
      </c>
    </row>
    <row r="976" spans="1:5" x14ac:dyDescent="0.2">
      <c r="A976" s="41">
        <f>Prices!G976</f>
        <v>41836</v>
      </c>
      <c r="B976" s="21">
        <f>Prices!H976</f>
        <v>2.6025995805077737E-4</v>
      </c>
      <c r="C976" s="21">
        <f>Prices!I976</f>
        <v>4.1191716231632203E-3</v>
      </c>
      <c r="D976" s="21">
        <f>Prices!J976</f>
        <v>-1.032338365982266E-3</v>
      </c>
      <c r="E976" s="21">
        <f>Prices!K976</f>
        <v>4.2010849337998923E-3</v>
      </c>
    </row>
    <row r="977" spans="1:5" x14ac:dyDescent="0.2">
      <c r="A977" s="41">
        <f>Prices!G977</f>
        <v>41837</v>
      </c>
      <c r="B977" s="21">
        <f>Prices!H977</f>
        <v>-3.252815189567943E-3</v>
      </c>
      <c r="C977" s="21">
        <f>Prices!I977</f>
        <v>-9.6937684307107919E-3</v>
      </c>
      <c r="D977" s="21">
        <f>Prices!J977</f>
        <v>-2.5841633546627163E-3</v>
      </c>
      <c r="E977" s="21">
        <f>Prices!K977</f>
        <v>-1.1834026372541717E-2</v>
      </c>
    </row>
    <row r="978" spans="1:5" x14ac:dyDescent="0.2">
      <c r="A978" s="41">
        <f>Prices!G978</f>
        <v>41838</v>
      </c>
      <c r="B978" s="21">
        <f>Prices!H978</f>
        <v>6.2654515737719041E-3</v>
      </c>
      <c r="C978" s="21">
        <f>Prices!I978</f>
        <v>1.7619582882018925E-2</v>
      </c>
      <c r="D978" s="21">
        <f>Prices!J978</f>
        <v>-4.4559578908798803E-2</v>
      </c>
      <c r="E978" s="21">
        <f>Prices!K978</f>
        <v>1.0264935780914586E-2</v>
      </c>
    </row>
    <row r="979" spans="1:5" x14ac:dyDescent="0.2">
      <c r="A979" s="41">
        <f>Prices!G979</f>
        <v>41841</v>
      </c>
      <c r="B979" s="21">
        <f>Prices!H979</f>
        <v>-4.1505633645660114E-3</v>
      </c>
      <c r="C979" s="21">
        <f>Prices!I979</f>
        <v>3.0669886958394343E-3</v>
      </c>
      <c r="D979" s="21">
        <f>Prices!J979</f>
        <v>5.9653099369763041E-3</v>
      </c>
      <c r="E979" s="21">
        <f>Prices!K979</f>
        <v>-2.3202505622667013E-3</v>
      </c>
    </row>
    <row r="980" spans="1:5" x14ac:dyDescent="0.2">
      <c r="A980" s="41">
        <f>Prices!G980</f>
        <v>41842</v>
      </c>
      <c r="B980" s="21">
        <f>Prices!H980</f>
        <v>-1.6938291818922508E-3</v>
      </c>
      <c r="C980" s="21">
        <f>Prices!I980</f>
        <v>3.001942816784009E-3</v>
      </c>
      <c r="D980" s="21">
        <f>Prices!J980</f>
        <v>-4.3126360632383953E-3</v>
      </c>
      <c r="E980" s="21">
        <f>Prices!K980</f>
        <v>5.0161499242102892E-3</v>
      </c>
    </row>
    <row r="981" spans="1:5" x14ac:dyDescent="0.2">
      <c r="A981" s="41">
        <f>Prices!G981</f>
        <v>41843</v>
      </c>
      <c r="B981" s="21">
        <f>Prices!H981</f>
        <v>4.56703380163242E-3</v>
      </c>
      <c r="C981" s="21">
        <f>Prices!I981</f>
        <v>-7.4825535609610583E-3</v>
      </c>
      <c r="D981" s="21">
        <f>Prices!J981</f>
        <v>-2.1115400844565868E-2</v>
      </c>
      <c r="E981" s="21">
        <f>Prices!K981</f>
        <v>1.7544382737448849E-3</v>
      </c>
    </row>
    <row r="982" spans="1:5" x14ac:dyDescent="0.2">
      <c r="A982" s="41">
        <f>Prices!G982</f>
        <v>41844</v>
      </c>
      <c r="B982" s="21">
        <f>Prices!H982</f>
        <v>-8.3129161829851254E-3</v>
      </c>
      <c r="C982" s="21">
        <f>Prices!I982</f>
        <v>1.3123605594498322E-3</v>
      </c>
      <c r="D982" s="21">
        <f>Prices!J982</f>
        <v>1.6590637988893597E-3</v>
      </c>
      <c r="E982" s="21">
        <f>Prices!K982</f>
        <v>4.8815556797321413E-4</v>
      </c>
    </row>
    <row r="983" spans="1:5" x14ac:dyDescent="0.2">
      <c r="A983" s="41">
        <f>Prices!G983</f>
        <v>41845</v>
      </c>
      <c r="B983" s="21">
        <f>Prices!H983</f>
        <v>-4.9770441468054098E-3</v>
      </c>
      <c r="C983" s="21">
        <f>Prices!I983</f>
        <v>-9.6483619369537532E-2</v>
      </c>
      <c r="D983" s="21">
        <f>Prices!J983</f>
        <v>-1.7669398666515068E-2</v>
      </c>
      <c r="E983" s="21">
        <f>Prices!K983</f>
        <v>-4.8491504426518839E-3</v>
      </c>
    </row>
    <row r="984" spans="1:5" x14ac:dyDescent="0.2">
      <c r="A984" s="41">
        <f>Prices!G984</f>
        <v>41848</v>
      </c>
      <c r="B984" s="21">
        <f>Prices!H984</f>
        <v>-3.422404173589693E-3</v>
      </c>
      <c r="C984" s="21">
        <f>Prices!I984</f>
        <v>-1.1110786985322307E-2</v>
      </c>
      <c r="D984" s="21">
        <f>Prices!J984</f>
        <v>-3.9348630789077799E-3</v>
      </c>
      <c r="E984" s="21">
        <f>Prices!K984</f>
        <v>2.8815472052179381E-4</v>
      </c>
    </row>
    <row r="985" spans="1:5" x14ac:dyDescent="0.2">
      <c r="A985" s="41">
        <f>Prices!G985</f>
        <v>41849</v>
      </c>
      <c r="B985" s="21">
        <f>Prices!H985</f>
        <v>-3.5661825546956551E-3</v>
      </c>
      <c r="C985" s="21">
        <f>Prices!I985</f>
        <v>-1.2796217202750704E-3</v>
      </c>
      <c r="D985" s="21">
        <f>Prices!J985</f>
        <v>3.3858205885177739E-3</v>
      </c>
      <c r="E985" s="21">
        <f>Prices!K985</f>
        <v>-4.5277869362705392E-3</v>
      </c>
    </row>
    <row r="986" spans="1:5" x14ac:dyDescent="0.2">
      <c r="A986" s="41">
        <f>Prices!G986</f>
        <v>41850</v>
      </c>
      <c r="B986" s="21">
        <f>Prices!H986</f>
        <v>-8.7488042621345821E-3</v>
      </c>
      <c r="C986" s="21">
        <f>Prices!I986</f>
        <v>7.8437331250000852E-3</v>
      </c>
      <c r="D986" s="21">
        <f>Prices!J986</f>
        <v>1.6872967678773554E-2</v>
      </c>
      <c r="E986" s="21">
        <f>Prices!K986</f>
        <v>6.0912715035721376E-5</v>
      </c>
    </row>
    <row r="987" spans="1:5" x14ac:dyDescent="0.2">
      <c r="A987" s="41">
        <f>Prices!G987</f>
        <v>41851</v>
      </c>
      <c r="B987" s="21">
        <f>Prices!H987</f>
        <v>-1.6047088555921091E-2</v>
      </c>
      <c r="C987" s="21">
        <f>Prices!I987</f>
        <v>-2.9518455115809417E-2</v>
      </c>
      <c r="D987" s="21">
        <f>Prices!J987</f>
        <v>-3.2079782465478046E-2</v>
      </c>
      <c r="E987" s="21">
        <f>Prices!K987</f>
        <v>-1.9999240169110255E-2</v>
      </c>
    </row>
    <row r="988" spans="1:5" x14ac:dyDescent="0.2">
      <c r="A988" s="41">
        <f>Prices!G988</f>
        <v>41852</v>
      </c>
      <c r="B988" s="21">
        <f>Prices!H988</f>
        <v>-5.434858729479712E-4</v>
      </c>
      <c r="C988" s="21">
        <f>Prices!I988</f>
        <v>-1.8946305126942842E-2</v>
      </c>
      <c r="D988" s="21">
        <f>Prices!J988</f>
        <v>1.0857486236238945E-2</v>
      </c>
      <c r="E988" s="21">
        <f>Prices!K988</f>
        <v>-2.8591213797275472E-3</v>
      </c>
    </row>
    <row r="989" spans="1:5" x14ac:dyDescent="0.2">
      <c r="A989" s="41">
        <f>Prices!G989</f>
        <v>41855</v>
      </c>
      <c r="B989" s="21">
        <f>Prices!H989</f>
        <v>0</v>
      </c>
      <c r="C989" s="21">
        <f>Prices!I989</f>
        <v>2.1461617055500648E-2</v>
      </c>
      <c r="D989" s="21">
        <f>Prices!J989</f>
        <v>-2.2614666524495286E-3</v>
      </c>
      <c r="E989" s="21">
        <f>Prices!K989</f>
        <v>7.1890324532961625E-3</v>
      </c>
    </row>
    <row r="990" spans="1:5" x14ac:dyDescent="0.2">
      <c r="A990" s="41">
        <f>Prices!G990</f>
        <v>41856</v>
      </c>
      <c r="B990" s="21">
        <f>Prices!H990</f>
        <v>-2.719675030516538E-3</v>
      </c>
      <c r="C990" s="21">
        <f>Prices!I990</f>
        <v>-4.2403768829231137E-3</v>
      </c>
      <c r="D990" s="21">
        <f>Prices!J990</f>
        <v>5.6654277243528561E-4</v>
      </c>
      <c r="E990" s="21">
        <f>Prices!K990</f>
        <v>-9.6854698048235432E-3</v>
      </c>
    </row>
    <row r="991" spans="1:5" x14ac:dyDescent="0.2">
      <c r="A991" s="41">
        <f>Prices!G991</f>
        <v>41857</v>
      </c>
      <c r="B991" s="21">
        <f>Prices!H991</f>
        <v>1.8391434306400053E-2</v>
      </c>
      <c r="C991" s="21">
        <f>Prices!I991</f>
        <v>5.0268819861143399E-3</v>
      </c>
      <c r="D991" s="21">
        <f>Prices!J991</f>
        <v>-1.1322298241761564E-3</v>
      </c>
      <c r="E991" s="21">
        <f>Prices!K991</f>
        <v>1.5638394035066838E-5</v>
      </c>
    </row>
    <row r="992" spans="1:5" x14ac:dyDescent="0.2">
      <c r="A992" s="41">
        <f>Prices!G992</f>
        <v>41858</v>
      </c>
      <c r="B992" s="21">
        <f>Prices!H992</f>
        <v>-3.3693008909525166E-3</v>
      </c>
      <c r="C992" s="21">
        <f>Prices!I992</f>
        <v>-7.7734072594350945E-3</v>
      </c>
      <c r="D992" s="21">
        <f>Prices!J992</f>
        <v>-1.0204096338233271E-2</v>
      </c>
      <c r="E992" s="21">
        <f>Prices!K992</f>
        <v>-5.5566200347696437E-3</v>
      </c>
    </row>
    <row r="993" spans="1:5" x14ac:dyDescent="0.2">
      <c r="A993" s="41">
        <f>Prices!G993</f>
        <v>41859</v>
      </c>
      <c r="B993" s="21">
        <f>Prices!H993</f>
        <v>9.7364748476256816E-3</v>
      </c>
      <c r="C993" s="21">
        <f>Prices!I993</f>
        <v>1.7177711738585844E-2</v>
      </c>
      <c r="D993" s="21">
        <f>Prices!J993</f>
        <v>8.8201489553771273E-2</v>
      </c>
      <c r="E993" s="21">
        <f>Prices!K993</f>
        <v>1.1531402683691017E-2</v>
      </c>
    </row>
    <row r="994" spans="1:5" x14ac:dyDescent="0.2">
      <c r="A994" s="41">
        <f>Prices!G994</f>
        <v>41862</v>
      </c>
      <c r="B994" s="21">
        <f>Prices!H994</f>
        <v>-4.1516574323214282E-3</v>
      </c>
      <c r="C994" s="21">
        <f>Prices!I994</f>
        <v>4.8295416209322983E-3</v>
      </c>
      <c r="D994" s="21">
        <f>Prices!J994</f>
        <v>-5.2632683328486252E-3</v>
      </c>
      <c r="E994" s="21">
        <f>Prices!K994</f>
        <v>2.7594251853759744E-3</v>
      </c>
    </row>
    <row r="995" spans="1:5" x14ac:dyDescent="0.2">
      <c r="A995" s="41">
        <f>Prices!G995</f>
        <v>41863</v>
      </c>
      <c r="B995" s="21">
        <f>Prices!H995</f>
        <v>-1.8828959022064772E-3</v>
      </c>
      <c r="C995" s="21">
        <f>Prices!I995</f>
        <v>3.1099494059689814E-3</v>
      </c>
      <c r="D995" s="21">
        <f>Prices!J995</f>
        <v>0</v>
      </c>
      <c r="E995" s="21">
        <f>Prices!K995</f>
        <v>-1.6366416413624574E-3</v>
      </c>
    </row>
    <row r="996" spans="1:5" x14ac:dyDescent="0.2">
      <c r="A996" s="41">
        <f>Prices!G996</f>
        <v>41864</v>
      </c>
      <c r="B996" s="21">
        <f>Prices!H996</f>
        <v>-2.5598618026381682E-3</v>
      </c>
      <c r="C996" s="21">
        <f>Prices!I996</f>
        <v>2.1796291414162283E-2</v>
      </c>
      <c r="D996" s="21">
        <f>Prices!J996</f>
        <v>5.8202543807519547E-3</v>
      </c>
      <c r="E996" s="21">
        <f>Prices!K996</f>
        <v>6.7071601809953751E-3</v>
      </c>
    </row>
    <row r="997" spans="1:5" x14ac:dyDescent="0.2">
      <c r="A997" s="41">
        <f>Prices!G997</f>
        <v>41865</v>
      </c>
      <c r="B997" s="21">
        <f>Prices!H997</f>
        <v>4.8628820403539032E-3</v>
      </c>
      <c r="C997" s="21">
        <f>Prices!I997</f>
        <v>2.1239451233072693E-2</v>
      </c>
      <c r="D997" s="21">
        <f>Prices!J997</f>
        <v>-1.1046944084741717E-2</v>
      </c>
      <c r="E997" s="21">
        <f>Prices!K997</f>
        <v>4.3458140492873554E-3</v>
      </c>
    </row>
    <row r="998" spans="1:5" x14ac:dyDescent="0.2">
      <c r="A998" s="41">
        <f>Prices!G998</f>
        <v>41866</v>
      </c>
      <c r="B998" s="21">
        <f>Prices!H998</f>
        <v>-6.5867707376158534E-3</v>
      </c>
      <c r="C998" s="21">
        <f>Prices!I998</f>
        <v>1.2604610030910735E-3</v>
      </c>
      <c r="D998" s="21">
        <f>Prices!J998</f>
        <v>1.2766068687373622E-2</v>
      </c>
      <c r="E998" s="21">
        <f>Prices!K998</f>
        <v>-6.1372864230357926E-5</v>
      </c>
    </row>
    <row r="999" spans="1:5" x14ac:dyDescent="0.2">
      <c r="A999" s="41">
        <f>Prices!G999</f>
        <v>41869</v>
      </c>
      <c r="B999" s="21">
        <f>Prices!H999</f>
        <v>7.9835781315296759E-3</v>
      </c>
      <c r="C999" s="21">
        <f>Prices!I999</f>
        <v>2.6976040165904713E-3</v>
      </c>
      <c r="D999" s="21">
        <f>Prices!J999</f>
        <v>1.3655447445870328E-2</v>
      </c>
      <c r="E999" s="21">
        <f>Prices!K999</f>
        <v>8.5316719162744636E-3</v>
      </c>
    </row>
    <row r="1000" spans="1:5" x14ac:dyDescent="0.2">
      <c r="A1000" s="41">
        <f>Prices!G1000</f>
        <v>41870</v>
      </c>
      <c r="B1000" s="21">
        <f>Prices!H1000</f>
        <v>5.2354173796205911E-3</v>
      </c>
      <c r="C1000" s="21">
        <f>Prices!I1000</f>
        <v>1.7936018168287493E-3</v>
      </c>
      <c r="D1000" s="21">
        <f>Prices!J1000</f>
        <v>8.0666320312281492E-3</v>
      </c>
      <c r="E1000" s="21">
        <f>Prices!K1000</f>
        <v>5.0006522411709664E-3</v>
      </c>
    </row>
    <row r="1001" spans="1:5" x14ac:dyDescent="0.2">
      <c r="A1001" s="41">
        <f>Prices!G1001</f>
        <v>41871</v>
      </c>
      <c r="B1001" s="21">
        <f>Prices!H1001</f>
        <v>1.0685090192768009E-3</v>
      </c>
      <c r="C1001" s="21">
        <f>Prices!I1001</f>
        <v>1.9395052388337941E-3</v>
      </c>
      <c r="D1001" s="21">
        <f>Prices!J1001</f>
        <v>-6.1954646435962157E-3</v>
      </c>
      <c r="E1001" s="21">
        <f>Prices!K1001</f>
        <v>2.4778129084919165E-3</v>
      </c>
    </row>
    <row r="1002" spans="1:5" x14ac:dyDescent="0.2">
      <c r="A1002" s="41">
        <f>Prices!G1002</f>
        <v>41872</v>
      </c>
      <c r="B1002" s="21">
        <f>Prices!H1002</f>
        <v>7.8709662405070362E-3</v>
      </c>
      <c r="C1002" s="21">
        <f>Prices!I1002</f>
        <v>-8.5472263839884155E-3</v>
      </c>
      <c r="D1002" s="21">
        <f>Prices!J1002</f>
        <v>-9.3502872738998599E-3</v>
      </c>
      <c r="E1002" s="21">
        <f>Prices!K1002</f>
        <v>2.9498894898596362E-3</v>
      </c>
    </row>
    <row r="1003" spans="1:5" x14ac:dyDescent="0.2">
      <c r="A1003" s="41">
        <f>Prices!G1003</f>
        <v>41873</v>
      </c>
      <c r="B1003" s="21">
        <f>Prices!H1003</f>
        <v>2.3826150332146223E-3</v>
      </c>
      <c r="C1003" s="21">
        <f>Prices!I1003</f>
        <v>-3.9650343508031982E-3</v>
      </c>
      <c r="D1003" s="21">
        <f>Prices!J1003</f>
        <v>5.2426719343423578E-4</v>
      </c>
      <c r="E1003" s="21">
        <f>Prices!K1003</f>
        <v>-1.9925872252457566E-3</v>
      </c>
    </row>
    <row r="1004" spans="1:5" x14ac:dyDescent="0.2">
      <c r="A1004" s="41">
        <f>Prices!G1004</f>
        <v>41876</v>
      </c>
      <c r="B1004" s="21">
        <f>Prices!H1004</f>
        <v>-5.2839667789679088E-4</v>
      </c>
      <c r="C1004" s="21">
        <f>Prices!I1004</f>
        <v>7.3283276657520879E-3</v>
      </c>
      <c r="D1004" s="21">
        <f>Prices!J1004</f>
        <v>1.5723107168590378E-3</v>
      </c>
      <c r="E1004" s="21">
        <f>Prices!K1004</f>
        <v>4.7877790611010607E-3</v>
      </c>
    </row>
    <row r="1005" spans="1:5" x14ac:dyDescent="0.2">
      <c r="A1005" s="41">
        <f>Prices!G1005</f>
        <v>41877</v>
      </c>
      <c r="B1005" s="21">
        <f>Prices!H1005</f>
        <v>-2.2460860577120105E-3</v>
      </c>
      <c r="C1005" s="21">
        <f>Prices!I1005</f>
        <v>2.3381780437687905E-2</v>
      </c>
      <c r="D1005" s="21">
        <f>Prices!J1005</f>
        <v>1.7792012444553862E-2</v>
      </c>
      <c r="E1005" s="21">
        <f>Prices!K1005</f>
        <v>1.0510811012214294E-3</v>
      </c>
    </row>
    <row r="1006" spans="1:5" x14ac:dyDescent="0.2">
      <c r="A1006" s="41">
        <f>Prices!G1006</f>
        <v>41878</v>
      </c>
      <c r="B1006" s="21">
        <f>Prices!H1006</f>
        <v>4.3696784885883418E-3</v>
      </c>
      <c r="C1006" s="21">
        <f>Prices!I1006</f>
        <v>3.949394298106812E-3</v>
      </c>
      <c r="D1006" s="21">
        <f>Prices!J1006</f>
        <v>-1.1311203174474205E-2</v>
      </c>
      <c r="E1006" s="21">
        <f>Prices!K1006</f>
        <v>4.9986999630213802E-5</v>
      </c>
    </row>
    <row r="1007" spans="1:5" x14ac:dyDescent="0.2">
      <c r="A1007" s="41">
        <f>Prices!G1007</f>
        <v>41879</v>
      </c>
      <c r="B1007" s="21">
        <f>Prices!H1007</f>
        <v>6.5968220344169251E-4</v>
      </c>
      <c r="C1007" s="21">
        <f>Prices!I1007</f>
        <v>-9.2080509538307043E-3</v>
      </c>
      <c r="D1007" s="21">
        <f>Prices!J1007</f>
        <v>8.3201962026167031E-3</v>
      </c>
      <c r="E1007" s="21">
        <f>Prices!K1007</f>
        <v>-1.6899011101580985E-3</v>
      </c>
    </row>
    <row r="1008" spans="1:5" x14ac:dyDescent="0.2">
      <c r="A1008" s="41">
        <f>Prices!G1008</f>
        <v>41880</v>
      </c>
      <c r="B1008" s="21">
        <f>Prices!H1008</f>
        <v>-5.2702833022852842E-3</v>
      </c>
      <c r="C1008" s="21">
        <f>Prices!I1008</f>
        <v>-2.8821711420030649E-3</v>
      </c>
      <c r="D1008" s="21">
        <f>Prices!J1008</f>
        <v>3.0946658119999082E-3</v>
      </c>
      <c r="E1008" s="21">
        <f>Prices!K1008</f>
        <v>3.3204147927141658E-3</v>
      </c>
    </row>
    <row r="1009" spans="1:5" x14ac:dyDescent="0.2">
      <c r="A1009" s="41">
        <f>Prices!G1009</f>
        <v>41884</v>
      </c>
      <c r="B1009" s="21">
        <f>Prices!H1009</f>
        <v>3.3109146250538762E-3</v>
      </c>
      <c r="C1009" s="21">
        <f>Prices!I1009</f>
        <v>9.851334553412805E-3</v>
      </c>
      <c r="D1009" s="21">
        <f>Prices!J1009</f>
        <v>2.5707090274045274E-3</v>
      </c>
      <c r="E1009" s="21">
        <f>Prices!K1009</f>
        <v>-5.4406624972935802E-4</v>
      </c>
    </row>
    <row r="1010" spans="1:5" x14ac:dyDescent="0.2">
      <c r="A1010" s="41">
        <f>Prices!G1010</f>
        <v>41885</v>
      </c>
      <c r="B1010" s="21">
        <f>Prices!H1010</f>
        <v>3.4325620282987979E-3</v>
      </c>
      <c r="C1010" s="21">
        <f>Prices!I1010</f>
        <v>-9.8719974959656787E-3</v>
      </c>
      <c r="D1010" s="21">
        <f>Prices!J1010</f>
        <v>9.2305356903465974E-3</v>
      </c>
      <c r="E1010" s="21">
        <f>Prices!K1010</f>
        <v>-7.7914076822671596E-4</v>
      </c>
    </row>
    <row r="1011" spans="1:5" x14ac:dyDescent="0.2">
      <c r="A1011" s="41">
        <f>Prices!G1011</f>
        <v>41886</v>
      </c>
      <c r="B1011" s="21">
        <f>Prices!H1011</f>
        <v>7.2360629887299847E-3</v>
      </c>
      <c r="C1011" s="21">
        <f>Prices!I1011</f>
        <v>2.0501465157456433E-2</v>
      </c>
      <c r="D1011" s="21">
        <f>Prices!J1011</f>
        <v>1.778446023447855E-2</v>
      </c>
      <c r="E1011" s="21">
        <f>Prices!K1011</f>
        <v>-1.5344211306420608E-3</v>
      </c>
    </row>
    <row r="1012" spans="1:5" x14ac:dyDescent="0.2">
      <c r="A1012" s="41">
        <f>Prices!G1012</f>
        <v>41887</v>
      </c>
      <c r="B1012" s="21">
        <f>Prices!H1012</f>
        <v>1.2408287996913715E-2</v>
      </c>
      <c r="C1012" s="21">
        <f>Prices!I1012</f>
        <v>1.2429327499241527E-3</v>
      </c>
      <c r="D1012" s="21">
        <f>Prices!J1012</f>
        <v>-2.9953483749600718E-3</v>
      </c>
      <c r="E1012" s="21">
        <f>Prices!K1012</f>
        <v>5.0358856051553325E-3</v>
      </c>
    </row>
    <row r="1013" spans="1:5" x14ac:dyDescent="0.2">
      <c r="A1013" s="41">
        <f>Prices!G1013</f>
        <v>41890</v>
      </c>
      <c r="B1013" s="21">
        <f>Prices!H1013</f>
        <v>-1.2643270591929245E-2</v>
      </c>
      <c r="C1013" s="21">
        <f>Prices!I1013</f>
        <v>-1.1663471170435313E-2</v>
      </c>
      <c r="D1013" s="21">
        <f>Prices!J1013</f>
        <v>-9.0136707867124466E-3</v>
      </c>
      <c r="E1013" s="21">
        <f>Prices!K1013</f>
        <v>-3.0731142046667159E-3</v>
      </c>
    </row>
    <row r="1014" spans="1:5" x14ac:dyDescent="0.2">
      <c r="A1014" s="41">
        <f>Prices!G1014</f>
        <v>41891</v>
      </c>
      <c r="B1014" s="21">
        <f>Prices!H1014</f>
        <v>2.7439388804485006E-3</v>
      </c>
      <c r="C1014" s="21">
        <f>Prices!I1014</f>
        <v>-3.677638129752292E-2</v>
      </c>
      <c r="D1014" s="21">
        <f>Prices!J1014</f>
        <v>-1.2632586784958488E-2</v>
      </c>
      <c r="E1014" s="21">
        <f>Prices!K1014</f>
        <v>-6.5450092152764539E-3</v>
      </c>
    </row>
    <row r="1015" spans="1:5" x14ac:dyDescent="0.2">
      <c r="A1015" s="41">
        <f>Prices!G1015</f>
        <v>41892</v>
      </c>
      <c r="B1015" s="21">
        <f>Prices!H1015</f>
        <v>-2.9972427121778794E-3</v>
      </c>
      <c r="C1015" s="21">
        <f>Prices!I1015</f>
        <v>4.7915374460389959E-3</v>
      </c>
      <c r="D1015" s="21">
        <f>Prices!J1015</f>
        <v>3.5823778146322205E-3</v>
      </c>
      <c r="E1015" s="21">
        <f>Prices!K1015</f>
        <v>3.646074417693379E-3</v>
      </c>
    </row>
    <row r="1016" spans="1:5" x14ac:dyDescent="0.2">
      <c r="A1016" s="41">
        <f>Prices!G1016</f>
        <v>41893</v>
      </c>
      <c r="B1016" s="21">
        <f>Prices!H1016</f>
        <v>-5.3586066685952461E-3</v>
      </c>
      <c r="C1016" s="21">
        <f>Prices!I1016</f>
        <v>-2.444731277516099E-3</v>
      </c>
      <c r="D1016" s="21">
        <f>Prices!J1016</f>
        <v>-1.0198997658138254E-2</v>
      </c>
      <c r="E1016" s="21">
        <f>Prices!K1016</f>
        <v>8.8190553243849834E-4</v>
      </c>
    </row>
    <row r="1017" spans="1:5" x14ac:dyDescent="0.2">
      <c r="A1017" s="41">
        <f>Prices!G1017</f>
        <v>41894</v>
      </c>
      <c r="B1017" s="21">
        <f>Prices!H1017</f>
        <v>-4.3367417076808131E-3</v>
      </c>
      <c r="C1017" s="21">
        <f>Prices!I1017</f>
        <v>2.0271494545109903E-3</v>
      </c>
      <c r="D1017" s="21">
        <f>Prices!J1017</f>
        <v>-1.494075980589904E-2</v>
      </c>
      <c r="E1017" s="21">
        <f>Prices!K1017</f>
        <v>-5.9625584080529315E-3</v>
      </c>
    </row>
    <row r="1018" spans="1:5" x14ac:dyDescent="0.2">
      <c r="A1018" s="41">
        <f>Prices!G1018</f>
        <v>41897</v>
      </c>
      <c r="B1018" s="21">
        <f>Prices!H1018</f>
        <v>5.2848816425767097E-4</v>
      </c>
      <c r="C1018" s="21">
        <f>Prices!I1018</f>
        <v>-2.2041714769820753E-2</v>
      </c>
      <c r="D1018" s="21">
        <f>Prices!J1018</f>
        <v>-1.3598415937263408E-2</v>
      </c>
      <c r="E1018" s="21">
        <f>Prices!K1018</f>
        <v>-7.101513806340165E-4</v>
      </c>
    </row>
    <row r="1019" spans="1:5" x14ac:dyDescent="0.2">
      <c r="A1019" s="41">
        <f>Prices!G1019</f>
        <v>41898</v>
      </c>
      <c r="B1019" s="21">
        <f>Prices!H1019</f>
        <v>6.7272187345112948E-3</v>
      </c>
      <c r="C1019" s="21">
        <f>Prices!I1019</f>
        <v>1.1948533166103115E-2</v>
      </c>
      <c r="D1019" s="21">
        <f>Prices!J1019</f>
        <v>1.4846557746088562E-2</v>
      </c>
      <c r="E1019" s="21">
        <f>Prices!K1019</f>
        <v>7.4843760048879382E-3</v>
      </c>
    </row>
    <row r="1020" spans="1:5" x14ac:dyDescent="0.2">
      <c r="A1020" s="41">
        <f>Prices!G1020</f>
        <v>41899</v>
      </c>
      <c r="B1020" s="21">
        <f>Prices!H1020</f>
        <v>-1.0484400480212951E-3</v>
      </c>
      <c r="C1020" s="21">
        <f>Prices!I1020</f>
        <v>-1.1471791821992872E-2</v>
      </c>
      <c r="D1020" s="21">
        <f>Prices!J1020</f>
        <v>5.2235200706030049E-4</v>
      </c>
      <c r="E1020" s="21">
        <f>Prices!K1020</f>
        <v>1.295643791290102E-3</v>
      </c>
    </row>
    <row r="1021" spans="1:5" x14ac:dyDescent="0.2">
      <c r="A1021" s="41">
        <f>Prices!G1021</f>
        <v>41900</v>
      </c>
      <c r="B1021" s="21">
        <f>Prices!H1021</f>
        <v>-2.6233917156602039E-4</v>
      </c>
      <c r="C1021" s="21">
        <f>Prices!I1021</f>
        <v>3.0863726947132353E-3</v>
      </c>
      <c r="D1021" s="21">
        <f>Prices!J1021</f>
        <v>1.5143738150950714E-2</v>
      </c>
      <c r="E1021" s="21">
        <f>Prices!K1021</f>
        <v>4.8911800557180918E-3</v>
      </c>
    </row>
    <row r="1022" spans="1:5" x14ac:dyDescent="0.2">
      <c r="A1022" s="41">
        <f>Prices!G1022</f>
        <v>41901</v>
      </c>
      <c r="B1022" s="21">
        <f>Prices!H1022</f>
        <v>8.1346459435101773E-3</v>
      </c>
      <c r="C1022" s="21">
        <f>Prices!I1022</f>
        <v>1.9446152615384626E-2</v>
      </c>
      <c r="D1022" s="21">
        <f>Prices!J1022</f>
        <v>-1.8518631816295539E-2</v>
      </c>
      <c r="E1022" s="21">
        <f>Prices!K1022</f>
        <v>-4.7726961218230723E-4</v>
      </c>
    </row>
    <row r="1023" spans="1:5" x14ac:dyDescent="0.2">
      <c r="A1023" s="41">
        <f>Prices!G1023</f>
        <v>41904</v>
      </c>
      <c r="B1023" s="21">
        <f>Prices!H1023</f>
        <v>-6.8976086339175352E-3</v>
      </c>
      <c r="C1023" s="21">
        <f>Prices!I1023</f>
        <v>-2.058430522827992E-2</v>
      </c>
      <c r="D1023" s="21">
        <f>Prices!J1023</f>
        <v>-9.9580475373248767E-3</v>
      </c>
      <c r="E1023" s="21">
        <f>Prices!K1023</f>
        <v>-8.0133231235974822E-3</v>
      </c>
    </row>
    <row r="1024" spans="1:5" x14ac:dyDescent="0.2">
      <c r="A1024" s="41">
        <f>Prices!G1024</f>
        <v>41905</v>
      </c>
      <c r="B1024" s="21">
        <f>Prices!H1024</f>
        <v>-9.3042179774524558E-3</v>
      </c>
      <c r="C1024" s="21">
        <f>Prices!I1024</f>
        <v>-2.6811031729542245E-3</v>
      </c>
      <c r="D1024" s="21">
        <f>Prices!J1024</f>
        <v>-4.2349093804145976E-3</v>
      </c>
      <c r="E1024" s="21">
        <f>Prices!K1024</f>
        <v>-5.7765012985656616E-3</v>
      </c>
    </row>
    <row r="1025" spans="1:5" x14ac:dyDescent="0.2">
      <c r="A1025" s="41">
        <f>Prices!G1025</f>
        <v>41906</v>
      </c>
      <c r="B1025" s="21">
        <f>Prices!H1025</f>
        <v>1.957678560230126E-2</v>
      </c>
      <c r="C1025" s="21">
        <f>Prices!I1025</f>
        <v>1.4151969678894094E-2</v>
      </c>
      <c r="D1025" s="21">
        <f>Prices!J1025</f>
        <v>5.8478663481251747E-3</v>
      </c>
      <c r="E1025" s="21">
        <f>Prices!K1025</f>
        <v>7.8324913345220182E-3</v>
      </c>
    </row>
    <row r="1026" spans="1:5" x14ac:dyDescent="0.2">
      <c r="A1026" s="41">
        <f>Prices!G1026</f>
        <v>41907</v>
      </c>
      <c r="B1026" s="21">
        <f>Prices!H1026</f>
        <v>-1.2454682664758307E-2</v>
      </c>
      <c r="C1026" s="21">
        <f>Prices!I1026</f>
        <v>-1.9134040902326954E-2</v>
      </c>
      <c r="D1026" s="21">
        <f>Prices!J1026</f>
        <v>-2.1670256993105763E-2</v>
      </c>
      <c r="E1026" s="21">
        <f>Prices!K1026</f>
        <v>-1.61687725605415E-2</v>
      </c>
    </row>
    <row r="1027" spans="1:5" x14ac:dyDescent="0.2">
      <c r="A1027" s="41">
        <f>Prices!G1027</f>
        <v>41908</v>
      </c>
      <c r="B1027" s="21">
        <f>Prices!H1027</f>
        <v>4.8609235587827758E-3</v>
      </c>
      <c r="C1027" s="21">
        <f>Prices!I1027</f>
        <v>3.9759679687889626E-3</v>
      </c>
      <c r="D1027" s="21">
        <f>Prices!J1027</f>
        <v>2.1609248964136185E-3</v>
      </c>
      <c r="E1027" s="21">
        <f>Prices!K1027</f>
        <v>8.5758249460872182E-3</v>
      </c>
    </row>
    <row r="1028" spans="1:5" x14ac:dyDescent="0.2">
      <c r="A1028" s="41">
        <f>Prices!G1028</f>
        <v>41911</v>
      </c>
      <c r="B1028" s="21">
        <f>Prices!H1028</f>
        <v>-5.3604644665702942E-3</v>
      </c>
      <c r="C1028" s="21">
        <f>Prices!I1028</f>
        <v>-4.300607768897069E-3</v>
      </c>
      <c r="D1028" s="21">
        <f>Prices!J1028</f>
        <v>-1.6172317274963932E-3</v>
      </c>
      <c r="E1028" s="21">
        <f>Prices!K1028</f>
        <v>-2.5468023608055113E-3</v>
      </c>
    </row>
    <row r="1029" spans="1:5" x14ac:dyDescent="0.2">
      <c r="A1029" s="41">
        <f>Prices!G1029</f>
        <v>41912</v>
      </c>
      <c r="B1029" s="21">
        <f>Prices!H1029</f>
        <v>5.1265553084317078E-3</v>
      </c>
      <c r="C1029" s="21">
        <f>Prices!I1029</f>
        <v>1.9265515363011687E-3</v>
      </c>
      <c r="D1029" s="21">
        <f>Prices!J1029</f>
        <v>-3.7796118598378836E-3</v>
      </c>
      <c r="E1029" s="21">
        <f>Prices!K1029</f>
        <v>-2.7859287407672184E-3</v>
      </c>
    </row>
    <row r="1030" spans="1:5" x14ac:dyDescent="0.2">
      <c r="A1030" s="41">
        <f>Prices!G1030</f>
        <v>41913</v>
      </c>
      <c r="B1030" s="21">
        <f>Prices!H1030</f>
        <v>-4.5772158442154856E-3</v>
      </c>
      <c r="C1030" s="21">
        <f>Prices!I1030</f>
        <v>-1.5444709342241847E-2</v>
      </c>
      <c r="D1030" s="21">
        <f>Prices!J1030</f>
        <v>-9.756054800138303E-3</v>
      </c>
      <c r="E1030" s="21">
        <f>Prices!K1030</f>
        <v>-1.3248561055071106E-2</v>
      </c>
    </row>
    <row r="1031" spans="1:5" x14ac:dyDescent="0.2">
      <c r="A1031" s="41">
        <f>Prices!G1031</f>
        <v>41914</v>
      </c>
      <c r="B1031" s="21">
        <f>Prices!H1031</f>
        <v>1.4454158167334699E-3</v>
      </c>
      <c r="C1031" s="21">
        <f>Prices!I1031</f>
        <v>2.9924815460877774E-3</v>
      </c>
      <c r="D1031" s="21">
        <f>Prices!J1031</f>
        <v>-4.3788285950349115E-3</v>
      </c>
      <c r="E1031" s="21">
        <f>Prices!K1031</f>
        <v>5.1434619070533927E-6</v>
      </c>
    </row>
    <row r="1032" spans="1:5" x14ac:dyDescent="0.2">
      <c r="A1032" s="41">
        <f>Prices!G1032</f>
        <v>41915</v>
      </c>
      <c r="B1032" s="21">
        <f>Prices!H1032</f>
        <v>1.4298706501383464E-2</v>
      </c>
      <c r="C1032" s="21">
        <f>Prices!I1032</f>
        <v>1.3598777219293146E-2</v>
      </c>
      <c r="D1032" s="21">
        <f>Prices!J1032</f>
        <v>2.1988710425224767E-3</v>
      </c>
      <c r="E1032" s="21">
        <f>Prices!K1032</f>
        <v>1.1165509440962396E-2</v>
      </c>
    </row>
    <row r="1033" spans="1:5" x14ac:dyDescent="0.2">
      <c r="A1033" s="41">
        <f>Prices!G1033</f>
        <v>41918</v>
      </c>
      <c r="B1033" s="21">
        <f>Prices!H1033</f>
        <v>3.8783098818150367E-4</v>
      </c>
      <c r="C1033" s="21">
        <f>Prices!I1033</f>
        <v>-1.6730818278229975E-3</v>
      </c>
      <c r="D1033" s="21">
        <f>Prices!J1033</f>
        <v>-6.0338507938241248E-3</v>
      </c>
      <c r="E1033" s="21">
        <f>Prices!K1033</f>
        <v>-1.5651597959429608E-3</v>
      </c>
    </row>
    <row r="1034" spans="1:5" x14ac:dyDescent="0.2">
      <c r="A1034" s="41">
        <f>Prices!G1034</f>
        <v>41919</v>
      </c>
      <c r="B1034" s="21">
        <f>Prices!H1034</f>
        <v>-6.4661733656075522E-4</v>
      </c>
      <c r="C1034" s="21">
        <f>Prices!I1034</f>
        <v>-1.6201155811129464E-2</v>
      </c>
      <c r="D1034" s="21">
        <f>Prices!J1034</f>
        <v>-1.0485695058665145E-2</v>
      </c>
      <c r="E1034" s="21">
        <f>Prices!K1034</f>
        <v>-1.5126052674955925E-2</v>
      </c>
    </row>
    <row r="1035" spans="1:5" x14ac:dyDescent="0.2">
      <c r="A1035" s="41">
        <f>Prices!G1035</f>
        <v>41920</v>
      </c>
      <c r="B1035" s="21">
        <f>Prices!H1035</f>
        <v>1.2160497849861656E-2</v>
      </c>
      <c r="C1035" s="21">
        <f>Prices!I1035</f>
        <v>1.8045318339384497E-2</v>
      </c>
      <c r="D1035" s="21">
        <f>Prices!J1035</f>
        <v>1.8404772935413316E-2</v>
      </c>
      <c r="E1035" s="21">
        <f>Prices!K1035</f>
        <v>1.7461650260492734E-2</v>
      </c>
    </row>
    <row r="1036" spans="1:5" x14ac:dyDescent="0.2">
      <c r="A1036" s="41">
        <f>Prices!G1036</f>
        <v>41921</v>
      </c>
      <c r="B1036" s="21">
        <f>Prices!H1036</f>
        <v>-4.8565805562965974E-3</v>
      </c>
      <c r="C1036" s="21">
        <f>Prices!I1036</f>
        <v>-2.2714589078130953E-2</v>
      </c>
      <c r="D1036" s="21">
        <f>Prices!J1036</f>
        <v>-1.9167345576266759E-2</v>
      </c>
      <c r="E1036" s="21">
        <f>Prices!K1036</f>
        <v>-2.0661415157819274E-2</v>
      </c>
    </row>
    <row r="1037" spans="1:5" x14ac:dyDescent="0.2">
      <c r="A1037" s="41">
        <f>Prices!G1037</f>
        <v>41922</v>
      </c>
      <c r="B1037" s="21">
        <f>Prices!H1037</f>
        <v>5.5226637950791663E-3</v>
      </c>
      <c r="C1037" s="21">
        <f>Prices!I1037</f>
        <v>-1.2620119595101675E-2</v>
      </c>
      <c r="D1037" s="21">
        <f>Prices!J1037</f>
        <v>-5.9185008351144375E-2</v>
      </c>
      <c r="E1037" s="21">
        <f>Prices!K1037</f>
        <v>-1.1451012310168207E-2</v>
      </c>
    </row>
    <row r="1038" spans="1:5" x14ac:dyDescent="0.2">
      <c r="A1038" s="41">
        <f>Prices!G1038</f>
        <v>41925</v>
      </c>
      <c r="B1038" s="21">
        <f>Prices!H1038</f>
        <v>-9.3244681656087201E-3</v>
      </c>
      <c r="C1038" s="21">
        <f>Prices!I1038</f>
        <v>-1.5864333503062489E-2</v>
      </c>
      <c r="D1038" s="21">
        <f>Prices!J1038</f>
        <v>-3.5605708146302373E-3</v>
      </c>
      <c r="E1038" s="21">
        <f>Prices!K1038</f>
        <v>-1.646792974123501E-2</v>
      </c>
    </row>
    <row r="1039" spans="1:5" x14ac:dyDescent="0.2">
      <c r="A1039" s="41">
        <f>Prices!G1039</f>
        <v>41926</v>
      </c>
      <c r="B1039" s="21">
        <f>Prices!H1039</f>
        <v>5.4150898671666567E-3</v>
      </c>
      <c r="C1039" s="21">
        <f>Prices!I1039</f>
        <v>6.0694702955799151E-3</v>
      </c>
      <c r="D1039" s="21">
        <f>Prices!J1039</f>
        <v>2.3228073981077957E-2</v>
      </c>
      <c r="E1039" s="21">
        <f>Prices!K1039</f>
        <v>1.5788648110077741E-3</v>
      </c>
    </row>
    <row r="1040" spans="1:5" x14ac:dyDescent="0.2">
      <c r="A1040" s="41">
        <f>Prices!G1040</f>
        <v>41927</v>
      </c>
      <c r="B1040" s="21">
        <f>Prices!H1040</f>
        <v>-3.5649945997846558E-2</v>
      </c>
      <c r="C1040" s="21">
        <f>Prices!I1040</f>
        <v>-7.589739700484599E-3</v>
      </c>
      <c r="D1040" s="21">
        <f>Prices!J1040</f>
        <v>1.5133682767452861E-2</v>
      </c>
      <c r="E1040" s="21">
        <f>Prices!K1040</f>
        <v>-8.1003149581485578E-3</v>
      </c>
    </row>
    <row r="1041" spans="1:5" x14ac:dyDescent="0.2">
      <c r="A1041" s="41">
        <f>Prices!G1041</f>
        <v>41928</v>
      </c>
      <c r="B1041" s="21">
        <f>Prices!H1041</f>
        <v>-1.8351173494095027E-2</v>
      </c>
      <c r="C1041" s="21">
        <f>Prices!I1041</f>
        <v>-1.0164421962292725E-2</v>
      </c>
      <c r="D1041" s="21">
        <f>Prices!J1041</f>
        <v>5.7369642513860342E-4</v>
      </c>
      <c r="E1041" s="21">
        <f>Prices!K1041</f>
        <v>1.4497796039147914E-4</v>
      </c>
    </row>
    <row r="1042" spans="1:5" x14ac:dyDescent="0.2">
      <c r="A1042" s="41">
        <f>Prices!G1042</f>
        <v>41929</v>
      </c>
      <c r="B1042" s="21">
        <f>Prices!H1042</f>
        <v>3.793148941840047E-3</v>
      </c>
      <c r="C1042" s="21">
        <f>Prices!I1042</f>
        <v>2.5754811398941424E-3</v>
      </c>
      <c r="D1042" s="21">
        <f>Prices!J1042</f>
        <v>-1.7193928307236428E-3</v>
      </c>
      <c r="E1042" s="21">
        <f>Prices!K1042</f>
        <v>1.2884107384289356E-2</v>
      </c>
    </row>
    <row r="1043" spans="1:5" x14ac:dyDescent="0.2">
      <c r="A1043" s="41">
        <f>Prices!G1043</f>
        <v>41932</v>
      </c>
      <c r="B1043" s="21">
        <f>Prices!H1043</f>
        <v>1.4034936612903387E-2</v>
      </c>
      <c r="C1043" s="21">
        <f>Prices!I1043</f>
        <v>8.4639690848218319E-3</v>
      </c>
      <c r="D1043" s="21">
        <f>Prices!J1043</f>
        <v>8.6109114266199605E-3</v>
      </c>
      <c r="E1043" s="21">
        <f>Prices!K1043</f>
        <v>9.1426572052477617E-3</v>
      </c>
    </row>
    <row r="1044" spans="1:5" x14ac:dyDescent="0.2">
      <c r="A1044" s="41">
        <f>Prices!G1044</f>
        <v>41933</v>
      </c>
      <c r="B1044" s="21">
        <f>Prices!H1044</f>
        <v>1.17115267795874E-2</v>
      </c>
      <c r="C1044" s="21">
        <f>Prices!I1044</f>
        <v>2.9783503205663475E-2</v>
      </c>
      <c r="D1044" s="21">
        <f>Prices!J1044</f>
        <v>4.268605946564219E-2</v>
      </c>
      <c r="E1044" s="21">
        <f>Prices!K1044</f>
        <v>1.9574486900938215E-2</v>
      </c>
    </row>
    <row r="1045" spans="1:5" x14ac:dyDescent="0.2">
      <c r="A1045" s="41">
        <f>Prices!G1045</f>
        <v>41934</v>
      </c>
      <c r="B1045" s="21">
        <f>Prices!H1045</f>
        <v>1.3154917700830416E-4</v>
      </c>
      <c r="C1045" s="21">
        <f>Prices!I1045</f>
        <v>-7.484224557283814E-3</v>
      </c>
      <c r="D1045" s="21">
        <f>Prices!J1045</f>
        <v>-2.3471381374410294E-2</v>
      </c>
      <c r="E1045" s="21">
        <f>Prices!K1045</f>
        <v>-7.2993302297037488E-3</v>
      </c>
    </row>
    <row r="1046" spans="1:5" x14ac:dyDescent="0.2">
      <c r="A1046" s="41">
        <f>Prices!G1046</f>
        <v>41935</v>
      </c>
      <c r="B1046" s="21">
        <f>Prices!H1046</f>
        <v>2.8937926295083986E-3</v>
      </c>
      <c r="C1046" s="21">
        <f>Prices!I1046</f>
        <v>6.7098825476974433E-4</v>
      </c>
      <c r="D1046" s="21">
        <f>Prices!J1046</f>
        <v>2.2358841935765872E-2</v>
      </c>
      <c r="E1046" s="21">
        <f>Prices!K1046</f>
        <v>1.2303377173358276E-2</v>
      </c>
    </row>
    <row r="1047" spans="1:5" x14ac:dyDescent="0.2">
      <c r="A1047" s="41">
        <f>Prices!G1047</f>
        <v>41936</v>
      </c>
      <c r="B1047" s="21">
        <f>Prices!H1047</f>
        <v>1.7048879210550519E-3</v>
      </c>
      <c r="C1047" s="21">
        <f>Prices!I1047</f>
        <v>-8.340255933577978E-2</v>
      </c>
      <c r="D1047" s="21">
        <f>Prices!J1047</f>
        <v>1.0388164983930581E-2</v>
      </c>
      <c r="E1047" s="21">
        <f>Prices!K1047</f>
        <v>7.0534495139922271E-3</v>
      </c>
    </row>
    <row r="1048" spans="1:5" x14ac:dyDescent="0.2">
      <c r="A1048" s="41">
        <f>Prices!G1048</f>
        <v>41939</v>
      </c>
      <c r="B1048" s="21">
        <f>Prices!H1048</f>
        <v>2.7493272973832658E-3</v>
      </c>
      <c r="C1048" s="21">
        <f>Prices!I1048</f>
        <v>1.0137266295725755E-2</v>
      </c>
      <c r="D1048" s="21">
        <f>Prices!J1048</f>
        <v>5.4100747465257726E-4</v>
      </c>
      <c r="E1048" s="21">
        <f>Prices!K1048</f>
        <v>-1.5015683077650444E-3</v>
      </c>
    </row>
    <row r="1049" spans="1:5" x14ac:dyDescent="0.2">
      <c r="A1049" s="41">
        <f>Prices!G1049</f>
        <v>41940</v>
      </c>
      <c r="B1049" s="21">
        <f>Prices!H1049</f>
        <v>-3.1336825642627407E-3</v>
      </c>
      <c r="C1049" s="21">
        <f>Prices!I1049</f>
        <v>1.9381325138433159E-2</v>
      </c>
      <c r="D1049" s="21">
        <f>Prices!J1049</f>
        <v>2.3796631974775106E-2</v>
      </c>
      <c r="E1049" s="21">
        <f>Prices!K1049</f>
        <v>1.1939073087332774E-2</v>
      </c>
    </row>
    <row r="1050" spans="1:5" x14ac:dyDescent="0.2">
      <c r="A1050" s="41">
        <f>Prices!G1050</f>
        <v>41941</v>
      </c>
      <c r="B1050" s="21">
        <f>Prices!H1050</f>
        <v>5.2401389170423209E-4</v>
      </c>
      <c r="C1050" s="21">
        <f>Prices!I1050</f>
        <v>-4.9730829832043133E-3</v>
      </c>
      <c r="D1050" s="21">
        <f>Prices!J1050</f>
        <v>-6.3388779663675621E-3</v>
      </c>
      <c r="E1050" s="21">
        <f>Prices!K1050</f>
        <v>-1.3853554984093464E-3</v>
      </c>
    </row>
    <row r="1051" spans="1:5" x14ac:dyDescent="0.2">
      <c r="A1051" s="41">
        <f>Prices!G1051</f>
        <v>41942</v>
      </c>
      <c r="B1051" s="21">
        <f>Prices!H1051</f>
        <v>7.8538006133407228E-4</v>
      </c>
      <c r="C1051" s="21">
        <f>Prices!I1051</f>
        <v>1.6829828263712487E-2</v>
      </c>
      <c r="D1051" s="21">
        <f>Prices!J1051</f>
        <v>-6.3799117169387465E-3</v>
      </c>
      <c r="E1051" s="21">
        <f>Prices!K1051</f>
        <v>6.2301239442688061E-3</v>
      </c>
    </row>
    <row r="1052" spans="1:5" x14ac:dyDescent="0.2">
      <c r="A1052" s="41">
        <f>Prices!G1052</f>
        <v>41943</v>
      </c>
      <c r="B1052" s="21">
        <f>Prices!H1052</f>
        <v>-2.3544744078943802E-3</v>
      </c>
      <c r="C1052" s="21">
        <f>Prices!I1052</f>
        <v>2.1366233623359543E-2</v>
      </c>
      <c r="D1052" s="21">
        <f>Prices!J1052</f>
        <v>4.5479057680757995E-2</v>
      </c>
      <c r="E1052" s="21">
        <f>Prices!K1052</f>
        <v>1.1731393837739246E-2</v>
      </c>
    </row>
    <row r="1053" spans="1:5" x14ac:dyDescent="0.2">
      <c r="A1053" s="41">
        <f>Prices!G1053</f>
        <v>41946</v>
      </c>
      <c r="B1053" s="21">
        <f>Prices!H1053</f>
        <v>1.3102590181874522E-4</v>
      </c>
      <c r="C1053" s="21">
        <f>Prices!I1053</f>
        <v>8.5120737276844771E-4</v>
      </c>
      <c r="D1053" s="21">
        <f>Prices!J1053</f>
        <v>1.6888438193387145E-2</v>
      </c>
      <c r="E1053" s="21">
        <f>Prices!K1053</f>
        <v>-1.1892172848682048E-4</v>
      </c>
    </row>
    <row r="1054" spans="1:5" x14ac:dyDescent="0.2">
      <c r="A1054" s="41">
        <f>Prices!G1054</f>
        <v>41947</v>
      </c>
      <c r="B1054" s="21">
        <f>Prices!H1054</f>
        <v>1.284750678004567E-2</v>
      </c>
      <c r="C1054" s="21">
        <f>Prices!I1054</f>
        <v>-9.5185252924485653E-3</v>
      </c>
      <c r="D1054" s="21">
        <f>Prices!J1054</f>
        <v>1.3085200241270023E-2</v>
      </c>
      <c r="E1054" s="21">
        <f>Prices!K1054</f>
        <v>-2.8298416763913314E-3</v>
      </c>
    </row>
    <row r="1055" spans="1:5" x14ac:dyDescent="0.2">
      <c r="A1055" s="41">
        <f>Prices!G1055</f>
        <v>41948</v>
      </c>
      <c r="B1055" s="21">
        <f>Prices!H1055</f>
        <v>5.6948098134259502E-3</v>
      </c>
      <c r="C1055" s="21">
        <f>Prices!I1055</f>
        <v>-2.077209197489871E-2</v>
      </c>
      <c r="D1055" s="21">
        <f>Prices!J1055</f>
        <v>0</v>
      </c>
      <c r="E1055" s="21">
        <f>Prices!K1055</f>
        <v>5.7004970611858052E-3</v>
      </c>
    </row>
    <row r="1056" spans="1:5" x14ac:dyDescent="0.2">
      <c r="A1056" s="41">
        <f>Prices!G1056</f>
        <v>41949</v>
      </c>
      <c r="B1056" s="21">
        <f>Prices!H1056</f>
        <v>1.4161144412398528E-3</v>
      </c>
      <c r="C1056" s="21">
        <f>Prices!I1056</f>
        <v>4.0466544685147099E-4</v>
      </c>
      <c r="D1056" s="21">
        <f>Prices!J1056</f>
        <v>4.4710122696645094E-3</v>
      </c>
      <c r="E1056" s="21">
        <f>Prices!K1056</f>
        <v>3.7755131791228358E-3</v>
      </c>
    </row>
    <row r="1057" spans="1:5" x14ac:dyDescent="0.2">
      <c r="A1057" s="41">
        <f>Prices!G1057</f>
        <v>41950</v>
      </c>
      <c r="B1057" s="21">
        <f>Prices!H1057</f>
        <v>1.2337292401047632E-2</v>
      </c>
      <c r="C1057" s="21">
        <f>Prices!I1057</f>
        <v>1.0854925322821174E-2</v>
      </c>
      <c r="D1057" s="21">
        <f>Prices!J1057</f>
        <v>-2.1266346615563814E-2</v>
      </c>
      <c r="E1057" s="21">
        <f>Prices!K1057</f>
        <v>3.4958621394820533E-4</v>
      </c>
    </row>
    <row r="1058" spans="1:5" x14ac:dyDescent="0.2">
      <c r="A1058" s="41">
        <f>Prices!G1058</f>
        <v>41953</v>
      </c>
      <c r="B1058" s="21">
        <f>Prices!H1058</f>
        <v>8.5060002330606052E-3</v>
      </c>
      <c r="C1058" s="21">
        <f>Prices!I1058</f>
        <v>1.7508157771944033E-2</v>
      </c>
      <c r="D1058" s="21">
        <f>Prices!J1058</f>
        <v>1.1622197914287646E-2</v>
      </c>
      <c r="E1058" s="21">
        <f>Prices!K1058</f>
        <v>3.1201847822315276E-3</v>
      </c>
    </row>
    <row r="1059" spans="1:5" x14ac:dyDescent="0.2">
      <c r="A1059" s="41">
        <f>Prices!G1059</f>
        <v>41954</v>
      </c>
      <c r="B1059" s="21">
        <f>Prices!H1059</f>
        <v>-5.4129999594422062E-3</v>
      </c>
      <c r="C1059" s="21">
        <f>Prices!I1059</f>
        <v>2.2614812599939027E-2</v>
      </c>
      <c r="D1059" s="21">
        <f>Prices!J1059</f>
        <v>-1.198800304495784E-2</v>
      </c>
      <c r="E1059" s="21">
        <f>Prices!K1059</f>
        <v>6.9669423578599954E-4</v>
      </c>
    </row>
    <row r="1060" spans="1:5" x14ac:dyDescent="0.2">
      <c r="A1060" s="41">
        <f>Prices!G1060</f>
        <v>41955</v>
      </c>
      <c r="B1060" s="21">
        <f>Prices!H1060</f>
        <v>2.4047584473637618E-3</v>
      </c>
      <c r="C1060" s="21">
        <f>Prices!I1060</f>
        <v>-1.6025499069721727E-3</v>
      </c>
      <c r="D1060" s="21">
        <f>Prices!J1060</f>
        <v>-6.5723685399234899E-3</v>
      </c>
      <c r="E1060" s="21">
        <f>Prices!K1060</f>
        <v>-7.011168232956555E-4</v>
      </c>
    </row>
    <row r="1061" spans="1:5" x14ac:dyDescent="0.2">
      <c r="A1061" s="41">
        <f>Prices!G1061</f>
        <v>41956</v>
      </c>
      <c r="B1061" s="21">
        <f>Prices!H1061</f>
        <v>4.7222448137428215E-2</v>
      </c>
      <c r="C1061" s="21">
        <f>Prices!I1061</f>
        <v>1.5954597765635903E-2</v>
      </c>
      <c r="D1061" s="21">
        <f>Prices!J1061</f>
        <v>-5.0891487323426743E-3</v>
      </c>
      <c r="E1061" s="21">
        <f>Prices!K1061</f>
        <v>5.2984471973505087E-4</v>
      </c>
    </row>
    <row r="1062" spans="1:5" x14ac:dyDescent="0.2">
      <c r="A1062" s="41">
        <f>Prices!G1062</f>
        <v>41957</v>
      </c>
      <c r="B1062" s="21">
        <f>Prices!H1062</f>
        <v>2.4123126302779381E-4</v>
      </c>
      <c r="C1062" s="21">
        <f>Prices!I1062</f>
        <v>3.5831671960351308E-2</v>
      </c>
      <c r="D1062" s="21">
        <f>Prices!J1062</f>
        <v>1.2276205443496391E-2</v>
      </c>
      <c r="E1062" s="21">
        <f>Prices!K1062</f>
        <v>2.4027009388971621E-4</v>
      </c>
    </row>
    <row r="1063" spans="1:5" x14ac:dyDescent="0.2">
      <c r="A1063" s="41">
        <f>Prices!G1063</f>
        <v>41960</v>
      </c>
      <c r="B1063" s="21">
        <f>Prices!H1063</f>
        <v>7.3528703723894449E-3</v>
      </c>
      <c r="C1063" s="21">
        <f>Prices!I1063</f>
        <v>-1.4550703989199554E-2</v>
      </c>
      <c r="D1063" s="21">
        <f>Prices!J1063</f>
        <v>-4.5478882646624585E-3</v>
      </c>
      <c r="E1063" s="21">
        <f>Prices!K1063</f>
        <v>7.3535902173205159E-4</v>
      </c>
    </row>
    <row r="1064" spans="1:5" x14ac:dyDescent="0.2">
      <c r="A1064" s="41">
        <f>Prices!G1064</f>
        <v>41961</v>
      </c>
      <c r="B1064" s="21">
        <f>Prices!H1064</f>
        <v>2.6324518251560421E-3</v>
      </c>
      <c r="C1064" s="21">
        <f>Prices!I1064</f>
        <v>5.8195244777630162E-3</v>
      </c>
      <c r="D1064" s="21">
        <f>Prices!J1064</f>
        <v>2.3858027317845254E-2</v>
      </c>
      <c r="E1064" s="21">
        <f>Prices!K1064</f>
        <v>5.1339835387078647E-3</v>
      </c>
    </row>
    <row r="1065" spans="1:5" x14ac:dyDescent="0.2">
      <c r="A1065" s="41">
        <f>Prices!G1065</f>
        <v>41962</v>
      </c>
      <c r="B1065" s="21">
        <f>Prices!H1065</f>
        <v>1.4321538342574295E-2</v>
      </c>
      <c r="C1065" s="21">
        <f>Prices!I1065</f>
        <v>4.9548912012373769E-3</v>
      </c>
      <c r="D1065" s="21">
        <f>Prices!J1065</f>
        <v>-3.73411410466995E-3</v>
      </c>
      <c r="E1065" s="21">
        <f>Prices!K1065</f>
        <v>-1.5011589465070418E-3</v>
      </c>
    </row>
    <row r="1066" spans="1:5" x14ac:dyDescent="0.2">
      <c r="A1066" s="41">
        <f>Prices!G1066</f>
        <v>41963</v>
      </c>
      <c r="B1066" s="21">
        <f>Prices!H1066</f>
        <v>-4.8242726702075094E-3</v>
      </c>
      <c r="C1066" s="21">
        <f>Prices!I1066</f>
        <v>1.2249695238861991E-2</v>
      </c>
      <c r="D1066" s="21">
        <f>Prices!J1066</f>
        <v>1.649131498273837E-2</v>
      </c>
      <c r="E1066" s="21">
        <f>Prices!K1066</f>
        <v>1.9670960682991456E-3</v>
      </c>
    </row>
    <row r="1067" spans="1:5" x14ac:dyDescent="0.2">
      <c r="A1067" s="41">
        <f>Prices!G1067</f>
        <v>41964</v>
      </c>
      <c r="B1067" s="21">
        <f>Prices!H1067</f>
        <v>8.2764897671696127E-4</v>
      </c>
      <c r="C1067" s="21">
        <f>Prices!I1067</f>
        <v>6.3229749670914437E-3</v>
      </c>
      <c r="D1067" s="21">
        <f>Prices!J1067</f>
        <v>5.4083267838374027E-3</v>
      </c>
      <c r="E1067" s="21">
        <f>Prices!K1067</f>
        <v>5.2368773596394025E-3</v>
      </c>
    </row>
    <row r="1068" spans="1:5" x14ac:dyDescent="0.2">
      <c r="A1068" s="41">
        <f>Prices!G1068</f>
        <v>41967</v>
      </c>
      <c r="B1068" s="21">
        <f>Prices!H1068</f>
        <v>8.8600875263944428E-3</v>
      </c>
      <c r="C1068" s="21">
        <f>Prices!I1068</f>
        <v>9.0490543744237151E-3</v>
      </c>
      <c r="D1068" s="21">
        <f>Prices!J1068</f>
        <v>6.3567822425416587E-3</v>
      </c>
      <c r="E1068" s="21">
        <f>Prices!K1068</f>
        <v>2.8640232614489669E-3</v>
      </c>
    </row>
    <row r="1069" spans="1:5" x14ac:dyDescent="0.2">
      <c r="A1069" s="41">
        <f>Prices!G1069</f>
        <v>41968</v>
      </c>
      <c r="B1069" s="21">
        <f>Prices!H1069</f>
        <v>-5.2693488578580252E-3</v>
      </c>
      <c r="C1069" s="21">
        <f>Prices!I1069</f>
        <v>-1.7875569498808641E-3</v>
      </c>
      <c r="D1069" s="21">
        <f>Prices!J1069</f>
        <v>-4.8550447426665144E-4</v>
      </c>
      <c r="E1069" s="21">
        <f>Prices!K1069</f>
        <v>-1.1500297675195448E-3</v>
      </c>
    </row>
    <row r="1070" spans="1:5" x14ac:dyDescent="0.2">
      <c r="A1070" s="41">
        <f>Prices!G1070</f>
        <v>41969</v>
      </c>
      <c r="B1070" s="21">
        <f>Prices!H1070</f>
        <v>3.5332683914039985E-4</v>
      </c>
      <c r="C1070" s="21">
        <f>Prices!I1070</f>
        <v>-4.3876305185063247E-3</v>
      </c>
      <c r="D1070" s="21">
        <f>Prices!J1070</f>
        <v>1.7014556361972355E-2</v>
      </c>
      <c r="E1070" s="21">
        <f>Prices!K1070</f>
        <v>2.8059819734722602E-3</v>
      </c>
    </row>
    <row r="1071" spans="1:5" x14ac:dyDescent="0.2">
      <c r="A1071" s="41">
        <f>Prices!G1071</f>
        <v>41971</v>
      </c>
      <c r="B1071" s="21">
        <f>Prices!H1071</f>
        <v>3.0124676243466569E-2</v>
      </c>
      <c r="C1071" s="21">
        <f>Prices!I1071</f>
        <v>1.5199208673165154E-2</v>
      </c>
      <c r="D1071" s="21">
        <f>Prices!J1071</f>
        <v>2.3909191382669448E-3</v>
      </c>
      <c r="E1071" s="21">
        <f>Prices!K1071</f>
        <v>-2.5424269243935482E-3</v>
      </c>
    </row>
    <row r="1072" spans="1:5" x14ac:dyDescent="0.2">
      <c r="A1072" s="41">
        <f>Prices!G1072</f>
        <v>41974</v>
      </c>
      <c r="B1072" s="21">
        <f>Prices!H1072</f>
        <v>-1.507864967025108E-2</v>
      </c>
      <c r="C1072" s="21">
        <f>Prices!I1072</f>
        <v>-3.7325773652690963E-2</v>
      </c>
      <c r="D1072" s="21">
        <f>Prices!J1072</f>
        <v>-1.8598741596161039E-2</v>
      </c>
      <c r="E1072" s="21">
        <f>Prices!K1072</f>
        <v>-6.8293629191256144E-3</v>
      </c>
    </row>
    <row r="1073" spans="1:5" x14ac:dyDescent="0.2">
      <c r="A1073" s="41">
        <f>Prices!G1073</f>
        <v>41975</v>
      </c>
      <c r="B1073" s="21">
        <f>Prices!H1073</f>
        <v>2.0872703570964557E-3</v>
      </c>
      <c r="C1073" s="21">
        <f>Prices!I1073</f>
        <v>9.5098286642625318E-4</v>
      </c>
      <c r="D1073" s="21">
        <f>Prices!J1073</f>
        <v>1.4583230655338397E-3</v>
      </c>
      <c r="E1073" s="21">
        <f>Prices!K1073</f>
        <v>6.3844613802610528E-3</v>
      </c>
    </row>
    <row r="1074" spans="1:5" x14ac:dyDescent="0.2">
      <c r="A1074" s="41">
        <f>Prices!G1074</f>
        <v>41976</v>
      </c>
      <c r="B1074" s="21">
        <f>Prices!H1074</f>
        <v>-1.1405751392618556E-2</v>
      </c>
      <c r="C1074" s="21">
        <f>Prices!I1074</f>
        <v>-3.0063463711409444E-2</v>
      </c>
      <c r="D1074" s="21">
        <f>Prices!J1074</f>
        <v>2.5715239200954532E-2</v>
      </c>
      <c r="E1074" s="21">
        <f>Prices!K1074</f>
        <v>3.7647425978213356E-3</v>
      </c>
    </row>
    <row r="1075" spans="1:5" x14ac:dyDescent="0.2">
      <c r="A1075" s="41">
        <f>Prices!G1075</f>
        <v>41977</v>
      </c>
      <c r="B1075" s="21">
        <f>Prices!H1075</f>
        <v>-2.1192696380668056E-3</v>
      </c>
      <c r="C1075" s="21">
        <f>Prices!I1075</f>
        <v>1.3586470937214656E-3</v>
      </c>
      <c r="D1075" s="21">
        <f>Prices!J1075</f>
        <v>-8.9877433383918071E-3</v>
      </c>
      <c r="E1075" s="21">
        <f>Prices!K1075</f>
        <v>-1.1618960866265349E-3</v>
      </c>
    </row>
    <row r="1076" spans="1:5" x14ac:dyDescent="0.2">
      <c r="A1076" s="41">
        <f>Prices!G1076</f>
        <v>41978</v>
      </c>
      <c r="B1076" s="21">
        <f>Prices!H1076</f>
        <v>-7.5505261778145809E-3</v>
      </c>
      <c r="C1076" s="21">
        <f>Prices!I1076</f>
        <v>-1.3567674538411012E-2</v>
      </c>
      <c r="D1076" s="21">
        <f>Prices!J1076</f>
        <v>5.7281375346047714E-3</v>
      </c>
      <c r="E1076" s="21">
        <f>Prices!K1076</f>
        <v>1.6652163837824752E-3</v>
      </c>
    </row>
    <row r="1077" spans="1:5" x14ac:dyDescent="0.2">
      <c r="A1077" s="41">
        <f>Prices!G1077</f>
        <v>41981</v>
      </c>
      <c r="B1077" s="21">
        <f>Prices!H1077</f>
        <v>1.3074849506861327E-3</v>
      </c>
      <c r="C1077" s="21">
        <f>Prices!I1077</f>
        <v>-1.9160058561339954E-2</v>
      </c>
      <c r="D1077" s="21">
        <f>Prices!J1077</f>
        <v>-1.2814492676927691E-2</v>
      </c>
      <c r="E1077" s="21">
        <f>Prices!K1077</f>
        <v>-7.2565649262453791E-3</v>
      </c>
    </row>
    <row r="1078" spans="1:5" x14ac:dyDescent="0.2">
      <c r="A1078" s="41">
        <f>Prices!G1078</f>
        <v>41982</v>
      </c>
      <c r="B1078" s="21">
        <f>Prices!H1078</f>
        <v>-7.954307771406828E-3</v>
      </c>
      <c r="C1078" s="21">
        <f>Prices!I1078</f>
        <v>1.9110372045674451E-2</v>
      </c>
      <c r="D1078" s="21">
        <f>Prices!J1078</f>
        <v>-3.3650918813613595E-3</v>
      </c>
      <c r="E1078" s="21">
        <f>Prices!K1078</f>
        <v>-2.3782391289095539E-4</v>
      </c>
    </row>
    <row r="1079" spans="1:5" x14ac:dyDescent="0.2">
      <c r="A1079" s="41">
        <f>Prices!G1079</f>
        <v>41983</v>
      </c>
      <c r="B1079" s="21">
        <f>Prices!H1079</f>
        <v>-6.9409513381003419E-3</v>
      </c>
      <c r="C1079" s="21">
        <f>Prices!I1079</f>
        <v>-2.1312011520000063E-2</v>
      </c>
      <c r="D1079" s="21">
        <f>Prices!J1079</f>
        <v>-2.2190106583064195E-2</v>
      </c>
      <c r="E1079" s="21">
        <f>Prices!K1079</f>
        <v>-1.6350968476922301E-2</v>
      </c>
    </row>
    <row r="1080" spans="1:5" x14ac:dyDescent="0.2">
      <c r="A1080" s="41">
        <f>Prices!G1080</f>
        <v>41984</v>
      </c>
      <c r="B1080" s="21">
        <f>Prices!H1080</f>
        <v>1.0243371214341053E-2</v>
      </c>
      <c r="C1080" s="21">
        <f>Prices!I1080</f>
        <v>4.9699327030203744E-3</v>
      </c>
      <c r="D1080" s="21">
        <f>Prices!J1080</f>
        <v>-4.9342047934863853E-4</v>
      </c>
      <c r="E1080" s="21">
        <f>Prices!K1080</f>
        <v>4.5356890106136305E-3</v>
      </c>
    </row>
    <row r="1081" spans="1:5" x14ac:dyDescent="0.2">
      <c r="A1081" s="41">
        <f>Prices!G1081</f>
        <v>41985</v>
      </c>
      <c r="B1081" s="21">
        <f>Prices!H1081</f>
        <v>-2.3859250499439061E-4</v>
      </c>
      <c r="C1081" s="21">
        <f>Prices!I1081</f>
        <v>-1.301307910004379E-4</v>
      </c>
      <c r="D1081" s="21">
        <f>Prices!J1081</f>
        <v>-3.10956256290984E-2</v>
      </c>
      <c r="E1081" s="21">
        <f>Prices!K1081</f>
        <v>-1.6213587336401436E-2</v>
      </c>
    </row>
    <row r="1082" spans="1:5" x14ac:dyDescent="0.2">
      <c r="A1082" s="41">
        <f>Prices!G1082</f>
        <v>41988</v>
      </c>
      <c r="B1082" s="21">
        <f>Prices!H1082</f>
        <v>1.5508043224413432E-3</v>
      </c>
      <c r="C1082" s="21">
        <f>Prices!I1082</f>
        <v>-4.0674215324654206E-3</v>
      </c>
      <c r="D1082" s="21">
        <f>Prices!J1082</f>
        <v>-3.0565952101089255E-3</v>
      </c>
      <c r="E1082" s="21">
        <f>Prices!K1082</f>
        <v>-6.3425865262338732E-3</v>
      </c>
    </row>
    <row r="1083" spans="1:5" x14ac:dyDescent="0.2">
      <c r="A1083" s="41">
        <f>Prices!G1083</f>
        <v>41989</v>
      </c>
      <c r="B1083" s="21">
        <f>Prices!H1083</f>
        <v>-1.1674627077309889E-2</v>
      </c>
      <c r="C1083" s="21">
        <f>Prices!I1083</f>
        <v>-3.597215757996608E-2</v>
      </c>
      <c r="D1083" s="21">
        <f>Prices!J1083</f>
        <v>-1.124185919121734E-2</v>
      </c>
      <c r="E1083" s="21">
        <f>Prices!K1083</f>
        <v>-8.4890230633609676E-3</v>
      </c>
    </row>
    <row r="1084" spans="1:5" x14ac:dyDescent="0.2">
      <c r="A1084" s="41">
        <f>Prices!G1084</f>
        <v>41990</v>
      </c>
      <c r="B1084" s="21">
        <f>Prices!H1084</f>
        <v>1.5308319013542437E-2</v>
      </c>
      <c r="C1084" s="21">
        <f>Prices!I1084</f>
        <v>1.2946517768176236E-2</v>
      </c>
      <c r="D1084" s="21">
        <f>Prices!J1084</f>
        <v>4.0826789565155286E-2</v>
      </c>
      <c r="E1084" s="21">
        <f>Prices!K1084</f>
        <v>2.0352416032282106E-2</v>
      </c>
    </row>
    <row r="1085" spans="1:5" x14ac:dyDescent="0.2">
      <c r="A1085" s="41">
        <f>Prices!G1085</f>
        <v>41991</v>
      </c>
      <c r="B1085" s="21">
        <f>Prices!H1085</f>
        <v>2.030169622566811E-2</v>
      </c>
      <c r="C1085" s="21">
        <f>Prices!I1085</f>
        <v>-3.847689981032798E-3</v>
      </c>
      <c r="D1085" s="21">
        <f>Prices!J1085</f>
        <v>3.9724678471193542E-3</v>
      </c>
      <c r="E1085" s="21">
        <f>Prices!K1085</f>
        <v>2.4015204327992201E-2</v>
      </c>
    </row>
    <row r="1086" spans="1:5" x14ac:dyDescent="0.2">
      <c r="A1086" s="41">
        <f>Prices!G1086</f>
        <v>41992</v>
      </c>
      <c r="B1086" s="21">
        <f>Prices!H1086</f>
        <v>-9.0762369874122575E-3</v>
      </c>
      <c r="C1086" s="21">
        <f>Prices!I1086</f>
        <v>7.2884511051058976E-3</v>
      </c>
      <c r="D1086" s="21">
        <f>Prices!J1086</f>
        <v>9.8908876062033801E-3</v>
      </c>
      <c r="E1086" s="21">
        <f>Prices!K1086</f>
        <v>4.5700489956972401E-3</v>
      </c>
    </row>
    <row r="1087" spans="1:5" x14ac:dyDescent="0.2">
      <c r="A1087" s="41">
        <f>Prices!G1087</f>
        <v>41995</v>
      </c>
      <c r="B1087" s="21">
        <f>Prices!H1087</f>
        <v>1.4326096702675498E-2</v>
      </c>
      <c r="C1087" s="21">
        <f>Prices!I1087</f>
        <v>2.2140698395163527E-2</v>
      </c>
      <c r="D1087" s="21">
        <f>Prices!J1087</f>
        <v>1.762988627906914E-2</v>
      </c>
      <c r="E1087" s="21">
        <f>Prices!K1087</f>
        <v>3.8104640443461513E-3</v>
      </c>
    </row>
    <row r="1088" spans="1:5" x14ac:dyDescent="0.2">
      <c r="A1088" s="41">
        <f>Prices!G1088</f>
        <v>41996</v>
      </c>
      <c r="B1088" s="21">
        <f>Prices!H1088</f>
        <v>3.2417657571252685E-3</v>
      </c>
      <c r="C1088" s="21">
        <f>Prices!I1088</f>
        <v>-8.1554121989202422E-4</v>
      </c>
      <c r="D1088" s="21">
        <f>Prices!J1088</f>
        <v>-6.2561279708579498E-3</v>
      </c>
      <c r="E1088" s="21">
        <f>Prices!K1088</f>
        <v>1.7463618366218014E-3</v>
      </c>
    </row>
    <row r="1089" spans="1:5" x14ac:dyDescent="0.2">
      <c r="A1089" s="41">
        <f>Prices!G1089</f>
        <v>41997</v>
      </c>
      <c r="B1089" s="21">
        <f>Prices!H1089</f>
        <v>-2.6546107622955617E-3</v>
      </c>
      <c r="C1089" s="21">
        <f>Prices!I1089</f>
        <v>-1.0643515066772857E-2</v>
      </c>
      <c r="D1089" s="21">
        <f>Prices!J1089</f>
        <v>-3.8739369924702949E-3</v>
      </c>
      <c r="E1089" s="21">
        <f>Prices!K1089</f>
        <v>-1.3929650838551133E-4</v>
      </c>
    </row>
    <row r="1090" spans="1:5" x14ac:dyDescent="0.2">
      <c r="A1090" s="41">
        <f>Prices!G1090</f>
        <v>41999</v>
      </c>
      <c r="B1090" s="21">
        <f>Prices!H1090</f>
        <v>5.5537994093625203E-3</v>
      </c>
      <c r="C1090" s="21">
        <f>Prices!I1090</f>
        <v>1.9998050028017911E-2</v>
      </c>
      <c r="D1090" s="21">
        <f>Prices!J1090</f>
        <v>9.7208411396465522E-4</v>
      </c>
      <c r="E1090" s="21">
        <f>Prices!K1090</f>
        <v>3.3095747051798963E-3</v>
      </c>
    </row>
    <row r="1091" spans="1:5" x14ac:dyDescent="0.2">
      <c r="A1091" s="41">
        <f>Prices!G1091</f>
        <v>42002</v>
      </c>
      <c r="B1091" s="21">
        <f>Prices!H1091</f>
        <v>-3.1066074559898313E-3</v>
      </c>
      <c r="C1091" s="21">
        <f>Prices!I1091</f>
        <v>9.5441481828058006E-3</v>
      </c>
      <c r="D1091" s="21">
        <f>Prices!J1091</f>
        <v>-1.4570115867547084E-3</v>
      </c>
      <c r="E1091" s="21">
        <f>Prices!K1091</f>
        <v>8.617741459158168E-4</v>
      </c>
    </row>
    <row r="1092" spans="1:5" x14ac:dyDescent="0.2">
      <c r="A1092" s="41">
        <f>Prices!G1092</f>
        <v>42003</v>
      </c>
      <c r="B1092" s="21">
        <f>Prices!H1092</f>
        <v>1.7314056595789805E-3</v>
      </c>
      <c r="C1092" s="21">
        <f>Prices!I1092</f>
        <v>-5.5762016832272554E-3</v>
      </c>
      <c r="D1092" s="21">
        <f>Prices!J1092</f>
        <v>-9.2412903664611523E-3</v>
      </c>
      <c r="E1092" s="21">
        <f>Prices!K1092</f>
        <v>-4.8886043842468752E-3</v>
      </c>
    </row>
    <row r="1093" spans="1:5" x14ac:dyDescent="0.2">
      <c r="A1093" s="41">
        <f>Prices!G1093</f>
        <v>42004</v>
      </c>
      <c r="B1093" s="21">
        <f>Prices!H1093</f>
        <v>-1.0485143236892681E-2</v>
      </c>
      <c r="C1093" s="21">
        <f>Prices!I1093</f>
        <v>1.6110731197049866E-4</v>
      </c>
      <c r="D1093" s="21">
        <f>Prices!J1093</f>
        <v>-1.5709049967399413E-2</v>
      </c>
      <c r="E1093" s="21">
        <f>Prices!K1093</f>
        <v>-1.0310858744699503E-2</v>
      </c>
    </row>
    <row r="1094" spans="1:5" x14ac:dyDescent="0.2">
      <c r="A1094" s="41">
        <f>Prices!G1094</f>
        <v>42006</v>
      </c>
      <c r="B1094" s="21">
        <f>Prices!H1094</f>
        <v>2.3273456927215606E-4</v>
      </c>
      <c r="C1094" s="21">
        <f>Prices!I1094</f>
        <v>-5.896586465070186E-3</v>
      </c>
      <c r="D1094" s="21">
        <f>Prices!J1094</f>
        <v>3.9900492298301504E-3</v>
      </c>
      <c r="E1094" s="21">
        <f>Prices!K1094</f>
        <v>-3.3996358896326573E-4</v>
      </c>
    </row>
    <row r="1095" spans="1:5" x14ac:dyDescent="0.2">
      <c r="A1095" s="41">
        <f>Prices!G1095</f>
        <v>42009</v>
      </c>
      <c r="B1095" s="21">
        <f>Prices!H1095</f>
        <v>-2.910372962782693E-3</v>
      </c>
      <c r="C1095" s="21">
        <f>Prices!I1095</f>
        <v>-2.0517290119682619E-2</v>
      </c>
      <c r="D1095" s="21">
        <f>Prices!J1095</f>
        <v>-1.6890410194650318E-2</v>
      </c>
      <c r="E1095" s="21">
        <f>Prices!K1095</f>
        <v>-1.8278105089703178E-2</v>
      </c>
    </row>
    <row r="1096" spans="1:5" x14ac:dyDescent="0.2">
      <c r="A1096" s="41">
        <f>Prices!G1096</f>
        <v>42010</v>
      </c>
      <c r="B1096" s="21">
        <f>Prices!H1096</f>
        <v>7.7059973958460131E-3</v>
      </c>
      <c r="C1096" s="21">
        <f>Prices!I1096</f>
        <v>-2.2833334762787261E-2</v>
      </c>
      <c r="D1096" s="21">
        <f>Prices!J1096</f>
        <v>-3.0318406210357307E-2</v>
      </c>
      <c r="E1096" s="21">
        <f>Prices!K1096</f>
        <v>-8.8934718701129123E-3</v>
      </c>
    </row>
    <row r="1097" spans="1:5" x14ac:dyDescent="0.2">
      <c r="A1097" s="41">
        <f>Prices!G1097</f>
        <v>42011</v>
      </c>
      <c r="B1097" s="21">
        <f>Prices!H1097</f>
        <v>2.6531995457348901E-2</v>
      </c>
      <c r="C1097" s="21">
        <f>Prices!I1097</f>
        <v>1.0599740838085348E-2</v>
      </c>
      <c r="D1097" s="21">
        <f>Prices!J1097</f>
        <v>-2.6052986974499648E-3</v>
      </c>
      <c r="E1097" s="21">
        <f>Prices!K1097</f>
        <v>1.1629842642575161E-2</v>
      </c>
    </row>
    <row r="1098" spans="1:5" x14ac:dyDescent="0.2">
      <c r="A1098" s="41">
        <f>Prices!G1098</f>
        <v>42012</v>
      </c>
      <c r="B1098" s="21">
        <f>Prices!H1098</f>
        <v>2.1106496390766814E-2</v>
      </c>
      <c r="C1098" s="21">
        <f>Prices!I1098</f>
        <v>6.8360185787097461E-3</v>
      </c>
      <c r="D1098" s="21">
        <f>Prices!J1098</f>
        <v>3.7617397059314994E-2</v>
      </c>
      <c r="E1098" s="21">
        <f>Prices!K1098</f>
        <v>1.7888281045797649E-2</v>
      </c>
    </row>
    <row r="1099" spans="1:5" x14ac:dyDescent="0.2">
      <c r="A1099" s="41">
        <f>Prices!G1099</f>
        <v>42013</v>
      </c>
      <c r="B1099" s="21">
        <f>Prices!H1099</f>
        <v>-1.2380070316886966E-2</v>
      </c>
      <c r="C1099" s="21">
        <f>Prices!I1099</f>
        <v>-1.1748609653176145E-2</v>
      </c>
      <c r="D1099" s="21">
        <f>Prices!J1099</f>
        <v>4.0282225823660145E-3</v>
      </c>
      <c r="E1099" s="21">
        <f>Prices!K1099</f>
        <v>-8.4038110405733057E-3</v>
      </c>
    </row>
    <row r="1100" spans="1:5" x14ac:dyDescent="0.2">
      <c r="A1100" s="41">
        <f>Prices!G1100</f>
        <v>42016</v>
      </c>
      <c r="B1100" s="21">
        <f>Prices!H1100</f>
        <v>7.4984259570908662E-3</v>
      </c>
      <c r="C1100" s="21">
        <f>Prices!I1100</f>
        <v>-1.8590241643747896E-2</v>
      </c>
      <c r="D1100" s="21">
        <f>Prices!J1100</f>
        <v>-1.2537644475833054E-2</v>
      </c>
      <c r="E1100" s="21">
        <f>Prices!K1100</f>
        <v>-8.0936852433588502E-3</v>
      </c>
    </row>
    <row r="1101" spans="1:5" x14ac:dyDescent="0.2">
      <c r="A1101" s="41">
        <f>Prices!G1101</f>
        <v>42017</v>
      </c>
      <c r="B1101" s="21">
        <f>Prices!H1101</f>
        <v>-7.8866808776647517E-3</v>
      </c>
      <c r="C1101" s="21">
        <f>Prices!I1101</f>
        <v>1.1427205365082571E-2</v>
      </c>
      <c r="D1101" s="21">
        <f>Prices!J1101</f>
        <v>-1.5237361366982061E-3</v>
      </c>
      <c r="E1101" s="21">
        <f>Prices!K1101</f>
        <v>-2.5785554979215197E-3</v>
      </c>
    </row>
    <row r="1102" spans="1:5" x14ac:dyDescent="0.2">
      <c r="A1102" s="41">
        <f>Prices!G1102</f>
        <v>42018</v>
      </c>
      <c r="B1102" s="21">
        <f>Prices!H1102</f>
        <v>-3.023194074136171E-2</v>
      </c>
      <c r="C1102" s="21">
        <f>Prices!I1102</f>
        <v>-4.9874898321151662E-3</v>
      </c>
      <c r="D1102" s="21">
        <f>Prices!J1102</f>
        <v>4.0692019665666823E-3</v>
      </c>
      <c r="E1102" s="21">
        <f>Prices!K1102</f>
        <v>-5.813066949783785E-3</v>
      </c>
    </row>
    <row r="1103" spans="1:5" x14ac:dyDescent="0.2">
      <c r="A1103" s="41">
        <f>Prices!G1103</f>
        <v>42019</v>
      </c>
      <c r="B1103" s="21">
        <f>Prices!H1103</f>
        <v>8.8903163935703747E-3</v>
      </c>
      <c r="C1103" s="21">
        <f>Prices!I1103</f>
        <v>-2.1550106295462723E-2</v>
      </c>
      <c r="D1103" s="21">
        <f>Prices!J1103</f>
        <v>-7.0920864489050217E-3</v>
      </c>
      <c r="E1103" s="21">
        <f>Prices!K1103</f>
        <v>-9.2478761255537778E-3</v>
      </c>
    </row>
    <row r="1104" spans="1:5" x14ac:dyDescent="0.2">
      <c r="A1104" s="41">
        <f>Prices!G1104</f>
        <v>42020</v>
      </c>
      <c r="B1104" s="21">
        <f>Prices!H1104</f>
        <v>-6.9811019137342905E-3</v>
      </c>
      <c r="C1104" s="21">
        <f>Prices!I1104</f>
        <v>1.3207865619876635E-2</v>
      </c>
      <c r="D1104" s="21">
        <f>Prices!J1104</f>
        <v>1.836752539586195E-2</v>
      </c>
      <c r="E1104" s="21">
        <f>Prices!K1104</f>
        <v>1.342419939545203E-2</v>
      </c>
    </row>
    <row r="1105" spans="1:5" x14ac:dyDescent="0.2">
      <c r="A1105" s="41">
        <f>Prices!G1105</f>
        <v>42024</v>
      </c>
      <c r="B1105" s="21">
        <f>Prices!H1105</f>
        <v>-9.2187230084946634E-4</v>
      </c>
      <c r="C1105" s="21">
        <f>Prices!I1105</f>
        <v>-4.4713201720709694E-3</v>
      </c>
      <c r="D1105" s="21">
        <f>Prices!J1105</f>
        <v>3.0059979184549057E-3</v>
      </c>
      <c r="E1105" s="21">
        <f>Prices!K1105</f>
        <v>1.5499524278268506E-3</v>
      </c>
    </row>
    <row r="1106" spans="1:5" x14ac:dyDescent="0.2">
      <c r="A1106" s="41">
        <f>Prices!G1106</f>
        <v>42025</v>
      </c>
      <c r="B1106" s="21">
        <f>Prices!H1106</f>
        <v>-5.7672181492774528E-4</v>
      </c>
      <c r="C1106" s="21">
        <f>Prices!I1106</f>
        <v>2.698314446945993E-2</v>
      </c>
      <c r="D1106" s="21">
        <f>Prices!J1106</f>
        <v>1.3985913873398648E-2</v>
      </c>
      <c r="E1106" s="21">
        <f>Prices!K1106</f>
        <v>4.7316238254433429E-3</v>
      </c>
    </row>
    <row r="1107" spans="1:5" x14ac:dyDescent="0.2">
      <c r="A1107" s="41">
        <f>Prices!G1107</f>
        <v>42026</v>
      </c>
      <c r="B1107" s="21">
        <f>Prices!H1107</f>
        <v>1.9159600970636105E-2</v>
      </c>
      <c r="C1107" s="21">
        <f>Prices!I1107</f>
        <v>4.3969694980370511E-2</v>
      </c>
      <c r="D1107" s="21">
        <f>Prices!J1107</f>
        <v>1.7241227842056173E-2</v>
      </c>
      <c r="E1107" s="21">
        <f>Prices!K1107</f>
        <v>1.5269721805970526E-2</v>
      </c>
    </row>
    <row r="1108" spans="1:5" x14ac:dyDescent="0.2">
      <c r="A1108" s="41">
        <f>Prices!G1108</f>
        <v>42027</v>
      </c>
      <c r="B1108" s="21">
        <f>Prices!H1108</f>
        <v>2.3783988351826308E-3</v>
      </c>
      <c r="C1108" s="21">
        <f>Prices!I1108</f>
        <v>6.6705575793255534E-3</v>
      </c>
      <c r="D1108" s="21">
        <f>Prices!J1108</f>
        <v>2.9057376945667013E-3</v>
      </c>
      <c r="E1108" s="21">
        <f>Prices!K1108</f>
        <v>-5.4915224477954938E-3</v>
      </c>
    </row>
    <row r="1109" spans="1:5" x14ac:dyDescent="0.2">
      <c r="A1109" s="41">
        <f>Prices!G1109</f>
        <v>42030</v>
      </c>
      <c r="B1109" s="21">
        <f>Prices!H1109</f>
        <v>1.3559388790741172E-3</v>
      </c>
      <c r="C1109" s="21">
        <f>Prices!I1109</f>
        <v>-8.7390991133995399E-3</v>
      </c>
      <c r="D1109" s="21">
        <f>Prices!J1109</f>
        <v>-4.3454693590311289E-3</v>
      </c>
      <c r="E1109" s="21">
        <f>Prices!K1109</f>
        <v>2.5684610859357804E-3</v>
      </c>
    </row>
    <row r="1110" spans="1:5" x14ac:dyDescent="0.2">
      <c r="A1110" s="41">
        <f>Prices!G1110</f>
        <v>42031</v>
      </c>
      <c r="B1110" s="21">
        <f>Prices!H1110</f>
        <v>-1.2411259017682749E-2</v>
      </c>
      <c r="C1110" s="21">
        <f>Prices!I1110</f>
        <v>-9.3974153509968072E-3</v>
      </c>
      <c r="D1110" s="21">
        <f>Prices!J1110</f>
        <v>-4.8011729217082855E-2</v>
      </c>
      <c r="E1110" s="21">
        <f>Prices!K1110</f>
        <v>-1.338786237931644E-2</v>
      </c>
    </row>
    <row r="1111" spans="1:5" x14ac:dyDescent="0.2">
      <c r="A1111" s="41">
        <f>Prices!G1111</f>
        <v>42032</v>
      </c>
      <c r="B1111" s="21">
        <f>Prices!H1111</f>
        <v>-8.1115119510253575E-3</v>
      </c>
      <c r="C1111" s="21">
        <f>Prices!I1111</f>
        <v>-9.2583050378585163E-3</v>
      </c>
      <c r="D1111" s="21">
        <f>Prices!J1111</f>
        <v>-1.6301993209421495E-2</v>
      </c>
      <c r="E1111" s="21">
        <f>Prices!K1111</f>
        <v>-1.3495609538427322E-2</v>
      </c>
    </row>
    <row r="1112" spans="1:5" x14ac:dyDescent="0.2">
      <c r="A1112" s="41">
        <f>Prices!G1112</f>
        <v>42033</v>
      </c>
      <c r="B1112" s="21">
        <f>Prices!H1112</f>
        <v>1.0366172109035876E-2</v>
      </c>
      <c r="C1112" s="21">
        <f>Prices!I1112</f>
        <v>2.5895782989606042E-2</v>
      </c>
      <c r="D1112" s="21">
        <f>Prices!J1112</f>
        <v>2.4340054046988913E-2</v>
      </c>
      <c r="E1112" s="21">
        <f>Prices!K1112</f>
        <v>9.5346853777025231E-3</v>
      </c>
    </row>
    <row r="1113" spans="1:5" x14ac:dyDescent="0.2">
      <c r="A1113" s="41">
        <f>Prices!G1113</f>
        <v>42034</v>
      </c>
      <c r="B1113" s="21">
        <f>Prices!H1113</f>
        <v>-3.1235714522771622E-2</v>
      </c>
      <c r="C1113" s="21">
        <f>Prices!I1113</f>
        <v>0.13711590507915705</v>
      </c>
      <c r="D1113" s="21">
        <f>Prices!J1113</f>
        <v>-2.9322632997541898E-2</v>
      </c>
      <c r="E1113" s="21">
        <f>Prices!K1113</f>
        <v>-1.2991965367965319E-2</v>
      </c>
    </row>
    <row r="1114" spans="1:5" x14ac:dyDescent="0.2">
      <c r="A1114" s="41">
        <f>Prices!G1114</f>
        <v>42037</v>
      </c>
      <c r="B1114" s="21">
        <f>Prices!H1114</f>
        <v>8.5902789573808966E-3</v>
      </c>
      <c r="C1114" s="21">
        <f>Prices!I1114</f>
        <v>2.8037105595370093E-2</v>
      </c>
      <c r="D1114" s="21">
        <f>Prices!J1114</f>
        <v>2.1875038668087043E-2</v>
      </c>
      <c r="E1114" s="21">
        <f>Prices!K1114</f>
        <v>1.2962464037225452E-2</v>
      </c>
    </row>
    <row r="1115" spans="1:5" x14ac:dyDescent="0.2">
      <c r="A1115" s="41">
        <f>Prices!G1115</f>
        <v>42038</v>
      </c>
      <c r="B1115" s="21">
        <f>Prices!H1115</f>
        <v>5.6002083729971269E-3</v>
      </c>
      <c r="C1115" s="21">
        <f>Prices!I1115</f>
        <v>-2.5241875472291619E-3</v>
      </c>
      <c r="D1115" s="21">
        <f>Prices!J1115</f>
        <v>2.4974180355637365E-2</v>
      </c>
      <c r="E1115" s="21">
        <f>Prices!K1115</f>
        <v>1.4439494938539577E-2</v>
      </c>
    </row>
    <row r="1116" spans="1:5" x14ac:dyDescent="0.2">
      <c r="A1116" s="41">
        <f>Prices!G1116</f>
        <v>42039</v>
      </c>
      <c r="B1116" s="21">
        <f>Prices!H1116</f>
        <v>5.3371236039841856E-3</v>
      </c>
      <c r="C1116" s="21">
        <f>Prices!I1116</f>
        <v>3.300754821024432E-3</v>
      </c>
      <c r="D1116" s="21">
        <f>Prices!J1116</f>
        <v>2.4862952088440249E-3</v>
      </c>
      <c r="E1116" s="21">
        <f>Prices!K1116</f>
        <v>-4.1560459502908431E-3</v>
      </c>
    </row>
    <row r="1117" spans="1:5" x14ac:dyDescent="0.2">
      <c r="A1117" s="41">
        <f>Prices!G1117</f>
        <v>42040</v>
      </c>
      <c r="B1117" s="21">
        <f>Prices!H1117</f>
        <v>7.2705811714520391E-3</v>
      </c>
      <c r="C1117" s="21">
        <f>Prices!I1117</f>
        <v>2.5058300153217861E-2</v>
      </c>
      <c r="D1117" s="21">
        <f>Prices!J1117</f>
        <v>1.6369108054504755E-2</v>
      </c>
      <c r="E1117" s="21">
        <f>Prices!K1117</f>
        <v>1.0291406800400527E-2</v>
      </c>
    </row>
    <row r="1118" spans="1:5" x14ac:dyDescent="0.2">
      <c r="A1118" s="41">
        <f>Prices!G1118</f>
        <v>42041</v>
      </c>
      <c r="B1118" s="21">
        <f>Prices!H1118</f>
        <v>5.7298328465045631E-4</v>
      </c>
      <c r="C1118" s="21">
        <f>Prices!I1118</f>
        <v>1.0431265897079545E-3</v>
      </c>
      <c r="D1118" s="21">
        <f>Prices!J1118</f>
        <v>-4.3917637228141349E-3</v>
      </c>
      <c r="E1118" s="21">
        <f>Prices!K1118</f>
        <v>-3.4181723966975053E-3</v>
      </c>
    </row>
    <row r="1119" spans="1:5" x14ac:dyDescent="0.2">
      <c r="A1119" s="41">
        <f>Prices!G1119</f>
        <v>42044</v>
      </c>
      <c r="B1119" s="21">
        <f>Prices!H1119</f>
        <v>-1.6259937432926898E-2</v>
      </c>
      <c r="C1119" s="21">
        <f>Prices!I1119</f>
        <v>-9.9391264851240724E-3</v>
      </c>
      <c r="D1119" s="21">
        <f>Prices!J1119</f>
        <v>-9.8067251678024547E-4</v>
      </c>
      <c r="E1119" s="21">
        <f>Prices!K1119</f>
        <v>-4.2471946188310516E-3</v>
      </c>
    </row>
    <row r="1120" spans="1:5" x14ac:dyDescent="0.2">
      <c r="A1120" s="41">
        <f>Prices!G1120</f>
        <v>42045</v>
      </c>
      <c r="B1120" s="21">
        <f>Prices!H1120</f>
        <v>1.6063061739742195E-2</v>
      </c>
      <c r="C1120" s="21">
        <f>Prices!I1120</f>
        <v>6.5846146799521943E-3</v>
      </c>
      <c r="D1120" s="21">
        <f>Prices!J1120</f>
        <v>2.7968235202564751E-2</v>
      </c>
      <c r="E1120" s="21">
        <f>Prices!K1120</f>
        <v>1.0675561188404625E-2</v>
      </c>
    </row>
    <row r="1121" spans="1:5" x14ac:dyDescent="0.2">
      <c r="A1121" s="41">
        <f>Prices!G1121</f>
        <v>42046</v>
      </c>
      <c r="B1121" s="21">
        <f>Prices!H1121</f>
        <v>-1.0883514581793017E-2</v>
      </c>
      <c r="C1121" s="21">
        <f>Prices!I1121</f>
        <v>5.7372842992047257E-3</v>
      </c>
      <c r="D1121" s="21">
        <f>Prices!J1121</f>
        <v>-6.682176234838022E-3</v>
      </c>
      <c r="E1121" s="21">
        <f>Prices!K1121</f>
        <v>-2.9033785063692363E-5</v>
      </c>
    </row>
    <row r="1122" spans="1:5" x14ac:dyDescent="0.2">
      <c r="A1122" s="41">
        <f>Prices!G1122</f>
        <v>42047</v>
      </c>
      <c r="B1122" s="21">
        <f>Prices!H1122</f>
        <v>-5.211862070990122E-3</v>
      </c>
      <c r="C1122" s="21">
        <f>Prices!I1122</f>
        <v>5.4112896605180705E-3</v>
      </c>
      <c r="D1122" s="21">
        <f>Prices!J1122</f>
        <v>7.1599865773728233E-2</v>
      </c>
      <c r="E1122" s="21">
        <f>Prices!K1122</f>
        <v>9.6445063500696371E-3</v>
      </c>
    </row>
    <row r="1123" spans="1:5" x14ac:dyDescent="0.2">
      <c r="A1123" s="41">
        <f>Prices!G1123</f>
        <v>42048</v>
      </c>
      <c r="B1123" s="21">
        <f>Prices!H1123</f>
        <v>-9.313174617602137E-4</v>
      </c>
      <c r="C1123" s="21">
        <f>Prices!I1123</f>
        <v>1.2355161110741975E-2</v>
      </c>
      <c r="D1123" s="21">
        <f>Prices!J1123</f>
        <v>4.4872616192814796E-4</v>
      </c>
      <c r="E1123" s="21">
        <f>Prices!K1123</f>
        <v>4.0747386048680667E-3</v>
      </c>
    </row>
    <row r="1124" spans="1:5" x14ac:dyDescent="0.2">
      <c r="A1124" s="41">
        <f>Prices!G1124</f>
        <v>42052</v>
      </c>
      <c r="B1124" s="21">
        <f>Prices!H1124</f>
        <v>1.748234139702513E-3</v>
      </c>
      <c r="C1124" s="21">
        <f>Prices!I1124</f>
        <v>-1.6761370831528066E-2</v>
      </c>
      <c r="D1124" s="21">
        <f>Prices!J1124</f>
        <v>3.1380012295647575E-3</v>
      </c>
      <c r="E1124" s="21">
        <f>Prices!K1124</f>
        <v>1.5975746264769164E-3</v>
      </c>
    </row>
    <row r="1125" spans="1:5" x14ac:dyDescent="0.2">
      <c r="A1125" s="41">
        <f>Prices!G1125</f>
        <v>42053</v>
      </c>
      <c r="B1125" s="21">
        <f>Prices!H1125</f>
        <v>3.8385749384060989E-3</v>
      </c>
      <c r="C1125" s="21">
        <f>Prices!I1125</f>
        <v>-5.4869739781147064E-3</v>
      </c>
      <c r="D1125" s="21">
        <f>Prices!J1125</f>
        <v>-1.1618164938953068E-2</v>
      </c>
      <c r="E1125" s="21">
        <f>Prices!K1125</f>
        <v>-3.1430909868912504E-4</v>
      </c>
    </row>
    <row r="1126" spans="1:5" x14ac:dyDescent="0.2">
      <c r="A1126" s="41">
        <f>Prices!G1126</f>
        <v>42054</v>
      </c>
      <c r="B1126" s="21">
        <f>Prices!H1126</f>
        <v>-3.2100802652110322E-2</v>
      </c>
      <c r="C1126" s="21">
        <f>Prices!I1126</f>
        <v>1.5078867955594655E-2</v>
      </c>
      <c r="D1126" s="21">
        <f>Prices!J1126</f>
        <v>2.7124672218692414E-3</v>
      </c>
      <c r="E1126" s="21">
        <f>Prices!K1126</f>
        <v>-1.0620575860226245E-3</v>
      </c>
    </row>
    <row r="1127" spans="1:5" x14ac:dyDescent="0.2">
      <c r="A1127" s="41">
        <f>Prices!G1127</f>
        <v>42055</v>
      </c>
      <c r="B1127" s="21">
        <f>Prices!H1127</f>
        <v>9.33913879714896E-3</v>
      </c>
      <c r="C1127" s="21">
        <f>Prices!I1127</f>
        <v>1.229550346466568E-2</v>
      </c>
      <c r="D1127" s="21">
        <f>Prices!J1127</f>
        <v>7.2137516802597279E-3</v>
      </c>
      <c r="E1127" s="21">
        <f>Prices!K1127</f>
        <v>6.1265337911273754E-3</v>
      </c>
    </row>
    <row r="1128" spans="1:5" x14ac:dyDescent="0.2">
      <c r="A1128" s="41">
        <f>Prices!G1128</f>
        <v>42058</v>
      </c>
      <c r="B1128" s="21">
        <f>Prices!H1128</f>
        <v>3.5586832660471847E-3</v>
      </c>
      <c r="C1128" s="21">
        <f>Prices!I1128</f>
        <v>-9.1748206673669674E-3</v>
      </c>
      <c r="D1128" s="21">
        <f>Prices!J1128</f>
        <v>-8.0574858631086155E-3</v>
      </c>
      <c r="E1128" s="21">
        <f>Prices!K1128</f>
        <v>-3.0333932859605284E-4</v>
      </c>
    </row>
    <row r="1129" spans="1:5" x14ac:dyDescent="0.2">
      <c r="A1129" s="41">
        <f>Prices!G1129</f>
        <v>42059</v>
      </c>
      <c r="B1129" s="21">
        <f>Prices!H1129</f>
        <v>-3.5446632144084465E-4</v>
      </c>
      <c r="C1129" s="21">
        <f>Prices!I1129</f>
        <v>-4.0774130647825979E-3</v>
      </c>
      <c r="D1129" s="21">
        <f>Prices!J1129</f>
        <v>1.0645961536636106E-2</v>
      </c>
      <c r="E1129" s="21">
        <f>Prices!K1129</f>
        <v>2.7587707226623959E-3</v>
      </c>
    </row>
    <row r="1130" spans="1:5" x14ac:dyDescent="0.2">
      <c r="A1130" s="41">
        <f>Prices!G1130</f>
        <v>42060</v>
      </c>
      <c r="B1130" s="21">
        <f>Prices!H1130</f>
        <v>-1.1824735255758591E-2</v>
      </c>
      <c r="C1130" s="21">
        <f>Prices!I1130</f>
        <v>1.7908490959247514E-2</v>
      </c>
      <c r="D1130" s="21">
        <f>Prices!J1130</f>
        <v>-7.620281093648984E-3</v>
      </c>
      <c r="E1130" s="21">
        <f>Prices!K1130</f>
        <v>-7.6572362551974305E-4</v>
      </c>
    </row>
    <row r="1131" spans="1:5" x14ac:dyDescent="0.2">
      <c r="A1131" s="41">
        <f>Prices!G1131</f>
        <v>42061</v>
      </c>
      <c r="B1131" s="21">
        <f>Prices!H1131</f>
        <v>2.752181892763808E-3</v>
      </c>
      <c r="C1131" s="21">
        <f>Prices!I1131</f>
        <v>-1.4790772987943734E-3</v>
      </c>
      <c r="D1131" s="21">
        <f>Prices!J1131</f>
        <v>2.7102349565872874E-3</v>
      </c>
      <c r="E1131" s="21">
        <f>Prices!K1131</f>
        <v>-1.4760281390748808E-3</v>
      </c>
    </row>
    <row r="1132" spans="1:5" x14ac:dyDescent="0.2">
      <c r="A1132" s="41">
        <f>Prices!G1132</f>
        <v>42062</v>
      </c>
      <c r="B1132" s="21">
        <f>Prices!H1132</f>
        <v>1.551239225341092E-3</v>
      </c>
      <c r="C1132" s="21">
        <f>Prices!I1132</f>
        <v>-1.2058230393627523E-2</v>
      </c>
      <c r="D1132" s="21">
        <f>Prices!J1132</f>
        <v>-6.3061942494752055E-3</v>
      </c>
      <c r="E1132" s="21">
        <f>Prices!K1132</f>
        <v>-2.9563044380468417E-3</v>
      </c>
    </row>
    <row r="1133" spans="1:5" x14ac:dyDescent="0.2">
      <c r="A1133" s="41">
        <f>Prices!G1133</f>
        <v>42065</v>
      </c>
      <c r="B1133" s="21">
        <f>Prices!H1133</f>
        <v>3.575452094238188E-4</v>
      </c>
      <c r="C1133" s="21">
        <f>Prices!I1133</f>
        <v>1.4467673526475711E-2</v>
      </c>
      <c r="D1133" s="21">
        <f>Prices!J1133</f>
        <v>2.4478210792980848E-2</v>
      </c>
      <c r="E1133" s="21">
        <f>Prices!K1133</f>
        <v>6.1249194583037347E-3</v>
      </c>
    </row>
    <row r="1134" spans="1:5" x14ac:dyDescent="0.2">
      <c r="A1134" s="41">
        <f>Prices!G1134</f>
        <v>42066</v>
      </c>
      <c r="B1134" s="21">
        <f>Prices!H1134</f>
        <v>-7.0271612457408275E-3</v>
      </c>
      <c r="C1134" s="21">
        <f>Prices!I1134</f>
        <v>-2.7226923929598579E-3</v>
      </c>
      <c r="D1134" s="21">
        <f>Prices!J1134</f>
        <v>-1.8583967599628104E-2</v>
      </c>
      <c r="E1134" s="21">
        <f>Prices!K1134</f>
        <v>-4.5385424912860461E-3</v>
      </c>
    </row>
    <row r="1135" spans="1:5" x14ac:dyDescent="0.2">
      <c r="A1135" s="41">
        <f>Prices!G1135</f>
        <v>42067</v>
      </c>
      <c r="B1135" s="21">
        <f>Prices!H1135</f>
        <v>-9.4758961371846275E-3</v>
      </c>
      <c r="C1135" s="21">
        <f>Prices!I1135</f>
        <v>-4.9140476632044683E-3</v>
      </c>
      <c r="D1135" s="21">
        <f>Prices!J1135</f>
        <v>1.1271815785135253E-2</v>
      </c>
      <c r="E1135" s="21">
        <f>Prices!K1135</f>
        <v>-4.3885034836337322E-3</v>
      </c>
    </row>
    <row r="1136" spans="1:5" x14ac:dyDescent="0.2">
      <c r="A1136" s="41">
        <f>Prices!G1136</f>
        <v>42068</v>
      </c>
      <c r="B1136" s="21">
        <f>Prices!H1136</f>
        <v>1.1988417804974076E-2</v>
      </c>
      <c r="C1136" s="21">
        <f>Prices!I1136</f>
        <v>1.3351839165582469E-2</v>
      </c>
      <c r="D1136" s="21">
        <f>Prices!J1136</f>
        <v>1.9170767569959057E-2</v>
      </c>
      <c r="E1136" s="21">
        <f>Prices!K1136</f>
        <v>1.1960800966932528E-3</v>
      </c>
    </row>
    <row r="1137" spans="1:5" x14ac:dyDescent="0.2">
      <c r="A1137" s="41">
        <f>Prices!G1137</f>
        <v>42069</v>
      </c>
      <c r="B1137" s="21">
        <f>Prices!H1137</f>
        <v>-1.1726564113937308E-2</v>
      </c>
      <c r="C1137" s="21">
        <f>Prices!I1137</f>
        <v>-1.995725037362206E-2</v>
      </c>
      <c r="D1137" s="21">
        <f>Prices!J1137</f>
        <v>-1.3560849820427157E-2</v>
      </c>
      <c r="E1137" s="21">
        <f>Prices!K1137</f>
        <v>-1.4173946449004382E-2</v>
      </c>
    </row>
    <row r="1138" spans="1:5" x14ac:dyDescent="0.2">
      <c r="A1138" s="41">
        <f>Prices!G1138</f>
        <v>42072</v>
      </c>
      <c r="B1138" s="21">
        <f>Prices!H1138</f>
        <v>3.5114463342967909E-3</v>
      </c>
      <c r="C1138" s="21">
        <f>Prices!I1138</f>
        <v>-4.0253593756321981E-3</v>
      </c>
      <c r="D1138" s="21">
        <f>Prices!J1138</f>
        <v>2.660957113746143E-3</v>
      </c>
      <c r="E1138" s="21">
        <f>Prices!K1138</f>
        <v>3.9444212511012822E-3</v>
      </c>
    </row>
    <row r="1139" spans="1:5" x14ac:dyDescent="0.2">
      <c r="A1139" s="41">
        <f>Prices!G1139</f>
        <v>42073</v>
      </c>
      <c r="B1139" s="21">
        <f>Prices!H1139</f>
        <v>-9.7733280737022765E-3</v>
      </c>
      <c r="C1139" s="21">
        <f>Prices!I1139</f>
        <v>-2.3906350483578587E-2</v>
      </c>
      <c r="D1139" s="21">
        <f>Prices!J1139</f>
        <v>1.7248515599826986E-2</v>
      </c>
      <c r="E1139" s="21">
        <f>Prices!K1139</f>
        <v>-1.6961330342146863E-2</v>
      </c>
    </row>
    <row r="1140" spans="1:5" x14ac:dyDescent="0.2">
      <c r="A1140" s="41">
        <f>Prices!G1140</f>
        <v>42074</v>
      </c>
      <c r="B1140" s="21">
        <f>Prices!H1140</f>
        <v>-1.0909631415966603E-2</v>
      </c>
      <c r="C1140" s="21">
        <f>Prices!I1140</f>
        <v>-8.4977180084571113E-3</v>
      </c>
      <c r="D1140" s="21">
        <f>Prices!J1140</f>
        <v>-5.217361852236202E-3</v>
      </c>
      <c r="E1140" s="21">
        <f>Prices!K1140</f>
        <v>-1.9176796017918996E-3</v>
      </c>
    </row>
    <row r="1141" spans="1:5" x14ac:dyDescent="0.2">
      <c r="A1141" s="41">
        <f>Prices!G1141</f>
        <v>42075</v>
      </c>
      <c r="B1141" s="21">
        <f>Prices!H1141</f>
        <v>1.4995857339215036E-2</v>
      </c>
      <c r="C1141" s="21">
        <f>Prices!I1141</f>
        <v>2.1480981457536963E-2</v>
      </c>
      <c r="D1141" s="21">
        <f>Prices!J1141</f>
        <v>-9.1783221935892723E-3</v>
      </c>
      <c r="E1141" s="21">
        <f>Prices!K1141</f>
        <v>1.2601439598289632E-2</v>
      </c>
    </row>
    <row r="1142" spans="1:5" x14ac:dyDescent="0.2">
      <c r="A1142" s="41">
        <f>Prices!G1142</f>
        <v>42076</v>
      </c>
      <c r="B1142" s="21">
        <f>Prices!H1142</f>
        <v>0</v>
      </c>
      <c r="C1142" s="21">
        <f>Prices!I1142</f>
        <v>-9.7798504208947978E-3</v>
      </c>
      <c r="D1142" s="21">
        <f>Prices!J1142</f>
        <v>1.3232723787026668E-3</v>
      </c>
      <c r="E1142" s="21">
        <f>Prices!K1142</f>
        <v>-6.074711051894166E-3</v>
      </c>
    </row>
    <row r="1143" spans="1:5" x14ac:dyDescent="0.2">
      <c r="A1143" s="41">
        <f>Prices!G1143</f>
        <v>42079</v>
      </c>
      <c r="B1143" s="21">
        <f>Prices!H1143</f>
        <v>1.697198043119709E-2</v>
      </c>
      <c r="C1143" s="21">
        <f>Prices!I1143</f>
        <v>7.4747808844570773E-3</v>
      </c>
      <c r="D1143" s="21">
        <f>Prices!J1143</f>
        <v>1.1894586630133874E-2</v>
      </c>
      <c r="E1143" s="21">
        <f>Prices!K1143</f>
        <v>1.3533671143615367E-2</v>
      </c>
    </row>
    <row r="1144" spans="1:5" x14ac:dyDescent="0.2">
      <c r="A1144" s="41">
        <f>Prices!G1144</f>
        <v>42080</v>
      </c>
      <c r="B1144" s="21">
        <f>Prices!H1144</f>
        <v>-8.044323187596545E-3</v>
      </c>
      <c r="C1144" s="21">
        <f>Prices!I1144</f>
        <v>-3.8301257137731692E-3</v>
      </c>
      <c r="D1144" s="21">
        <f>Prices!J1144</f>
        <v>1.2189488290037964E-2</v>
      </c>
      <c r="E1144" s="21">
        <f>Prices!K1144</f>
        <v>-3.3201736486770939E-3</v>
      </c>
    </row>
    <row r="1145" spans="1:5" x14ac:dyDescent="0.2">
      <c r="A1145" s="41">
        <f>Prices!G1145</f>
        <v>42081</v>
      </c>
      <c r="B1145" s="21">
        <f>Prices!H1145</f>
        <v>-1.0894304216271568E-3</v>
      </c>
      <c r="C1145" s="21">
        <f>Prices!I1145</f>
        <v>8.657737911341945E-3</v>
      </c>
      <c r="D1145" s="21">
        <f>Prices!J1145</f>
        <v>-1.6344134889556217E-2</v>
      </c>
      <c r="E1145" s="21">
        <f>Prices!K1145</f>
        <v>1.2158421547431297E-2</v>
      </c>
    </row>
    <row r="1146" spans="1:5" x14ac:dyDescent="0.2">
      <c r="A1146" s="41">
        <f>Prices!G1146</f>
        <v>42082</v>
      </c>
      <c r="B1146" s="21">
        <f>Prices!H1146</f>
        <v>-1.2237873329159939E-2</v>
      </c>
      <c r="C1146" s="21">
        <f>Prices!I1146</f>
        <v>-5.064739038862287E-3</v>
      </c>
      <c r="D1146" s="21">
        <f>Prices!J1146</f>
        <v>1.5303894912373162E-2</v>
      </c>
      <c r="E1146" s="21">
        <f>Prices!K1146</f>
        <v>-4.8725791855204204E-3</v>
      </c>
    </row>
    <row r="1147" spans="1:5" x14ac:dyDescent="0.2">
      <c r="A1147" s="41">
        <f>Prices!G1147</f>
        <v>42083</v>
      </c>
      <c r="B1147" s="21">
        <f>Prices!H1147</f>
        <v>2.109914921546183E-2</v>
      </c>
      <c r="C1147" s="21">
        <f>Prices!I1147</f>
        <v>1.4065954384121282E-2</v>
      </c>
      <c r="D1147" s="21">
        <f>Prices!J1147</f>
        <v>1.0766857316718559E-2</v>
      </c>
      <c r="E1147" s="21">
        <f>Prices!K1147</f>
        <v>9.0127546079468157E-3</v>
      </c>
    </row>
    <row r="1148" spans="1:5" x14ac:dyDescent="0.2">
      <c r="A1148" s="41">
        <f>Prices!G1148</f>
        <v>42086</v>
      </c>
      <c r="B1148" s="21">
        <f>Prices!H1148</f>
        <v>8.4071777139689921E-4</v>
      </c>
      <c r="C1148" s="21">
        <f>Prices!I1148</f>
        <v>-8.9301553211855733E-3</v>
      </c>
      <c r="D1148" s="21">
        <f>Prices!J1148</f>
        <v>-3.2381959497343904E-2</v>
      </c>
      <c r="E1148" s="21">
        <f>Prices!K1148</f>
        <v>-1.7457311460168379E-3</v>
      </c>
    </row>
    <row r="1149" spans="1:5" x14ac:dyDescent="0.2">
      <c r="A1149" s="41">
        <f>Prices!G1149</f>
        <v>42087</v>
      </c>
      <c r="B1149" s="21">
        <f>Prices!H1149</f>
        <v>-3.1212320623708952E-3</v>
      </c>
      <c r="C1149" s="21">
        <f>Prices!I1149</f>
        <v>-2.7192337102079911E-3</v>
      </c>
      <c r="D1149" s="21">
        <f>Prices!J1149</f>
        <v>-1.3650095259799655E-2</v>
      </c>
      <c r="E1149" s="21">
        <f>Prices!K1149</f>
        <v>-6.1394220159830537E-3</v>
      </c>
    </row>
    <row r="1150" spans="1:5" x14ac:dyDescent="0.2">
      <c r="A1150" s="41">
        <f>Prices!G1150</f>
        <v>42088</v>
      </c>
      <c r="B1150" s="21">
        <f>Prices!H1150</f>
        <v>-2.083040679531797E-2</v>
      </c>
      <c r="C1150" s="21">
        <f>Prices!I1150</f>
        <v>-8.3669629408219537E-3</v>
      </c>
      <c r="D1150" s="21">
        <f>Prices!J1150</f>
        <v>-6.0714437026008761E-2</v>
      </c>
      <c r="E1150" s="21">
        <f>Prices!K1150</f>
        <v>-1.4558905570164926E-2</v>
      </c>
    </row>
    <row r="1151" spans="1:5" x14ac:dyDescent="0.2">
      <c r="A1151" s="41">
        <f>Prices!G1151</f>
        <v>42089</v>
      </c>
      <c r="B1151" s="21">
        <f>Prices!H1151</f>
        <v>7.0094291893261218E-3</v>
      </c>
      <c r="C1151" s="21">
        <f>Prices!I1151</f>
        <v>-9.7315088791938287E-3</v>
      </c>
      <c r="D1151" s="21">
        <f>Prices!J1151</f>
        <v>-3.3266444027006958E-3</v>
      </c>
      <c r="E1151" s="21">
        <f>Prices!K1151</f>
        <v>-2.3775002467200101E-3</v>
      </c>
    </row>
    <row r="1152" spans="1:5" x14ac:dyDescent="0.2">
      <c r="A1152" s="41">
        <f>Prices!G1152</f>
        <v>42090</v>
      </c>
      <c r="B1152" s="21">
        <f>Prices!H1152</f>
        <v>-6.594089140136471E-3</v>
      </c>
      <c r="C1152" s="21">
        <f>Prices!I1152</f>
        <v>8.7382369560988771E-3</v>
      </c>
      <c r="D1152" s="21">
        <f>Prices!J1152</f>
        <v>1.9551600846059225E-2</v>
      </c>
      <c r="E1152" s="21">
        <f>Prices!K1152</f>
        <v>2.3685617450666108E-3</v>
      </c>
    </row>
    <row r="1153" spans="1:5" x14ac:dyDescent="0.2">
      <c r="A1153" s="41">
        <f>Prices!G1153</f>
        <v>42093</v>
      </c>
      <c r="B1153" s="21">
        <f>Prices!H1153</f>
        <v>1.4505038019353787E-2</v>
      </c>
      <c r="C1153" s="21">
        <f>Prices!I1153</f>
        <v>1.0875428611023974E-2</v>
      </c>
      <c r="D1153" s="21">
        <f>Prices!J1153</f>
        <v>4.2093418326214493E-3</v>
      </c>
      <c r="E1153" s="21">
        <f>Prices!K1153</f>
        <v>1.2236644843459654E-2</v>
      </c>
    </row>
    <row r="1154" spans="1:5" x14ac:dyDescent="0.2">
      <c r="A1154" s="41">
        <f>Prices!G1154</f>
        <v>42094</v>
      </c>
      <c r="B1154" s="21">
        <f>Prices!H1154</f>
        <v>-3.3925586757955609E-3</v>
      </c>
      <c r="C1154" s="21">
        <f>Prices!I1154</f>
        <v>-6.6472826928914985E-3</v>
      </c>
      <c r="D1154" s="21">
        <f>Prices!J1154</f>
        <v>-2.5151803069139667E-2</v>
      </c>
      <c r="E1154" s="21">
        <f>Prices!K1154</f>
        <v>-8.7957747373061945E-3</v>
      </c>
    </row>
    <row r="1155" spans="1:5" x14ac:dyDescent="0.2">
      <c r="A1155" s="41">
        <f>Prices!G1155</f>
        <v>42095</v>
      </c>
      <c r="B1155" s="21">
        <f>Prices!H1155</f>
        <v>-1.8723391783608542E-2</v>
      </c>
      <c r="C1155" s="21">
        <f>Prices!I1155</f>
        <v>-4.9448563437052284E-3</v>
      </c>
      <c r="D1155" s="21">
        <f>Prices!J1155</f>
        <v>3.8226382398680592E-3</v>
      </c>
      <c r="E1155" s="21">
        <f>Prices!K1155</f>
        <v>-3.9653716707825915E-3</v>
      </c>
    </row>
    <row r="1156" spans="1:5" x14ac:dyDescent="0.2">
      <c r="A1156" s="41">
        <f>Prices!G1156</f>
        <v>42096</v>
      </c>
      <c r="B1156" s="21">
        <f>Prices!H1156</f>
        <v>2.4753852114974353E-4</v>
      </c>
      <c r="C1156" s="21">
        <f>Prices!I1156</f>
        <v>5.3745339689124094E-3</v>
      </c>
      <c r="D1156" s="21">
        <f>Prices!J1156</f>
        <v>2.380022186583286E-3</v>
      </c>
      <c r="E1156" s="21">
        <f>Prices!K1156</f>
        <v>3.5296671869311513E-3</v>
      </c>
    </row>
    <row r="1157" spans="1:5" x14ac:dyDescent="0.2">
      <c r="A1157" s="41">
        <f>Prices!G1157</f>
        <v>42100</v>
      </c>
      <c r="B1157" s="21">
        <f>Prices!H1157</f>
        <v>3.2208960809834101E-3</v>
      </c>
      <c r="C1157" s="21">
        <f>Prices!I1157</f>
        <v>1.2867699115081566E-2</v>
      </c>
      <c r="D1157" s="21">
        <f>Prices!J1157</f>
        <v>2.8964707836888426E-2</v>
      </c>
      <c r="E1157" s="21">
        <f>Prices!K1157</f>
        <v>6.6088150025853665E-3</v>
      </c>
    </row>
    <row r="1158" spans="1:5" x14ac:dyDescent="0.2">
      <c r="A1158" s="41">
        <f>Prices!G1158</f>
        <v>42101</v>
      </c>
      <c r="B1158" s="21">
        <f>Prices!H1158</f>
        <v>-6.0500595862555042E-3</v>
      </c>
      <c r="C1158" s="21">
        <f>Prices!I1158</f>
        <v>-6.9752989084561623E-3</v>
      </c>
      <c r="D1158" s="21">
        <f>Prices!J1158</f>
        <v>8.7679642277296299E-3</v>
      </c>
      <c r="E1158" s="21">
        <f>Prices!K1158</f>
        <v>-2.0619040280095424E-3</v>
      </c>
    </row>
    <row r="1159" spans="1:5" x14ac:dyDescent="0.2">
      <c r="A1159" s="41">
        <f>Prices!G1159</f>
        <v>42102</v>
      </c>
      <c r="B1159" s="21">
        <f>Prices!H1159</f>
        <v>6.5835123624790447E-3</v>
      </c>
      <c r="C1159" s="21">
        <f>Prices!I1159</f>
        <v>1.8135119402346911E-2</v>
      </c>
      <c r="D1159" s="21">
        <f>Prices!J1159</f>
        <v>7.3195625615480875E-3</v>
      </c>
      <c r="E1159" s="21">
        <f>Prices!K1159</f>
        <v>2.6825330225748178E-3</v>
      </c>
    </row>
    <row r="1160" spans="1:5" x14ac:dyDescent="0.2">
      <c r="A1160" s="41">
        <f>Prices!G1160</f>
        <v>42103</v>
      </c>
      <c r="B1160" s="21">
        <f>Prices!H1160</f>
        <v>-2.3449813920999726E-3</v>
      </c>
      <c r="C1160" s="21">
        <f>Prices!I1160</f>
        <v>6.1385405694347472E-3</v>
      </c>
      <c r="D1160" s="21">
        <f>Prices!J1160</f>
        <v>2.3160563536993584E-2</v>
      </c>
      <c r="E1160" s="21">
        <f>Prices!K1160</f>
        <v>4.4574813568534211E-3</v>
      </c>
    </row>
    <row r="1161" spans="1:5" x14ac:dyDescent="0.2">
      <c r="A1161" s="41">
        <f>Prices!G1161</f>
        <v>42104</v>
      </c>
      <c r="B1161" s="21">
        <f>Prices!H1161</f>
        <v>-2.3498925983581214E-3</v>
      </c>
      <c r="C1161" s="21">
        <f>Prices!I1161</f>
        <v>-2.3205068511225058E-3</v>
      </c>
      <c r="D1161" s="21">
        <f>Prices!J1161</f>
        <v>1.0208421040858839E-2</v>
      </c>
      <c r="E1161" s="21">
        <f>Prices!K1161</f>
        <v>5.2028650588638037E-3</v>
      </c>
    </row>
    <row r="1162" spans="1:5" x14ac:dyDescent="0.2">
      <c r="A1162" s="41">
        <f>Prices!G1162</f>
        <v>42107</v>
      </c>
      <c r="B1162" s="21">
        <f>Prices!H1162</f>
        <v>-4.4636489727447604E-3</v>
      </c>
      <c r="C1162" s="21">
        <f>Prices!I1162</f>
        <v>-7.5785497111890976E-4</v>
      </c>
      <c r="D1162" s="21">
        <f>Prices!J1162</f>
        <v>-9.2264968011703807E-3</v>
      </c>
      <c r="E1162" s="21">
        <f>Prices!K1162</f>
        <v>-4.5812806150653529E-3</v>
      </c>
    </row>
    <row r="1163" spans="1:5" x14ac:dyDescent="0.2">
      <c r="A1163" s="41">
        <f>Prices!G1163</f>
        <v>42108</v>
      </c>
      <c r="B1163" s="21">
        <f>Prices!H1163</f>
        <v>-1.7439055448626427E-3</v>
      </c>
      <c r="C1163" s="21">
        <f>Prices!I1163</f>
        <v>7.1922146555201127E-3</v>
      </c>
      <c r="D1163" s="21">
        <f>Prices!J1163</f>
        <v>-8.4260172999561789E-3</v>
      </c>
      <c r="E1163" s="21">
        <f>Prices!K1163</f>
        <v>1.6297587545692771E-3</v>
      </c>
    </row>
    <row r="1164" spans="1:5" x14ac:dyDescent="0.2">
      <c r="A1164" s="41">
        <f>Prices!G1164</f>
        <v>42109</v>
      </c>
      <c r="B1164" s="21">
        <f>Prices!H1164</f>
        <v>-5.1155297136477379E-3</v>
      </c>
      <c r="C1164" s="21">
        <f>Prices!I1164</f>
        <v>-4.3104659237480636E-3</v>
      </c>
      <c r="D1164" s="21">
        <f>Prices!J1164</f>
        <v>1.2075452288668354E-2</v>
      </c>
      <c r="E1164" s="21">
        <f>Prices!K1164</f>
        <v>5.1481957339105655E-3</v>
      </c>
    </row>
    <row r="1165" spans="1:5" x14ac:dyDescent="0.2">
      <c r="A1165" s="41">
        <f>Prices!G1165</f>
        <v>42110</v>
      </c>
      <c r="B1165" s="21">
        <f>Prices!H1165</f>
        <v>-6.27052387350438E-3</v>
      </c>
      <c r="C1165" s="21">
        <f>Prices!I1165</f>
        <v>6.7544366086735863E-3</v>
      </c>
      <c r="D1165" s="21">
        <f>Prices!J1165</f>
        <v>-6.1868056993543696E-3</v>
      </c>
      <c r="E1165" s="21">
        <f>Prices!K1165</f>
        <v>-7.7844381361602544E-4</v>
      </c>
    </row>
    <row r="1166" spans="1:5" x14ac:dyDescent="0.2">
      <c r="A1166" s="41">
        <f>Prices!G1166</f>
        <v>42111</v>
      </c>
      <c r="B1166" s="21">
        <f>Prices!H1166</f>
        <v>-1.7163085354877494E-2</v>
      </c>
      <c r="C1166" s="21">
        <f>Prices!I1166</f>
        <v>-2.7147454597587162E-2</v>
      </c>
      <c r="D1166" s="21">
        <f>Prices!J1166</f>
        <v>-1.289441772933031E-2</v>
      </c>
      <c r="E1166" s="21">
        <f>Prices!K1166</f>
        <v>-1.1311245237798029E-2</v>
      </c>
    </row>
    <row r="1167" spans="1:5" x14ac:dyDescent="0.2">
      <c r="A1167" s="41">
        <f>Prices!G1167</f>
        <v>42114</v>
      </c>
      <c r="B1167" s="21">
        <f>Prices!H1167</f>
        <v>3.3389428496862412E-3</v>
      </c>
      <c r="C1167" s="21">
        <f>Prices!I1167</f>
        <v>3.7144543319700851E-2</v>
      </c>
      <c r="D1167" s="21">
        <f>Prices!J1167</f>
        <v>-4.9550171217408456E-3</v>
      </c>
      <c r="E1167" s="21">
        <f>Prices!K1167</f>
        <v>9.2351313331806573E-3</v>
      </c>
    </row>
    <row r="1168" spans="1:5" x14ac:dyDescent="0.2">
      <c r="A1168" s="41">
        <f>Prices!G1168</f>
        <v>42115</v>
      </c>
      <c r="B1168" s="21">
        <f>Prices!H1168</f>
        <v>-1.4080138637936265E-3</v>
      </c>
      <c r="C1168" s="21">
        <f>Prices!I1168</f>
        <v>4.2874334178009121E-3</v>
      </c>
      <c r="D1168" s="21">
        <f>Prices!J1168</f>
        <v>-1.3579055730987832E-3</v>
      </c>
      <c r="E1168" s="21">
        <f>Prices!K1168</f>
        <v>-1.4806051919155072E-3</v>
      </c>
    </row>
    <row r="1169" spans="1:5" x14ac:dyDescent="0.2">
      <c r="A1169" s="41">
        <f>Prices!G1169</f>
        <v>42116</v>
      </c>
      <c r="B1169" s="21">
        <f>Prices!H1169</f>
        <v>5.1260502159669093E-3</v>
      </c>
      <c r="C1169" s="21">
        <f>Prices!I1169</f>
        <v>-3.5278004974407251E-3</v>
      </c>
      <c r="D1169" s="21">
        <f>Prices!J1169</f>
        <v>1.1332792187310092E-2</v>
      </c>
      <c r="E1169" s="21">
        <f>Prices!K1169</f>
        <v>5.0874804159597442E-3</v>
      </c>
    </row>
    <row r="1170" spans="1:5" x14ac:dyDescent="0.2">
      <c r="A1170" s="41">
        <f>Prices!G1170</f>
        <v>42117</v>
      </c>
      <c r="B1170" s="21">
        <f>Prices!H1170</f>
        <v>9.5628904006545157E-3</v>
      </c>
      <c r="C1170" s="21">
        <f>Prices!I1170</f>
        <v>4.8745511093439831E-4</v>
      </c>
      <c r="D1170" s="21">
        <f>Prices!J1170</f>
        <v>-4.033985479701907E-3</v>
      </c>
      <c r="E1170" s="21">
        <f>Prices!K1170</f>
        <v>2.3577160344365744E-3</v>
      </c>
    </row>
    <row r="1171" spans="1:5" x14ac:dyDescent="0.2">
      <c r="A1171" s="41">
        <f>Prices!G1171</f>
        <v>42118</v>
      </c>
      <c r="B1171" s="21">
        <f>Prices!H1171</f>
        <v>8.3356346475797222E-3</v>
      </c>
      <c r="C1171" s="21">
        <f>Prices!I1171</f>
        <v>0.14131125679355683</v>
      </c>
      <c r="D1171" s="21">
        <f>Prices!J1171</f>
        <v>-8.5509326772587047E-3</v>
      </c>
      <c r="E1171" s="21">
        <f>Prices!K1171</f>
        <v>2.2528002125912217E-3</v>
      </c>
    </row>
    <row r="1172" spans="1:5" x14ac:dyDescent="0.2">
      <c r="A1172" s="41">
        <f>Prices!G1172</f>
        <v>42121</v>
      </c>
      <c r="B1172" s="21">
        <f>Prices!H1172</f>
        <v>-5.8870547389996957E-3</v>
      </c>
      <c r="C1172" s="21">
        <f>Prices!I1172</f>
        <v>-1.4693312619293852E-2</v>
      </c>
      <c r="D1172" s="21">
        <f>Prices!J1172</f>
        <v>7.7165711680280413E-3</v>
      </c>
      <c r="E1172" s="21">
        <f>Prices!K1172</f>
        <v>-4.14131399984774E-3</v>
      </c>
    </row>
    <row r="1173" spans="1:5" x14ac:dyDescent="0.2">
      <c r="A1173" s="41">
        <f>Prices!G1173</f>
        <v>42122</v>
      </c>
      <c r="B1173" s="21">
        <f>Prices!H1173</f>
        <v>-3.4015955413497518E-3</v>
      </c>
      <c r="C1173" s="21">
        <f>Prices!I1173</f>
        <v>-2.1091737985492021E-2</v>
      </c>
      <c r="D1173" s="21">
        <f>Prices!J1173</f>
        <v>4.9551311489126615E-3</v>
      </c>
      <c r="E1173" s="21">
        <f>Prices!K1173</f>
        <v>2.7692317470553451E-3</v>
      </c>
    </row>
    <row r="1174" spans="1:5" x14ac:dyDescent="0.2">
      <c r="A1174" s="41">
        <f>Prices!G1174</f>
        <v>42123</v>
      </c>
      <c r="B1174" s="21">
        <f>Prices!H1174</f>
        <v>-1.5423841428661869E-2</v>
      </c>
      <c r="C1174" s="21">
        <f>Prices!I1174</f>
        <v>1.3977126164177456E-4</v>
      </c>
      <c r="D1174" s="21">
        <f>Prices!J1174</f>
        <v>-7.620281093648984E-3</v>
      </c>
      <c r="E1174" s="21">
        <f>Prices!K1174</f>
        <v>-3.7403355286635964E-3</v>
      </c>
    </row>
    <row r="1175" spans="1:5" x14ac:dyDescent="0.2">
      <c r="A1175" s="41">
        <f>Prices!G1175</f>
        <v>42124</v>
      </c>
      <c r="B1175" s="21">
        <f>Prices!H1175</f>
        <v>2.1832952676013552E-3</v>
      </c>
      <c r="C1175" s="21">
        <f>Prices!I1175</f>
        <v>-1.7677035541617481E-2</v>
      </c>
      <c r="D1175" s="21">
        <f>Prices!J1175</f>
        <v>2.7102349565872874E-3</v>
      </c>
      <c r="E1175" s="21">
        <f>Prices!K1175</f>
        <v>-1.0128906665100579E-2</v>
      </c>
    </row>
    <row r="1176" spans="1:5" x14ac:dyDescent="0.2">
      <c r="A1176" s="41">
        <f>Prices!G1176</f>
        <v>42125</v>
      </c>
      <c r="B1176" s="21">
        <f>Prices!H1176</f>
        <v>7.0464998659057016E-3</v>
      </c>
      <c r="C1176" s="21">
        <f>Prices!I1176</f>
        <v>2.5842224947150161E-3</v>
      </c>
      <c r="D1176" s="21">
        <f>Prices!J1176</f>
        <v>2.477498279731849E-2</v>
      </c>
      <c r="E1176" s="21">
        <f>Prices!K1176</f>
        <v>1.0923001515586117E-2</v>
      </c>
    </row>
    <row r="1177" spans="1:5" x14ac:dyDescent="0.2">
      <c r="A1177" s="41">
        <f>Prices!G1177</f>
        <v>42128</v>
      </c>
      <c r="B1177" s="21">
        <f>Prices!H1177</f>
        <v>7.3791753235250878E-3</v>
      </c>
      <c r="C1177" s="21">
        <f>Prices!I1177</f>
        <v>4.0206494919492464E-4</v>
      </c>
      <c r="D1177" s="21">
        <f>Prices!J1177</f>
        <v>-6.1537373810190976E-3</v>
      </c>
      <c r="E1177" s="21">
        <f>Prices!K1177</f>
        <v>2.9407486092096757E-3</v>
      </c>
    </row>
    <row r="1178" spans="1:5" x14ac:dyDescent="0.2">
      <c r="A1178" s="41">
        <f>Prices!G1178</f>
        <v>42129</v>
      </c>
      <c r="B1178" s="21">
        <f>Prices!H1178</f>
        <v>-1.326089835029301E-2</v>
      </c>
      <c r="C1178" s="21">
        <f>Prices!I1178</f>
        <v>-4.373141457996943E-3</v>
      </c>
      <c r="D1178" s="21">
        <f>Prices!J1178</f>
        <v>-2.5652497834062427E-2</v>
      </c>
      <c r="E1178" s="21">
        <f>Prices!K1178</f>
        <v>-1.1837383538524149E-2</v>
      </c>
    </row>
    <row r="1179" spans="1:5" x14ac:dyDescent="0.2">
      <c r="A1179" s="41">
        <f>Prices!G1179</f>
        <v>42130</v>
      </c>
      <c r="B1179" s="21">
        <f>Prices!H1179</f>
        <v>1.2892119296687351E-4</v>
      </c>
      <c r="C1179" s="21">
        <f>Prices!I1179</f>
        <v>-4.962122618777931E-3</v>
      </c>
      <c r="D1179" s="21">
        <f>Prices!J1179</f>
        <v>3.1772596299388667E-3</v>
      </c>
      <c r="E1179" s="21">
        <f>Prices!K1179</f>
        <v>-4.4557250073096188E-3</v>
      </c>
    </row>
    <row r="1180" spans="1:5" x14ac:dyDescent="0.2">
      <c r="A1180" s="41">
        <f>Prices!G1180</f>
        <v>42131</v>
      </c>
      <c r="B1180" s="21">
        <f>Prices!H1180</f>
        <v>4.8937560402419035E-3</v>
      </c>
      <c r="C1180" s="21">
        <f>Prices!I1180</f>
        <v>1.8563585849920683E-2</v>
      </c>
      <c r="D1180" s="21">
        <f>Prices!J1180</f>
        <v>1.764689886077897E-2</v>
      </c>
      <c r="E1180" s="21">
        <f>Prices!K1180</f>
        <v>3.7738136047080761E-3</v>
      </c>
    </row>
    <row r="1181" spans="1:5" x14ac:dyDescent="0.2">
      <c r="A1181" s="41">
        <f>Prices!G1181</f>
        <v>42132</v>
      </c>
      <c r="B1181" s="21">
        <f>Prices!H1181</f>
        <v>6.40783206643805E-3</v>
      </c>
      <c r="C1181" s="21">
        <f>Prices!I1181</f>
        <v>1.5952955501940203E-2</v>
      </c>
      <c r="D1181" s="21">
        <f>Prices!J1181</f>
        <v>-7.3810124824485568E-2</v>
      </c>
      <c r="E1181" s="21">
        <f>Prices!K1181</f>
        <v>1.3457901340996115E-2</v>
      </c>
    </row>
    <row r="1182" spans="1:5" x14ac:dyDescent="0.2">
      <c r="A1182" s="41">
        <f>Prices!G1182</f>
        <v>42135</v>
      </c>
      <c r="B1182" s="21">
        <f>Prices!H1182</f>
        <v>-5.4761289318243558E-3</v>
      </c>
      <c r="C1182" s="21">
        <f>Prices!I1182</f>
        <v>-1.9368590700078459E-3</v>
      </c>
      <c r="D1182" s="21">
        <f>Prices!J1182</f>
        <v>-9.6020507501941577E-3</v>
      </c>
      <c r="E1182" s="21">
        <f>Prices!K1182</f>
        <v>-5.0895607491248107E-3</v>
      </c>
    </row>
    <row r="1183" spans="1:5" x14ac:dyDescent="0.2">
      <c r="A1183" s="41">
        <f>Prices!G1183</f>
        <v>42136</v>
      </c>
      <c r="B1183" s="21">
        <f>Prices!H1183</f>
        <v>1.1011947178844361E-2</v>
      </c>
      <c r="C1183" s="21">
        <f>Prices!I1183</f>
        <v>-4.2277611337979693E-3</v>
      </c>
      <c r="D1183" s="21">
        <f>Prices!J1183</f>
        <v>9.6951440150572221E-3</v>
      </c>
      <c r="E1183" s="21">
        <f>Prices!K1183</f>
        <v>-2.949637714718456E-3</v>
      </c>
    </row>
    <row r="1184" spans="1:5" x14ac:dyDescent="0.2">
      <c r="A1184" s="41">
        <f>Prices!G1184</f>
        <v>42137</v>
      </c>
      <c r="B1184" s="21">
        <f>Prices!H1184</f>
        <v>-1.0131759111326272E-2</v>
      </c>
      <c r="C1184" s="21">
        <f>Prices!I1184</f>
        <v>-9.6283445883249552E-3</v>
      </c>
      <c r="D1184" s="21">
        <f>Prices!J1184</f>
        <v>5.7606495123405654E-3</v>
      </c>
      <c r="E1184" s="21">
        <f>Prices!K1184</f>
        <v>-3.0495491649840112E-4</v>
      </c>
    </row>
    <row r="1185" spans="1:5" x14ac:dyDescent="0.2">
      <c r="A1185" s="41">
        <f>Prices!G1185</f>
        <v>42138</v>
      </c>
      <c r="B1185" s="21">
        <f>Prices!H1185</f>
        <v>7.1650261804524391E-3</v>
      </c>
      <c r="C1185" s="21">
        <f>Prices!I1185</f>
        <v>1.2673656065110617E-2</v>
      </c>
      <c r="D1185" s="21">
        <f>Prices!J1185</f>
        <v>1.6229217074940516E-2</v>
      </c>
      <c r="E1185" s="21">
        <f>Prices!K1185</f>
        <v>1.077928701516595E-2</v>
      </c>
    </row>
    <row r="1186" spans="1:5" x14ac:dyDescent="0.2">
      <c r="A1186" s="41">
        <f>Prices!G1186</f>
        <v>42139</v>
      </c>
      <c r="B1186" s="21">
        <f>Prices!H1186</f>
        <v>6.6053569255463632E-3</v>
      </c>
      <c r="C1186" s="21">
        <f>Prices!I1186</f>
        <v>-1.4527670738926024E-2</v>
      </c>
      <c r="D1186" s="21">
        <f>Prices!J1186</f>
        <v>4.6960449059629816E-4</v>
      </c>
      <c r="E1186" s="21">
        <f>Prices!K1186</f>
        <v>7.6841352349998893E-4</v>
      </c>
    </row>
    <row r="1187" spans="1:5" x14ac:dyDescent="0.2">
      <c r="A1187" s="41">
        <f>Prices!G1187</f>
        <v>42142</v>
      </c>
      <c r="B1187" s="21">
        <f>Prices!H1187</f>
        <v>8.5815347120822647E-3</v>
      </c>
      <c r="C1187" s="21">
        <f>Prices!I1187</f>
        <v>-1.7840427866606667E-3</v>
      </c>
      <c r="D1187" s="21">
        <f>Prices!J1187</f>
        <v>-1.4085009397235559E-3</v>
      </c>
      <c r="E1187" s="21">
        <f>Prices!K1187</f>
        <v>3.0479481898115779E-3</v>
      </c>
    </row>
    <row r="1188" spans="1:5" x14ac:dyDescent="0.2">
      <c r="A1188" s="41">
        <f>Prices!G1188</f>
        <v>42143</v>
      </c>
      <c r="B1188" s="21">
        <f>Prices!H1188</f>
        <v>-4.3668574730062498E-2</v>
      </c>
      <c r="C1188" s="21">
        <f>Prices!I1188</f>
        <v>-8.3011201778748767E-3</v>
      </c>
      <c r="D1188" s="21">
        <f>Prices!J1188</f>
        <v>-6.2345642041525817E-3</v>
      </c>
      <c r="E1188" s="21">
        <f>Prices!K1188</f>
        <v>-6.43374521663298E-4</v>
      </c>
    </row>
    <row r="1189" spans="1:5" x14ac:dyDescent="0.2">
      <c r="A1189" s="41">
        <f>Prices!G1189</f>
        <v>42144</v>
      </c>
      <c r="B1189" s="21">
        <f>Prices!H1189</f>
        <v>-6.9345908131801456E-3</v>
      </c>
      <c r="C1189" s="21">
        <f>Prices!I1189</f>
        <v>5.0982934400052304E-3</v>
      </c>
      <c r="D1189" s="21">
        <f>Prices!J1189</f>
        <v>0</v>
      </c>
      <c r="E1189" s="21">
        <f>Prices!K1189</f>
        <v>-9.3051603155314133E-4</v>
      </c>
    </row>
    <row r="1190" spans="1:5" x14ac:dyDescent="0.2">
      <c r="A1190" s="41">
        <f>Prices!G1190</f>
        <v>42145</v>
      </c>
      <c r="B1190" s="21">
        <f>Prices!H1190</f>
        <v>2.7668670787952708E-3</v>
      </c>
      <c r="C1190" s="21">
        <f>Prices!I1190</f>
        <v>1.8331444133353303E-2</v>
      </c>
      <c r="D1190" s="21">
        <f>Prices!J1190</f>
        <v>-7.1293280498375688E-3</v>
      </c>
      <c r="E1190" s="21">
        <f>Prices!K1190</f>
        <v>2.3378741542858794E-3</v>
      </c>
    </row>
    <row r="1191" spans="1:5" x14ac:dyDescent="0.2">
      <c r="A1191" s="41">
        <f>Prices!G1191</f>
        <v>42146</v>
      </c>
      <c r="B1191" s="21">
        <f>Prices!H1191</f>
        <v>-3.2848312784898295E-3</v>
      </c>
      <c r="C1191" s="21">
        <f>Prices!I1191</f>
        <v>-9.2671440048387455E-3</v>
      </c>
      <c r="D1191" s="21">
        <f>Prices!J1191</f>
        <v>-1.4357746375063263E-3</v>
      </c>
      <c r="E1191" s="21">
        <f>Prices!K1191</f>
        <v>-2.2338859444231973E-3</v>
      </c>
    </row>
    <row r="1192" spans="1:5" x14ac:dyDescent="0.2">
      <c r="A1192" s="41">
        <f>Prices!G1192</f>
        <v>42150</v>
      </c>
      <c r="B1192" s="21">
        <f>Prices!H1192</f>
        <v>-1.2654751861678993E-2</v>
      </c>
      <c r="C1192" s="21">
        <f>Prices!I1192</f>
        <v>-5.0510861626986703E-3</v>
      </c>
      <c r="D1192" s="21">
        <f>Prices!J1192</f>
        <v>-6.2322068521486473E-3</v>
      </c>
      <c r="E1192" s="21">
        <f>Prices!K1192</f>
        <v>-1.028198046779627E-2</v>
      </c>
    </row>
    <row r="1193" spans="1:5" x14ac:dyDescent="0.2">
      <c r="A1193" s="41">
        <f>Prices!G1193</f>
        <v>42151</v>
      </c>
      <c r="B1193" s="21">
        <f>Prices!H1193</f>
        <v>3.871710506669129E-3</v>
      </c>
      <c r="C1193" s="21">
        <f>Prices!I1193</f>
        <v>1.3984473821742061E-2</v>
      </c>
      <c r="D1193" s="21">
        <f>Prices!J1193</f>
        <v>5.3545181265937103E-2</v>
      </c>
      <c r="E1193" s="21">
        <f>Prices!K1193</f>
        <v>9.1626411220271375E-3</v>
      </c>
    </row>
    <row r="1194" spans="1:5" x14ac:dyDescent="0.2">
      <c r="A1194" s="41">
        <f>Prices!G1194</f>
        <v>42152</v>
      </c>
      <c r="B1194" s="21">
        <f>Prices!H1194</f>
        <v>-4.6546849118782535E-3</v>
      </c>
      <c r="C1194" s="21">
        <f>Prices!I1194</f>
        <v>-1.1241871473533394E-2</v>
      </c>
      <c r="D1194" s="21">
        <f>Prices!J1194</f>
        <v>1.3736367023026386E-2</v>
      </c>
      <c r="E1194" s="21">
        <f>Prices!K1194</f>
        <v>-1.2667607066396691E-3</v>
      </c>
    </row>
    <row r="1195" spans="1:5" x14ac:dyDescent="0.2">
      <c r="A1195" s="41">
        <f>Prices!G1195</f>
        <v>42153</v>
      </c>
      <c r="B1195" s="21">
        <f>Prices!H1195</f>
        <v>-7.6165281615580647E-3</v>
      </c>
      <c r="C1195" s="21">
        <f>Prices!I1195</f>
        <v>6.2357603827358776E-3</v>
      </c>
      <c r="D1195" s="21">
        <f>Prices!J1195</f>
        <v>-4.5149685409984208E-4</v>
      </c>
      <c r="E1195" s="21">
        <f>Prices!K1195</f>
        <v>-6.3184689448647635E-3</v>
      </c>
    </row>
    <row r="1196" spans="1:5" x14ac:dyDescent="0.2">
      <c r="A1196" s="41">
        <f>Prices!G1196</f>
        <v>42156</v>
      </c>
      <c r="B1196" s="21">
        <f>Prices!H1196</f>
        <v>6.1937111469453181E-3</v>
      </c>
      <c r="C1196" s="21">
        <f>Prices!I1196</f>
        <v>3.9372531896961771E-3</v>
      </c>
      <c r="D1196" s="21">
        <f>Prices!J1196</f>
        <v>1.1297074322402345E-2</v>
      </c>
      <c r="E1196" s="21">
        <f>Prices!K1196</f>
        <v>2.0594608593389463E-3</v>
      </c>
    </row>
    <row r="1197" spans="1:5" x14ac:dyDescent="0.2">
      <c r="A1197" s="41">
        <f>Prices!G1197</f>
        <v>42157</v>
      </c>
      <c r="B1197" s="21">
        <f>Prices!H1197</f>
        <v>-2.676337579994937E-3</v>
      </c>
      <c r="C1197" s="21">
        <f>Prices!I1197</f>
        <v>1.62442220196235E-4</v>
      </c>
      <c r="D1197" s="21">
        <f>Prices!J1197</f>
        <v>-1.9660835337857119E-2</v>
      </c>
      <c r="E1197" s="21">
        <f>Prices!K1197</f>
        <v>-1.0085958054164568E-3</v>
      </c>
    </row>
    <row r="1198" spans="1:5" x14ac:dyDescent="0.2">
      <c r="A1198" s="41">
        <f>Prices!G1198</f>
        <v>42158</v>
      </c>
      <c r="B1198" s="21">
        <f>Prices!H1198</f>
        <v>4.8303901083815515E-3</v>
      </c>
      <c r="C1198" s="21">
        <f>Prices!I1198</f>
        <v>1.2993373227534244E-2</v>
      </c>
      <c r="D1198" s="21">
        <f>Prices!J1198</f>
        <v>-1.0938959908566526E-2</v>
      </c>
      <c r="E1198" s="21">
        <f>Prices!K1198</f>
        <v>2.1188707775647853E-3</v>
      </c>
    </row>
    <row r="1199" spans="1:5" x14ac:dyDescent="0.2">
      <c r="A1199" s="41">
        <f>Prices!G1199</f>
        <v>42159</v>
      </c>
      <c r="B1199" s="21">
        <f>Prices!H1199</f>
        <v>-9.8810054023121593E-3</v>
      </c>
      <c r="C1199" s="21">
        <f>Prices!I1199</f>
        <v>-1.3307709170547022E-2</v>
      </c>
      <c r="D1199" s="21">
        <f>Prices!J1199</f>
        <v>1.7972551845347295E-2</v>
      </c>
      <c r="E1199" s="21">
        <f>Prices!K1199</f>
        <v>-8.6231673566271594E-3</v>
      </c>
    </row>
    <row r="1200" spans="1:5" x14ac:dyDescent="0.2">
      <c r="A1200" s="41">
        <f>Prices!G1200</f>
        <v>42160</v>
      </c>
      <c r="B1200" s="21">
        <f>Prices!H1200</f>
        <v>-1.4700325951691042E-2</v>
      </c>
      <c r="C1200" s="21">
        <f>Prices!I1200</f>
        <v>-8.8908358750160454E-3</v>
      </c>
      <c r="D1200" s="21">
        <f>Prices!J1200</f>
        <v>7.6958239335342959E-3</v>
      </c>
      <c r="E1200" s="21">
        <f>Prices!K1200</f>
        <v>-1.4361830452781499E-3</v>
      </c>
    </row>
    <row r="1201" spans="1:5" x14ac:dyDescent="0.2">
      <c r="A1201" s="41">
        <f>Prices!G1201</f>
        <v>42163</v>
      </c>
      <c r="B1201" s="21">
        <f>Prices!H1201</f>
        <v>-6.1591926547410409E-3</v>
      </c>
      <c r="C1201" s="21">
        <f>Prices!I1201</f>
        <v>-8.0806001270448125E-3</v>
      </c>
      <c r="D1201" s="21">
        <f>Prices!J1201</f>
        <v>-2.2911040271487715E-2</v>
      </c>
      <c r="E1201" s="21">
        <f>Prices!K1201</f>
        <v>-6.4745098717947647E-3</v>
      </c>
    </row>
    <row r="1202" spans="1:5" x14ac:dyDescent="0.2">
      <c r="A1202" s="41">
        <f>Prices!G1202</f>
        <v>42164</v>
      </c>
      <c r="B1202" s="21">
        <f>Prices!H1202</f>
        <v>-1.9278406684862563E-3</v>
      </c>
      <c r="C1202" s="21">
        <f>Prices!I1202</f>
        <v>4.6753687628469098E-3</v>
      </c>
      <c r="D1202" s="21">
        <f>Prices!J1202</f>
        <v>5.0574405281778034E-3</v>
      </c>
      <c r="E1202" s="21">
        <f>Prices!K1202</f>
        <v>4.1835298173786839E-4</v>
      </c>
    </row>
    <row r="1203" spans="1:5" x14ac:dyDescent="0.2">
      <c r="A1203" s="41">
        <f>Prices!G1203</f>
        <v>42165</v>
      </c>
      <c r="B1203" s="21">
        <f>Prices!H1203</f>
        <v>6.3472620368232634E-3</v>
      </c>
      <c r="C1203" s="21">
        <f>Prices!I1203</f>
        <v>1.2433000746751466E-2</v>
      </c>
      <c r="D1203" s="21">
        <f>Prices!J1203</f>
        <v>-1.7840665120068766E-2</v>
      </c>
      <c r="E1203" s="21">
        <f>Prices!K1203</f>
        <v>1.204242491174079E-2</v>
      </c>
    </row>
    <row r="1204" spans="1:5" x14ac:dyDescent="0.2">
      <c r="A1204" s="41">
        <f>Prices!G1204</f>
        <v>42166</v>
      </c>
      <c r="B1204" s="21">
        <f>Prices!H1204</f>
        <v>1.3724725486021064E-4</v>
      </c>
      <c r="C1204" s="21">
        <f>Prices!I1204</f>
        <v>5.1071620989491251E-3</v>
      </c>
      <c r="D1204" s="21">
        <f>Prices!J1204</f>
        <v>1.0712263519071064E-2</v>
      </c>
      <c r="E1204" s="21">
        <f>Prices!K1204</f>
        <v>1.7386262992553636E-3</v>
      </c>
    </row>
    <row r="1205" spans="1:5" x14ac:dyDescent="0.2">
      <c r="A1205" s="41">
        <f>Prices!G1205</f>
        <v>42167</v>
      </c>
      <c r="B1205" s="21">
        <f>Prices!H1205</f>
        <v>-6.9921266732377958E-3</v>
      </c>
      <c r="C1205" s="21">
        <f>Prices!I1205</f>
        <v>-7.0443747557785708E-3</v>
      </c>
      <c r="D1205" s="21">
        <f>Prices!J1205</f>
        <v>-2.7188644404592566E-2</v>
      </c>
      <c r="E1205" s="21">
        <f>Prices!K1205</f>
        <v>-6.9942998831643566E-3</v>
      </c>
    </row>
    <row r="1206" spans="1:5" x14ac:dyDescent="0.2">
      <c r="A1206" s="41">
        <f>Prices!G1206</f>
        <v>42170</v>
      </c>
      <c r="B1206" s="21">
        <f>Prices!H1206</f>
        <v>-6.90316606416867E-3</v>
      </c>
      <c r="C1206" s="21">
        <f>Prices!I1206</f>
        <v>-1.4537588192412465E-2</v>
      </c>
      <c r="D1206" s="21">
        <f>Prices!J1206</f>
        <v>-1.8949208204178669E-3</v>
      </c>
      <c r="E1206" s="21">
        <f>Prices!K1206</f>
        <v>-4.6225721215145121E-3</v>
      </c>
    </row>
    <row r="1207" spans="1:5" x14ac:dyDescent="0.2">
      <c r="A1207" s="41">
        <f>Prices!G1207</f>
        <v>42171</v>
      </c>
      <c r="B1207" s="21">
        <f>Prices!H1207</f>
        <v>5.8390588995503815E-3</v>
      </c>
      <c r="C1207" s="21">
        <f>Prices!I1207</f>
        <v>8.4736033961647639E-3</v>
      </c>
      <c r="D1207" s="21">
        <f>Prices!J1207</f>
        <v>1.2340072343536734E-2</v>
      </c>
      <c r="E1207" s="21">
        <f>Prices!K1207</f>
        <v>5.6898564053051714E-3</v>
      </c>
    </row>
    <row r="1208" spans="1:5" x14ac:dyDescent="0.2">
      <c r="A1208" s="41">
        <f>Prices!G1208</f>
        <v>42172</v>
      </c>
      <c r="B1208" s="21">
        <f>Prices!H1208</f>
        <v>5.2521531515373971E-3</v>
      </c>
      <c r="C1208" s="21">
        <f>Prices!I1208</f>
        <v>1.2871899489839134E-3</v>
      </c>
      <c r="D1208" s="21">
        <f>Prices!J1208</f>
        <v>1.1719856769315307E-2</v>
      </c>
      <c r="E1208" s="21">
        <f>Prices!K1208</f>
        <v>1.9796411387709156E-3</v>
      </c>
    </row>
    <row r="1209" spans="1:5" x14ac:dyDescent="0.2">
      <c r="A1209" s="41">
        <f>Prices!G1209</f>
        <v>42173</v>
      </c>
      <c r="B1209" s="21">
        <f>Prices!H1209</f>
        <v>3.4372988330012354E-3</v>
      </c>
      <c r="C1209" s="21">
        <f>Prices!I1209</f>
        <v>2.7068114541063615E-2</v>
      </c>
      <c r="D1209" s="21">
        <f>Prices!J1209</f>
        <v>1.6682400772939143E-2</v>
      </c>
      <c r="E1209" s="21">
        <f>Prices!K1209</f>
        <v>9.9027106626514705E-3</v>
      </c>
    </row>
    <row r="1210" spans="1:5" x14ac:dyDescent="0.2">
      <c r="A1210" s="41">
        <f>Prices!G1210</f>
        <v>42174</v>
      </c>
      <c r="B1210" s="21">
        <f>Prices!H1210</f>
        <v>-3.2882765320305673E-3</v>
      </c>
      <c r="C1210" s="21">
        <f>Prices!I1210</f>
        <v>-1.017316298372728E-2</v>
      </c>
      <c r="D1210" s="21">
        <f>Prices!J1210</f>
        <v>-3.1902956511841163E-3</v>
      </c>
      <c r="E1210" s="21">
        <f>Prices!K1210</f>
        <v>-5.3035017504078352E-3</v>
      </c>
    </row>
    <row r="1211" spans="1:5" x14ac:dyDescent="0.2">
      <c r="A1211" s="41">
        <f>Prices!G1211</f>
        <v>42177</v>
      </c>
      <c r="B1211" s="21">
        <f>Prices!H1211</f>
        <v>6.8717553009075367E-4</v>
      </c>
      <c r="C1211" s="21">
        <f>Prices!I1211</f>
        <v>3.1500284689822688E-3</v>
      </c>
      <c r="D1211" s="21">
        <f>Prices!J1211</f>
        <v>-4.1152106988148196E-3</v>
      </c>
      <c r="E1211" s="21">
        <f>Prices!K1211</f>
        <v>6.094866829202239E-3</v>
      </c>
    </row>
    <row r="1212" spans="1:5" x14ac:dyDescent="0.2">
      <c r="A1212" s="41">
        <f>Prices!G1212</f>
        <v>42178</v>
      </c>
      <c r="B1212" s="21">
        <f>Prices!H1212</f>
        <v>-3.0224994159103648E-3</v>
      </c>
      <c r="C1212" s="21">
        <f>Prices!I1212</f>
        <v>2.2232858052734894E-2</v>
      </c>
      <c r="D1212" s="21">
        <f>Prices!J1212</f>
        <v>-2.5711779960209569E-2</v>
      </c>
      <c r="E1212" s="21">
        <f>Prices!K1212</f>
        <v>6.3586826091577286E-4</v>
      </c>
    </row>
    <row r="1213" spans="1:5" x14ac:dyDescent="0.2">
      <c r="A1213" s="41">
        <f>Prices!G1213</f>
        <v>42179</v>
      </c>
      <c r="B1213" s="21">
        <f>Prices!H1213</f>
        <v>-2.6182585326305495E-3</v>
      </c>
      <c r="C1213" s="21">
        <f>Prices!I1213</f>
        <v>-1.1547330462933769E-2</v>
      </c>
      <c r="D1213" s="21">
        <f>Prices!J1213</f>
        <v>-9.8964440347923954E-3</v>
      </c>
      <c r="E1213" s="21">
        <f>Prices!K1213</f>
        <v>-7.3532969401711723E-3</v>
      </c>
    </row>
    <row r="1214" spans="1:5" x14ac:dyDescent="0.2">
      <c r="A1214" s="41">
        <f>Prices!G1214</f>
        <v>42180</v>
      </c>
      <c r="B1214" s="21">
        <f>Prices!H1214</f>
        <v>-7.1838501870554105E-3</v>
      </c>
      <c r="C1214" s="21">
        <f>Prices!I1214</f>
        <v>-1.6786435124832577E-3</v>
      </c>
      <c r="D1214" s="21">
        <f>Prices!J1214</f>
        <v>7.6158778840729191E-3</v>
      </c>
      <c r="E1214" s="21">
        <f>Prices!K1214</f>
        <v>-2.973574048915073E-3</v>
      </c>
    </row>
    <row r="1215" spans="1:5" x14ac:dyDescent="0.2">
      <c r="A1215" s="41">
        <f>Prices!G1215</f>
        <v>42181</v>
      </c>
      <c r="B1215" s="21">
        <f>Prices!H1215</f>
        <v>3.6180116550766448E-3</v>
      </c>
      <c r="C1215" s="21">
        <f>Prices!I1215</f>
        <v>-4.5443523661556906E-3</v>
      </c>
      <c r="D1215" s="21">
        <f>Prices!J1215</f>
        <v>-2.0311695956494513E-2</v>
      </c>
      <c r="E1215" s="21">
        <f>Prices!K1215</f>
        <v>-3.9007994871598228E-4</v>
      </c>
    </row>
    <row r="1216" spans="1:5" x14ac:dyDescent="0.2">
      <c r="A1216" s="41">
        <f>Prices!G1216</f>
        <v>42184</v>
      </c>
      <c r="B1216" s="21">
        <f>Prices!H1216</f>
        <v>-9.7061254084109625E-3</v>
      </c>
      <c r="C1216" s="21">
        <f>Prices!I1216</f>
        <v>-1.8808520749697411E-2</v>
      </c>
      <c r="D1216" s="21">
        <f>Prices!J1216</f>
        <v>-2.9894108216251825E-2</v>
      </c>
      <c r="E1216" s="21">
        <f>Prices!K1216</f>
        <v>-2.0866193609611283E-2</v>
      </c>
    </row>
    <row r="1217" spans="1:5" x14ac:dyDescent="0.2">
      <c r="A1217" s="41">
        <f>Prices!G1217</f>
        <v>42185</v>
      </c>
      <c r="B1217" s="21">
        <f>Prices!H1217</f>
        <v>-6.8609288477227111E-3</v>
      </c>
      <c r="C1217" s="21">
        <f>Prices!I1217</f>
        <v>9.8404210535887326E-3</v>
      </c>
      <c r="D1217" s="21">
        <f>Prices!J1217</f>
        <v>-4.9725296392766349E-4</v>
      </c>
      <c r="E1217" s="21">
        <f>Prices!K1217</f>
        <v>2.6584894755439237E-3</v>
      </c>
    </row>
    <row r="1218" spans="1:5" x14ac:dyDescent="0.2">
      <c r="A1218" s="41">
        <f>Prices!G1218</f>
        <v>42186</v>
      </c>
      <c r="B1218" s="21">
        <f>Prices!H1218</f>
        <v>1.3393495204678155E-2</v>
      </c>
      <c r="C1218" s="21">
        <f>Prices!I1218</f>
        <v>7.6020644787757607E-3</v>
      </c>
      <c r="D1218" s="21">
        <f>Prices!J1218</f>
        <v>1.4421171236017605E-2</v>
      </c>
      <c r="E1218" s="21">
        <f>Prices!K1218</f>
        <v>6.9360403748921495E-3</v>
      </c>
    </row>
    <row r="1219" spans="1:5" x14ac:dyDescent="0.2">
      <c r="A1219" s="41">
        <f>Prices!G1219</f>
        <v>42187</v>
      </c>
      <c r="B1219" s="21">
        <f>Prices!H1219</f>
        <v>-2.7792890958758509E-4</v>
      </c>
      <c r="C1219" s="21">
        <f>Prices!I1219</f>
        <v>7.3164638322786857E-4</v>
      </c>
      <c r="D1219" s="21">
        <f>Prices!J1219</f>
        <v>9.8013273225627806E-4</v>
      </c>
      <c r="E1219" s="21">
        <f>Prices!K1219</f>
        <v>-3.080229438562343E-4</v>
      </c>
    </row>
    <row r="1220" spans="1:5" x14ac:dyDescent="0.2">
      <c r="A1220" s="41">
        <f>Prices!G1220</f>
        <v>42191</v>
      </c>
      <c r="B1220" s="21">
        <f>Prices!H1220</f>
        <v>9.3236577890081478E-3</v>
      </c>
      <c r="C1220" s="21">
        <f>Prices!I1220</f>
        <v>-3.8153069471004164E-3</v>
      </c>
      <c r="D1220" s="21">
        <f>Prices!J1220</f>
        <v>-1.2242985239504289E-2</v>
      </c>
      <c r="E1220" s="21">
        <f>Prices!K1220</f>
        <v>-3.861756607829947E-3</v>
      </c>
    </row>
    <row r="1221" spans="1:5" x14ac:dyDescent="0.2">
      <c r="A1221" s="41">
        <f>Prices!G1221</f>
        <v>42192</v>
      </c>
      <c r="B1221" s="21">
        <f>Prices!H1221</f>
        <v>1.7371883427909324E-2</v>
      </c>
      <c r="C1221" s="21">
        <f>Prices!I1221</f>
        <v>1.5595078397405704E-3</v>
      </c>
      <c r="D1221" s="21">
        <f>Prices!J1221</f>
        <v>-1.8839961352997037E-2</v>
      </c>
      <c r="E1221" s="21">
        <f>Prices!K1221</f>
        <v>6.0809750474632995E-3</v>
      </c>
    </row>
    <row r="1222" spans="1:5" x14ac:dyDescent="0.2">
      <c r="A1222" s="41">
        <f>Prices!G1222</f>
        <v>42193</v>
      </c>
      <c r="B1222" s="21">
        <f>Prices!H1222</f>
        <v>-9.8932156302196025E-3</v>
      </c>
      <c r="C1222" s="21">
        <f>Prices!I1222</f>
        <v>-1.6074364486503012E-2</v>
      </c>
      <c r="D1222" s="21">
        <f>Prices!J1222</f>
        <v>-7.0742208332412737E-3</v>
      </c>
      <c r="E1222" s="21">
        <f>Prices!K1222</f>
        <v>-1.6652748966799358E-2</v>
      </c>
    </row>
    <row r="1223" spans="1:5" x14ac:dyDescent="0.2">
      <c r="A1223" s="41">
        <f>Prices!G1223</f>
        <v>42194</v>
      </c>
      <c r="B1223" s="21">
        <f>Prices!H1223</f>
        <v>-3.8323111359290533E-3</v>
      </c>
      <c r="C1223" s="21">
        <f>Prices!I1223</f>
        <v>1.0914543790650599E-2</v>
      </c>
      <c r="D1223" s="21">
        <f>Prices!J1223</f>
        <v>-1.2213904056501912E-2</v>
      </c>
      <c r="E1223" s="21">
        <f>Prices!K1223</f>
        <v>2.2622026295469055E-3</v>
      </c>
    </row>
    <row r="1224" spans="1:5" x14ac:dyDescent="0.2">
      <c r="A1224" s="41">
        <f>Prices!G1224</f>
        <v>42195</v>
      </c>
      <c r="B1224" s="21">
        <f>Prices!H1224</f>
        <v>4.6718558845188825E-3</v>
      </c>
      <c r="C1224" s="21">
        <f>Prices!I1224</f>
        <v>2.0995017777018621E-2</v>
      </c>
      <c r="D1224" s="21">
        <f>Prices!J1224</f>
        <v>1.7517077066849573E-2</v>
      </c>
      <c r="E1224" s="21">
        <f>Prices!K1224</f>
        <v>1.2338484808258832E-2</v>
      </c>
    </row>
    <row r="1225" spans="1:5" x14ac:dyDescent="0.2">
      <c r="A1225" s="41">
        <f>Prices!G1225</f>
        <v>42198</v>
      </c>
      <c r="B1225" s="21">
        <f>Prices!H1225</f>
        <v>1.0393878055040691E-2</v>
      </c>
      <c r="C1225" s="21">
        <f>Prices!I1225</f>
        <v>2.719211320343895E-2</v>
      </c>
      <c r="D1225" s="21">
        <f>Prices!J1225</f>
        <v>6.5822877619960973E-3</v>
      </c>
      <c r="E1225" s="21">
        <f>Prices!K1225</f>
        <v>1.1066049496427866E-2</v>
      </c>
    </row>
    <row r="1226" spans="1:5" x14ac:dyDescent="0.2">
      <c r="A1226" s="41">
        <f>Prices!G1226</f>
        <v>42199</v>
      </c>
      <c r="B1226" s="21">
        <f>Prices!H1226</f>
        <v>-1.2183150653594513E-3</v>
      </c>
      <c r="C1226" s="21">
        <f>Prices!I1226</f>
        <v>2.1950523905446273E-2</v>
      </c>
      <c r="D1226" s="21">
        <f>Prices!J1226</f>
        <v>5.0294848680487725E-4</v>
      </c>
      <c r="E1226" s="21">
        <f>Prices!K1226</f>
        <v>4.4531589653222792E-3</v>
      </c>
    </row>
    <row r="1227" spans="1:5" x14ac:dyDescent="0.2">
      <c r="A1227" s="41">
        <f>Prices!G1227</f>
        <v>42200</v>
      </c>
      <c r="B1227" s="21">
        <f>Prices!H1227</f>
        <v>-1.89729211440606E-3</v>
      </c>
      <c r="C1227" s="21">
        <f>Prices!I1227</f>
        <v>-9.4078168165099285E-3</v>
      </c>
      <c r="D1227" s="21">
        <f>Prices!J1227</f>
        <v>-7.0386529794138619E-3</v>
      </c>
      <c r="E1227" s="21">
        <f>Prices!K1227</f>
        <v>-7.349861476158015E-4</v>
      </c>
    </row>
    <row r="1228" spans="1:5" x14ac:dyDescent="0.2">
      <c r="A1228" s="41">
        <f>Prices!G1228</f>
        <v>42201</v>
      </c>
      <c r="B1228" s="21">
        <f>Prices!H1228</f>
        <v>2.4441461074767483E-3</v>
      </c>
      <c r="C1228" s="21">
        <f>Prices!I1228</f>
        <v>3.0985079384033609E-2</v>
      </c>
      <c r="D1228" s="21">
        <f>Prices!J1228</f>
        <v>2.2278528674596343E-2</v>
      </c>
      <c r="E1228" s="21">
        <f>Prices!K1228</f>
        <v>8.0146805473277904E-3</v>
      </c>
    </row>
    <row r="1229" spans="1:5" x14ac:dyDescent="0.2">
      <c r="A1229" s="41">
        <f>Prices!G1229</f>
        <v>42202</v>
      </c>
      <c r="B1229" s="21">
        <f>Prices!H1229</f>
        <v>-5.9597527430590644E-3</v>
      </c>
      <c r="C1229" s="21">
        <f>Prices!I1229</f>
        <v>1.5836593224016982E-2</v>
      </c>
      <c r="D1229" s="21">
        <f>Prices!J1229</f>
        <v>-5.9437978872290964E-3</v>
      </c>
      <c r="E1229" s="21">
        <f>Prices!K1229</f>
        <v>1.1061832220924384E-3</v>
      </c>
    </row>
    <row r="1230" spans="1:5" x14ac:dyDescent="0.2">
      <c r="A1230" s="41">
        <f>Prices!G1230</f>
        <v>42205</v>
      </c>
      <c r="B1230" s="21">
        <f>Prices!H1230</f>
        <v>-3.951652398333302E-3</v>
      </c>
      <c r="C1230" s="21">
        <f>Prices!I1230</f>
        <v>1.0538140285094588E-2</v>
      </c>
      <c r="D1230" s="21">
        <f>Prices!J1230</f>
        <v>-1.8435587511401508E-2</v>
      </c>
      <c r="E1230" s="21">
        <f>Prices!K1230</f>
        <v>7.7123353389474403E-4</v>
      </c>
    </row>
    <row r="1231" spans="1:5" x14ac:dyDescent="0.2">
      <c r="A1231" s="41">
        <f>Prices!G1231</f>
        <v>42206</v>
      </c>
      <c r="B1231" s="21">
        <f>Prices!H1231</f>
        <v>-4.9244119502564014E-3</v>
      </c>
      <c r="C1231" s="21">
        <f>Prices!I1231</f>
        <v>-2.0491988767090685E-4</v>
      </c>
      <c r="D1231" s="21">
        <f>Prices!J1231</f>
        <v>4.5686373224071986E-3</v>
      </c>
      <c r="E1231" s="21">
        <f>Prices!K1231</f>
        <v>-4.2616891933443535E-3</v>
      </c>
    </row>
    <row r="1232" spans="1:5" x14ac:dyDescent="0.2">
      <c r="A1232" s="41">
        <f>Prices!G1232</f>
        <v>42207</v>
      </c>
      <c r="B1232" s="21">
        <f>Prices!H1232</f>
        <v>5.7737527044815313E-3</v>
      </c>
      <c r="C1232" s="21">
        <f>Prices!I1232</f>
        <v>5.5328730369863521E-4</v>
      </c>
      <c r="D1232" s="21">
        <f>Prices!J1232</f>
        <v>-1.920172103521145E-2</v>
      </c>
      <c r="E1232" s="21">
        <f>Prices!K1232</f>
        <v>-2.3877100868345824E-3</v>
      </c>
    </row>
    <row r="1233" spans="1:5" x14ac:dyDescent="0.2">
      <c r="A1233" s="41">
        <f>Prices!G1233</f>
        <v>42208</v>
      </c>
      <c r="B1233" s="21">
        <f>Prices!H1233</f>
        <v>-8.8844490324163309E-3</v>
      </c>
      <c r="C1233" s="21">
        <f>Prices!I1233</f>
        <v>-1.2472631213072516E-2</v>
      </c>
      <c r="D1233" s="21">
        <f>Prices!J1233</f>
        <v>1.236492810200529E-2</v>
      </c>
      <c r="E1233" s="21">
        <f>Prices!K1233</f>
        <v>-5.676040279191108E-3</v>
      </c>
    </row>
    <row r="1234" spans="1:5" x14ac:dyDescent="0.2">
      <c r="A1234" s="41">
        <f>Prices!G1234</f>
        <v>42209</v>
      </c>
      <c r="B1234" s="21">
        <f>Prices!H1234</f>
        <v>-1.282594234383069E-2</v>
      </c>
      <c r="C1234" s="21">
        <f>Prices!I1234</f>
        <v>9.7971773755810121E-2</v>
      </c>
      <c r="D1234" s="21">
        <f>Prices!J1234</f>
        <v>-1.1704568242549507E-2</v>
      </c>
      <c r="E1234" s="21">
        <f>Prices!K1234</f>
        <v>-1.0703328044585847E-2</v>
      </c>
    </row>
    <row r="1235" spans="1:5" x14ac:dyDescent="0.2">
      <c r="A1235" s="41">
        <f>Prices!G1235</f>
        <v>42212</v>
      </c>
      <c r="B1235" s="21">
        <f>Prices!H1235</f>
        <v>-2.7942098134338838E-3</v>
      </c>
      <c r="C1235" s="21">
        <f>Prices!I1235</f>
        <v>3.7587831015684081E-3</v>
      </c>
      <c r="D1235" s="21">
        <f>Prices!J1235</f>
        <v>-5.664797874509131E-3</v>
      </c>
      <c r="E1235" s="21">
        <f>Prices!K1235</f>
        <v>-5.7750148178546956E-3</v>
      </c>
    </row>
    <row r="1236" spans="1:5" x14ac:dyDescent="0.2">
      <c r="A1236" s="41">
        <f>Prices!G1236</f>
        <v>42213</v>
      </c>
      <c r="B1236" s="21">
        <f>Prices!H1236</f>
        <v>1.0086916652267424E-2</v>
      </c>
      <c r="C1236" s="21">
        <f>Prices!I1236</f>
        <v>-1.0123976058858841E-2</v>
      </c>
      <c r="D1236" s="21">
        <f>Prices!J1236</f>
        <v>2.1750910708792537E-2</v>
      </c>
      <c r="E1236" s="21">
        <f>Prices!K1236</f>
        <v>1.2386154420169104E-2</v>
      </c>
    </row>
    <row r="1237" spans="1:5" x14ac:dyDescent="0.2">
      <c r="A1237" s="41">
        <f>Prices!G1237</f>
        <v>42214</v>
      </c>
      <c r="B1237" s="21">
        <f>Prices!H1237</f>
        <v>1.8029368742420739E-3</v>
      </c>
      <c r="C1237" s="21">
        <f>Prices!I1237</f>
        <v>5.6460824741271232E-3</v>
      </c>
      <c r="D1237" s="21">
        <f>Prices!J1237</f>
        <v>1.2164127761158605E-2</v>
      </c>
      <c r="E1237" s="21">
        <f>Prices!K1237</f>
        <v>7.3187951749671409E-3</v>
      </c>
    </row>
    <row r="1238" spans="1:5" x14ac:dyDescent="0.2">
      <c r="A1238" s="41">
        <f>Prices!G1238</f>
        <v>42215</v>
      </c>
      <c r="B1238" s="21">
        <f>Prices!H1238</f>
        <v>-9.6870547832797439E-4</v>
      </c>
      <c r="C1238" s="21">
        <f>Prices!I1238</f>
        <v>1.4669133037862325E-2</v>
      </c>
      <c r="D1238" s="21">
        <f>Prices!J1238</f>
        <v>2.5038352356150373E-3</v>
      </c>
      <c r="E1238" s="21">
        <f>Prices!K1238</f>
        <v>2.8367565729991995E-5</v>
      </c>
    </row>
    <row r="1239" spans="1:5" x14ac:dyDescent="0.2">
      <c r="A1239" s="41">
        <f>Prices!G1239</f>
        <v>42216</v>
      </c>
      <c r="B1239" s="21">
        <f>Prices!H1239</f>
        <v>-2.4948041896857226E-3</v>
      </c>
      <c r="C1239" s="21">
        <f>Prices!I1239</f>
        <v>-1.1363924565921391E-3</v>
      </c>
      <c r="D1239" s="21">
        <f>Prices!J1239</f>
        <v>-3.4966899002288887E-3</v>
      </c>
      <c r="E1239" s="21">
        <f>Prices!K1239</f>
        <v>-2.2715200228432542E-3</v>
      </c>
    </row>
    <row r="1240" spans="1:5" x14ac:dyDescent="0.2">
      <c r="A1240" s="41">
        <f>Prices!G1240</f>
        <v>42219</v>
      </c>
      <c r="B1240" s="21">
        <f>Prices!H1240</f>
        <v>2.7785866022409992E-3</v>
      </c>
      <c r="C1240" s="21">
        <f>Prices!I1240</f>
        <v>-2.0890294971637191E-3</v>
      </c>
      <c r="D1240" s="21">
        <f>Prices!J1240</f>
        <v>1.7042618474549576E-2</v>
      </c>
      <c r="E1240" s="21">
        <f>Prices!K1240</f>
        <v>-2.7568868152492154E-3</v>
      </c>
    </row>
    <row r="1241" spans="1:5" x14ac:dyDescent="0.2">
      <c r="A1241" s="41">
        <f>Prices!G1241</f>
        <v>42220</v>
      </c>
      <c r="B1241" s="21">
        <f>Prices!H1241</f>
        <v>9.6975819358296089E-4</v>
      </c>
      <c r="C1241" s="21">
        <f>Prices!I1241</f>
        <v>-5.8501345643089397E-3</v>
      </c>
      <c r="D1241" s="21">
        <f>Prices!J1241</f>
        <v>3.9425178212317835E-3</v>
      </c>
      <c r="E1241" s="21">
        <f>Prices!K1241</f>
        <v>-2.2497049209078135E-3</v>
      </c>
    </row>
    <row r="1242" spans="1:5" x14ac:dyDescent="0.2">
      <c r="A1242" s="41">
        <f>Prices!G1242</f>
        <v>42221</v>
      </c>
      <c r="B1242" s="21">
        <f>Prices!H1242</f>
        <v>2.4386846309019852E-2</v>
      </c>
      <c r="C1242" s="21">
        <f>Prices!I1242</f>
        <v>9.6070993280277239E-3</v>
      </c>
      <c r="D1242" s="21">
        <f>Prices!J1242</f>
        <v>1.0309224602142342E-2</v>
      </c>
      <c r="E1242" s="21">
        <f>Prices!K1242</f>
        <v>3.1146789732108271E-3</v>
      </c>
    </row>
    <row r="1243" spans="1:5" x14ac:dyDescent="0.2">
      <c r="A1243" s="41">
        <f>Prices!G1243</f>
        <v>42222</v>
      </c>
      <c r="B1243" s="21">
        <f>Prices!H1243</f>
        <v>-9.7943921679974136E-3</v>
      </c>
      <c r="C1243" s="21">
        <f>Prices!I1243</f>
        <v>-1.4059348557884266E-2</v>
      </c>
      <c r="D1243" s="21">
        <f>Prices!J1243</f>
        <v>-6.3165272273802975E-3</v>
      </c>
      <c r="E1243" s="21">
        <f>Prices!K1243</f>
        <v>-7.7529851406474837E-3</v>
      </c>
    </row>
    <row r="1244" spans="1:5" x14ac:dyDescent="0.2">
      <c r="A1244" s="41">
        <f>Prices!G1244</f>
        <v>42223</v>
      </c>
      <c r="B1244" s="21">
        <f>Prices!H1244</f>
        <v>-2.1156787049177676E-2</v>
      </c>
      <c r="C1244" s="21">
        <f>Prices!I1244</f>
        <v>-1.2918787275906674E-2</v>
      </c>
      <c r="D1244" s="21">
        <f>Prices!J1244</f>
        <v>0.1237166464543431</v>
      </c>
      <c r="E1244" s="21">
        <f>Prices!K1244</f>
        <v>-2.8748828113334124E-3</v>
      </c>
    </row>
    <row r="1245" spans="1:5" x14ac:dyDescent="0.2">
      <c r="A1245" s="41">
        <f>Prices!G1245</f>
        <v>42226</v>
      </c>
      <c r="B1245" s="21">
        <f>Prices!H1245</f>
        <v>3.2279273036335365E-3</v>
      </c>
      <c r="C1245" s="21">
        <f>Prices!I1245</f>
        <v>2.6405510170646185E-3</v>
      </c>
      <c r="D1245" s="21">
        <f>Prices!J1245</f>
        <v>3.4812374767088761E-2</v>
      </c>
      <c r="E1245" s="21">
        <f>Prices!K1245</f>
        <v>1.2808166814617383E-2</v>
      </c>
    </row>
    <row r="1246" spans="1:5" x14ac:dyDescent="0.2">
      <c r="A1246" s="41">
        <f>Prices!G1246</f>
        <v>42227</v>
      </c>
      <c r="B1246" s="21">
        <f>Prices!H1246</f>
        <v>6.2953309839437746E-3</v>
      </c>
      <c r="C1246" s="21">
        <f>Prices!I1246</f>
        <v>6.6029933199132085E-3</v>
      </c>
      <c r="D1246" s="21">
        <f>Prices!J1246</f>
        <v>-5.0459641368241215E-3</v>
      </c>
      <c r="E1246" s="21">
        <f>Prices!K1246</f>
        <v>-9.5571028381046252E-3</v>
      </c>
    </row>
    <row r="1247" spans="1:5" x14ac:dyDescent="0.2">
      <c r="A1247" s="41">
        <f>Prices!G1247</f>
        <v>42228</v>
      </c>
      <c r="B1247" s="21">
        <f>Prices!H1247</f>
        <v>9.0367276713479144E-3</v>
      </c>
      <c r="C1247" s="21">
        <f>Prices!I1247</f>
        <v>-2.9385884192263401E-3</v>
      </c>
      <c r="D1247" s="21">
        <f>Prices!J1247</f>
        <v>2.5357775107903713E-3</v>
      </c>
      <c r="E1247" s="21">
        <f>Prices!K1247</f>
        <v>9.5005490957422722E-4</v>
      </c>
    </row>
    <row r="1248" spans="1:5" x14ac:dyDescent="0.2">
      <c r="A1248" s="41">
        <f>Prices!G1248</f>
        <v>42229</v>
      </c>
      <c r="B1248" s="21">
        <f>Prices!H1248</f>
        <v>-6.4756589577255729E-3</v>
      </c>
      <c r="C1248" s="21">
        <f>Prices!I1248</f>
        <v>7.1304976678936427E-3</v>
      </c>
      <c r="D1248" s="21">
        <f>Prices!J1248</f>
        <v>-8.4313501799101465E-3</v>
      </c>
      <c r="E1248" s="21">
        <f>Prices!K1248</f>
        <v>-1.2752119735933709E-3</v>
      </c>
    </row>
    <row r="1249" spans="1:5" x14ac:dyDescent="0.2">
      <c r="A1249" s="41">
        <f>Prices!G1249</f>
        <v>42230</v>
      </c>
      <c r="B1249" s="21">
        <f>Prices!H1249</f>
        <v>3.7441226762438742E-3</v>
      </c>
      <c r="C1249" s="21">
        <f>Prices!I1249</f>
        <v>3.5117022505886109E-3</v>
      </c>
      <c r="D1249" s="21">
        <f>Prices!J1249</f>
        <v>8.4980264324108212E-4</v>
      </c>
      <c r="E1249" s="21">
        <f>Prices!K1249</f>
        <v>3.9119638755009678E-3</v>
      </c>
    </row>
    <row r="1250" spans="1:5" x14ac:dyDescent="0.2">
      <c r="A1250" s="41">
        <f>Prices!G1250</f>
        <v>42233</v>
      </c>
      <c r="B1250" s="21">
        <f>Prices!H1250</f>
        <v>-6.4933649486385199E-3</v>
      </c>
      <c r="C1250" s="21">
        <f>Prices!I1250</f>
        <v>6.9611479732902826E-3</v>
      </c>
      <c r="D1250" s="21">
        <f>Prices!J1250</f>
        <v>-6.3720765957757664E-3</v>
      </c>
      <c r="E1250" s="21">
        <f>Prices!K1250</f>
        <v>5.2114240209388818E-3</v>
      </c>
    </row>
    <row r="1251" spans="1:5" x14ac:dyDescent="0.2">
      <c r="A1251" s="41">
        <f>Prices!G1251</f>
        <v>42234</v>
      </c>
      <c r="B1251" s="21">
        <f>Prices!H1251</f>
        <v>-3.3791869859731247E-2</v>
      </c>
      <c r="C1251" s="21">
        <f>Prices!I1251</f>
        <v>-3.7368671273807497E-4</v>
      </c>
      <c r="D1251" s="21">
        <f>Prices!J1251</f>
        <v>-9.1017792533084618E-3</v>
      </c>
      <c r="E1251" s="21">
        <f>Prices!K1251</f>
        <v>-2.6255299342222704E-3</v>
      </c>
    </row>
    <row r="1252" spans="1:5" x14ac:dyDescent="0.2">
      <c r="A1252" s="41">
        <f>Prices!G1252</f>
        <v>42235</v>
      </c>
      <c r="B1252" s="21">
        <f>Prices!H1252</f>
        <v>-1.3097447433470277E-2</v>
      </c>
      <c r="C1252" s="21">
        <f>Prices!I1252</f>
        <v>-3.9250697977192273E-3</v>
      </c>
      <c r="D1252" s="21">
        <f>Prices!J1252</f>
        <v>-3.898956159595568E-3</v>
      </c>
      <c r="E1252" s="21">
        <f>Prices!K1252</f>
        <v>-8.2548765064381913E-3</v>
      </c>
    </row>
    <row r="1253" spans="1:5" x14ac:dyDescent="0.2">
      <c r="A1253" s="41">
        <f>Prices!G1253</f>
        <v>42236</v>
      </c>
      <c r="B1253" s="21">
        <f>Prices!H1253</f>
        <v>-2.0422479847528254E-3</v>
      </c>
      <c r="C1253" s="21">
        <f>Prices!I1253</f>
        <v>-3.216243912386918E-2</v>
      </c>
      <c r="D1253" s="21">
        <f>Prices!J1253</f>
        <v>-3.6102883683754139E-2</v>
      </c>
      <c r="E1253" s="21">
        <f>Prices!K1253</f>
        <v>-2.1100170100298521E-2</v>
      </c>
    </row>
    <row r="1254" spans="1:5" x14ac:dyDescent="0.2">
      <c r="A1254" s="41">
        <f>Prices!G1254</f>
        <v>42237</v>
      </c>
      <c r="B1254" s="21">
        <f>Prices!H1254</f>
        <v>-2.7618815332029943E-2</v>
      </c>
      <c r="C1254" s="21">
        <f>Prices!I1254</f>
        <v>-4.1316075775682415E-2</v>
      </c>
      <c r="D1254" s="21">
        <f>Prices!J1254</f>
        <v>-3.1137125616518047E-2</v>
      </c>
      <c r="E1254" s="21">
        <f>Prices!K1254</f>
        <v>-3.1850965323014013E-2</v>
      </c>
    </row>
    <row r="1255" spans="1:5" x14ac:dyDescent="0.2">
      <c r="A1255" s="41">
        <f>Prices!G1255</f>
        <v>42240</v>
      </c>
      <c r="B1255" s="21">
        <f>Prices!H1255</f>
        <v>-3.8924191174845933E-2</v>
      </c>
      <c r="C1255" s="21">
        <f>Prices!I1255</f>
        <v>-6.2895562684364803E-2</v>
      </c>
      <c r="D1255" s="21">
        <f>Prices!J1255</f>
        <v>-3.5398097722605493E-2</v>
      </c>
      <c r="E1255" s="21">
        <f>Prices!K1255</f>
        <v>-3.9413693006101091E-2</v>
      </c>
    </row>
    <row r="1256" spans="1:5" x14ac:dyDescent="0.2">
      <c r="A1256" s="41">
        <f>Prices!G1256</f>
        <v>42241</v>
      </c>
      <c r="B1256" s="21">
        <f>Prices!H1256</f>
        <v>-1.3291618306449576E-2</v>
      </c>
      <c r="C1256" s="21">
        <f>Prices!I1256</f>
        <v>6.4742911355131216E-3</v>
      </c>
      <c r="D1256" s="21">
        <f>Prices!J1256</f>
        <v>-2.0763047794214229E-2</v>
      </c>
      <c r="E1256" s="21">
        <f>Prices!K1256</f>
        <v>-1.3521995197235293E-2</v>
      </c>
    </row>
    <row r="1257" spans="1:5" x14ac:dyDescent="0.2">
      <c r="A1257" s="41">
        <f>Prices!G1257</f>
        <v>42242</v>
      </c>
      <c r="B1257" s="21">
        <f>Prices!H1257</f>
        <v>2.7416806342657193E-2</v>
      </c>
      <c r="C1257" s="21">
        <f>Prices!I1257</f>
        <v>7.3761145512970527E-2</v>
      </c>
      <c r="D1257" s="21">
        <f>Prices!J1257</f>
        <v>7.5443488064488085E-2</v>
      </c>
      <c r="E1257" s="21">
        <f>Prices!K1257</f>
        <v>3.9033859095586321E-2</v>
      </c>
    </row>
    <row r="1258" spans="1:5" x14ac:dyDescent="0.2">
      <c r="A1258" s="41">
        <f>Prices!G1258</f>
        <v>42243</v>
      </c>
      <c r="B1258" s="21">
        <f>Prices!H1258</f>
        <v>1.9280999690549416E-2</v>
      </c>
      <c r="C1258" s="21">
        <f>Prices!I1258</f>
        <v>3.5145918324772207E-2</v>
      </c>
      <c r="D1258" s="21">
        <f>Prices!J1258</f>
        <v>3.759765475075949E-2</v>
      </c>
      <c r="E1258" s="21">
        <f>Prices!K1258</f>
        <v>2.4297748404812358E-2</v>
      </c>
    </row>
    <row r="1259" spans="1:5" x14ac:dyDescent="0.2">
      <c r="A1259" s="41">
        <f>Prices!G1259</f>
        <v>42244</v>
      </c>
      <c r="B1259" s="21">
        <f>Prices!H1259</f>
        <v>-1.7251415765304864E-2</v>
      </c>
      <c r="C1259" s="21">
        <f>Prices!I1259</f>
        <v>-6.9454479907837818E-4</v>
      </c>
      <c r="D1259" s="21">
        <f>Prices!J1259</f>
        <v>4.4191716871539999E-3</v>
      </c>
      <c r="E1259" s="21">
        <f>Prices!K1259</f>
        <v>6.0873639319747319E-4</v>
      </c>
    </row>
    <row r="1260" spans="1:5" x14ac:dyDescent="0.2">
      <c r="A1260" s="41">
        <f>Prices!G1260</f>
        <v>42247</v>
      </c>
      <c r="B1260" s="21">
        <f>Prices!H1260</f>
        <v>-3.2339219544254391E-3</v>
      </c>
      <c r="C1260" s="21">
        <f>Prices!I1260</f>
        <v>-9.8839256587088808E-3</v>
      </c>
      <c r="D1260" s="21">
        <f>Prices!J1260</f>
        <v>-1.0998730466496021E-2</v>
      </c>
      <c r="E1260" s="21">
        <f>Prices!K1260</f>
        <v>-8.3916701654499493E-3</v>
      </c>
    </row>
    <row r="1261" spans="1:5" x14ac:dyDescent="0.2">
      <c r="A1261" s="41">
        <f>Prices!G1261</f>
        <v>42248</v>
      </c>
      <c r="B1261" s="21">
        <f>Prices!H1261</f>
        <v>-1.4058458472663281E-2</v>
      </c>
      <c r="C1261" s="21">
        <f>Prices!I1261</f>
        <v>-3.1878221323437761E-2</v>
      </c>
      <c r="D1261" s="21">
        <f>Prices!J1261</f>
        <v>-4.0925183390339459E-2</v>
      </c>
      <c r="E1261" s="21">
        <f>Prices!K1261</f>
        <v>-2.9576446573270077E-2</v>
      </c>
    </row>
    <row r="1262" spans="1:5" x14ac:dyDescent="0.2">
      <c r="A1262" s="41">
        <f>Prices!G1262</f>
        <v>42249</v>
      </c>
      <c r="B1262" s="21">
        <f>Prices!H1262</f>
        <v>9.714644830979214E-3</v>
      </c>
      <c r="C1262" s="21">
        <f>Prices!I1262</f>
        <v>2.8215269649703778E-2</v>
      </c>
      <c r="D1262" s="21">
        <f>Prices!J1262</f>
        <v>3.0147972945962165E-2</v>
      </c>
      <c r="E1262" s="21">
        <f>Prices!K1262</f>
        <v>1.8292974600429224E-2</v>
      </c>
    </row>
    <row r="1263" spans="1:5" x14ac:dyDescent="0.2">
      <c r="A1263" s="41">
        <f>Prices!G1263</f>
        <v>42250</v>
      </c>
      <c r="B1263" s="21">
        <f>Prices!H1263</f>
        <v>6.5176068300399365E-3</v>
      </c>
      <c r="C1263" s="21">
        <f>Prices!I1263</f>
        <v>-1.1419061337269332E-2</v>
      </c>
      <c r="D1263" s="21">
        <f>Prices!J1263</f>
        <v>2.701931822274295E-3</v>
      </c>
      <c r="E1263" s="21">
        <f>Prices!K1263</f>
        <v>1.1647937858398905E-3</v>
      </c>
    </row>
    <row r="1264" spans="1:5" x14ac:dyDescent="0.2">
      <c r="A1264" s="41">
        <f>Prices!G1264</f>
        <v>42251</v>
      </c>
      <c r="B1264" s="21">
        <f>Prices!H1264</f>
        <v>-1.4955222196055981E-2</v>
      </c>
      <c r="C1264" s="21">
        <f>Prices!I1264</f>
        <v>-1.1332988560786905E-2</v>
      </c>
      <c r="D1264" s="21">
        <f>Prices!J1264</f>
        <v>-2.3349976702420783E-2</v>
      </c>
      <c r="E1264" s="21">
        <f>Prices!K1264</f>
        <v>-1.5329595630917514E-2</v>
      </c>
    </row>
    <row r="1265" spans="1:5" x14ac:dyDescent="0.2">
      <c r="A1265" s="41">
        <f>Prices!G1265</f>
        <v>42255</v>
      </c>
      <c r="B1265" s="21">
        <f>Prices!H1265</f>
        <v>3.89734366488933E-2</v>
      </c>
      <c r="C1265" s="21">
        <f>Prices!I1265</f>
        <v>3.7154309489487725E-2</v>
      </c>
      <c r="D1265" s="21">
        <f>Prices!J1265</f>
        <v>4.2758575743724325E-2</v>
      </c>
      <c r="E1265" s="21">
        <f>Prices!K1265</f>
        <v>2.5083053334552297E-2</v>
      </c>
    </row>
    <row r="1266" spans="1:5" x14ac:dyDescent="0.2">
      <c r="A1266" s="41">
        <f>Prices!G1266</f>
        <v>42256</v>
      </c>
      <c r="B1266" s="21">
        <f>Prices!H1266</f>
        <v>-1.8981475512234031E-2</v>
      </c>
      <c r="C1266" s="21">
        <f>Prices!I1266</f>
        <v>-1.255988676533093E-3</v>
      </c>
      <c r="D1266" s="21">
        <f>Prices!J1266</f>
        <v>-1.9841518732103047E-2</v>
      </c>
      <c r="E1266" s="21">
        <f>Prices!K1266</f>
        <v>-1.389756045083701E-2</v>
      </c>
    </row>
    <row r="1267" spans="1:5" x14ac:dyDescent="0.2">
      <c r="A1267" s="41">
        <f>Prices!G1267</f>
        <v>42257</v>
      </c>
      <c r="B1267" s="21">
        <f>Prices!H1267</f>
        <v>-1.5356652441990241E-2</v>
      </c>
      <c r="C1267" s="21">
        <f>Prices!I1267</f>
        <v>1.035036174983639E-2</v>
      </c>
      <c r="D1267" s="21">
        <f>Prices!J1267</f>
        <v>1.5744591622945059E-2</v>
      </c>
      <c r="E1267" s="21">
        <f>Prices!K1267</f>
        <v>5.2779550339641101E-3</v>
      </c>
    </row>
    <row r="1268" spans="1:5" x14ac:dyDescent="0.2">
      <c r="A1268" s="41">
        <f>Prices!G1268</f>
        <v>42258</v>
      </c>
      <c r="B1268" s="21">
        <f>Prices!H1268</f>
        <v>8.2659908564198317E-3</v>
      </c>
      <c r="C1268" s="21">
        <f>Prices!I1268</f>
        <v>1.378678832550273E-2</v>
      </c>
      <c r="D1268" s="21">
        <f>Prices!J1268</f>
        <v>3.1001317019434538E-3</v>
      </c>
      <c r="E1268" s="21">
        <f>Prices!K1268</f>
        <v>4.4870433311676727E-3</v>
      </c>
    </row>
    <row r="1269" spans="1:5" x14ac:dyDescent="0.2">
      <c r="A1269" s="41">
        <f>Prices!G1269</f>
        <v>42261</v>
      </c>
      <c r="B1269" s="21">
        <f>Prices!H1269</f>
        <v>-5.7231150746856127E-3</v>
      </c>
      <c r="C1269" s="21">
        <f>Prices!I1269</f>
        <v>-1.5223627915275206E-2</v>
      </c>
      <c r="D1269" s="21">
        <f>Prices!J1269</f>
        <v>1.7661511035089728E-3</v>
      </c>
      <c r="E1269" s="21">
        <f>Prices!K1269</f>
        <v>-4.0896559494183471E-3</v>
      </c>
    </row>
    <row r="1270" spans="1:5" x14ac:dyDescent="0.2">
      <c r="A1270" s="41">
        <f>Prices!G1270</f>
        <v>42262</v>
      </c>
      <c r="B1270" s="21">
        <f>Prices!H1270</f>
        <v>6.2194003709262278E-4</v>
      </c>
      <c r="C1270" s="21">
        <f>Prices!I1270</f>
        <v>1.8987885820049843E-3</v>
      </c>
      <c r="D1270" s="21">
        <f>Prices!J1270</f>
        <v>1.1017907719449216E-2</v>
      </c>
      <c r="E1270" s="21">
        <f>Prices!K1270</f>
        <v>1.2831311668480172E-2</v>
      </c>
    </row>
    <row r="1271" spans="1:5" x14ac:dyDescent="0.2">
      <c r="A1271" s="41">
        <f>Prices!G1271</f>
        <v>42263</v>
      </c>
      <c r="B1271" s="21">
        <f>Prices!H1271</f>
        <v>5.7531185412818984E-3</v>
      </c>
      <c r="C1271" s="21">
        <f>Prices!I1271</f>
        <v>9.6100255491857745E-3</v>
      </c>
      <c r="D1271" s="21">
        <f>Prices!J1271</f>
        <v>6.9749769091593805E-3</v>
      </c>
      <c r="E1271" s="21">
        <f>Prices!K1271</f>
        <v>8.7054144634388653E-3</v>
      </c>
    </row>
    <row r="1272" spans="1:5" x14ac:dyDescent="0.2">
      <c r="A1272" s="41">
        <f>Prices!G1272</f>
        <v>42264</v>
      </c>
      <c r="B1272" s="21">
        <f>Prices!H1272</f>
        <v>-3.4012628384368858E-3</v>
      </c>
      <c r="C1272" s="21">
        <f>Prices!I1272</f>
        <v>2.17676227155017E-2</v>
      </c>
      <c r="D1272" s="21">
        <f>Prices!J1272</f>
        <v>9.0909225432753704E-3</v>
      </c>
      <c r="E1272" s="21">
        <f>Prices!K1272</f>
        <v>-2.5610596092323634E-3</v>
      </c>
    </row>
    <row r="1273" spans="1:5" x14ac:dyDescent="0.2">
      <c r="A1273" s="41">
        <f>Prices!G1273</f>
        <v>42265</v>
      </c>
      <c r="B1273" s="21">
        <f>Prices!H1273</f>
        <v>-1.7527709496424959E-2</v>
      </c>
      <c r="C1273" s="21">
        <f>Prices!I1273</f>
        <v>2.5794706945525547E-3</v>
      </c>
      <c r="D1273" s="21">
        <f>Prices!J1273</f>
        <v>-8.5838689522987899E-4</v>
      </c>
      <c r="E1273" s="21">
        <f>Prices!K1273</f>
        <v>-1.6164165808483677E-2</v>
      </c>
    </row>
    <row r="1274" spans="1:5" x14ac:dyDescent="0.2">
      <c r="A1274" s="41">
        <f>Prices!G1274</f>
        <v>42268</v>
      </c>
      <c r="B1274" s="21">
        <f>Prices!H1274</f>
        <v>5.9998419979108934E-3</v>
      </c>
      <c r="C1274" s="21">
        <f>Prices!I1274</f>
        <v>1.5048304617270691E-2</v>
      </c>
      <c r="D1274" s="21">
        <f>Prices!J1274</f>
        <v>1.030466002916719E-2</v>
      </c>
      <c r="E1274" s="21">
        <f>Prices!K1274</f>
        <v>4.5657839091290953E-3</v>
      </c>
    </row>
    <row r="1275" spans="1:5" x14ac:dyDescent="0.2">
      <c r="A1275" s="41">
        <f>Prices!G1275</f>
        <v>42269</v>
      </c>
      <c r="B1275" s="21">
        <f>Prices!H1275</f>
        <v>-2.0402765140957015E-3</v>
      </c>
      <c r="C1275" s="21">
        <f>Prices!I1275</f>
        <v>-1.8216971995260955E-2</v>
      </c>
      <c r="D1275" s="21">
        <f>Prices!J1275</f>
        <v>-2.7198785614876764E-2</v>
      </c>
      <c r="E1275" s="21">
        <f>Prices!K1275</f>
        <v>-1.2318429542511833E-2</v>
      </c>
    </row>
    <row r="1276" spans="1:5" x14ac:dyDescent="0.2">
      <c r="A1276" s="41">
        <f>Prices!G1276</f>
        <v>42270</v>
      </c>
      <c r="B1276" s="21">
        <f>Prices!H1276</f>
        <v>2.0444477528300965E-3</v>
      </c>
      <c r="C1276" s="21">
        <f>Prices!I1276</f>
        <v>-4.3276693779267239E-3</v>
      </c>
      <c r="D1276" s="21">
        <f>Prices!J1276</f>
        <v>4.8052428971192551E-3</v>
      </c>
      <c r="E1276" s="21">
        <f>Prices!K1276</f>
        <v>-2.0486426492924981E-3</v>
      </c>
    </row>
    <row r="1277" spans="1:5" x14ac:dyDescent="0.2">
      <c r="A1277" s="41">
        <f>Prices!G1277</f>
        <v>42271</v>
      </c>
      <c r="B1277" s="21">
        <f>Prices!H1277</f>
        <v>1.7264125901427772E-3</v>
      </c>
      <c r="C1277" s="21">
        <f>Prices!I1277</f>
        <v>-4.3277640373703408E-3</v>
      </c>
      <c r="D1277" s="21">
        <f>Prices!J1277</f>
        <v>1.9130647137442836E-2</v>
      </c>
      <c r="E1277" s="21">
        <f>Prices!K1277</f>
        <v>-3.3629845707411343E-3</v>
      </c>
    </row>
    <row r="1278" spans="1:5" x14ac:dyDescent="0.2">
      <c r="A1278" s="41">
        <f>Prices!G1278</f>
        <v>42272</v>
      </c>
      <c r="B1278" s="21">
        <f>Prices!H1278</f>
        <v>-7.836823494232493E-4</v>
      </c>
      <c r="C1278" s="21">
        <f>Prices!I1278</f>
        <v>-1.7798609086651096E-2</v>
      </c>
      <c r="D1278" s="21">
        <f>Prices!J1278</f>
        <v>7.2527468855743127E-3</v>
      </c>
      <c r="E1278" s="21">
        <f>Prices!K1278</f>
        <v>-4.6579307159455574E-4</v>
      </c>
    </row>
    <row r="1279" spans="1:5" x14ac:dyDescent="0.2">
      <c r="A1279" s="41">
        <f>Prices!G1279</f>
        <v>42275</v>
      </c>
      <c r="B1279" s="21">
        <f>Prices!H1279</f>
        <v>-1.8815198502653669E-3</v>
      </c>
      <c r="C1279" s="21">
        <f>Prices!I1279</f>
        <v>-3.8512180243571836E-2</v>
      </c>
      <c r="D1279" s="21">
        <f>Prices!J1279</f>
        <v>-1.3130498552743175E-2</v>
      </c>
      <c r="E1279" s="21">
        <f>Prices!K1279</f>
        <v>-2.5666090316902812E-2</v>
      </c>
    </row>
    <row r="1280" spans="1:5" x14ac:dyDescent="0.2">
      <c r="A1280" s="41">
        <f>Prices!G1280</f>
        <v>42276</v>
      </c>
      <c r="B1280" s="21">
        <f>Prices!H1280</f>
        <v>1.8850666405686701E-3</v>
      </c>
      <c r="C1280" s="21">
        <f>Prices!I1280</f>
        <v>-1.5851283740334288E-2</v>
      </c>
      <c r="D1280" s="21">
        <f>Prices!J1280</f>
        <v>1.7596880114950864E-2</v>
      </c>
      <c r="E1280" s="21">
        <f>Prices!K1280</f>
        <v>1.2328530985949993E-3</v>
      </c>
    </row>
    <row r="1281" spans="1:5" x14ac:dyDescent="0.2">
      <c r="A1281" s="41">
        <f>Prices!G1281</f>
        <v>42277</v>
      </c>
      <c r="B1281" s="21">
        <f>Prices!H1281</f>
        <v>1.6619572225172567E-2</v>
      </c>
      <c r="C1281" s="21">
        <f>Prices!I1281</f>
        <v>3.1890676512376537E-2</v>
      </c>
      <c r="D1281" s="21">
        <f>Prices!J1281</f>
        <v>3.9645611734666186E-2</v>
      </c>
      <c r="E1281" s="21">
        <f>Prices!K1281</f>
        <v>1.9075555652102061E-2</v>
      </c>
    </row>
    <row r="1282" spans="1:5" x14ac:dyDescent="0.2">
      <c r="A1282" s="41">
        <f>Prices!G1282</f>
        <v>42278</v>
      </c>
      <c r="B1282" s="21">
        <f>Prices!H1282</f>
        <v>-8.7908766901768493E-3</v>
      </c>
      <c r="C1282" s="21">
        <f>Prices!I1282</f>
        <v>1.7249788707433655E-2</v>
      </c>
      <c r="D1282" s="21">
        <f>Prices!J1282</f>
        <v>-1.9472551846956287E-2</v>
      </c>
      <c r="E1282" s="21">
        <f>Prices!K1282</f>
        <v>1.9738842324117378E-3</v>
      </c>
    </row>
    <row r="1283" spans="1:5" x14ac:dyDescent="0.2">
      <c r="A1283" s="41">
        <f>Prices!G1283</f>
        <v>42279</v>
      </c>
      <c r="B1283" s="21">
        <f>Prices!H1283</f>
        <v>1.1047088159095877E-2</v>
      </c>
      <c r="C1283" s="21">
        <f>Prices!I1283</f>
        <v>2.2699397983160896E-2</v>
      </c>
      <c r="D1283" s="21">
        <f>Prices!J1283</f>
        <v>2.6065312910469096E-2</v>
      </c>
      <c r="E1283" s="21">
        <f>Prices!K1283</f>
        <v>1.4315289254205554E-2</v>
      </c>
    </row>
    <row r="1284" spans="1:5" x14ac:dyDescent="0.2">
      <c r="A1284" s="41">
        <f>Prices!G1284</f>
        <v>42282</v>
      </c>
      <c r="B1284" s="21">
        <f>Prices!H1284</f>
        <v>1.3696806933844256E-2</v>
      </c>
      <c r="C1284" s="21">
        <f>Prices!I1284</f>
        <v>2.0918586136476014E-2</v>
      </c>
      <c r="D1284" s="21">
        <f>Prices!J1284</f>
        <v>2.5000010283535046E-2</v>
      </c>
      <c r="E1284" s="21">
        <f>Prices!K1284</f>
        <v>1.8289841072046009E-2</v>
      </c>
    </row>
    <row r="1285" spans="1:5" x14ac:dyDescent="0.2">
      <c r="A1285" s="41">
        <f>Prices!G1285</f>
        <v>42283</v>
      </c>
      <c r="B1285" s="21">
        <f>Prices!H1285</f>
        <v>-2.8844361763973895E-3</v>
      </c>
      <c r="C1285" s="21">
        <f>Prices!I1285</f>
        <v>-1.140374741656569E-2</v>
      </c>
      <c r="D1285" s="21">
        <f>Prices!J1285</f>
        <v>1.2981924882147666E-2</v>
      </c>
      <c r="E1285" s="21">
        <f>Prices!K1285</f>
        <v>-3.5882362417535285E-3</v>
      </c>
    </row>
    <row r="1286" spans="1:5" x14ac:dyDescent="0.2">
      <c r="A1286" s="41">
        <f>Prices!G1286</f>
        <v>42284</v>
      </c>
      <c r="B1286" s="21">
        <f>Prices!H1286</f>
        <v>1.0353339171038917E-2</v>
      </c>
      <c r="C1286" s="21">
        <f>Prices!I1286</f>
        <v>8.2979670103489056E-3</v>
      </c>
      <c r="D1286" s="21">
        <f>Prices!J1286</f>
        <v>1.0485454695224883E-2</v>
      </c>
      <c r="E1286" s="21">
        <f>Prices!K1286</f>
        <v>8.035633584403401E-3</v>
      </c>
    </row>
    <row r="1287" spans="1:5" x14ac:dyDescent="0.2">
      <c r="A1287" s="41">
        <f>Prices!G1287</f>
        <v>42285</v>
      </c>
      <c r="B1287" s="21">
        <f>Prices!H1287</f>
        <v>7.8356073576997705E-3</v>
      </c>
      <c r="C1287" s="21">
        <f>Prices!I1287</f>
        <v>-1.6201024764951E-2</v>
      </c>
      <c r="D1287" s="21">
        <f>Prices!J1287</f>
        <v>5.764524250869929E-3</v>
      </c>
      <c r="E1287" s="21">
        <f>Prices!K1287</f>
        <v>8.8184356322988933E-3</v>
      </c>
    </row>
    <row r="1288" spans="1:5" x14ac:dyDescent="0.2">
      <c r="A1288" s="41">
        <f>Prices!G1288</f>
        <v>42286</v>
      </c>
      <c r="B1288" s="21">
        <f>Prices!H1288</f>
        <v>-2.8408771877300723E-3</v>
      </c>
      <c r="C1288" s="21">
        <f>Prices!I1288</f>
        <v>1.245400285725462E-2</v>
      </c>
      <c r="D1288" s="21">
        <f>Prices!J1288</f>
        <v>-3.8211141504903567E-3</v>
      </c>
      <c r="E1288" s="21">
        <f>Prices!K1288</f>
        <v>7.251113576554058E-4</v>
      </c>
    </row>
    <row r="1289" spans="1:5" x14ac:dyDescent="0.2">
      <c r="A1289" s="41">
        <f>Prices!G1289</f>
        <v>42289</v>
      </c>
      <c r="B1289" s="21">
        <f>Prices!H1289</f>
        <v>3.5986353647158324E-3</v>
      </c>
      <c r="C1289" s="21">
        <f>Prices!I1289</f>
        <v>1.9247896792405239E-2</v>
      </c>
      <c r="D1289" s="21">
        <f>Prices!J1289</f>
        <v>1.0740741215844229E-2</v>
      </c>
      <c r="E1289" s="21">
        <f>Prices!K1289</f>
        <v>1.2754770636946855E-3</v>
      </c>
    </row>
    <row r="1290" spans="1:5" x14ac:dyDescent="0.2">
      <c r="A1290" s="41">
        <f>Prices!G1290</f>
        <v>42290</v>
      </c>
      <c r="B1290" s="21">
        <f>Prices!H1290</f>
        <v>-2.9878031139021085E-3</v>
      </c>
      <c r="C1290" s="21">
        <f>Prices!I1290</f>
        <v>-2.3446739790859983E-3</v>
      </c>
      <c r="D1290" s="21">
        <f>Prices!J1290</f>
        <v>1.8972262748835345E-3</v>
      </c>
      <c r="E1290" s="21">
        <f>Prices!K1290</f>
        <v>-6.8254241800043136E-3</v>
      </c>
    </row>
    <row r="1291" spans="1:5" x14ac:dyDescent="0.2">
      <c r="A1291" s="41">
        <f>Prices!G1291</f>
        <v>42291</v>
      </c>
      <c r="B1291" s="21">
        <f>Prices!H1291</f>
        <v>-0.10040452659593702</v>
      </c>
      <c r="C1291" s="21">
        <f>Prices!I1291</f>
        <v>-7.4147874767200861E-3</v>
      </c>
      <c r="D1291" s="21">
        <f>Prices!J1291</f>
        <v>3.6363515312540562E-2</v>
      </c>
      <c r="E1291" s="21">
        <f>Prices!K1291</f>
        <v>-4.7162741133909281E-3</v>
      </c>
    </row>
    <row r="1292" spans="1:5" x14ac:dyDescent="0.2">
      <c r="A1292" s="41">
        <f>Prices!G1292</f>
        <v>42292</v>
      </c>
      <c r="B1292" s="21">
        <f>Prices!H1292</f>
        <v>-1.1661061323073424E-2</v>
      </c>
      <c r="C1292" s="21">
        <f>Prices!I1292</f>
        <v>3.2321966944783842E-2</v>
      </c>
      <c r="D1292" s="21">
        <f>Prices!J1292</f>
        <v>2.5586025989252636E-3</v>
      </c>
      <c r="E1292" s="21">
        <f>Prices!K1292</f>
        <v>1.485277356212289E-2</v>
      </c>
    </row>
    <row r="1293" spans="1:5" x14ac:dyDescent="0.2">
      <c r="A1293" s="41">
        <f>Prices!G1293</f>
        <v>42293</v>
      </c>
      <c r="B1293" s="21">
        <f>Prices!H1293</f>
        <v>-7.4161602077525502E-3</v>
      </c>
      <c r="C1293" s="21">
        <f>Prices!I1293</f>
        <v>1.4792702291661408E-2</v>
      </c>
      <c r="D1293" s="21">
        <f>Prices!J1293</f>
        <v>1.5676325100740796E-2</v>
      </c>
      <c r="E1293" s="21">
        <f>Prices!K1293</f>
        <v>4.5704742761638606E-3</v>
      </c>
    </row>
    <row r="1294" spans="1:5" x14ac:dyDescent="0.2">
      <c r="A1294" s="41">
        <f>Prices!G1294</f>
        <v>42296</v>
      </c>
      <c r="B1294" s="21">
        <f>Prices!H1294</f>
        <v>-6.7944461678984031E-4</v>
      </c>
      <c r="C1294" s="21">
        <f>Prices!I1294</f>
        <v>4.1873712081921255E-3</v>
      </c>
      <c r="D1294" s="21">
        <f>Prices!J1294</f>
        <v>-1.7945735627032944E-3</v>
      </c>
      <c r="E1294" s="21">
        <f>Prices!K1294</f>
        <v>2.7054561930150989E-4</v>
      </c>
    </row>
    <row r="1295" spans="1:5" x14ac:dyDescent="0.2">
      <c r="A1295" s="41">
        <f>Prices!G1295</f>
        <v>42297</v>
      </c>
      <c r="B1295" s="21">
        <f>Prices!H1295</f>
        <v>-1.6993022639781757E-3</v>
      </c>
      <c r="C1295" s="21">
        <f>Prices!I1295</f>
        <v>-2.1407962828979943E-2</v>
      </c>
      <c r="D1295" s="21">
        <f>Prices!J1295</f>
        <v>-1.4384507989513295E-3</v>
      </c>
      <c r="E1295" s="21">
        <f>Prices!K1295</f>
        <v>-1.421090030626071E-3</v>
      </c>
    </row>
    <row r="1296" spans="1:5" x14ac:dyDescent="0.2">
      <c r="A1296" s="41">
        <f>Prices!G1296</f>
        <v>42298</v>
      </c>
      <c r="B1296" s="21">
        <f>Prices!H1296</f>
        <v>-1.8719947509372554E-3</v>
      </c>
      <c r="C1296" s="21">
        <f>Prices!I1296</f>
        <v>-9.1107115340269829E-3</v>
      </c>
      <c r="D1296" s="21">
        <f>Prices!J1296</f>
        <v>-1.2963829386346548E-2</v>
      </c>
      <c r="E1296" s="21">
        <f>Prices!K1296</f>
        <v>-5.8254154254255841E-3</v>
      </c>
    </row>
    <row r="1297" spans="1:5" x14ac:dyDescent="0.2">
      <c r="A1297" s="41">
        <f>Prices!G1297</f>
        <v>42299</v>
      </c>
      <c r="B1297" s="21">
        <f>Prices!H1297</f>
        <v>4.4335863071387318E-3</v>
      </c>
      <c r="C1297" s="21">
        <f>Prices!I1297</f>
        <v>1.4646331845543203E-2</v>
      </c>
      <c r="D1297" s="21">
        <f>Prices!J1297</f>
        <v>3.6118453591627464E-2</v>
      </c>
      <c r="E1297" s="21">
        <f>Prices!K1297</f>
        <v>1.6627571884764603E-2</v>
      </c>
    </row>
    <row r="1298" spans="1:5" x14ac:dyDescent="0.2">
      <c r="A1298" s="41">
        <f>Prices!G1298</f>
        <v>42300</v>
      </c>
      <c r="B1298" s="21">
        <f>Prices!H1298</f>
        <v>-1.0186460101061156E-2</v>
      </c>
      <c r="C1298" s="21">
        <f>Prices!I1298</f>
        <v>6.2279461478678799E-2</v>
      </c>
      <c r="D1298" s="21">
        <f>Prices!J1298</f>
        <v>6.6901808618105019E-3</v>
      </c>
      <c r="E1298" s="21">
        <f>Prices!K1298</f>
        <v>1.1030344256396596E-2</v>
      </c>
    </row>
    <row r="1299" spans="1:5" x14ac:dyDescent="0.2">
      <c r="A1299" s="41">
        <f>Prices!G1299</f>
        <v>42303</v>
      </c>
      <c r="B1299" s="21">
        <f>Prices!H1299</f>
        <v>-4.8026029033513776E-3</v>
      </c>
      <c r="C1299" s="21">
        <f>Prices!I1299</f>
        <v>1.599252427957043E-2</v>
      </c>
      <c r="D1299" s="21">
        <f>Prices!J1299</f>
        <v>-4.5472529491756841E-3</v>
      </c>
      <c r="E1299" s="21">
        <f>Prices!K1299</f>
        <v>-1.9131003481598352E-3</v>
      </c>
    </row>
    <row r="1300" spans="1:5" x14ac:dyDescent="0.2">
      <c r="A1300" s="41">
        <f>Prices!G1300</f>
        <v>42304</v>
      </c>
      <c r="B1300" s="21">
        <f>Prices!H1300</f>
        <v>-9.3073316370846353E-3</v>
      </c>
      <c r="C1300" s="21">
        <f>Prices!I1300</f>
        <v>3.9434396372617364E-3</v>
      </c>
      <c r="D1300" s="21">
        <f>Prices!J1300</f>
        <v>-7.0254114350398744E-4</v>
      </c>
      <c r="E1300" s="21">
        <f>Prices!K1300</f>
        <v>-2.5541185091011442E-3</v>
      </c>
    </row>
    <row r="1301" spans="1:5" x14ac:dyDescent="0.2">
      <c r="A1301" s="41">
        <f>Prices!G1301</f>
        <v>42305</v>
      </c>
      <c r="B1301" s="21">
        <f>Prices!H1301</f>
        <v>2.7836142278731923E-3</v>
      </c>
      <c r="C1301" s="21">
        <f>Prices!I1301</f>
        <v>9.9670598297461055E-3</v>
      </c>
      <c r="D1301" s="21">
        <f>Prices!J1301</f>
        <v>8.0871869108907202E-3</v>
      </c>
      <c r="E1301" s="21">
        <f>Prices!K1301</f>
        <v>1.1840033238402548E-2</v>
      </c>
    </row>
    <row r="1302" spans="1:5" x14ac:dyDescent="0.2">
      <c r="A1302" s="41">
        <f>Prices!G1302</f>
        <v>42306</v>
      </c>
      <c r="B1302" s="21">
        <f>Prices!H1302</f>
        <v>5.5514178511171571E-3</v>
      </c>
      <c r="C1302" s="21">
        <f>Prices!I1302</f>
        <v>1.5313558808758287E-2</v>
      </c>
      <c r="D1302" s="21">
        <f>Prices!J1302</f>
        <v>-3.4530755836398641E-2</v>
      </c>
      <c r="E1302" s="21">
        <f>Prices!K1302</f>
        <v>-4.4977441860072354E-4</v>
      </c>
    </row>
    <row r="1303" spans="1:5" x14ac:dyDescent="0.2">
      <c r="A1303" s="41">
        <f>Prices!G1303</f>
        <v>42307</v>
      </c>
      <c r="B1303" s="21">
        <f>Prices!H1303</f>
        <v>-1.2421997918716012E-2</v>
      </c>
      <c r="C1303" s="21">
        <f>Prices!I1303</f>
        <v>-1.0374051754150626E-3</v>
      </c>
      <c r="D1303" s="21">
        <f>Prices!J1303</f>
        <v>2.4927341153162752E-2</v>
      </c>
      <c r="E1303" s="21">
        <f>Prices!K1303</f>
        <v>-4.809877153488018E-3</v>
      </c>
    </row>
    <row r="1304" spans="1:5" x14ac:dyDescent="0.2">
      <c r="A1304" s="41">
        <f>Prices!G1304</f>
        <v>42310</v>
      </c>
      <c r="B1304" s="21">
        <f>Prices!H1304</f>
        <v>6.463879806528963E-3</v>
      </c>
      <c r="C1304" s="21">
        <f>Prices!I1304</f>
        <v>3.9143460516648521E-3</v>
      </c>
      <c r="D1304" s="21">
        <f>Prices!J1304</f>
        <v>1.1632028433663955E-2</v>
      </c>
      <c r="E1304" s="21">
        <f>Prices!K1304</f>
        <v>1.1873817294504763E-2</v>
      </c>
    </row>
    <row r="1305" spans="1:5" x14ac:dyDescent="0.2">
      <c r="A1305" s="41">
        <f>Prices!G1305</f>
        <v>42311</v>
      </c>
      <c r="B1305" s="21">
        <f>Prices!H1305</f>
        <v>8.6789125090911568E-3</v>
      </c>
      <c r="C1305" s="21">
        <f>Prices!I1305</f>
        <v>-4.8380817132336329E-3</v>
      </c>
      <c r="D1305" s="21">
        <f>Prices!J1305</f>
        <v>-6.9686263830157635E-3</v>
      </c>
      <c r="E1305" s="21">
        <f>Prices!K1305</f>
        <v>2.7280672352485436E-3</v>
      </c>
    </row>
    <row r="1306" spans="1:5" x14ac:dyDescent="0.2">
      <c r="A1306" s="41">
        <f>Prices!G1306</f>
        <v>42312</v>
      </c>
      <c r="B1306" s="21">
        <f>Prices!H1306</f>
        <v>4.474024684004047E-3</v>
      </c>
      <c r="C1306" s="21">
        <f>Prices!I1306</f>
        <v>2.5011642937434519E-2</v>
      </c>
      <c r="D1306" s="21">
        <f>Prices!J1306</f>
        <v>-1.6491058013581417E-2</v>
      </c>
      <c r="E1306" s="21">
        <f>Prices!K1306</f>
        <v>-3.5453670089111711E-3</v>
      </c>
    </row>
    <row r="1307" spans="1:5" x14ac:dyDescent="0.2">
      <c r="A1307" s="41">
        <f>Prices!G1307</f>
        <v>42313</v>
      </c>
      <c r="B1307" s="21">
        <f>Prices!H1307</f>
        <v>4.1120508021030072E-3</v>
      </c>
      <c r="C1307" s="21">
        <f>Prices!I1307</f>
        <v>2.2934724893043601E-2</v>
      </c>
      <c r="D1307" s="21">
        <f>Prices!J1307</f>
        <v>-1.1416505601240301E-2</v>
      </c>
      <c r="E1307" s="21">
        <f>Prices!K1307</f>
        <v>-1.1321484144598548E-3</v>
      </c>
    </row>
    <row r="1308" spans="1:5" x14ac:dyDescent="0.2">
      <c r="A1308" s="41">
        <f>Prices!G1308</f>
        <v>42314</v>
      </c>
      <c r="B1308" s="21">
        <f>Prices!H1308</f>
        <v>2.9006187781769649E-3</v>
      </c>
      <c r="C1308" s="21">
        <f>Prices!I1308</f>
        <v>5.6736674469037851E-3</v>
      </c>
      <c r="D1308" s="21">
        <f>Prices!J1308</f>
        <v>0.13857830401367943</v>
      </c>
      <c r="E1308" s="21">
        <f>Prices!K1308</f>
        <v>-3.4762159864287767E-4</v>
      </c>
    </row>
    <row r="1309" spans="1:5" x14ac:dyDescent="0.2">
      <c r="A1309" s="41">
        <f>Prices!G1309</f>
        <v>42317</v>
      </c>
      <c r="B1309" s="21">
        <f>Prices!H1309</f>
        <v>-4.9334475826858636E-3</v>
      </c>
      <c r="C1309" s="21">
        <f>Prices!I1309</f>
        <v>-5.8842968413850283E-3</v>
      </c>
      <c r="D1309" s="21">
        <f>Prices!J1309</f>
        <v>-4.4372265304009062E-3</v>
      </c>
      <c r="E1309" s="21">
        <f>Prices!K1309</f>
        <v>-9.8227293641929281E-3</v>
      </c>
    </row>
    <row r="1310" spans="1:5" x14ac:dyDescent="0.2">
      <c r="A1310" s="41">
        <f>Prices!G1310</f>
        <v>42318</v>
      </c>
      <c r="B1310" s="21">
        <f>Prices!H1310</f>
        <v>3.2481467676071887E-3</v>
      </c>
      <c r="C1310" s="21">
        <f>Prices!I1310</f>
        <v>6.3921447617547589E-3</v>
      </c>
      <c r="D1310" s="21">
        <f>Prices!J1310</f>
        <v>-1.9102305575946277E-2</v>
      </c>
      <c r="E1310" s="21">
        <f>Prices!K1310</f>
        <v>1.5105951573544107E-3</v>
      </c>
    </row>
    <row r="1311" spans="1:5" x14ac:dyDescent="0.2">
      <c r="A1311" s="41">
        <f>Prices!G1311</f>
        <v>42319</v>
      </c>
      <c r="B1311" s="21">
        <f>Prices!H1311</f>
        <v>-1.874600472539064E-2</v>
      </c>
      <c r="C1311" s="21">
        <f>Prices!I1311</f>
        <v>2.0570497396865894E-2</v>
      </c>
      <c r="D1311" s="21">
        <f>Prices!J1311</f>
        <v>-9.7370340705500436E-3</v>
      </c>
      <c r="E1311" s="21">
        <f>Prices!K1311</f>
        <v>-3.2280859546982565E-3</v>
      </c>
    </row>
    <row r="1312" spans="1:5" x14ac:dyDescent="0.2">
      <c r="A1312" s="41">
        <f>Prices!G1312</f>
        <v>42320</v>
      </c>
      <c r="B1312" s="21">
        <f>Prices!H1312</f>
        <v>-1.0941159222773019E-2</v>
      </c>
      <c r="C1312" s="21">
        <f>Prices!I1312</f>
        <v>-1.1362783732196458E-2</v>
      </c>
      <c r="D1312" s="21">
        <f>Prices!J1312</f>
        <v>-3.6053551187555932E-3</v>
      </c>
      <c r="E1312" s="21">
        <f>Prices!K1312</f>
        <v>-1.3990375421686796E-2</v>
      </c>
    </row>
    <row r="1313" spans="1:5" x14ac:dyDescent="0.2">
      <c r="A1313" s="41">
        <f>Prices!G1313</f>
        <v>42321</v>
      </c>
      <c r="B1313" s="21">
        <f>Prices!H1313</f>
        <v>-9.3064372450327136E-3</v>
      </c>
      <c r="C1313" s="21">
        <f>Prices!I1313</f>
        <v>-3.4930844730037047E-2</v>
      </c>
      <c r="D1313" s="21">
        <f>Prices!J1313</f>
        <v>-1.9737114718610838E-2</v>
      </c>
      <c r="E1313" s="21">
        <f>Prices!K1313</f>
        <v>-1.1207364880723381E-2</v>
      </c>
    </row>
    <row r="1314" spans="1:5" x14ac:dyDescent="0.2">
      <c r="A1314" s="41">
        <f>Prices!G1314</f>
        <v>42324</v>
      </c>
      <c r="B1314" s="21">
        <f>Prices!H1314</f>
        <v>2.5700143385929016E-2</v>
      </c>
      <c r="C1314" s="21">
        <f>Prices!I1314</f>
        <v>8.5000014747411701E-3</v>
      </c>
      <c r="D1314" s="21">
        <f>Prices!J1314</f>
        <v>2.0134511889578821E-2</v>
      </c>
      <c r="E1314" s="21">
        <f>Prices!K1314</f>
        <v>1.490326509548634E-2</v>
      </c>
    </row>
    <row r="1315" spans="1:5" x14ac:dyDescent="0.2">
      <c r="A1315" s="41">
        <f>Prices!G1315</f>
        <v>42325</v>
      </c>
      <c r="B1315" s="21">
        <f>Prices!H1315</f>
        <v>3.5424076827248234E-2</v>
      </c>
      <c r="C1315" s="21">
        <f>Prices!I1315</f>
        <v>-6.9618621569923489E-3</v>
      </c>
      <c r="D1315" s="21">
        <f>Prices!J1315</f>
        <v>0</v>
      </c>
      <c r="E1315" s="21">
        <f>Prices!K1315</f>
        <v>-1.3393792484004408E-3</v>
      </c>
    </row>
    <row r="1316" spans="1:5" x14ac:dyDescent="0.2">
      <c r="A1316" s="41">
        <f>Prices!G1316</f>
        <v>42326</v>
      </c>
      <c r="B1316" s="21">
        <f>Prices!H1316</f>
        <v>1.6856059731981309E-2</v>
      </c>
      <c r="C1316" s="21">
        <f>Prices!I1316</f>
        <v>3.146268276245423E-2</v>
      </c>
      <c r="D1316" s="21">
        <f>Prices!J1316</f>
        <v>2.459971615281753E-2</v>
      </c>
      <c r="E1316" s="21">
        <f>Prices!K1316</f>
        <v>1.616245193889343E-2</v>
      </c>
    </row>
    <row r="1317" spans="1:5" x14ac:dyDescent="0.2">
      <c r="A1317" s="41">
        <f>Prices!G1317</f>
        <v>42327</v>
      </c>
      <c r="B1317" s="21">
        <f>Prices!H1317</f>
        <v>-3.7752184150747353E-3</v>
      </c>
      <c r="C1317" s="21">
        <f>Prices!I1317</f>
        <v>-3.4210054062474571E-3</v>
      </c>
      <c r="D1317" s="21">
        <f>Prices!J1317</f>
        <v>2.9003142709580487E-3</v>
      </c>
      <c r="E1317" s="21">
        <f>Prices!K1317</f>
        <v>-1.1231092218189076E-3</v>
      </c>
    </row>
    <row r="1318" spans="1:5" x14ac:dyDescent="0.2">
      <c r="A1318" s="41">
        <f>Prices!G1318</f>
        <v>42328</v>
      </c>
      <c r="B1318" s="21">
        <f>Prices!H1318</f>
        <v>-1.0378893815484394E-2</v>
      </c>
      <c r="C1318" s="21">
        <f>Prices!I1318</f>
        <v>1.0857929921873399E-2</v>
      </c>
      <c r="D1318" s="21">
        <f>Prices!J1318</f>
        <v>8.6759357047070385E-3</v>
      </c>
      <c r="E1318" s="21">
        <f>Prices!K1318</f>
        <v>3.8101958630922805E-3</v>
      </c>
    </row>
    <row r="1319" spans="1:5" x14ac:dyDescent="0.2">
      <c r="A1319" s="41">
        <f>Prices!G1319</f>
        <v>42331</v>
      </c>
      <c r="B1319" s="21">
        <f>Prices!H1319</f>
        <v>3.1632837209569493E-3</v>
      </c>
      <c r="C1319" s="21">
        <f>Prices!I1319</f>
        <v>1.5767833656417762E-2</v>
      </c>
      <c r="D1319" s="21">
        <f>Prices!J1319</f>
        <v>-1.4972928036973032E-2</v>
      </c>
      <c r="E1319" s="21">
        <f>Prices!K1319</f>
        <v>-1.2348607802712408E-3</v>
      </c>
    </row>
    <row r="1320" spans="1:5" x14ac:dyDescent="0.2">
      <c r="A1320" s="41">
        <f>Prices!G1320</f>
        <v>42332</v>
      </c>
      <c r="B1320" s="21">
        <f>Prices!H1320</f>
        <v>-5.6423928227536026E-3</v>
      </c>
      <c r="C1320" s="21">
        <f>Prices!I1320</f>
        <v>-1.1546623602453954E-2</v>
      </c>
      <c r="D1320" s="21">
        <f>Prices!J1320</f>
        <v>8.0855662915124693E-3</v>
      </c>
      <c r="E1320" s="21">
        <f>Prices!K1320</f>
        <v>1.2219961240418353E-3</v>
      </c>
    </row>
    <row r="1321" spans="1:5" x14ac:dyDescent="0.2">
      <c r="A1321" s="41">
        <f>Prices!G1321</f>
        <v>42333</v>
      </c>
      <c r="B1321" s="21">
        <f>Prices!H1321</f>
        <v>5.3407557699845995E-3</v>
      </c>
      <c r="C1321" s="21">
        <f>Prices!I1321</f>
        <v>6.2429968466066743E-3</v>
      </c>
      <c r="D1321" s="21">
        <f>Prices!J1321</f>
        <v>-1.283474622118308E-3</v>
      </c>
      <c r="E1321" s="21">
        <f>Prices!K1321</f>
        <v>-1.2913256833779752E-4</v>
      </c>
    </row>
    <row r="1322" spans="1:5" x14ac:dyDescent="0.2">
      <c r="A1322" s="41">
        <f>Prices!G1322</f>
        <v>42335</v>
      </c>
      <c r="B1322" s="21">
        <f>Prices!H1322</f>
        <v>-5.8100928915985105E-3</v>
      </c>
      <c r="C1322" s="21">
        <f>Prices!I1322</f>
        <v>-3.0799329305737366E-3</v>
      </c>
      <c r="D1322" s="21">
        <f>Prices!J1322</f>
        <v>8.35208536905796E-3</v>
      </c>
      <c r="E1322" s="21">
        <f>Prices!K1322</f>
        <v>5.9361756861209258E-4</v>
      </c>
    </row>
    <row r="1323" spans="1:5" x14ac:dyDescent="0.2">
      <c r="A1323" s="41">
        <f>Prices!G1323</f>
        <v>42338</v>
      </c>
      <c r="B1323" s="21">
        <f>Prices!H1323</f>
        <v>-1.7532482861783681E-2</v>
      </c>
      <c r="C1323" s="21">
        <f>Prices!I1323</f>
        <v>-1.2565622274251176E-2</v>
      </c>
      <c r="D1323" s="21">
        <f>Prices!J1323</f>
        <v>1.0512835341225601E-2</v>
      </c>
      <c r="E1323" s="21">
        <f>Prices!K1323</f>
        <v>-4.6409971261862637E-3</v>
      </c>
    </row>
    <row r="1324" spans="1:5" x14ac:dyDescent="0.2">
      <c r="A1324" s="41">
        <f>Prices!G1324</f>
        <v>42339</v>
      </c>
      <c r="B1324" s="21">
        <f>Prices!H1324</f>
        <v>2.5496187063980165E-3</v>
      </c>
      <c r="C1324" s="21">
        <f>Prices!I1324</f>
        <v>2.1449981767871051E-2</v>
      </c>
      <c r="D1324" s="21">
        <f>Prices!J1324</f>
        <v>3.2471847995415581E-2</v>
      </c>
      <c r="E1324" s="21">
        <f>Prices!K1324</f>
        <v>1.0680573511899327E-2</v>
      </c>
    </row>
    <row r="1325" spans="1:5" x14ac:dyDescent="0.2">
      <c r="A1325" s="41">
        <f>Prices!G1325</f>
        <v>42340</v>
      </c>
      <c r="B1325" s="21">
        <f>Prices!H1325</f>
        <v>-2.5641283571905945E-3</v>
      </c>
      <c r="C1325" s="21">
        <f>Prices!I1325</f>
        <v>-4.4915074955804712E-3</v>
      </c>
      <c r="D1325" s="21">
        <f>Prices!J1325</f>
        <v>-7.6336846198571395E-3</v>
      </c>
      <c r="E1325" s="21">
        <f>Prices!K1325</f>
        <v>-1.0995693149292163E-2</v>
      </c>
    </row>
    <row r="1326" spans="1:5" x14ac:dyDescent="0.2">
      <c r="A1326" s="41">
        <f>Prices!G1326</f>
        <v>42341</v>
      </c>
      <c r="B1326" s="21">
        <f>Prices!H1326</f>
        <v>1.1825290112939188E-2</v>
      </c>
      <c r="C1326" s="21">
        <f>Prices!I1326</f>
        <v>-1.4437625923141018E-2</v>
      </c>
      <c r="D1326" s="21">
        <f>Prices!J1326</f>
        <v>-2.1539944276657286E-3</v>
      </c>
      <c r="E1326" s="21">
        <f>Prices!K1326</f>
        <v>-1.4373526867514363E-2</v>
      </c>
    </row>
    <row r="1327" spans="1:5" x14ac:dyDescent="0.2">
      <c r="A1327" s="41">
        <f>Prices!G1327</f>
        <v>42342</v>
      </c>
      <c r="B1327" s="21">
        <f>Prices!H1327</f>
        <v>1.050116285683605E-2</v>
      </c>
      <c r="C1327" s="21">
        <f>Prices!I1327</f>
        <v>9.5909934709192957E-3</v>
      </c>
      <c r="D1327" s="21">
        <f>Prices!J1327</f>
        <v>4.0703099867889003E-2</v>
      </c>
      <c r="E1327" s="21">
        <f>Prices!K1327</f>
        <v>2.0525668952535936E-2</v>
      </c>
    </row>
    <row r="1328" spans="1:5" x14ac:dyDescent="0.2">
      <c r="A1328" s="41">
        <f>Prices!G1328</f>
        <v>42345</v>
      </c>
      <c r="B1328" s="21">
        <f>Prices!H1328</f>
        <v>1.4079907901239568E-2</v>
      </c>
      <c r="C1328" s="21">
        <f>Prices!I1328</f>
        <v>-4.1775428200917508E-3</v>
      </c>
      <c r="D1328" s="21">
        <f>Prices!J1328</f>
        <v>-1.8962716210146557E-2</v>
      </c>
      <c r="E1328" s="21">
        <f>Prices!K1328</f>
        <v>-6.9895029437349043E-3</v>
      </c>
    </row>
    <row r="1329" spans="1:5" x14ac:dyDescent="0.2">
      <c r="A1329" s="41">
        <f>Prices!G1329</f>
        <v>42346</v>
      </c>
      <c r="B1329" s="21">
        <f>Prices!H1329</f>
        <v>-1.4710647158450092E-2</v>
      </c>
      <c r="C1329" s="21">
        <f>Prices!I1329</f>
        <v>1.1196870563655148E-2</v>
      </c>
      <c r="D1329" s="21">
        <f>Prices!J1329</f>
        <v>1.3591085282154358E-2</v>
      </c>
      <c r="E1329" s="21">
        <f>Prices!K1329</f>
        <v>-6.4899014278222422E-3</v>
      </c>
    </row>
    <row r="1330" spans="1:5" x14ac:dyDescent="0.2">
      <c r="A1330" s="41">
        <f>Prices!G1330</f>
        <v>42347</v>
      </c>
      <c r="B1330" s="21">
        <f>Prices!H1330</f>
        <v>-8.0526036276610397E-3</v>
      </c>
      <c r="C1330" s="21">
        <f>Prices!I1330</f>
        <v>-1.8513950194532725E-2</v>
      </c>
      <c r="D1330" s="21">
        <f>Prices!J1330</f>
        <v>-2.5327947424695907E-2</v>
      </c>
      <c r="E1330" s="21">
        <f>Prices!K1330</f>
        <v>-7.738985127360154E-3</v>
      </c>
    </row>
    <row r="1331" spans="1:5" x14ac:dyDescent="0.2">
      <c r="A1331" s="41">
        <f>Prices!G1331</f>
        <v>42348</v>
      </c>
      <c r="B1331" s="21">
        <f>Prices!H1331</f>
        <v>7.2721415365232375E-3</v>
      </c>
      <c r="C1331" s="21">
        <f>Prices!I1331</f>
        <v>-3.7153692718178144E-3</v>
      </c>
      <c r="D1331" s="21">
        <f>Prices!J1331</f>
        <v>8.2545827619702195E-3</v>
      </c>
      <c r="E1331" s="21">
        <f>Prices!K1331</f>
        <v>2.2513869815967702E-3</v>
      </c>
    </row>
    <row r="1332" spans="1:5" x14ac:dyDescent="0.2">
      <c r="A1332" s="41">
        <f>Prices!G1332</f>
        <v>42349</v>
      </c>
      <c r="B1332" s="21">
        <f>Prices!H1332</f>
        <v>-3.357765036523074E-3</v>
      </c>
      <c r="C1332" s="21">
        <f>Prices!I1332</f>
        <v>-3.3473287902379023E-2</v>
      </c>
      <c r="D1332" s="21">
        <f>Prices!J1332</f>
        <v>-1.4857692638930664E-2</v>
      </c>
      <c r="E1332" s="21">
        <f>Prices!K1332</f>
        <v>-1.9422767130611751E-2</v>
      </c>
    </row>
    <row r="1333" spans="1:5" x14ac:dyDescent="0.2">
      <c r="A1333" s="41">
        <f>Prices!G1333</f>
        <v>42352</v>
      </c>
      <c r="B1333" s="21">
        <f>Prices!H1333</f>
        <v>1.7351539641658423E-2</v>
      </c>
      <c r="C1333" s="21">
        <f>Prices!I1333</f>
        <v>2.7743513195360059E-2</v>
      </c>
      <c r="D1333" s="21">
        <f>Prices!J1333</f>
        <v>2.4621325993470222E-3</v>
      </c>
      <c r="E1333" s="21">
        <f>Prices!K1333</f>
        <v>4.7555598740678384E-3</v>
      </c>
    </row>
    <row r="1334" spans="1:5" x14ac:dyDescent="0.2">
      <c r="A1334" s="41">
        <f>Prices!G1334</f>
        <v>42353</v>
      </c>
      <c r="B1334" s="21">
        <f>Prices!H1334</f>
        <v>-1.2419290789119289E-2</v>
      </c>
      <c r="C1334" s="21">
        <f>Prices!I1334</f>
        <v>1.1095447644899892E-3</v>
      </c>
      <c r="D1334" s="21">
        <f>Prices!J1334</f>
        <v>1.2281550501461735E-2</v>
      </c>
      <c r="E1334" s="21">
        <f>Prices!K1334</f>
        <v>1.0618561196917398E-2</v>
      </c>
    </row>
    <row r="1335" spans="1:5" x14ac:dyDescent="0.2">
      <c r="A1335" s="41">
        <f>Prices!G1335</f>
        <v>42354</v>
      </c>
      <c r="B1335" s="21">
        <f>Prices!H1335</f>
        <v>1.106653543566416E-2</v>
      </c>
      <c r="C1335" s="21">
        <f>Prices!I1335</f>
        <v>2.6008215430173953E-2</v>
      </c>
      <c r="D1335" s="21">
        <f>Prices!J1335</f>
        <v>6.0658264436033171E-3</v>
      </c>
      <c r="E1335" s="21">
        <f>Prices!K1335</f>
        <v>1.4514969343641715E-2</v>
      </c>
    </row>
    <row r="1336" spans="1:5" x14ac:dyDescent="0.2">
      <c r="A1336" s="41">
        <f>Prices!G1336</f>
        <v>42355</v>
      </c>
      <c r="B1336" s="21">
        <f>Prices!H1336</f>
        <v>-2.1890815977085577E-2</v>
      </c>
      <c r="C1336" s="21">
        <f>Prices!I1336</f>
        <v>-7.576557314375898E-3</v>
      </c>
      <c r="D1336" s="21">
        <f>Prices!J1336</f>
        <v>-1.5073762675740676E-2</v>
      </c>
      <c r="E1336" s="21">
        <f>Prices!K1336</f>
        <v>-1.5040520569611582E-2</v>
      </c>
    </row>
    <row r="1337" spans="1:5" x14ac:dyDescent="0.2">
      <c r="A1337" s="41">
        <f>Prices!G1337</f>
        <v>42356</v>
      </c>
      <c r="B1337" s="21">
        <f>Prices!H1337</f>
        <v>-2.2038842028080201E-3</v>
      </c>
      <c r="C1337" s="21">
        <f>Prices!I1337</f>
        <v>-9.7070149305135134E-3</v>
      </c>
      <c r="D1337" s="21">
        <f>Prices!J1337</f>
        <v>-1.6222774022746411E-2</v>
      </c>
      <c r="E1337" s="21">
        <f>Prices!K1337</f>
        <v>-1.779722009170015E-2</v>
      </c>
    </row>
    <row r="1338" spans="1:5" x14ac:dyDescent="0.2">
      <c r="A1338" s="41">
        <f>Prices!G1338</f>
        <v>42359</v>
      </c>
      <c r="B1338" s="21">
        <f>Prices!H1338</f>
        <v>1.1894538606056824E-2</v>
      </c>
      <c r="C1338" s="21">
        <f>Prices!I1338</f>
        <v>5.5703525140371468E-4</v>
      </c>
      <c r="D1338" s="21">
        <f>Prices!J1338</f>
        <v>2.3646453695583602E-2</v>
      </c>
      <c r="E1338" s="21">
        <f>Prices!K1338</f>
        <v>7.7784022432043631E-3</v>
      </c>
    </row>
    <row r="1339" spans="1:5" x14ac:dyDescent="0.2">
      <c r="A1339" s="41">
        <f>Prices!G1339</f>
        <v>42360</v>
      </c>
      <c r="B1339" s="21">
        <f>Prices!H1339</f>
        <v>1.6624834752561515E-2</v>
      </c>
      <c r="C1339" s="21">
        <f>Prices!I1339</f>
        <v>-2.0465300351762972E-3</v>
      </c>
      <c r="D1339" s="21">
        <f>Prices!J1339</f>
        <v>9.1182227636776858E-4</v>
      </c>
      <c r="E1339" s="21">
        <f>Prices!K1339</f>
        <v>8.8167364066982223E-3</v>
      </c>
    </row>
    <row r="1340" spans="1:5" x14ac:dyDescent="0.2">
      <c r="A1340" s="41">
        <f>Prices!G1340</f>
        <v>42361</v>
      </c>
      <c r="B1340" s="21">
        <f>Prices!H1340</f>
        <v>9.0848835940886639E-3</v>
      </c>
      <c r="C1340" s="21">
        <f>Prices!I1340</f>
        <v>8.2937944622352155E-4</v>
      </c>
      <c r="D1340" s="21">
        <f>Prices!J1340</f>
        <v>3.947996599381165E-3</v>
      </c>
      <c r="E1340" s="21">
        <f>Prices!K1340</f>
        <v>1.2418068122691306E-2</v>
      </c>
    </row>
    <row r="1341" spans="1:5" x14ac:dyDescent="0.2">
      <c r="A1341" s="41">
        <f>Prices!G1341</f>
        <v>42362</v>
      </c>
      <c r="B1341" s="21">
        <f>Prices!H1341</f>
        <v>-4.2560813805901489E-3</v>
      </c>
      <c r="C1341" s="21">
        <f>Prices!I1341</f>
        <v>-1.3711528739347445E-3</v>
      </c>
      <c r="D1341" s="21">
        <f>Prices!J1341</f>
        <v>3.3270153060025454E-3</v>
      </c>
      <c r="E1341" s="21">
        <f>Prices!K1341</f>
        <v>-1.5986363048084984E-3</v>
      </c>
    </row>
    <row r="1342" spans="1:5" x14ac:dyDescent="0.2">
      <c r="A1342" s="41">
        <f>Prices!G1342</f>
        <v>42366</v>
      </c>
      <c r="B1342" s="21">
        <f>Prices!H1342</f>
        <v>-1.314998355291526E-3</v>
      </c>
      <c r="C1342" s="21">
        <f>Prices!I1342</f>
        <v>1.8723839115439622E-2</v>
      </c>
      <c r="D1342" s="21">
        <f>Prices!J1342</f>
        <v>-9.0462011520076047E-4</v>
      </c>
      <c r="E1342" s="21">
        <f>Prices!K1342</f>
        <v>-2.1785598289102426E-3</v>
      </c>
    </row>
    <row r="1343" spans="1:5" x14ac:dyDescent="0.2">
      <c r="A1343" s="41">
        <f>Prices!G1343</f>
        <v>42367</v>
      </c>
      <c r="B1343" s="21">
        <f>Prices!H1343</f>
        <v>1.415621003734161E-2</v>
      </c>
      <c r="C1343" s="21">
        <f>Prices!I1343</f>
        <v>2.7799268859679094E-2</v>
      </c>
      <c r="D1343" s="21">
        <f>Prices!J1343</f>
        <v>1.6294811692938005E-2</v>
      </c>
      <c r="E1343" s="21">
        <f>Prices!K1343</f>
        <v>1.0629762703622703E-2</v>
      </c>
    </row>
    <row r="1344" spans="1:5" x14ac:dyDescent="0.2">
      <c r="A1344" s="41">
        <f>Prices!G1344</f>
        <v>42368</v>
      </c>
      <c r="B1344" s="21">
        <f>Prices!H1344</f>
        <v>1.1364552149740897E-3</v>
      </c>
      <c r="C1344" s="21">
        <f>Prices!I1344</f>
        <v>-7.0609028855184164E-3</v>
      </c>
      <c r="D1344" s="21">
        <f>Prices!J1344</f>
        <v>-8.6102145190815049E-3</v>
      </c>
      <c r="E1344" s="21">
        <f>Prices!K1344</f>
        <v>-7.2172285974309025E-3</v>
      </c>
    </row>
    <row r="1345" spans="1:5" x14ac:dyDescent="0.2">
      <c r="A1345" s="41">
        <f>Prices!G1345</f>
        <v>42369</v>
      </c>
      <c r="B1345" s="21">
        <f>Prices!H1345</f>
        <v>-6.1610681894302645E-3</v>
      </c>
      <c r="C1345" s="21">
        <f>Prices!I1345</f>
        <v>-1.9127241708029818E-2</v>
      </c>
      <c r="D1345" s="21">
        <f>Prices!J1345</f>
        <v>-1.2878225243630914E-2</v>
      </c>
      <c r="E1345" s="21">
        <f>Prices!K1345</f>
        <v>-9.4119130897784009E-3</v>
      </c>
    </row>
    <row r="1346" spans="1:5" x14ac:dyDescent="0.2">
      <c r="A1346" s="41">
        <f>Prices!G1346</f>
        <v>42373</v>
      </c>
      <c r="B1346" s="21">
        <f>Prices!H1346</f>
        <v>2.6103844148041041E-3</v>
      </c>
      <c r="C1346" s="21">
        <f>Prices!I1346</f>
        <v>-5.7553680918011496E-2</v>
      </c>
      <c r="D1346" s="21">
        <f>Prices!J1346</f>
        <v>-1.790080354398238E-2</v>
      </c>
      <c r="E1346" s="21">
        <f>Prices!K1346</f>
        <v>-1.5303730981790165E-2</v>
      </c>
    </row>
    <row r="1347" spans="1:5" x14ac:dyDescent="0.2">
      <c r="A1347" s="41">
        <f>Prices!G1347</f>
        <v>42374</v>
      </c>
      <c r="B1347" s="21">
        <f>Prices!H1347</f>
        <v>2.3754885921139571E-2</v>
      </c>
      <c r="C1347" s="21">
        <f>Prices!I1347</f>
        <v>-5.023621930781097E-3</v>
      </c>
      <c r="D1347" s="21">
        <f>Prices!J1347</f>
        <v>1.6064513419507875E-2</v>
      </c>
      <c r="E1347" s="21">
        <f>Prices!K1347</f>
        <v>2.0122260747390541E-3</v>
      </c>
    </row>
    <row r="1348" spans="1:5" x14ac:dyDescent="0.2">
      <c r="A1348" s="41">
        <f>Prices!G1348</f>
        <v>42375</v>
      </c>
      <c r="B1348" s="21">
        <f>Prices!H1348</f>
        <v>1.0012775547190921E-2</v>
      </c>
      <c r="C1348" s="21">
        <f>Prices!I1348</f>
        <v>-1.7987383373995192E-3</v>
      </c>
      <c r="D1348" s="21">
        <f>Prices!J1348</f>
        <v>-4.1349727745362275E-2</v>
      </c>
      <c r="E1348" s="21">
        <f>Prices!K1348</f>
        <v>-1.3115396617015107E-2</v>
      </c>
    </row>
    <row r="1349" spans="1:5" x14ac:dyDescent="0.2">
      <c r="A1349" s="41">
        <f>Prices!G1349</f>
        <v>42376</v>
      </c>
      <c r="B1349" s="21">
        <f>Prices!H1349</f>
        <v>2.3288841235416441E-2</v>
      </c>
      <c r="C1349" s="21">
        <f>Prices!I1349</f>
        <v>-3.9057941740550439E-2</v>
      </c>
      <c r="D1349" s="21">
        <f>Prices!J1349</f>
        <v>-3.9645050652919345E-2</v>
      </c>
      <c r="E1349" s="21">
        <f>Prices!K1349</f>
        <v>-2.3700443039098129E-2</v>
      </c>
    </row>
    <row r="1350" spans="1:5" x14ac:dyDescent="0.2">
      <c r="A1350" s="41">
        <f>Prices!G1350</f>
        <v>42377</v>
      </c>
      <c r="B1350" s="21">
        <f>Prices!H1350</f>
        <v>-2.2912403364302364E-2</v>
      </c>
      <c r="C1350" s="21">
        <f>Prices!I1350</f>
        <v>-1.4639089692042306E-3</v>
      </c>
      <c r="D1350" s="21">
        <f>Prices!J1350</f>
        <v>-2.1466509730243666E-2</v>
      </c>
      <c r="E1350" s="21">
        <f>Prices!K1350</f>
        <v>-1.0838374634476344E-2</v>
      </c>
    </row>
    <row r="1351" spans="1:5" x14ac:dyDescent="0.2">
      <c r="A1351" s="41">
        <f>Prices!G1351</f>
        <v>42380</v>
      </c>
      <c r="B1351" s="21">
        <f>Prices!H1351</f>
        <v>1.0701452277586149E-2</v>
      </c>
      <c r="C1351" s="21">
        <f>Prices!I1351</f>
        <v>1.7609692572245539E-2</v>
      </c>
      <c r="D1351" s="21">
        <f>Prices!J1351</f>
        <v>1.6877489656572653E-3</v>
      </c>
      <c r="E1351" s="21">
        <f>Prices!K1351</f>
        <v>8.5327230857745739E-4</v>
      </c>
    </row>
    <row r="1352" spans="1:5" x14ac:dyDescent="0.2">
      <c r="A1352" s="41">
        <f>Prices!G1352</f>
        <v>42381</v>
      </c>
      <c r="B1352" s="21">
        <f>Prices!H1352</f>
        <v>-9.3425607639017662E-3</v>
      </c>
      <c r="C1352" s="21">
        <f>Prices!I1352</f>
        <v>2.4287241270770643E-4</v>
      </c>
      <c r="D1352" s="21">
        <f>Prices!J1352</f>
        <v>1.6846164306278943E-2</v>
      </c>
      <c r="E1352" s="21">
        <f>Prices!K1352</f>
        <v>7.8027986383719661E-3</v>
      </c>
    </row>
    <row r="1353" spans="1:5" x14ac:dyDescent="0.2">
      <c r="A1353" s="41">
        <f>Prices!G1353</f>
        <v>42382</v>
      </c>
      <c r="B1353" s="21">
        <f>Prices!H1353</f>
        <v>-2.6721112293688353E-2</v>
      </c>
      <c r="C1353" s="21">
        <f>Prices!I1353</f>
        <v>-5.8392296602101545E-2</v>
      </c>
      <c r="D1353" s="21">
        <f>Prices!J1353</f>
        <v>-3.0483641675510764E-2</v>
      </c>
      <c r="E1353" s="21">
        <f>Prices!K1353</f>
        <v>-2.496545260273253E-2</v>
      </c>
    </row>
    <row r="1354" spans="1:5" x14ac:dyDescent="0.2">
      <c r="A1354" s="41">
        <f>Prices!G1354</f>
        <v>42383</v>
      </c>
      <c r="B1354" s="21">
        <f>Prices!H1354</f>
        <v>1.8410800407397038E-2</v>
      </c>
      <c r="C1354" s="21">
        <f>Prices!I1354</f>
        <v>1.9233074106941084E-2</v>
      </c>
      <c r="D1354" s="21">
        <f>Prices!J1354</f>
        <v>-2.0164072341640971E-2</v>
      </c>
      <c r="E1354" s="21">
        <f>Prices!K1354</f>
        <v>1.6695905641396447E-2</v>
      </c>
    </row>
    <row r="1355" spans="1:5" x14ac:dyDescent="0.2">
      <c r="A1355" s="41">
        <f>Prices!G1355</f>
        <v>42384</v>
      </c>
      <c r="B1355" s="21">
        <f>Prices!H1355</f>
        <v>-1.7919368321418026E-2</v>
      </c>
      <c r="C1355" s="21">
        <f>Prices!I1355</f>
        <v>-3.8482254793364423E-2</v>
      </c>
      <c r="D1355" s="21">
        <f>Prices!J1355</f>
        <v>-5.4412451316441013E-2</v>
      </c>
      <c r="E1355" s="21">
        <f>Prices!K1355</f>
        <v>-2.1599098121783955E-2</v>
      </c>
    </row>
    <row r="1356" spans="1:5" x14ac:dyDescent="0.2">
      <c r="A1356" s="41">
        <f>Prices!G1356</f>
        <v>42388</v>
      </c>
      <c r="B1356" s="21">
        <f>Prices!H1356</f>
        <v>1.0172726666273451E-2</v>
      </c>
      <c r="C1356" s="21">
        <f>Prices!I1356</f>
        <v>7.5414831848763519E-3</v>
      </c>
      <c r="D1356" s="21">
        <f>Prices!J1356</f>
        <v>8.1151574659656944E-3</v>
      </c>
      <c r="E1356" s="21">
        <f>Prices!K1356</f>
        <v>5.318215544081184E-4</v>
      </c>
    </row>
    <row r="1357" spans="1:5" x14ac:dyDescent="0.2">
      <c r="A1357" s="41">
        <f>Prices!G1357</f>
        <v>42389</v>
      </c>
      <c r="B1357" s="21">
        <f>Prices!H1357</f>
        <v>-2.749360670165946E-2</v>
      </c>
      <c r="C1357" s="21">
        <f>Prices!I1357</f>
        <v>-4.7173741683902426E-3</v>
      </c>
      <c r="D1357" s="21">
        <f>Prices!J1357</f>
        <v>5.4886340093602826E-3</v>
      </c>
      <c r="E1357" s="21">
        <f>Prices!K1357</f>
        <v>-1.1693855152753452E-2</v>
      </c>
    </row>
    <row r="1358" spans="1:5" x14ac:dyDescent="0.2">
      <c r="A1358" s="41">
        <f>Prices!G1358</f>
        <v>42390</v>
      </c>
      <c r="B1358" s="21">
        <f>Prices!H1358</f>
        <v>1.7093947097749029E-2</v>
      </c>
      <c r="C1358" s="21">
        <f>Prices!I1358</f>
        <v>5.6841172249759708E-3</v>
      </c>
      <c r="D1358" s="21">
        <f>Prices!J1358</f>
        <v>1.1644946825504876E-2</v>
      </c>
      <c r="E1358" s="21">
        <f>Prices!K1358</f>
        <v>5.1954382646433039E-3</v>
      </c>
    </row>
    <row r="1359" spans="1:5" x14ac:dyDescent="0.2">
      <c r="A1359" s="41">
        <f>Prices!G1359</f>
        <v>42391</v>
      </c>
      <c r="B1359" s="21">
        <f>Prices!H1359</f>
        <v>1.3090009036028496E-2</v>
      </c>
      <c r="C1359" s="21">
        <f>Prices!I1359</f>
        <v>3.7146562221509249E-2</v>
      </c>
      <c r="D1359" s="21">
        <f>Prices!J1359</f>
        <v>2.3381065306844917E-2</v>
      </c>
      <c r="E1359" s="21">
        <f>Prices!K1359</f>
        <v>2.0283700930896931E-2</v>
      </c>
    </row>
    <row r="1360" spans="1:5" x14ac:dyDescent="0.2">
      <c r="A1360" s="41">
        <f>Prices!G1360</f>
        <v>42394</v>
      </c>
      <c r="B1360" s="21">
        <f>Prices!H1360</f>
        <v>1.2123399102847144E-2</v>
      </c>
      <c r="C1360" s="21">
        <f>Prices!I1360</f>
        <v>2.5150742612556343E-4</v>
      </c>
      <c r="D1360" s="21">
        <f>Prices!J1360</f>
        <v>-1.054099101133632E-3</v>
      </c>
      <c r="E1360" s="21">
        <f>Prices!K1360</f>
        <v>-1.5637981868314221E-2</v>
      </c>
    </row>
    <row r="1361" spans="1:5" x14ac:dyDescent="0.2">
      <c r="A1361" s="41">
        <f>Prices!G1361</f>
        <v>42395</v>
      </c>
      <c r="B1361" s="21">
        <f>Prices!H1361</f>
        <v>8.6680080595708045E-3</v>
      </c>
      <c r="C1361" s="21">
        <f>Prices!I1361</f>
        <v>7.912428896274859E-3</v>
      </c>
      <c r="D1361" s="21">
        <f>Prices!J1361</f>
        <v>9.8516869144431585E-3</v>
      </c>
      <c r="E1361" s="21">
        <f>Prices!K1361</f>
        <v>1.4144335682203524E-2</v>
      </c>
    </row>
    <row r="1362" spans="1:5" x14ac:dyDescent="0.2">
      <c r="A1362" s="41">
        <f>Prices!G1362</f>
        <v>42396</v>
      </c>
      <c r="B1362" s="21">
        <f>Prices!H1362</f>
        <v>-7.8147016997062984E-4</v>
      </c>
      <c r="C1362" s="21">
        <f>Prices!I1362</f>
        <v>-2.9771325072765031E-2</v>
      </c>
      <c r="D1362" s="21">
        <f>Prices!J1362</f>
        <v>-1.1846436166691787E-2</v>
      </c>
      <c r="E1362" s="21">
        <f>Prices!K1362</f>
        <v>-1.0863483946818686E-2</v>
      </c>
    </row>
    <row r="1363" spans="1:5" x14ac:dyDescent="0.2">
      <c r="A1363" s="41">
        <f>Prices!G1363</f>
        <v>42397</v>
      </c>
      <c r="B1363" s="21">
        <f>Prices!H1363</f>
        <v>4.2218169504556462E-3</v>
      </c>
      <c r="C1363" s="21">
        <f>Prices!I1363</f>
        <v>8.9140324710878405E-2</v>
      </c>
      <c r="D1363" s="21">
        <f>Prices!J1363</f>
        <v>-1.0931012507194859E-2</v>
      </c>
      <c r="E1363" s="21">
        <f>Prices!K1363</f>
        <v>5.5285771108635196E-3</v>
      </c>
    </row>
    <row r="1364" spans="1:5" x14ac:dyDescent="0.2">
      <c r="A1364" s="41">
        <f>Prices!G1364</f>
        <v>42398</v>
      </c>
      <c r="B1364" s="21">
        <f>Prices!H1364</f>
        <v>3.3323073943933357E-2</v>
      </c>
      <c r="C1364" s="21">
        <f>Prices!I1364</f>
        <v>-7.6099773230124512E-2</v>
      </c>
      <c r="D1364" s="21">
        <f>Prices!J1364</f>
        <v>4.4206842090189546E-2</v>
      </c>
      <c r="E1364" s="21">
        <f>Prices!K1364</f>
        <v>2.476021748183288E-2</v>
      </c>
    </row>
    <row r="1365" spans="1:5" x14ac:dyDescent="0.2">
      <c r="A1365" s="41">
        <f>Prices!G1365</f>
        <v>42401</v>
      </c>
      <c r="B1365" s="21">
        <f>Prices!H1365</f>
        <v>1.7179285707451416E-2</v>
      </c>
      <c r="C1365" s="21">
        <f>Prices!I1365</f>
        <v>-2.0766639594844261E-2</v>
      </c>
      <c r="D1365" s="21">
        <f>Prices!J1365</f>
        <v>3.4115156622460674E-4</v>
      </c>
      <c r="E1365" s="21">
        <f>Prices!K1365</f>
        <v>-4.4323640602828007E-4</v>
      </c>
    </row>
    <row r="1366" spans="1:5" x14ac:dyDescent="0.2">
      <c r="A1366" s="41">
        <f>Prices!G1366</f>
        <v>42402</v>
      </c>
      <c r="B1366" s="21">
        <f>Prices!H1366</f>
        <v>-9.4813575288687866E-3</v>
      </c>
      <c r="C1366" s="21">
        <f>Prices!I1366</f>
        <v>-3.9508706520566816E-2</v>
      </c>
      <c r="D1366" s="21">
        <f>Prices!J1366</f>
        <v>-4.2320476189072864E-2</v>
      </c>
      <c r="E1366" s="21">
        <f>Prices!K1366</f>
        <v>-1.8743091042644822E-2</v>
      </c>
    </row>
    <row r="1367" spans="1:5" x14ac:dyDescent="0.2">
      <c r="A1367" s="41">
        <f>Prices!G1367</f>
        <v>42403</v>
      </c>
      <c r="B1367" s="21">
        <f>Prices!H1367</f>
        <v>-8.8245797570002601E-3</v>
      </c>
      <c r="C1367" s="21">
        <f>Prices!I1367</f>
        <v>-3.8090937783801238E-2</v>
      </c>
      <c r="D1367" s="21">
        <f>Prices!J1367</f>
        <v>4.9891290859698234E-3</v>
      </c>
      <c r="E1367" s="21">
        <f>Prices!K1367</f>
        <v>4.9920389353981243E-3</v>
      </c>
    </row>
    <row r="1368" spans="1:5" x14ac:dyDescent="0.2">
      <c r="A1368" s="41">
        <f>Prices!G1368</f>
        <v>42404</v>
      </c>
      <c r="B1368" s="21">
        <f>Prices!H1368</f>
        <v>2.2633886191071686E-3</v>
      </c>
      <c r="C1368" s="21">
        <f>Prices!I1368</f>
        <v>9.7727424867810608E-3</v>
      </c>
      <c r="D1368" s="21">
        <f>Prices!J1368</f>
        <v>3.5476953277324697E-4</v>
      </c>
      <c r="E1368" s="21">
        <f>Prices!K1368</f>
        <v>1.5267326294097217E-3</v>
      </c>
    </row>
    <row r="1369" spans="1:5" x14ac:dyDescent="0.2">
      <c r="A1369" s="41">
        <f>Prices!G1369</f>
        <v>42405</v>
      </c>
      <c r="B1369" s="21">
        <f>Prices!H1369</f>
        <v>8.7325638532374933E-3</v>
      </c>
      <c r="C1369" s="21">
        <f>Prices!I1369</f>
        <v>-6.3644467876925681E-2</v>
      </c>
      <c r="D1369" s="21">
        <f>Prices!J1369</f>
        <v>-6.3098169565596329E-2</v>
      </c>
      <c r="E1369" s="21">
        <f>Prices!K1369</f>
        <v>-1.8481246133065898E-2</v>
      </c>
    </row>
    <row r="1370" spans="1:5" x14ac:dyDescent="0.2">
      <c r="A1370" s="41">
        <f>Prices!G1370</f>
        <v>42408</v>
      </c>
      <c r="B1370" s="21">
        <f>Prices!H1370</f>
        <v>-1.4923499126535474E-3</v>
      </c>
      <c r="C1370" s="21">
        <f>Prices!I1370</f>
        <v>-2.7940968370628649E-2</v>
      </c>
      <c r="D1370" s="21">
        <f>Prices!J1370</f>
        <v>-4.5781137721843668E-2</v>
      </c>
      <c r="E1370" s="21">
        <f>Prices!K1370</f>
        <v>-1.4153935962584518E-2</v>
      </c>
    </row>
    <row r="1371" spans="1:5" x14ac:dyDescent="0.2">
      <c r="A1371" s="41">
        <f>Prices!G1371</f>
        <v>42409</v>
      </c>
      <c r="B1371" s="21">
        <f>Prices!H1371</f>
        <v>-1.6293116576879072E-2</v>
      </c>
      <c r="C1371" s="21">
        <f>Prices!I1371</f>
        <v>-1.2354038577165105E-2</v>
      </c>
      <c r="D1371" s="21">
        <f>Prices!J1371</f>
        <v>1.0705303417196443E-2</v>
      </c>
      <c r="E1371" s="21">
        <f>Prices!K1371</f>
        <v>-6.6362010054477061E-4</v>
      </c>
    </row>
    <row r="1372" spans="1:5" x14ac:dyDescent="0.2">
      <c r="A1372" s="41">
        <f>Prices!G1372</f>
        <v>42410</v>
      </c>
      <c r="B1372" s="21">
        <f>Prices!H1372</f>
        <v>-3.0384603680249912E-4</v>
      </c>
      <c r="C1372" s="21">
        <f>Prices!I1372</f>
        <v>1.7445590621492091E-2</v>
      </c>
      <c r="D1372" s="21">
        <f>Prices!J1372</f>
        <v>-2.353779335383388E-3</v>
      </c>
      <c r="E1372" s="21">
        <f>Prices!K1372</f>
        <v>-1.8895050095235622E-4</v>
      </c>
    </row>
    <row r="1373" spans="1:5" x14ac:dyDescent="0.2">
      <c r="A1373" s="41">
        <f>Prices!G1373</f>
        <v>42411</v>
      </c>
      <c r="B1373" s="21">
        <f>Prices!H1373</f>
        <v>-7.1443654197188705E-3</v>
      </c>
      <c r="C1373" s="21">
        <f>Prices!I1373</f>
        <v>2.7197839070965957E-2</v>
      </c>
      <c r="D1373" s="21">
        <f>Prices!J1373</f>
        <v>-5.111890167491806E-3</v>
      </c>
      <c r="E1373" s="21">
        <f>Prices!K1373</f>
        <v>-1.2301161634528213E-2</v>
      </c>
    </row>
    <row r="1374" spans="1:5" x14ac:dyDescent="0.2">
      <c r="A1374" s="41">
        <f>Prices!G1374</f>
        <v>42412</v>
      </c>
      <c r="B1374" s="21">
        <f>Prices!H1374</f>
        <v>1.3165902708020771E-2</v>
      </c>
      <c r="C1374" s="21">
        <f>Prices!I1374</f>
        <v>6.4705692560600436E-3</v>
      </c>
      <c r="D1374" s="21">
        <f>Prices!J1374</f>
        <v>1.6996208209268948E-2</v>
      </c>
      <c r="E1374" s="21">
        <f>Prices!K1374</f>
        <v>1.9518049434029239E-2</v>
      </c>
    </row>
    <row r="1375" spans="1:5" x14ac:dyDescent="0.2">
      <c r="A1375" s="41">
        <f>Prices!G1375</f>
        <v>42416</v>
      </c>
      <c r="B1375" s="21">
        <f>Prices!H1375</f>
        <v>-4.2304788025084557E-3</v>
      </c>
      <c r="C1375" s="21">
        <f>Prices!I1375</f>
        <v>2.7648505857522876E-2</v>
      </c>
      <c r="D1375" s="21">
        <f>Prices!J1375</f>
        <v>4.8969536393751678E-2</v>
      </c>
      <c r="E1375" s="21">
        <f>Prices!K1375</f>
        <v>1.6516654254666641E-2</v>
      </c>
    </row>
    <row r="1376" spans="1:5" x14ac:dyDescent="0.2">
      <c r="A1376" s="41">
        <f>Prices!G1376</f>
        <v>42417</v>
      </c>
      <c r="B1376" s="21">
        <f>Prices!H1376</f>
        <v>3.1865966056634021E-3</v>
      </c>
      <c r="C1376" s="21">
        <f>Prices!I1376</f>
        <v>2.4947211754609899E-2</v>
      </c>
      <c r="D1376" s="21">
        <f>Prices!J1376</f>
        <v>2.4824300677116939E-2</v>
      </c>
      <c r="E1376" s="21">
        <f>Prices!K1376</f>
        <v>1.6480439087318555E-2</v>
      </c>
    </row>
    <row r="1377" spans="1:5" x14ac:dyDescent="0.2">
      <c r="A1377" s="41">
        <f>Prices!G1377</f>
        <v>42418</v>
      </c>
      <c r="B1377" s="21">
        <f>Prices!H1377</f>
        <v>-3.0101425871257772E-2</v>
      </c>
      <c r="C1377" s="21">
        <f>Prices!I1377</f>
        <v>-1.7038004919042837E-2</v>
      </c>
      <c r="D1377" s="21">
        <f>Prices!J1377</f>
        <v>8.6044917024722167E-2</v>
      </c>
      <c r="E1377" s="21">
        <f>Prices!K1377</f>
        <v>-4.6657135860892485E-3</v>
      </c>
    </row>
    <row r="1378" spans="1:5" x14ac:dyDescent="0.2">
      <c r="A1378" s="41">
        <f>Prices!G1378</f>
        <v>42419</v>
      </c>
      <c r="B1378" s="21">
        <f>Prices!H1378</f>
        <v>8.4214568187409803E-3</v>
      </c>
      <c r="C1378" s="21">
        <f>Prices!I1378</f>
        <v>1.8857174857142889E-2</v>
      </c>
      <c r="D1378" s="21">
        <f>Prices!J1378</f>
        <v>1.331550525212899E-2</v>
      </c>
      <c r="E1378" s="21">
        <f>Prices!K1378</f>
        <v>-2.6033069221664817E-5</v>
      </c>
    </row>
    <row r="1379" spans="1:5" x14ac:dyDescent="0.2">
      <c r="A1379" s="41">
        <f>Prices!G1379</f>
        <v>42422</v>
      </c>
      <c r="B1379" s="21">
        <f>Prices!H1379</f>
        <v>1.5001850541150604E-2</v>
      </c>
      <c r="C1379" s="21">
        <f>Prices!I1379</f>
        <v>4.5989886011160941E-2</v>
      </c>
      <c r="D1379" s="21">
        <f>Prices!J1379</f>
        <v>3.5479480891651871E-2</v>
      </c>
      <c r="E1379" s="21">
        <f>Prices!K1379</f>
        <v>1.4454197343192865E-2</v>
      </c>
    </row>
    <row r="1380" spans="1:5" x14ac:dyDescent="0.2">
      <c r="A1380" s="41">
        <f>Prices!G1380</f>
        <v>42423</v>
      </c>
      <c r="B1380" s="21">
        <f>Prices!H1380</f>
        <v>1.295131913315075E-2</v>
      </c>
      <c r="C1380" s="21">
        <f>Prices!I1380</f>
        <v>-1.1724790546723152E-2</v>
      </c>
      <c r="D1380" s="21">
        <f>Prices!J1380</f>
        <v>2.5381344861685751E-3</v>
      </c>
      <c r="E1380" s="21">
        <f>Prices!K1380</f>
        <v>-1.2454371626831162E-2</v>
      </c>
    </row>
    <row r="1381" spans="1:5" x14ac:dyDescent="0.2">
      <c r="A1381" s="41">
        <f>Prices!G1381</f>
        <v>42424</v>
      </c>
      <c r="B1381" s="21">
        <f>Prices!H1381</f>
        <v>9.6270339758314141E-3</v>
      </c>
      <c r="C1381" s="21">
        <f>Prices!I1381</f>
        <v>1.9893768319600991E-3</v>
      </c>
      <c r="D1381" s="21">
        <f>Prices!J1381</f>
        <v>6.9621618814947883E-3</v>
      </c>
      <c r="E1381" s="21">
        <f>Prices!K1381</f>
        <v>4.4397866573695488E-3</v>
      </c>
    </row>
    <row r="1382" spans="1:5" x14ac:dyDescent="0.2">
      <c r="A1382" s="41">
        <f>Prices!G1382</f>
        <v>42425</v>
      </c>
      <c r="B1382" s="21">
        <f>Prices!H1382</f>
        <v>1.3706569174360871E-2</v>
      </c>
      <c r="C1382" s="21">
        <f>Prices!I1382</f>
        <v>2.0034665613017921E-3</v>
      </c>
      <c r="D1382" s="21">
        <f>Prices!J1382</f>
        <v>2.1997952131866949E-3</v>
      </c>
      <c r="E1382" s="21">
        <f>Prices!K1382</f>
        <v>1.1348275180813827E-2</v>
      </c>
    </row>
    <row r="1383" spans="1:5" x14ac:dyDescent="0.2">
      <c r="A1383" s="41">
        <f>Prices!G1383</f>
        <v>42426</v>
      </c>
      <c r="B1383" s="21">
        <f>Prices!H1383</f>
        <v>-2.2486567302578093E-2</v>
      </c>
      <c r="C1383" s="21">
        <f>Prices!I1383</f>
        <v>1.44094750776258E-4</v>
      </c>
      <c r="D1383" s="21">
        <f>Prices!J1383</f>
        <v>-6.5849760223960496E-3</v>
      </c>
      <c r="E1383" s="21">
        <f>Prices!K1383</f>
        <v>-1.8701143063153403E-3</v>
      </c>
    </row>
    <row r="1384" spans="1:5" x14ac:dyDescent="0.2">
      <c r="A1384" s="41">
        <f>Prices!G1384</f>
        <v>42429</v>
      </c>
      <c r="B1384" s="21">
        <f>Prices!H1384</f>
        <v>-2.5560734466441894E-3</v>
      </c>
      <c r="C1384" s="21">
        <f>Prices!I1384</f>
        <v>-4.8808584885009498E-3</v>
      </c>
      <c r="D1384" s="21">
        <f>Prices!J1384</f>
        <v>-6.4946276343744724E-3</v>
      </c>
      <c r="E1384" s="21">
        <f>Prices!K1384</f>
        <v>-8.120976670040303E-3</v>
      </c>
    </row>
    <row r="1385" spans="1:5" x14ac:dyDescent="0.2">
      <c r="A1385" s="41">
        <f>Prices!G1385</f>
        <v>42430</v>
      </c>
      <c r="B1385" s="21">
        <f>Prices!H1385</f>
        <v>1.8091273000614228E-3</v>
      </c>
      <c r="C1385" s="21">
        <f>Prices!I1385</f>
        <v>4.7998271063456555E-2</v>
      </c>
      <c r="D1385" s="21">
        <f>Prices!J1385</f>
        <v>4.4324071787175789E-2</v>
      </c>
      <c r="E1385" s="21">
        <f>Prices!K1385</f>
        <v>2.3868792264572836E-2</v>
      </c>
    </row>
    <row r="1386" spans="1:5" x14ac:dyDescent="0.2">
      <c r="A1386" s="41">
        <f>Prices!G1386</f>
        <v>42431</v>
      </c>
      <c r="B1386" s="21">
        <f>Prices!H1386</f>
        <v>-3.7619031635284968E-3</v>
      </c>
      <c r="C1386" s="21">
        <f>Prices!I1386</f>
        <v>2.0205958374897026E-3</v>
      </c>
      <c r="D1386" s="21">
        <f>Prices!J1386</f>
        <v>5.801287979871228E-3</v>
      </c>
      <c r="E1386" s="21">
        <f>Prices!K1386</f>
        <v>4.0943084379727601E-3</v>
      </c>
    </row>
    <row r="1387" spans="1:5" x14ac:dyDescent="0.2">
      <c r="A1387" s="41">
        <f>Prices!G1387</f>
        <v>42432</v>
      </c>
      <c r="B1387" s="21">
        <f>Prices!H1387</f>
        <v>-1.0573962232051789E-3</v>
      </c>
      <c r="C1387" s="21">
        <f>Prices!I1387</f>
        <v>-4.6879467859705093E-3</v>
      </c>
      <c r="D1387" s="21">
        <f>Prices!J1387</f>
        <v>-8.803676746353184E-3</v>
      </c>
      <c r="E1387" s="21">
        <f>Prices!K1387</f>
        <v>3.4987405529653959E-3</v>
      </c>
    </row>
    <row r="1388" spans="1:5" x14ac:dyDescent="0.2">
      <c r="A1388" s="41">
        <f>Prices!G1388</f>
        <v>42433</v>
      </c>
      <c r="B1388" s="21">
        <f>Prices!H1388</f>
        <v>9.6765241148125507E-3</v>
      </c>
      <c r="C1388" s="21">
        <f>Prices!I1388</f>
        <v>-4.069344885669901E-3</v>
      </c>
      <c r="D1388" s="21">
        <f>Prices!J1388</f>
        <v>-3.0628148643372377E-3</v>
      </c>
      <c r="E1388" s="21">
        <f>Prices!K1388</f>
        <v>3.305892405266686E-3</v>
      </c>
    </row>
    <row r="1389" spans="1:5" x14ac:dyDescent="0.2">
      <c r="A1389" s="41">
        <f>Prices!G1389</f>
        <v>42436</v>
      </c>
      <c r="B1389" s="21">
        <f>Prices!H1389</f>
        <v>1.6621832990106156E-2</v>
      </c>
      <c r="C1389" s="21">
        <f>Prices!I1389</f>
        <v>-2.145566577333069E-2</v>
      </c>
      <c r="D1389" s="21">
        <f>Prices!J1389</f>
        <v>-6.4517373449318738E-3</v>
      </c>
      <c r="E1389" s="21">
        <f>Prices!K1389</f>
        <v>8.8501442949717735E-4</v>
      </c>
    </row>
    <row r="1390" spans="1:5" x14ac:dyDescent="0.2">
      <c r="A1390" s="41">
        <f>Prices!G1390</f>
        <v>42437</v>
      </c>
      <c r="B1390" s="21">
        <f>Prices!H1390</f>
        <v>2.2092790718711472E-3</v>
      </c>
      <c r="C1390" s="21">
        <f>Prices!I1390</f>
        <v>-4.5131095505684948E-3</v>
      </c>
      <c r="D1390" s="21">
        <f>Prices!J1390</f>
        <v>-1.8243832213174604E-2</v>
      </c>
      <c r="E1390" s="21">
        <f>Prices!K1390</f>
        <v>-1.1240108648189029E-2</v>
      </c>
    </row>
    <row r="1391" spans="1:5" x14ac:dyDescent="0.2">
      <c r="A1391" s="41">
        <f>Prices!G1391</f>
        <v>42438</v>
      </c>
      <c r="B1391" s="21">
        <f>Prices!H1391</f>
        <v>-1.476922614505287E-4</v>
      </c>
      <c r="C1391" s="21">
        <f>Prices!I1391</f>
        <v>-1.4101020707902867E-3</v>
      </c>
      <c r="D1391" s="21">
        <f>Prices!J1391</f>
        <v>-6.2960567443715032E-4</v>
      </c>
      <c r="E1391" s="21">
        <f>Prices!K1391</f>
        <v>5.0523932931882953E-3</v>
      </c>
    </row>
    <row r="1392" spans="1:5" x14ac:dyDescent="0.2">
      <c r="A1392" s="41">
        <f>Prices!G1392</f>
        <v>42439</v>
      </c>
      <c r="B1392" s="21">
        <f>Prices!H1392</f>
        <v>-1.7773520865077531E-3</v>
      </c>
      <c r="C1392" s="21">
        <f>Prices!I1392</f>
        <v>-9.6514632332744821E-4</v>
      </c>
      <c r="D1392" s="21">
        <f>Prices!J1392</f>
        <v>-1.575770814075117E-3</v>
      </c>
      <c r="E1392" s="21">
        <f>Prices!K1392</f>
        <v>1.5580467030051892E-4</v>
      </c>
    </row>
    <row r="1393" spans="1:5" x14ac:dyDescent="0.2">
      <c r="A1393" s="41">
        <f>Prices!G1393</f>
        <v>42440</v>
      </c>
      <c r="B1393" s="21">
        <f>Prices!H1393</f>
        <v>-3.5602339855395318E-3</v>
      </c>
      <c r="C1393" s="21">
        <f>Prices!I1393</f>
        <v>1.9107883817145233E-2</v>
      </c>
      <c r="D1393" s="21">
        <f>Prices!J1393</f>
        <v>1.7045343135861923E-2</v>
      </c>
      <c r="E1393" s="21">
        <f>Prices!K1393</f>
        <v>1.6395500477669467E-2</v>
      </c>
    </row>
    <row r="1394" spans="1:5" x14ac:dyDescent="0.2">
      <c r="A1394" s="41">
        <f>Prices!G1394</f>
        <v>42443</v>
      </c>
      <c r="B1394" s="21">
        <f>Prices!H1394</f>
        <v>2.8284220058344229E-3</v>
      </c>
      <c r="C1394" s="21">
        <f>Prices!I1394</f>
        <v>6.6010651083645566E-3</v>
      </c>
      <c r="D1394" s="21">
        <f>Prices!J1394</f>
        <v>2.483042546864489E-3</v>
      </c>
      <c r="E1394" s="21">
        <f>Prices!K1394</f>
        <v>-1.2609725467921384E-3</v>
      </c>
    </row>
    <row r="1395" spans="1:5" x14ac:dyDescent="0.2">
      <c r="A1395" s="41">
        <f>Prices!G1395</f>
        <v>42444</v>
      </c>
      <c r="B1395" s="21">
        <f>Prices!H1395</f>
        <v>1.0837718857221306E-2</v>
      </c>
      <c r="C1395" s="21">
        <f>Prices!I1395</f>
        <v>6.3658344270103306E-3</v>
      </c>
      <c r="D1395" s="21">
        <f>Prices!J1395</f>
        <v>-4.9536342102144415E-3</v>
      </c>
      <c r="E1395" s="21">
        <f>Prices!K1395</f>
        <v>-1.8369417185468695E-3</v>
      </c>
    </row>
    <row r="1396" spans="1:5" x14ac:dyDescent="0.2">
      <c r="A1396" s="41">
        <f>Prices!G1396</f>
        <v>42445</v>
      </c>
      <c r="B1396" s="21">
        <f>Prices!H1396</f>
        <v>-1.4686485762776169E-3</v>
      </c>
      <c r="C1396" s="21">
        <f>Prices!I1396</f>
        <v>-4.7658923715018231E-3</v>
      </c>
      <c r="D1396" s="21">
        <f>Prices!J1396</f>
        <v>2.986901202953951E-2</v>
      </c>
      <c r="E1396" s="21">
        <f>Prices!K1396</f>
        <v>5.6003515487050848E-3</v>
      </c>
    </row>
    <row r="1397" spans="1:5" x14ac:dyDescent="0.2">
      <c r="A1397" s="41">
        <f>Prices!G1397</f>
        <v>42446</v>
      </c>
      <c r="B1397" s="21">
        <f>Prices!H1397</f>
        <v>-7.9421897481796542E-3</v>
      </c>
      <c r="C1397" s="21">
        <f>Prices!I1397</f>
        <v>-2.5824053982146711E-2</v>
      </c>
      <c r="D1397" s="21">
        <f>Prices!J1397</f>
        <v>-8.4589388619307204E-3</v>
      </c>
      <c r="E1397" s="21">
        <f>Prices!K1397</f>
        <v>6.5952364278478726E-3</v>
      </c>
    </row>
    <row r="1398" spans="1:5" x14ac:dyDescent="0.2">
      <c r="A1398" s="41">
        <f>Prices!G1398</f>
        <v>42447</v>
      </c>
      <c r="B1398" s="21">
        <f>Prices!H1398</f>
        <v>-7.4133192218020279E-3</v>
      </c>
      <c r="C1398" s="21">
        <f>Prices!I1398</f>
        <v>-1.3156014172074904E-2</v>
      </c>
      <c r="D1398" s="21">
        <f>Prices!J1398</f>
        <v>3.0164512632159024E-2</v>
      </c>
      <c r="E1398" s="21">
        <f>Prices!K1398</f>
        <v>4.405643539266535E-3</v>
      </c>
    </row>
    <row r="1399" spans="1:5" x14ac:dyDescent="0.2">
      <c r="A1399" s="41">
        <f>Prices!G1399</f>
        <v>42450</v>
      </c>
      <c r="B1399" s="21">
        <f>Prices!H1399</f>
        <v>1.5235360522661983E-2</v>
      </c>
      <c r="C1399" s="21">
        <f>Prices!I1399</f>
        <v>3.4415052054146411E-3</v>
      </c>
      <c r="D1399" s="21">
        <f>Prices!J1399</f>
        <v>2.957731897063276E-3</v>
      </c>
      <c r="E1399" s="21">
        <f>Prices!K1399</f>
        <v>9.8557749545014062E-4</v>
      </c>
    </row>
    <row r="1400" spans="1:5" x14ac:dyDescent="0.2">
      <c r="A1400" s="41">
        <f>Prices!G1400</f>
        <v>42451</v>
      </c>
      <c r="B1400" s="21">
        <f>Prices!H1400</f>
        <v>-1.4710437503556158E-3</v>
      </c>
      <c r="C1400" s="21">
        <f>Prices!I1400</f>
        <v>1.1733303622512681E-2</v>
      </c>
      <c r="D1400" s="21">
        <f>Prices!J1400</f>
        <v>-1.7694346080444623E-3</v>
      </c>
      <c r="E1400" s="21">
        <f>Prices!K1400</f>
        <v>-8.7738785046598267E-4</v>
      </c>
    </row>
    <row r="1401" spans="1:5" x14ac:dyDescent="0.2">
      <c r="A1401" s="41">
        <f>Prices!G1401</f>
        <v>42452</v>
      </c>
      <c r="B1401" s="21">
        <f>Prices!H1401</f>
        <v>-6.0411075604414688E-3</v>
      </c>
      <c r="C1401" s="21">
        <f>Prices!I1401</f>
        <v>1.6325308921806059E-2</v>
      </c>
      <c r="D1401" s="21">
        <f>Prices!J1401</f>
        <v>1.7134368655932875E-2</v>
      </c>
      <c r="E1401" s="21">
        <f>Prices!K1401</f>
        <v>-6.3860316553245866E-3</v>
      </c>
    </row>
    <row r="1402" spans="1:5" x14ac:dyDescent="0.2">
      <c r="A1402" s="41">
        <f>Prices!G1402</f>
        <v>42453</v>
      </c>
      <c r="B1402" s="21">
        <f>Prices!H1402</f>
        <v>8.0048879493838047E-3</v>
      </c>
      <c r="C1402" s="21">
        <f>Prices!I1402</f>
        <v>2.3383544942098045E-2</v>
      </c>
      <c r="D1402" s="21">
        <f>Prices!J1402</f>
        <v>1.4523414245206645E-3</v>
      </c>
      <c r="E1402" s="21">
        <f>Prices!K1402</f>
        <v>-3.7807052292404553E-4</v>
      </c>
    </row>
    <row r="1403" spans="1:5" x14ac:dyDescent="0.2">
      <c r="A1403" s="41">
        <f>Prices!G1403</f>
        <v>42457</v>
      </c>
      <c r="B1403" s="21">
        <f>Prices!H1403</f>
        <v>1.7645726699020933E-3</v>
      </c>
      <c r="C1403" s="21">
        <f>Prices!I1403</f>
        <v>-5.2834488330311125E-3</v>
      </c>
      <c r="D1403" s="21">
        <f>Prices!J1403</f>
        <v>1.0151008053819854E-2</v>
      </c>
      <c r="E1403" s="21">
        <f>Prices!K1403</f>
        <v>5.4525576989994384E-4</v>
      </c>
    </row>
    <row r="1404" spans="1:5" x14ac:dyDescent="0.2">
      <c r="A1404" s="41">
        <f>Prices!G1404</f>
        <v>42458</v>
      </c>
      <c r="B1404" s="21">
        <f>Prices!H1404</f>
        <v>-1.3209746920360111E-3</v>
      </c>
      <c r="C1404" s="21">
        <f>Prices!I1404</f>
        <v>2.4126132953602442E-2</v>
      </c>
      <c r="D1404" s="21">
        <f>Prices!J1404</f>
        <v>1.6077772578302341E-2</v>
      </c>
      <c r="E1404" s="21">
        <f>Prices!K1404</f>
        <v>8.8166518092260837E-3</v>
      </c>
    </row>
    <row r="1405" spans="1:5" x14ac:dyDescent="0.2">
      <c r="A1405" s="41">
        <f>Prices!G1405</f>
        <v>42459</v>
      </c>
      <c r="B1405" s="21">
        <f>Prices!H1405</f>
        <v>1.1318380661384509E-2</v>
      </c>
      <c r="C1405" s="21">
        <f>Prices!I1405</f>
        <v>8.133194475963279E-3</v>
      </c>
      <c r="D1405" s="21">
        <f>Prices!J1405</f>
        <v>1.0455319654040007E-2</v>
      </c>
      <c r="E1405" s="21">
        <f>Prices!K1405</f>
        <v>4.3503150624555342E-3</v>
      </c>
    </row>
    <row r="1406" spans="1:5" x14ac:dyDescent="0.2">
      <c r="A1406" s="41">
        <f>Prices!G1406</f>
        <v>42460</v>
      </c>
      <c r="B1406" s="21">
        <f>Prices!H1406</f>
        <v>-4.5056615351592314E-3</v>
      </c>
      <c r="C1406" s="21">
        <f>Prices!I1406</f>
        <v>-8.4351010437162532E-3</v>
      </c>
      <c r="D1406" s="21">
        <f>Prices!J1406</f>
        <v>-3.635833879031769E-3</v>
      </c>
      <c r="E1406" s="21">
        <f>Prices!K1406</f>
        <v>-2.039759248018691E-3</v>
      </c>
    </row>
    <row r="1407" spans="1:5" x14ac:dyDescent="0.2">
      <c r="A1407" s="41">
        <f>Prices!G1407</f>
        <v>42461</v>
      </c>
      <c r="B1407" s="21">
        <f>Prices!H1407</f>
        <v>8.3221217219720325E-3</v>
      </c>
      <c r="C1407" s="21">
        <f>Prices!I1407</f>
        <v>8.1867810951941067E-3</v>
      </c>
      <c r="D1407" s="21">
        <f>Prices!J1407</f>
        <v>1.4594425440441983E-2</v>
      </c>
      <c r="E1407" s="21">
        <f>Prices!K1407</f>
        <v>6.3309150976866846E-3</v>
      </c>
    </row>
    <row r="1408" spans="1:5" x14ac:dyDescent="0.2">
      <c r="A1408" s="41">
        <f>Prices!G1408</f>
        <v>42464</v>
      </c>
      <c r="B1408" s="21">
        <f>Prices!H1408</f>
        <v>5.7932529658962732E-4</v>
      </c>
      <c r="C1408" s="21">
        <f>Prices!I1408</f>
        <v>-8.8721512696017246E-3</v>
      </c>
      <c r="D1408" s="21">
        <f>Prices!J1408</f>
        <v>-9.6816659954881423E-3</v>
      </c>
      <c r="E1408" s="21">
        <f>Prices!K1408</f>
        <v>-3.2083221118298644E-3</v>
      </c>
    </row>
    <row r="1409" spans="1:5" x14ac:dyDescent="0.2">
      <c r="A1409" s="41">
        <f>Prices!G1409</f>
        <v>42465</v>
      </c>
      <c r="B1409" s="21">
        <f>Prices!H1409</f>
        <v>-6.6570193208035635E-3</v>
      </c>
      <c r="C1409" s="21">
        <f>Prices!I1409</f>
        <v>-1.1884924175181943E-2</v>
      </c>
      <c r="D1409" s="21">
        <f>Prices!J1409</f>
        <v>-1.3965587164050941E-3</v>
      </c>
      <c r="E1409" s="21">
        <f>Prices!K1409</f>
        <v>-1.0144492450574583E-2</v>
      </c>
    </row>
    <row r="1410" spans="1:5" x14ac:dyDescent="0.2">
      <c r="A1410" s="41">
        <f>Prices!G1410</f>
        <v>42466</v>
      </c>
      <c r="B1410" s="21">
        <f>Prices!H1410</f>
        <v>5.8277194195337388E-3</v>
      </c>
      <c r="C1410" s="21">
        <f>Prices!I1410</f>
        <v>2.7194898880266383E-2</v>
      </c>
      <c r="D1410" s="21">
        <f>Prices!J1410</f>
        <v>1.3985118202777258E-3</v>
      </c>
      <c r="E1410" s="21">
        <f>Prices!K1410</f>
        <v>1.0507619189438877E-2</v>
      </c>
    </row>
    <row r="1411" spans="1:5" x14ac:dyDescent="0.2">
      <c r="A1411" s="41">
        <f>Prices!G1411</f>
        <v>42467</v>
      </c>
      <c r="B1411" s="21">
        <f>Prices!H1411</f>
        <v>-1.1877264221827112E-2</v>
      </c>
      <c r="C1411" s="21">
        <f>Prices!I1411</f>
        <v>-1.7688656271858227E-2</v>
      </c>
      <c r="D1411" s="21">
        <f>Prices!J1411</f>
        <v>-1.033544438965095E-2</v>
      </c>
      <c r="E1411" s="21">
        <f>Prices!K1411</f>
        <v>-1.1975786560861179E-2</v>
      </c>
    </row>
    <row r="1412" spans="1:5" x14ac:dyDescent="0.2">
      <c r="A1412" s="41">
        <f>Prices!G1412</f>
        <v>42468</v>
      </c>
      <c r="B1412" s="21">
        <f>Prices!H1412</f>
        <v>-2.345636582661285E-3</v>
      </c>
      <c r="C1412" s="21">
        <f>Prices!I1412</f>
        <v>5.3598483614061276E-3</v>
      </c>
      <c r="D1412" s="21">
        <f>Prices!J1412</f>
        <v>6.4919875533049343E-3</v>
      </c>
      <c r="E1412" s="21">
        <f>Prices!K1412</f>
        <v>2.7865782063147826E-3</v>
      </c>
    </row>
    <row r="1413" spans="1:5" x14ac:dyDescent="0.2">
      <c r="A1413" s="41">
        <f>Prices!G1413</f>
        <v>42471</v>
      </c>
      <c r="B1413" s="21">
        <f>Prices!H1413</f>
        <v>-9.6974359663947324E-3</v>
      </c>
      <c r="C1413" s="21">
        <f>Prices!I1413</f>
        <v>2.2367881274443224E-3</v>
      </c>
      <c r="D1413" s="21">
        <f>Prices!J1413</f>
        <v>6.1693498016082149E-3</v>
      </c>
      <c r="E1413" s="21">
        <f>Prices!K1413</f>
        <v>-2.7397861231465148E-3</v>
      </c>
    </row>
    <row r="1414" spans="1:5" x14ac:dyDescent="0.2">
      <c r="A1414" s="41">
        <f>Prices!G1414</f>
        <v>42472</v>
      </c>
      <c r="B1414" s="21">
        <f>Prices!H1414</f>
        <v>2.0771781881687549E-2</v>
      </c>
      <c r="C1414" s="21">
        <f>Prices!I1414</f>
        <v>1.2149125874241662E-2</v>
      </c>
      <c r="D1414" s="21">
        <f>Prices!J1414</f>
        <v>-1.114945444944726E-3</v>
      </c>
      <c r="E1414" s="21">
        <f>Prices!K1414</f>
        <v>9.6621340440556924E-3</v>
      </c>
    </row>
    <row r="1415" spans="1:5" x14ac:dyDescent="0.2">
      <c r="A1415" s="41">
        <f>Prices!G1415</f>
        <v>42473</v>
      </c>
      <c r="B1415" s="21">
        <f>Prices!H1415</f>
        <v>5.0870775334794054E-3</v>
      </c>
      <c r="C1415" s="21">
        <f>Prices!I1415</f>
        <v>1.9314572576860201E-2</v>
      </c>
      <c r="D1415" s="21">
        <f>Prices!J1415</f>
        <v>2.5111493280225217E-2</v>
      </c>
      <c r="E1415" s="21">
        <f>Prices!K1415</f>
        <v>1.0040137017230277E-2</v>
      </c>
    </row>
    <row r="1416" spans="1:5" x14ac:dyDescent="0.2">
      <c r="A1416" s="41">
        <f>Prices!G1416</f>
        <v>42474</v>
      </c>
      <c r="B1416" s="21">
        <f>Prices!H1416</f>
        <v>-5.0613301545606179E-3</v>
      </c>
      <c r="C1416" s="21">
        <f>Prices!I1416</f>
        <v>9.6451373580301869E-3</v>
      </c>
      <c r="D1416" s="21">
        <f>Prices!J1416</f>
        <v>2.7219866910399571E-3</v>
      </c>
      <c r="E1416" s="21">
        <f>Prices!K1416</f>
        <v>1.7292717774908262E-4</v>
      </c>
    </row>
    <row r="1417" spans="1:5" x14ac:dyDescent="0.2">
      <c r="A1417" s="41">
        <f>Prices!G1417</f>
        <v>42475</v>
      </c>
      <c r="B1417" s="21">
        <f>Prices!H1417</f>
        <v>3.7789635230791982E-3</v>
      </c>
      <c r="C1417" s="21">
        <f>Prices!I1417</f>
        <v>8.2803050134026002E-3</v>
      </c>
      <c r="D1417" s="21">
        <f>Prices!J1417</f>
        <v>7.871955531232766E-3</v>
      </c>
      <c r="E1417" s="21">
        <f>Prices!K1417</f>
        <v>-9.8428493237678882E-4</v>
      </c>
    </row>
    <row r="1418" spans="1:5" x14ac:dyDescent="0.2">
      <c r="A1418" s="41">
        <f>Prices!G1418</f>
        <v>42478</v>
      </c>
      <c r="B1418" s="21">
        <f>Prices!H1418</f>
        <v>1.1584263725350073E-2</v>
      </c>
      <c r="C1418" s="21">
        <f>Prices!I1418</f>
        <v>1.5114463075298845E-2</v>
      </c>
      <c r="D1418" s="21">
        <f>Prices!J1418</f>
        <v>-4.30931438537141E-3</v>
      </c>
      <c r="E1418" s="21">
        <f>Prices!K1418</f>
        <v>6.5410255683440166E-3</v>
      </c>
    </row>
    <row r="1419" spans="1:5" x14ac:dyDescent="0.2">
      <c r="A1419" s="41">
        <f>Prices!G1419</f>
        <v>42479</v>
      </c>
      <c r="B1419" s="21">
        <f>Prices!H1419</f>
        <v>-1.2887479238527923E-3</v>
      </c>
      <c r="C1419" s="21">
        <f>Prices!I1419</f>
        <v>-1.1725803444969318E-2</v>
      </c>
      <c r="D1419" s="21">
        <f>Prices!J1419</f>
        <v>-1.7852367950331738E-2</v>
      </c>
      <c r="E1419" s="21">
        <f>Prices!K1419</f>
        <v>3.0844851975158072E-3</v>
      </c>
    </row>
    <row r="1420" spans="1:5" x14ac:dyDescent="0.2">
      <c r="A1420" s="41">
        <f>Prices!G1420</f>
        <v>42480</v>
      </c>
      <c r="B1420" s="21">
        <f>Prices!H1420</f>
        <v>-8.0261876660963002E-3</v>
      </c>
      <c r="C1420" s="21">
        <f>Prices!I1420</f>
        <v>8.1063680927240256E-3</v>
      </c>
      <c r="D1420" s="21">
        <f>Prices!J1420</f>
        <v>3.855762262066964E-3</v>
      </c>
      <c r="E1420" s="21">
        <f>Prices!K1420</f>
        <v>7.6154463189470611E-4</v>
      </c>
    </row>
    <row r="1421" spans="1:5" x14ac:dyDescent="0.2">
      <c r="A1421" s="41">
        <f>Prices!G1421</f>
        <v>42481</v>
      </c>
      <c r="B1421" s="21">
        <f>Prices!H1421</f>
        <v>-1.0692151067132866E-2</v>
      </c>
      <c r="C1421" s="21">
        <f>Prices!I1421</f>
        <v>-3.1438300872311808E-3</v>
      </c>
      <c r="D1421" s="21">
        <f>Prices!J1421</f>
        <v>-1.0973769038935544E-3</v>
      </c>
      <c r="E1421" s="21">
        <f>Prices!K1421</f>
        <v>-5.1940270685952861E-3</v>
      </c>
    </row>
    <row r="1422" spans="1:5" x14ac:dyDescent="0.2">
      <c r="A1422" s="41">
        <f>Prices!G1422</f>
        <v>42482</v>
      </c>
      <c r="B1422" s="21">
        <f>Prices!H1422</f>
        <v>3.651197148756453E-3</v>
      </c>
      <c r="C1422" s="21">
        <f>Prices!I1422</f>
        <v>-1.6640241922237231E-2</v>
      </c>
      <c r="D1422" s="21">
        <f>Prices!J1422</f>
        <v>-3.8450374988144853E-3</v>
      </c>
      <c r="E1422" s="21">
        <f>Prices!K1422</f>
        <v>4.78598891489046E-5</v>
      </c>
    </row>
    <row r="1423" spans="1:5" x14ac:dyDescent="0.2">
      <c r="A1423" s="41">
        <f>Prices!G1423</f>
        <v>42485</v>
      </c>
      <c r="B1423" s="21">
        <f>Prices!H1423</f>
        <v>1.0914037149257058E-2</v>
      </c>
      <c r="C1423" s="21">
        <f>Prices!I1423</f>
        <v>9.1861354872113665E-3</v>
      </c>
      <c r="D1423" s="21">
        <f>Prices!J1423</f>
        <v>4.96270173600033E-3</v>
      </c>
      <c r="E1423" s="21">
        <f>Prices!K1423</f>
        <v>-1.8120458498649405E-3</v>
      </c>
    </row>
    <row r="1424" spans="1:5" x14ac:dyDescent="0.2">
      <c r="A1424" s="41">
        <f>Prices!G1424</f>
        <v>42486</v>
      </c>
      <c r="B1424" s="21">
        <f>Prices!H1424</f>
        <v>-2.4469233248606815E-3</v>
      </c>
      <c r="C1424" s="21">
        <f>Prices!I1424</f>
        <v>-1.4883411622108267E-2</v>
      </c>
      <c r="D1424" s="21">
        <f>Prices!J1424</f>
        <v>8.2316653688385699E-4</v>
      </c>
      <c r="E1424" s="21">
        <f>Prices!K1424</f>
        <v>1.8727515348586632E-3</v>
      </c>
    </row>
    <row r="1425" spans="1:5" x14ac:dyDescent="0.2">
      <c r="A1425" s="41">
        <f>Prices!G1425</f>
        <v>42487</v>
      </c>
      <c r="B1425" s="21">
        <f>Prices!H1425</f>
        <v>1.7315684166626522E-3</v>
      </c>
      <c r="C1425" s="21">
        <f>Prices!I1425</f>
        <v>-1.6713108297880752E-2</v>
      </c>
      <c r="D1425" s="21">
        <f>Prices!J1425</f>
        <v>2.2752040865272605E-2</v>
      </c>
      <c r="E1425" s="21">
        <f>Prices!K1425</f>
        <v>1.6493527182761536E-3</v>
      </c>
    </row>
    <row r="1426" spans="1:5" x14ac:dyDescent="0.2">
      <c r="A1426" s="41">
        <f>Prices!G1426</f>
        <v>42488</v>
      </c>
      <c r="B1426" s="21">
        <f>Prices!H1426</f>
        <v>-7.3465409129253581E-3</v>
      </c>
      <c r="C1426" s="21">
        <f>Prices!I1426</f>
        <v>-7.534179545620967E-3</v>
      </c>
      <c r="D1426" s="21">
        <f>Prices!J1426</f>
        <v>-2.9750541621986648E-2</v>
      </c>
      <c r="E1426" s="21">
        <f>Prices!K1426</f>
        <v>-9.2307681572276756E-3</v>
      </c>
    </row>
    <row r="1427" spans="1:5" x14ac:dyDescent="0.2">
      <c r="A1427" s="41">
        <f>Prices!G1427</f>
        <v>42489</v>
      </c>
      <c r="B1427" s="21">
        <f>Prices!H1427</f>
        <v>-2.9604037011815437E-2</v>
      </c>
      <c r="C1427" s="21">
        <f>Prices!I1427</f>
        <v>9.5664432014867629E-2</v>
      </c>
      <c r="D1427" s="21">
        <f>Prices!J1427</f>
        <v>-1.8508470733936355E-2</v>
      </c>
      <c r="E1427" s="21">
        <f>Prices!K1427</f>
        <v>-5.0630884817385313E-3</v>
      </c>
    </row>
    <row r="1428" spans="1:5" x14ac:dyDescent="0.2">
      <c r="A1428" s="41">
        <f>Prices!G1428</f>
        <v>42492</v>
      </c>
      <c r="B1428" s="21">
        <f>Prices!H1428</f>
        <v>1.0767355976123419E-2</v>
      </c>
      <c r="C1428" s="21">
        <f>Prices!I1428</f>
        <v>3.6780462305992634E-2</v>
      </c>
      <c r="D1428" s="21">
        <f>Prices!J1428</f>
        <v>1.3228465315685556E-2</v>
      </c>
      <c r="E1428" s="21">
        <f>Prices!K1428</f>
        <v>7.809946553678726E-3</v>
      </c>
    </row>
    <row r="1429" spans="1:5" x14ac:dyDescent="0.2">
      <c r="A1429" s="41">
        <f>Prices!G1429</f>
        <v>42493</v>
      </c>
      <c r="B1429" s="21">
        <f>Prices!H1429</f>
        <v>-8.728998704817463E-3</v>
      </c>
      <c r="C1429" s="21">
        <f>Prices!I1429</f>
        <v>-1.8322707037938146E-2</v>
      </c>
      <c r="D1429" s="21">
        <f>Prices!J1429</f>
        <v>-1.1944798741049145E-2</v>
      </c>
      <c r="E1429" s="21">
        <f>Prices!K1429</f>
        <v>-8.6766384601026925E-3</v>
      </c>
    </row>
    <row r="1430" spans="1:5" x14ac:dyDescent="0.2">
      <c r="A1430" s="41">
        <f>Prices!G1430</f>
        <v>42494</v>
      </c>
      <c r="B1430" s="21">
        <f>Prices!H1430</f>
        <v>2.8357991315252446E-3</v>
      </c>
      <c r="C1430" s="21">
        <f>Prices!I1430</f>
        <v>-6.2574387229186179E-4</v>
      </c>
      <c r="D1430" s="21">
        <f>Prices!J1430</f>
        <v>-2.2771721496507635E-2</v>
      </c>
      <c r="E1430" s="21">
        <f>Prices!K1430</f>
        <v>-5.9368893147540014E-3</v>
      </c>
    </row>
    <row r="1431" spans="1:5" x14ac:dyDescent="0.2">
      <c r="A1431" s="41">
        <f>Prices!G1431</f>
        <v>42495</v>
      </c>
      <c r="B1431" s="21">
        <f>Prices!H1431</f>
        <v>2.9762369419190102E-4</v>
      </c>
      <c r="C1431" s="21">
        <f>Prices!I1431</f>
        <v>-1.7603216938854915E-2</v>
      </c>
      <c r="D1431" s="21">
        <f>Prices!J1431</f>
        <v>6.0413332215096816E-3</v>
      </c>
      <c r="E1431" s="21">
        <f>Prices!K1431</f>
        <v>-2.390079429950287E-4</v>
      </c>
    </row>
    <row r="1432" spans="1:5" x14ac:dyDescent="0.2">
      <c r="A1432" s="41">
        <f>Prices!G1432</f>
        <v>42496</v>
      </c>
      <c r="B1432" s="21">
        <f>Prices!H1432</f>
        <v>1.5473954176585017E-2</v>
      </c>
      <c r="C1432" s="21">
        <f>Prices!I1432</f>
        <v>2.2546240075075552E-2</v>
      </c>
      <c r="D1432" s="21">
        <f>Prices!J1432</f>
        <v>1.0294519401371272E-2</v>
      </c>
      <c r="E1432" s="21">
        <f>Prices!K1432</f>
        <v>3.1746391945073338E-3</v>
      </c>
    </row>
    <row r="1433" spans="1:5" x14ac:dyDescent="0.2">
      <c r="A1433" s="41">
        <f>Prices!G1433</f>
        <v>42499</v>
      </c>
      <c r="B1433" s="21">
        <f>Prices!H1433</f>
        <v>1.02561438463954E-2</v>
      </c>
      <c r="C1433" s="21">
        <f>Prices!I1433</f>
        <v>8.6060074028664335E-3</v>
      </c>
      <c r="D1433" s="21">
        <f>Prices!J1433</f>
        <v>-1.4149999094763555E-3</v>
      </c>
      <c r="E1433" s="21">
        <f>Prices!K1433</f>
        <v>7.5349664127100091E-4</v>
      </c>
    </row>
    <row r="1434" spans="1:5" x14ac:dyDescent="0.2">
      <c r="A1434" s="41">
        <f>Prices!G1434</f>
        <v>42500</v>
      </c>
      <c r="B1434" s="21">
        <f>Prices!H1434</f>
        <v>-2.320314471414669E-3</v>
      </c>
      <c r="C1434" s="21">
        <f>Prices!I1434</f>
        <v>3.4306741774862148E-2</v>
      </c>
      <c r="D1434" s="21">
        <f>Prices!J1434</f>
        <v>1.9274352527119953E-2</v>
      </c>
      <c r="E1434" s="21">
        <f>Prices!K1434</f>
        <v>1.2483643839788838E-2</v>
      </c>
    </row>
    <row r="1435" spans="1:5" x14ac:dyDescent="0.2">
      <c r="A1435" s="41">
        <f>Prices!G1435</f>
        <v>42501</v>
      </c>
      <c r="B1435" s="21">
        <f>Prices!H1435</f>
        <v>-2.7529610592870173E-2</v>
      </c>
      <c r="C1435" s="21">
        <f>Prices!I1435</f>
        <v>1.4450891825290579E-2</v>
      </c>
      <c r="D1435" s="21">
        <f>Prices!J1435</f>
        <v>2.7804180282102742E-3</v>
      </c>
      <c r="E1435" s="21">
        <f>Prices!K1435</f>
        <v>-9.5615182490236261E-3</v>
      </c>
    </row>
    <row r="1436" spans="1:5" x14ac:dyDescent="0.2">
      <c r="A1436" s="41">
        <f>Prices!G1436</f>
        <v>42502</v>
      </c>
      <c r="B1436" s="21">
        <f>Prices!H1436</f>
        <v>6.6256175401571225E-3</v>
      </c>
      <c r="C1436" s="21">
        <f>Prices!I1436</f>
        <v>6.5897569215529472E-3</v>
      </c>
      <c r="D1436" s="21">
        <f>Prices!J1436</f>
        <v>-1.3588393229531537E-2</v>
      </c>
      <c r="E1436" s="21">
        <f>Prices!K1436</f>
        <v>-1.694651417848414E-4</v>
      </c>
    </row>
    <row r="1437" spans="1:5" x14ac:dyDescent="0.2">
      <c r="A1437" s="41">
        <f>Prices!G1437</f>
        <v>42503</v>
      </c>
      <c r="B1437" s="21">
        <f>Prices!H1437</f>
        <v>-2.8571811593312069E-2</v>
      </c>
      <c r="C1437" s="21">
        <f>Prices!I1437</f>
        <v>-1.1157111532548503E-2</v>
      </c>
      <c r="D1437" s="21">
        <f>Prices!J1437</f>
        <v>0.15209447748734273</v>
      </c>
      <c r="E1437" s="21">
        <f>Prices!K1437</f>
        <v>-8.4782889927489391E-3</v>
      </c>
    </row>
    <row r="1438" spans="1:5" x14ac:dyDescent="0.2">
      <c r="A1438" s="41">
        <f>Prices!G1438</f>
        <v>42506</v>
      </c>
      <c r="B1438" s="21">
        <f>Prices!H1438</f>
        <v>1.6630828818509604E-2</v>
      </c>
      <c r="C1438" s="21">
        <f>Prices!I1438</f>
        <v>1.0424434214773015E-3</v>
      </c>
      <c r="D1438" s="21">
        <f>Prices!J1438</f>
        <v>2.952692087929254E-2</v>
      </c>
      <c r="E1438" s="21">
        <f>Prices!K1438</f>
        <v>9.7966525849819686E-3</v>
      </c>
    </row>
    <row r="1439" spans="1:5" x14ac:dyDescent="0.2">
      <c r="A1439" s="41">
        <f>Prices!G1439</f>
        <v>42507</v>
      </c>
      <c r="B1439" s="21">
        <f>Prices!H1439</f>
        <v>-1.3935165266086791E-2</v>
      </c>
      <c r="C1439" s="21">
        <f>Prices!I1439</f>
        <v>-2.1655945724449288E-2</v>
      </c>
      <c r="D1439" s="21">
        <f>Prices!J1439</f>
        <v>2.1327708771281539E-3</v>
      </c>
      <c r="E1439" s="21">
        <f>Prices!K1439</f>
        <v>-9.4112973726661053E-3</v>
      </c>
    </row>
    <row r="1440" spans="1:5" x14ac:dyDescent="0.2">
      <c r="A1440" s="41">
        <f>Prices!G1440</f>
        <v>42508</v>
      </c>
      <c r="B1440" s="21">
        <f>Prices!H1440</f>
        <v>-2.9953880625208214E-2</v>
      </c>
      <c r="C1440" s="21">
        <f>Prices!I1440</f>
        <v>3.1355058996231921E-3</v>
      </c>
      <c r="D1440" s="21">
        <f>Prices!J1440</f>
        <v>2.554418234905742E-2</v>
      </c>
      <c r="E1440" s="21">
        <f>Prices!K1440</f>
        <v>2.0517875938574903E-4</v>
      </c>
    </row>
    <row r="1441" spans="1:5" x14ac:dyDescent="0.2">
      <c r="A1441" s="41">
        <f>Prices!G1441</f>
        <v>42509</v>
      </c>
      <c r="B1441" s="21">
        <f>Prices!H1441</f>
        <v>9.5803493597134623E-2</v>
      </c>
      <c r="C1441" s="21">
        <f>Prices!I1441</f>
        <v>1.534083243194706E-3</v>
      </c>
      <c r="D1441" s="21">
        <f>Prices!J1441</f>
        <v>4.3821323246966415E-3</v>
      </c>
      <c r="E1441" s="21">
        <f>Prices!K1441</f>
        <v>-3.7067077457677566E-3</v>
      </c>
    </row>
    <row r="1442" spans="1:5" x14ac:dyDescent="0.2">
      <c r="A1442" s="41">
        <f>Prices!G1442</f>
        <v>42510</v>
      </c>
      <c r="B1442" s="21">
        <f>Prices!H1442</f>
        <v>9.5375393630456537E-3</v>
      </c>
      <c r="C1442" s="21">
        <f>Prices!I1442</f>
        <v>6.1272607234355014E-3</v>
      </c>
      <c r="D1442" s="21">
        <f>Prices!J1442</f>
        <v>1.7910617864168143E-2</v>
      </c>
      <c r="E1442" s="21">
        <f>Prices!K1442</f>
        <v>6.0195039142563189E-3</v>
      </c>
    </row>
    <row r="1443" spans="1:5" x14ac:dyDescent="0.2">
      <c r="A1443" s="41">
        <f>Prices!G1443</f>
        <v>42513</v>
      </c>
      <c r="B1443" s="21">
        <f>Prices!H1443</f>
        <v>-5.1527456077765758E-3</v>
      </c>
      <c r="C1443" s="21">
        <f>Prices!I1443</f>
        <v>-8.6083626992345952E-3</v>
      </c>
      <c r="D1443" s="21">
        <f>Prices!J1443</f>
        <v>1.5787665524500394E-3</v>
      </c>
      <c r="E1443" s="21">
        <f>Prices!K1443</f>
        <v>-2.0854588262010365E-3</v>
      </c>
    </row>
    <row r="1444" spans="1:5" x14ac:dyDescent="0.2">
      <c r="A1444" s="41">
        <f>Prices!G1444</f>
        <v>42514</v>
      </c>
      <c r="B1444" s="21">
        <f>Prices!H1444</f>
        <v>1.064720189873645E-2</v>
      </c>
      <c r="C1444" s="21">
        <f>Prices!I1444</f>
        <v>1.0692430100913919E-2</v>
      </c>
      <c r="D1444" s="21">
        <f>Prices!J1444</f>
        <v>2.4274839942554083E-2</v>
      </c>
      <c r="E1444" s="21">
        <f>Prices!K1444</f>
        <v>1.3681382915580853E-2</v>
      </c>
    </row>
    <row r="1445" spans="1:5" x14ac:dyDescent="0.2">
      <c r="A1445" s="41">
        <f>Prices!G1445</f>
        <v>42515</v>
      </c>
      <c r="B1445" s="21">
        <f>Prices!H1445</f>
        <v>3.4170868447550786E-3</v>
      </c>
      <c r="C1445" s="21">
        <f>Prices!I1445</f>
        <v>5.8932253740915375E-3</v>
      </c>
      <c r="D1445" s="21">
        <f>Prices!J1445</f>
        <v>-4.1890896016649748E-3</v>
      </c>
      <c r="E1445" s="21">
        <f>Prices!K1445</f>
        <v>6.974740416216374E-3</v>
      </c>
    </row>
    <row r="1446" spans="1:5" x14ac:dyDescent="0.2">
      <c r="A1446" s="41">
        <f>Prices!G1446</f>
        <v>42516</v>
      </c>
      <c r="B1446" s="21">
        <f>Prices!H1446</f>
        <v>5.2497206250154719E-3</v>
      </c>
      <c r="C1446" s="21">
        <f>Prices!I1446</f>
        <v>9.2609338394868956E-3</v>
      </c>
      <c r="D1446" s="21">
        <f>Prices!J1446</f>
        <v>1.0626566493769474E-2</v>
      </c>
      <c r="E1446" s="21">
        <f>Prices!K1446</f>
        <v>-2.1044370918177346E-4</v>
      </c>
    </row>
    <row r="1447" spans="1:5" x14ac:dyDescent="0.2">
      <c r="A1447" s="41">
        <f>Prices!G1447</f>
        <v>42517</v>
      </c>
      <c r="B1447" s="21">
        <f>Prices!H1447</f>
        <v>-1.4119361688757156E-3</v>
      </c>
      <c r="C1447" s="21">
        <f>Prices!I1447</f>
        <v>-3.7347122016623269E-3</v>
      </c>
      <c r="D1447" s="21">
        <f>Prices!J1447</f>
        <v>5.4765932518321403E-3</v>
      </c>
      <c r="E1447" s="21">
        <f>Prices!K1447</f>
        <v>4.2868573656227316E-3</v>
      </c>
    </row>
    <row r="1448" spans="1:5" x14ac:dyDescent="0.2">
      <c r="A1448" s="41">
        <f>Prices!G1448</f>
        <v>42521</v>
      </c>
      <c r="B1448" s="21">
        <f>Prices!H1448</f>
        <v>4.2424606245649096E-4</v>
      </c>
      <c r="C1448" s="21">
        <f>Prices!I1448</f>
        <v>1.4812427194712097E-2</v>
      </c>
      <c r="D1448" s="21">
        <f>Prices!J1448</f>
        <v>1.7865020478952109E-2</v>
      </c>
      <c r="E1448" s="21">
        <f>Prices!K1448</f>
        <v>-1.0052632800822137E-3</v>
      </c>
    </row>
    <row r="1449" spans="1:5" x14ac:dyDescent="0.2">
      <c r="A1449" s="41">
        <f>Prices!G1449</f>
        <v>42522</v>
      </c>
      <c r="B1449" s="21">
        <f>Prices!H1449</f>
        <v>-3.9560290714153812E-3</v>
      </c>
      <c r="C1449" s="21">
        <f>Prices!I1449</f>
        <v>-4.634805173725054E-3</v>
      </c>
      <c r="D1449" s="21">
        <f>Prices!J1449</f>
        <v>1.9260781860794829E-3</v>
      </c>
      <c r="E1449" s="21">
        <f>Prices!K1449</f>
        <v>1.1350423498972528E-3</v>
      </c>
    </row>
    <row r="1450" spans="1:5" x14ac:dyDescent="0.2">
      <c r="A1450" s="41">
        <f>Prices!G1450</f>
        <v>42523</v>
      </c>
      <c r="B1450" s="21">
        <f>Prices!H1450</f>
        <v>6.3830303655235312E-3</v>
      </c>
      <c r="C1450" s="21">
        <f>Prices!I1450</f>
        <v>1.2231697668525499E-2</v>
      </c>
      <c r="D1450" s="21">
        <f>Prices!J1450</f>
        <v>7.0500251537271019E-3</v>
      </c>
      <c r="E1450" s="21">
        <f>Prices!K1450</f>
        <v>2.8246782448091423E-3</v>
      </c>
    </row>
    <row r="1451" spans="1:5" x14ac:dyDescent="0.2">
      <c r="A1451" s="41">
        <f>Prices!G1451</f>
        <v>42524</v>
      </c>
      <c r="B1451" s="21">
        <f>Prices!H1451</f>
        <v>-1.1275050917621736E-3</v>
      </c>
      <c r="C1451" s="21">
        <f>Prices!I1451</f>
        <v>-3.7075229219599715E-3</v>
      </c>
      <c r="D1451" s="21">
        <f>Prices!J1451</f>
        <v>-1.4000722819523914E-2</v>
      </c>
      <c r="E1451" s="21">
        <f>Prices!K1451</f>
        <v>-2.9118146788909005E-3</v>
      </c>
    </row>
    <row r="1452" spans="1:5" x14ac:dyDescent="0.2">
      <c r="A1452" s="41">
        <f>Prices!G1452</f>
        <v>42527</v>
      </c>
      <c r="B1452" s="21">
        <f>Prices!H1452</f>
        <v>2.5397500375642233E-3</v>
      </c>
      <c r="C1452" s="21">
        <f>Prices!I1452</f>
        <v>1.6400978387065557E-3</v>
      </c>
      <c r="D1452" s="21">
        <f>Prices!J1452</f>
        <v>-5.1638437024991157E-3</v>
      </c>
      <c r="E1452" s="21">
        <f>Prices!K1452</f>
        <v>4.8972810511886955E-3</v>
      </c>
    </row>
    <row r="1453" spans="1:5" x14ac:dyDescent="0.2">
      <c r="A1453" s="41">
        <f>Prices!G1453</f>
        <v>42528</v>
      </c>
      <c r="B1453" s="21">
        <f>Prices!H1453</f>
        <v>-2.8119733530924918E-4</v>
      </c>
      <c r="C1453" s="21">
        <f>Prices!I1453</f>
        <v>-4.114265192267319E-3</v>
      </c>
      <c r="D1453" s="21">
        <f>Prices!J1453</f>
        <v>1.9465974672998598E-3</v>
      </c>
      <c r="E1453" s="21">
        <f>Prices!K1453</f>
        <v>1.289446391868454E-3</v>
      </c>
    </row>
    <row r="1454" spans="1:5" x14ac:dyDescent="0.2">
      <c r="A1454" s="41">
        <f>Prices!G1454</f>
        <v>42529</v>
      </c>
      <c r="B1454" s="21">
        <f>Prices!H1454</f>
        <v>3.519436800879809E-3</v>
      </c>
      <c r="C1454" s="21">
        <f>Prices!I1454</f>
        <v>4.0069765086387932E-3</v>
      </c>
      <c r="D1454" s="21">
        <f>Prices!J1454</f>
        <v>-3.2380611389589697E-3</v>
      </c>
      <c r="E1454" s="21">
        <f>Prices!K1454</f>
        <v>3.3095663558677657E-3</v>
      </c>
    </row>
    <row r="1455" spans="1:5" x14ac:dyDescent="0.2">
      <c r="A1455" s="41">
        <f>Prices!G1455</f>
        <v>42530</v>
      </c>
      <c r="B1455" s="21">
        <f>Prices!H1455</f>
        <v>-2.665286025610994E-3</v>
      </c>
      <c r="C1455" s="21">
        <f>Prices!I1455</f>
        <v>1.3899306117295396E-3</v>
      </c>
      <c r="D1455" s="21">
        <f>Prices!J1455</f>
        <v>2.5985491056792265E-2</v>
      </c>
      <c r="E1455" s="21">
        <f>Prices!K1455</f>
        <v>-1.717758691825888E-3</v>
      </c>
    </row>
    <row r="1456" spans="1:5" x14ac:dyDescent="0.2">
      <c r="A1456" s="41">
        <f>Prices!G1456</f>
        <v>42531</v>
      </c>
      <c r="B1456" s="21">
        <f>Prices!H1456</f>
        <v>7.0306748684324512E-4</v>
      </c>
      <c r="C1456" s="21">
        <f>Prices!I1456</f>
        <v>-1.3385542888738278E-2</v>
      </c>
      <c r="D1456" s="21">
        <f>Prices!J1456</f>
        <v>-2.4904791366144319E-2</v>
      </c>
      <c r="E1456" s="21">
        <f>Prices!K1456</f>
        <v>-9.1751811331252098E-3</v>
      </c>
    </row>
    <row r="1457" spans="1:5" x14ac:dyDescent="0.2">
      <c r="A1457" s="41">
        <f>Prices!G1457</f>
        <v>42534</v>
      </c>
      <c r="B1457" s="21">
        <f>Prices!H1457</f>
        <v>-8.5744992979761101E-3</v>
      </c>
      <c r="C1457" s="21">
        <f>Prices!I1457</f>
        <v>-3.7191051616654036E-3</v>
      </c>
      <c r="D1457" s="21">
        <f>Prices!J1457</f>
        <v>1.277044084804646E-2</v>
      </c>
      <c r="E1457" s="21">
        <f>Prices!K1457</f>
        <v>-8.1151910232802882E-3</v>
      </c>
    </row>
    <row r="1458" spans="1:5" x14ac:dyDescent="0.2">
      <c r="A1458" s="41">
        <f>Prices!G1458</f>
        <v>42535</v>
      </c>
      <c r="B1458" s="21">
        <f>Prices!H1458</f>
        <v>5.9547446952190356E-3</v>
      </c>
      <c r="C1458" s="21">
        <f>Prices!I1458</f>
        <v>5.6763912559854024E-3</v>
      </c>
      <c r="D1458" s="21">
        <f>Prices!J1458</f>
        <v>1.9237165019827529E-3</v>
      </c>
      <c r="E1458" s="21">
        <f>Prices!K1458</f>
        <v>-1.7988855029992257E-3</v>
      </c>
    </row>
    <row r="1459" spans="1:5" x14ac:dyDescent="0.2">
      <c r="A1459" s="41">
        <f>Prices!G1459</f>
        <v>42536</v>
      </c>
      <c r="B1459" s="21">
        <f>Prices!H1459</f>
        <v>2.3962778825342966E-3</v>
      </c>
      <c r="C1459" s="21">
        <f>Prices!I1459</f>
        <v>-7.0067815639923703E-3</v>
      </c>
      <c r="D1459" s="21">
        <f>Prices!J1459</f>
        <v>1.0238531397290584E-2</v>
      </c>
      <c r="E1459" s="21">
        <f>Prices!K1459</f>
        <v>-1.8407126972377341E-3</v>
      </c>
    </row>
    <row r="1460" spans="1:5" x14ac:dyDescent="0.2">
      <c r="A1460" s="41">
        <f>Prices!G1460</f>
        <v>42537</v>
      </c>
      <c r="B1460" s="21">
        <f>Prices!H1460</f>
        <v>2.5310101976705828E-3</v>
      </c>
      <c r="C1460" s="21">
        <f>Prices!I1460</f>
        <v>4.5501210851048857E-3</v>
      </c>
      <c r="D1460" s="21">
        <f>Prices!J1460</f>
        <v>4.0122892277247857E-3</v>
      </c>
      <c r="E1460" s="21">
        <f>Prices!K1460</f>
        <v>3.1329905865316032E-3</v>
      </c>
    </row>
    <row r="1461" spans="1:5" x14ac:dyDescent="0.2">
      <c r="A1461" s="41">
        <f>Prices!G1461</f>
        <v>42538</v>
      </c>
      <c r="B1461" s="21">
        <f>Prices!H1461</f>
        <v>-4.9091345896943722E-3</v>
      </c>
      <c r="C1461" s="21">
        <f>Prices!I1461</f>
        <v>-1.5498035265974486E-2</v>
      </c>
      <c r="D1461" s="21">
        <f>Prices!J1461</f>
        <v>-1.7455513691589375E-2</v>
      </c>
      <c r="E1461" s="21">
        <f>Prices!K1461</f>
        <v>-3.2579651646926777E-3</v>
      </c>
    </row>
    <row r="1462" spans="1:5" x14ac:dyDescent="0.2">
      <c r="A1462" s="41">
        <f>Prices!G1462</f>
        <v>42541</v>
      </c>
      <c r="B1462" s="21">
        <f>Prices!H1462</f>
        <v>2.1144959820751726E-3</v>
      </c>
      <c r="C1462" s="21">
        <f>Prices!I1462</f>
        <v>1.0787256906910292E-2</v>
      </c>
      <c r="D1462" s="21">
        <f>Prices!J1462</f>
        <v>1.7979469078313937E-2</v>
      </c>
      <c r="E1462" s="21">
        <f>Prices!K1462</f>
        <v>5.8081851123672479E-3</v>
      </c>
    </row>
    <row r="1463" spans="1:5" x14ac:dyDescent="0.2">
      <c r="A1463" s="41">
        <f>Prices!G1463</f>
        <v>42542</v>
      </c>
      <c r="B1463" s="21">
        <f>Prices!H1463</f>
        <v>5.0626908775822958E-3</v>
      </c>
      <c r="C1463" s="21">
        <f>Prices!I1463</f>
        <v>2.5349751056107372E-3</v>
      </c>
      <c r="D1463" s="21">
        <f>Prices!J1463</f>
        <v>-6.0977505811617982E-3</v>
      </c>
      <c r="E1463" s="21">
        <f>Prices!K1463</f>
        <v>2.712061442457836E-3</v>
      </c>
    </row>
    <row r="1464" spans="1:5" x14ac:dyDescent="0.2">
      <c r="A1464" s="41">
        <f>Prices!G1464</f>
        <v>42543</v>
      </c>
      <c r="B1464" s="21">
        <f>Prices!H1464</f>
        <v>4.0585513427248299E-3</v>
      </c>
      <c r="C1464" s="21">
        <f>Prices!I1464</f>
        <v>-7.2923804113274038E-3</v>
      </c>
      <c r="D1464" s="21">
        <f>Prices!J1464</f>
        <v>-8.4594938368864891E-4</v>
      </c>
      <c r="E1464" s="21">
        <f>Prices!K1464</f>
        <v>-1.6515635798043382E-3</v>
      </c>
    </row>
    <row r="1465" spans="1:5" x14ac:dyDescent="0.2">
      <c r="A1465" s="41">
        <f>Prices!G1465</f>
        <v>42544</v>
      </c>
      <c r="B1465" s="21">
        <f>Prices!H1465</f>
        <v>4.8780672491002272E-3</v>
      </c>
      <c r="C1465" s="21">
        <f>Prices!I1465</f>
        <v>1.6155399091178912E-2</v>
      </c>
      <c r="D1465" s="21">
        <f>Prices!J1465</f>
        <v>2.6677622506527499E-2</v>
      </c>
      <c r="E1465" s="21">
        <f>Prices!K1465</f>
        <v>1.3364078570495375E-2</v>
      </c>
    </row>
    <row r="1466" spans="1:5" x14ac:dyDescent="0.2">
      <c r="A1466" s="41">
        <f>Prices!G1466</f>
        <v>42545</v>
      </c>
      <c r="B1466" s="21">
        <f>Prices!H1466</f>
        <v>-1.941847366964549E-3</v>
      </c>
      <c r="C1466" s="21">
        <f>Prices!I1466</f>
        <v>-3.2018563791223476E-2</v>
      </c>
      <c r="D1466" s="21">
        <f>Prices!J1466</f>
        <v>-5.6918734355889677E-2</v>
      </c>
      <c r="E1466" s="21">
        <f>Prices!K1466</f>
        <v>-3.591979991551375E-2</v>
      </c>
    </row>
    <row r="1467" spans="1:5" x14ac:dyDescent="0.2">
      <c r="A1467" s="41">
        <f>Prices!G1467</f>
        <v>42548</v>
      </c>
      <c r="B1467" s="21">
        <f>Prices!H1467</f>
        <v>-6.3926243121399419E-3</v>
      </c>
      <c r="C1467" s="21">
        <f>Prices!I1467</f>
        <v>-1.0873327508744701E-2</v>
      </c>
      <c r="D1467" s="21">
        <f>Prices!J1467</f>
        <v>-1.0715333794068638E-2</v>
      </c>
      <c r="E1467" s="21">
        <f>Prices!K1467</f>
        <v>-1.8096502120201086E-2</v>
      </c>
    </row>
    <row r="1468" spans="1:5" x14ac:dyDescent="0.2">
      <c r="A1468" s="41">
        <f>Prices!G1468</f>
        <v>42549</v>
      </c>
      <c r="B1468" s="21">
        <f>Prices!H1468</f>
        <v>1.4036834529084752E-4</v>
      </c>
      <c r="C1468" s="21">
        <f>Prices!I1468</f>
        <v>2.3996131423370093E-2</v>
      </c>
      <c r="D1468" s="21">
        <f>Prices!J1468</f>
        <v>1.4589054238052901E-2</v>
      </c>
      <c r="E1468" s="21">
        <f>Prices!K1468</f>
        <v>1.777016520887531E-2</v>
      </c>
    </row>
    <row r="1469" spans="1:5" x14ac:dyDescent="0.2">
      <c r="A1469" s="41">
        <f>Prices!G1469</f>
        <v>42550</v>
      </c>
      <c r="B1469" s="21">
        <f>Prices!H1469</f>
        <v>1.32849686777919E-2</v>
      </c>
      <c r="C1469" s="21">
        <f>Prices!I1469</f>
        <v>1.0805839676286899E-2</v>
      </c>
      <c r="D1469" s="21">
        <f>Prices!J1469</f>
        <v>1.6339760951543214E-2</v>
      </c>
      <c r="E1469" s="21">
        <f>Prices!K1469</f>
        <v>1.7032672710494579E-2</v>
      </c>
    </row>
    <row r="1470" spans="1:5" x14ac:dyDescent="0.2">
      <c r="A1470" s="41">
        <f>Prices!G1470</f>
        <v>42551</v>
      </c>
      <c r="B1470" s="21">
        <f>Prices!H1470</f>
        <v>7.7279662816689097E-3</v>
      </c>
      <c r="C1470" s="21">
        <f>Prices!I1470</f>
        <v>2.7933203859076272E-5</v>
      </c>
      <c r="D1470" s="21">
        <f>Prices!J1470</f>
        <v>7.717437513572678E-3</v>
      </c>
      <c r="E1470" s="21">
        <f>Prices!K1470</f>
        <v>1.3565044272757953E-2</v>
      </c>
    </row>
    <row r="1471" spans="1:5" x14ac:dyDescent="0.2">
      <c r="A1471" s="41">
        <f>Prices!G1471</f>
        <v>42552</v>
      </c>
      <c r="B1471" s="21">
        <f>Prices!H1471</f>
        <v>-2.8757520297050948E-3</v>
      </c>
      <c r="C1471" s="21">
        <f>Prices!I1471</f>
        <v>1.4057801483533305E-2</v>
      </c>
      <c r="D1471" s="21">
        <f>Prices!J1471</f>
        <v>-7.4455996617922571E-3</v>
      </c>
      <c r="E1471" s="21">
        <f>Prices!K1471</f>
        <v>1.9486024753911924E-3</v>
      </c>
    </row>
    <row r="1472" spans="1:5" x14ac:dyDescent="0.2">
      <c r="A1472" s="41">
        <f>Prices!G1472</f>
        <v>42556</v>
      </c>
      <c r="B1472" s="21">
        <f>Prices!H1472</f>
        <v>4.5320984314462538E-3</v>
      </c>
      <c r="C1472" s="21">
        <f>Prices!I1472</f>
        <v>3.3347585345082642E-3</v>
      </c>
      <c r="D1472" s="21">
        <f>Prices!J1472</f>
        <v>1.4788159421847968E-2</v>
      </c>
      <c r="E1472" s="21">
        <f>Prices!K1472</f>
        <v>-6.8474772750309887E-3</v>
      </c>
    </row>
    <row r="1473" spans="1:5" x14ac:dyDescent="0.2">
      <c r="A1473" s="41">
        <f>Prices!G1473</f>
        <v>42557</v>
      </c>
      <c r="B1473" s="21">
        <f>Prices!H1473</f>
        <v>9.2973789099862984E-3</v>
      </c>
      <c r="C1473" s="21">
        <f>Prices!I1473</f>
        <v>1.3061448315752511E-2</v>
      </c>
      <c r="D1473" s="21">
        <f>Prices!J1473</f>
        <v>6.3357948668345543E-3</v>
      </c>
      <c r="E1473" s="21">
        <f>Prices!K1473</f>
        <v>5.3529629349093888E-3</v>
      </c>
    </row>
    <row r="1474" spans="1:5" x14ac:dyDescent="0.2">
      <c r="A1474" s="41">
        <f>Prices!G1474</f>
        <v>42558</v>
      </c>
      <c r="B1474" s="21">
        <f>Prices!H1474</f>
        <v>-3.928347012717299E-3</v>
      </c>
      <c r="C1474" s="21">
        <f>Prices!I1474</f>
        <v>-1.4100120357936063E-3</v>
      </c>
      <c r="D1474" s="21">
        <f>Prices!J1474</f>
        <v>2.6022926597731422E-2</v>
      </c>
      <c r="E1474" s="21">
        <f>Prices!K1474</f>
        <v>-8.7157778258706298E-4</v>
      </c>
    </row>
    <row r="1475" spans="1:5" x14ac:dyDescent="0.2">
      <c r="A1475" s="41">
        <f>Prices!G1475</f>
        <v>42559</v>
      </c>
      <c r="B1475" s="21">
        <f>Prices!H1475</f>
        <v>4.2158256109688921E-3</v>
      </c>
      <c r="C1475" s="21">
        <f>Prices!I1475</f>
        <v>1.2544681823908777E-2</v>
      </c>
      <c r="D1475" s="21">
        <f>Prices!J1475</f>
        <v>4.0090103470180383E-2</v>
      </c>
      <c r="E1475" s="21">
        <f>Prices!K1475</f>
        <v>1.5253349299217511E-2</v>
      </c>
    </row>
    <row r="1476" spans="1:5" x14ac:dyDescent="0.2">
      <c r="A1476" s="41">
        <f>Prices!G1476</f>
        <v>42562</v>
      </c>
      <c r="B1476" s="21">
        <f>Prices!H1476</f>
        <v>2.9795555174230003E-3</v>
      </c>
      <c r="C1476" s="21">
        <f>Prices!I1476</f>
        <v>1.0686328506208209E-2</v>
      </c>
      <c r="D1476" s="21">
        <f>Prices!J1476</f>
        <v>2.3008708975111425E-2</v>
      </c>
      <c r="E1476" s="21">
        <f>Prices!K1476</f>
        <v>3.408615584790109E-3</v>
      </c>
    </row>
    <row r="1477" spans="1:5" x14ac:dyDescent="0.2">
      <c r="A1477" s="41">
        <f>Prices!G1477</f>
        <v>42563</v>
      </c>
      <c r="B1477" s="21">
        <f>Prices!H1477</f>
        <v>-1.0667323541262199E-2</v>
      </c>
      <c r="C1477" s="21">
        <f>Prices!I1477</f>
        <v>-7.3894137827833495E-3</v>
      </c>
      <c r="D1477" s="21">
        <f>Prices!J1477</f>
        <v>1.4994174487314327E-2</v>
      </c>
      <c r="E1477" s="21">
        <f>Prices!K1477</f>
        <v>7.0092934627346004E-3</v>
      </c>
    </row>
    <row r="1478" spans="1:5" x14ac:dyDescent="0.2">
      <c r="A1478" s="41">
        <f>Prices!G1478</f>
        <v>42564</v>
      </c>
      <c r="B1478" s="21">
        <f>Prices!H1478</f>
        <v>4.7771453726296337E-3</v>
      </c>
      <c r="C1478" s="21">
        <f>Prices!I1478</f>
        <v>-7.4577814572605039E-3</v>
      </c>
      <c r="D1478" s="21">
        <f>Prices!J1478</f>
        <v>-3.7881215217028252E-4</v>
      </c>
      <c r="E1478" s="21">
        <f>Prices!K1478</f>
        <v>1.3476772627241118E-4</v>
      </c>
    </row>
    <row r="1479" spans="1:5" x14ac:dyDescent="0.2">
      <c r="A1479" s="41">
        <f>Prices!G1479</f>
        <v>42565</v>
      </c>
      <c r="B1479" s="21">
        <f>Prices!H1479</f>
        <v>1.0866133134623908E-3</v>
      </c>
      <c r="C1479" s="21">
        <f>Prices!I1479</f>
        <v>-1.9255583409737431E-3</v>
      </c>
      <c r="D1479" s="21">
        <f>Prices!J1479</f>
        <v>1.0231350350835555E-2</v>
      </c>
      <c r="E1479" s="21">
        <f>Prices!K1479</f>
        <v>5.2592039497805221E-3</v>
      </c>
    </row>
    <row r="1480" spans="1:5" x14ac:dyDescent="0.2">
      <c r="A1480" s="41">
        <f>Prices!G1480</f>
        <v>42566</v>
      </c>
      <c r="B1480" s="21">
        <f>Prices!H1480</f>
        <v>-4.0717373879702522E-4</v>
      </c>
      <c r="C1480" s="21">
        <f>Prices!I1480</f>
        <v>-7.7712358163358752E-3</v>
      </c>
      <c r="D1480" s="21">
        <f>Prices!J1480</f>
        <v>-1.1627837420718157E-2</v>
      </c>
      <c r="E1480" s="21">
        <f>Prices!K1480</f>
        <v>-9.2894742923166351E-4</v>
      </c>
    </row>
    <row r="1481" spans="1:5" x14ac:dyDescent="0.2">
      <c r="A1481" s="41">
        <f>Prices!G1481</f>
        <v>42569</v>
      </c>
      <c r="B1481" s="21">
        <f>Prices!H1481</f>
        <v>2.3076226086236385E-3</v>
      </c>
      <c r="C1481" s="21">
        <f>Prices!I1481</f>
        <v>8.566781939594037E-4</v>
      </c>
      <c r="D1481" s="21">
        <f>Prices!J1481</f>
        <v>5.1231165100105169E-3</v>
      </c>
      <c r="E1481" s="21">
        <f>Prices!K1481</f>
        <v>2.382295291673886E-3</v>
      </c>
    </row>
    <row r="1482" spans="1:5" x14ac:dyDescent="0.2">
      <c r="A1482" s="41">
        <f>Prices!G1482</f>
        <v>42570</v>
      </c>
      <c r="B1482" s="21">
        <f>Prices!H1482</f>
        <v>-2.4378675254971708E-3</v>
      </c>
      <c r="C1482" s="21">
        <f>Prices!I1482</f>
        <v>5.2712441491569173E-3</v>
      </c>
      <c r="D1482" s="21">
        <f>Prices!J1482</f>
        <v>1.038317362085861E-2</v>
      </c>
      <c r="E1482" s="21">
        <f>Prices!K1482</f>
        <v>-1.4351739837110689E-3</v>
      </c>
    </row>
    <row r="1483" spans="1:5" x14ac:dyDescent="0.2">
      <c r="A1483" s="41">
        <f>Prices!G1483</f>
        <v>42571</v>
      </c>
      <c r="B1483" s="21">
        <f>Prices!H1483</f>
        <v>1.7651966320506611E-3</v>
      </c>
      <c r="C1483" s="21">
        <f>Prices!I1483</f>
        <v>7.7977679388352428E-3</v>
      </c>
      <c r="D1483" s="21">
        <f>Prices!J1483</f>
        <v>1.3079070639794521E-2</v>
      </c>
      <c r="E1483" s="21">
        <f>Prices!K1483</f>
        <v>4.270300527854598E-3</v>
      </c>
    </row>
    <row r="1484" spans="1:5" x14ac:dyDescent="0.2">
      <c r="A1484" s="41">
        <f>Prices!G1484</f>
        <v>42572</v>
      </c>
      <c r="B1484" s="21">
        <f>Prices!H1484</f>
        <v>-3.6590975199272207E-3</v>
      </c>
      <c r="C1484" s="21">
        <f>Prices!I1484</f>
        <v>-1.7298423325348145E-3</v>
      </c>
      <c r="D1484" s="21">
        <f>Prices!J1484</f>
        <v>-1.8443230984953485E-2</v>
      </c>
      <c r="E1484" s="21">
        <f>Prices!K1484</f>
        <v>-3.6125290737081261E-3</v>
      </c>
    </row>
    <row r="1485" spans="1:5" x14ac:dyDescent="0.2">
      <c r="A1485" s="41">
        <f>Prices!G1485</f>
        <v>42573</v>
      </c>
      <c r="B1485" s="21">
        <f>Prices!H1485</f>
        <v>4.0826169440297456E-4</v>
      </c>
      <c r="C1485" s="21">
        <f>Prices!I1485</f>
        <v>5.776132012131896E-4</v>
      </c>
      <c r="D1485" s="21">
        <f>Prices!J1485</f>
        <v>2.7245425524883071E-2</v>
      </c>
      <c r="E1485" s="21">
        <f>Prices!K1485</f>
        <v>4.5539645178942489E-3</v>
      </c>
    </row>
    <row r="1486" spans="1:5" x14ac:dyDescent="0.2">
      <c r="A1486" s="41">
        <f>Prices!G1486</f>
        <v>42576</v>
      </c>
      <c r="B1486" s="21">
        <f>Prices!H1486</f>
        <v>2.7185729496720418E-3</v>
      </c>
      <c r="C1486" s="21">
        <f>Prices!I1486</f>
        <v>-7.048324780188131E-3</v>
      </c>
      <c r="D1486" s="21">
        <f>Prices!J1486</f>
        <v>1.8474700409073286E-2</v>
      </c>
      <c r="E1486" s="21">
        <f>Prices!K1486</f>
        <v>-3.0114752038671311E-3</v>
      </c>
    </row>
    <row r="1487" spans="1:5" x14ac:dyDescent="0.2">
      <c r="A1487" s="41">
        <f>Prices!G1487</f>
        <v>42577</v>
      </c>
      <c r="B1487" s="21">
        <f>Prices!H1487</f>
        <v>-2.7099350972527037E-4</v>
      </c>
      <c r="C1487" s="21">
        <f>Prices!I1487</f>
        <v>-5.435303037216288E-3</v>
      </c>
      <c r="D1487" s="21">
        <f>Prices!J1487</f>
        <v>1.7061486204804854E-2</v>
      </c>
      <c r="E1487" s="21">
        <f>Prices!K1487</f>
        <v>3.2278462630763727E-4</v>
      </c>
    </row>
    <row r="1488" spans="1:5" x14ac:dyDescent="0.2">
      <c r="A1488" s="41">
        <f>Prices!G1488</f>
        <v>42578</v>
      </c>
      <c r="B1488" s="21">
        <f>Prices!H1488</f>
        <v>-5.5605408146850071E-3</v>
      </c>
      <c r="C1488" s="21">
        <f>Prices!I1488</f>
        <v>1.4682326131356671E-3</v>
      </c>
      <c r="D1488" s="21">
        <f>Prices!J1488</f>
        <v>-1.0065301969612195E-2</v>
      </c>
      <c r="E1488" s="21">
        <f>Prices!K1488</f>
        <v>-1.1985423438815035E-3</v>
      </c>
    </row>
    <row r="1489" spans="1:5" x14ac:dyDescent="0.2">
      <c r="A1489" s="41">
        <f>Prices!G1489</f>
        <v>42579</v>
      </c>
      <c r="B1489" s="21">
        <f>Prices!H1489</f>
        <v>-1.0913328477707639E-3</v>
      </c>
      <c r="C1489" s="21">
        <f>Prices!I1489</f>
        <v>2.16379350848388E-2</v>
      </c>
      <c r="D1489" s="21">
        <f>Prices!J1489</f>
        <v>2.1407016883840946E-3</v>
      </c>
      <c r="E1489" s="21">
        <f>Prices!K1489</f>
        <v>1.6062092674702377E-3</v>
      </c>
    </row>
    <row r="1490" spans="1:5" x14ac:dyDescent="0.2">
      <c r="A1490" s="41">
        <f>Prices!G1490</f>
        <v>42580</v>
      </c>
      <c r="B1490" s="21">
        <f>Prices!H1490</f>
        <v>-3.686211479805997E-3</v>
      </c>
      <c r="C1490" s="21">
        <f>Prices!I1490</f>
        <v>8.237933418159038E-3</v>
      </c>
      <c r="D1490" s="21">
        <f>Prices!J1490</f>
        <v>1.6375954587621644E-2</v>
      </c>
      <c r="E1490" s="21">
        <f>Prices!K1490</f>
        <v>1.6313092282023156E-3</v>
      </c>
    </row>
    <row r="1491" spans="1:5" x14ac:dyDescent="0.2">
      <c r="A1491" s="41">
        <f>Prices!G1491</f>
        <v>42583</v>
      </c>
      <c r="B1491" s="21">
        <f>Prices!H1491</f>
        <v>1.1100190605660098E-2</v>
      </c>
      <c r="C1491" s="21">
        <f>Prices!I1491</f>
        <v>1.1768498291219842E-2</v>
      </c>
      <c r="D1491" s="21">
        <f>Prices!J1491</f>
        <v>-6.4800226839814012E-3</v>
      </c>
      <c r="E1491" s="21">
        <f>Prices!K1491</f>
        <v>-1.2697873921424518E-3</v>
      </c>
    </row>
    <row r="1492" spans="1:5" x14ac:dyDescent="0.2">
      <c r="A1492" s="41">
        <f>Prices!G1492</f>
        <v>42584</v>
      </c>
      <c r="B1492" s="21">
        <f>Prices!H1492</f>
        <v>-8.8097241564895328E-3</v>
      </c>
      <c r="C1492" s="21">
        <f>Prices!I1492</f>
        <v>-9.3261182249417818E-3</v>
      </c>
      <c r="D1492" s="21">
        <f>Prices!J1492</f>
        <v>-1.2162979243589556E-2</v>
      </c>
      <c r="E1492" s="21">
        <f>Prices!K1492</f>
        <v>-6.3616196680443826E-3</v>
      </c>
    </row>
    <row r="1493" spans="1:5" x14ac:dyDescent="0.2">
      <c r="A1493" s="41">
        <f>Prices!G1493</f>
        <v>42585</v>
      </c>
      <c r="B1493" s="21">
        <f>Prices!H1493</f>
        <v>-2.5982268607476653E-3</v>
      </c>
      <c r="C1493" s="21">
        <f>Prices!I1493</f>
        <v>-7.8098528815535584E-3</v>
      </c>
      <c r="D1493" s="21">
        <f>Prices!J1493</f>
        <v>2.6768329384614375E-3</v>
      </c>
      <c r="E1493" s="21">
        <f>Prices!K1493</f>
        <v>3.1339433893435853E-3</v>
      </c>
    </row>
    <row r="1494" spans="1:5" x14ac:dyDescent="0.2">
      <c r="A1494" s="41">
        <f>Prices!G1494</f>
        <v>42586</v>
      </c>
      <c r="B1494" s="21">
        <f>Prices!H1494</f>
        <v>4.9355291733120489E-3</v>
      </c>
      <c r="C1494" s="21">
        <f>Prices!I1494</f>
        <v>8.1231663487792982E-3</v>
      </c>
      <c r="D1494" s="21">
        <f>Prices!J1494</f>
        <v>1.8508618528451981E-2</v>
      </c>
      <c r="E1494" s="21">
        <f>Prices!K1494</f>
        <v>2.1257191858259361E-4</v>
      </c>
    </row>
    <row r="1495" spans="1:5" x14ac:dyDescent="0.2">
      <c r="A1495" s="41">
        <f>Prices!G1495</f>
        <v>42587</v>
      </c>
      <c r="B1495" s="21">
        <f>Prices!H1495</f>
        <v>6.2755771376868707E-3</v>
      </c>
      <c r="C1495" s="21">
        <f>Prices!I1495</f>
        <v>6.8482731465226987E-3</v>
      </c>
      <c r="D1495" s="21">
        <f>Prices!J1495</f>
        <v>1.6949060301612917E-2</v>
      </c>
      <c r="E1495" s="21">
        <f>Prices!K1495</f>
        <v>8.6034963613259574E-3</v>
      </c>
    </row>
    <row r="1496" spans="1:5" x14ac:dyDescent="0.2">
      <c r="A1496" s="41">
        <f>Prices!G1496</f>
        <v>42590</v>
      </c>
      <c r="B1496" s="21">
        <f>Prices!H1496</f>
        <v>-5.6941643980092235E-3</v>
      </c>
      <c r="C1496" s="21">
        <f>Prices!I1496</f>
        <v>7.5718217600995175E-4</v>
      </c>
      <c r="D1496" s="21">
        <f>Prices!J1496</f>
        <v>9.2785337988643413E-3</v>
      </c>
      <c r="E1496" s="21">
        <f>Prices!K1496</f>
        <v>-9.0716528875356417E-4</v>
      </c>
    </row>
    <row r="1497" spans="1:5" x14ac:dyDescent="0.2">
      <c r="A1497" s="41">
        <f>Prices!G1497</f>
        <v>42591</v>
      </c>
      <c r="B1497" s="21">
        <f>Prices!H1497</f>
        <v>2.7270869614189003E-3</v>
      </c>
      <c r="C1497" s="21">
        <f>Prices!I1497</f>
        <v>2.2829662917929205E-3</v>
      </c>
      <c r="D1497" s="21">
        <f>Prices!J1497</f>
        <v>2.5536259427016983E-3</v>
      </c>
      <c r="E1497" s="21">
        <f>Prices!K1497</f>
        <v>3.89793635491964E-4</v>
      </c>
    </row>
    <row r="1498" spans="1:5" x14ac:dyDescent="0.2">
      <c r="A1498" s="41">
        <f>Prices!G1498</f>
        <v>42592</v>
      </c>
      <c r="B1498" s="21">
        <f>Prices!H1498</f>
        <v>1.2458730630805168E-2</v>
      </c>
      <c r="C1498" s="21">
        <f>Prices!I1498</f>
        <v>3.2540926948088078E-4</v>
      </c>
      <c r="D1498" s="21">
        <f>Prices!J1498</f>
        <v>-6.4527956508968476E-3</v>
      </c>
      <c r="E1498" s="21">
        <f>Prices!K1498</f>
        <v>-2.8646859977113914E-3</v>
      </c>
    </row>
    <row r="1499" spans="1:5" x14ac:dyDescent="0.2">
      <c r="A1499" s="41">
        <f>Prices!G1499</f>
        <v>42593</v>
      </c>
      <c r="B1499" s="21">
        <f>Prices!H1499</f>
        <v>-2.0280337075856284E-3</v>
      </c>
      <c r="C1499" s="21">
        <f>Prices!I1499</f>
        <v>3.4870111668101611E-3</v>
      </c>
      <c r="D1499" s="21">
        <f>Prices!J1499</f>
        <v>2.0338722798991959E-2</v>
      </c>
      <c r="E1499" s="21">
        <f>Prices!K1499</f>
        <v>4.7345880915774519E-3</v>
      </c>
    </row>
    <row r="1500" spans="1:5" x14ac:dyDescent="0.2">
      <c r="A1500" s="41">
        <f>Prices!G1500</f>
        <v>42594</v>
      </c>
      <c r="B1500" s="21">
        <f>Prices!H1500</f>
        <v>1.2192209972942112E-3</v>
      </c>
      <c r="C1500" s="21">
        <f>Prices!I1500</f>
        <v>1.7114796830532963E-3</v>
      </c>
      <c r="D1500" s="21">
        <f>Prices!J1500</f>
        <v>5.5945768951612074E-2</v>
      </c>
      <c r="E1500" s="21">
        <f>Prices!K1500</f>
        <v>-7.9604626654627975E-4</v>
      </c>
    </row>
    <row r="1501" spans="1:5" x14ac:dyDescent="0.2">
      <c r="A1501" s="41">
        <f>Prices!G1501</f>
        <v>42597</v>
      </c>
      <c r="B1501" s="21">
        <f>Prices!H1501</f>
        <v>-7.7140963630637875E-3</v>
      </c>
      <c r="C1501" s="21">
        <f>Prices!I1501</f>
        <v>-5.2681694287169956E-3</v>
      </c>
      <c r="D1501" s="21">
        <f>Prices!J1501</f>
        <v>-9.5160728603005396E-4</v>
      </c>
      <c r="E1501" s="21">
        <f>Prices!K1501</f>
        <v>2.7929089824627606E-3</v>
      </c>
    </row>
    <row r="1502" spans="1:5" x14ac:dyDescent="0.2">
      <c r="A1502" s="41">
        <f>Prices!G1502</f>
        <v>42598</v>
      </c>
      <c r="B1502" s="21">
        <f>Prices!H1502</f>
        <v>-5.8647422177386431E-3</v>
      </c>
      <c r="C1502" s="21">
        <f>Prices!I1502</f>
        <v>-5.7905724950846338E-3</v>
      </c>
      <c r="D1502" s="21">
        <f>Prices!J1502</f>
        <v>-6.033435808532106E-3</v>
      </c>
      <c r="E1502" s="21">
        <f>Prices!K1502</f>
        <v>-5.4790770207289174E-3</v>
      </c>
    </row>
    <row r="1503" spans="1:5" x14ac:dyDescent="0.2">
      <c r="A1503" s="41">
        <f>Prices!G1503</f>
        <v>42599</v>
      </c>
      <c r="B1503" s="21">
        <f>Prices!H1503</f>
        <v>5.4857047704055524E-4</v>
      </c>
      <c r="C1503" s="21">
        <f>Prices!I1503</f>
        <v>7.7218627984243504E-4</v>
      </c>
      <c r="D1503" s="21">
        <f>Prices!J1503</f>
        <v>-2.3163270141121295E-2</v>
      </c>
      <c r="E1503" s="21">
        <f>Prices!K1503</f>
        <v>1.8685899424382146E-3</v>
      </c>
    </row>
    <row r="1504" spans="1:5" x14ac:dyDescent="0.2">
      <c r="A1504" s="41">
        <f>Prices!G1504</f>
        <v>42600</v>
      </c>
      <c r="B1504" s="21">
        <f>Prices!H1504</f>
        <v>1.8785402327200676E-2</v>
      </c>
      <c r="C1504" s="21">
        <f>Prices!I1504</f>
        <v>-2.2230752872764992E-4</v>
      </c>
      <c r="D1504" s="21">
        <f>Prices!J1504</f>
        <v>1.5535702200507151E-2</v>
      </c>
      <c r="E1504" s="21">
        <f>Prices!K1504</f>
        <v>2.1996173913669814E-3</v>
      </c>
    </row>
    <row r="1505" spans="1:5" x14ac:dyDescent="0.2">
      <c r="A1505" s="41">
        <f>Prices!G1505</f>
        <v>42601</v>
      </c>
      <c r="B1505" s="21">
        <f>Prices!H1505</f>
        <v>-2.0053766005549197E-2</v>
      </c>
      <c r="C1505" s="21">
        <f>Prices!I1505</f>
        <v>-9.352959579880471E-3</v>
      </c>
      <c r="D1505" s="21">
        <f>Prices!J1505</f>
        <v>2.5765781488453765E-3</v>
      </c>
      <c r="E1505" s="21">
        <f>Prices!K1505</f>
        <v>-1.4402716807320193E-3</v>
      </c>
    </row>
    <row r="1506" spans="1:5" x14ac:dyDescent="0.2">
      <c r="A1506" s="41">
        <f>Prices!G1506</f>
        <v>42604</v>
      </c>
      <c r="B1506" s="21">
        <f>Prices!H1506</f>
        <v>-1.5108869089110516E-3</v>
      </c>
      <c r="C1506" s="21">
        <f>Prices!I1506</f>
        <v>2.8653422241491366E-3</v>
      </c>
      <c r="D1506" s="21">
        <f>Prices!J1506</f>
        <v>4.1761498871313307E-3</v>
      </c>
      <c r="E1506" s="21">
        <f>Prices!K1506</f>
        <v>-5.6332287823501748E-4</v>
      </c>
    </row>
    <row r="1507" spans="1:5" x14ac:dyDescent="0.2">
      <c r="A1507" s="41">
        <f>Prices!G1507</f>
        <v>42605</v>
      </c>
      <c r="B1507" s="21">
        <f>Prices!H1507</f>
        <v>-1.0041203071869462E-2</v>
      </c>
      <c r="C1507" s="21">
        <f>Prices!I1507</f>
        <v>3.9106323756366024E-3</v>
      </c>
      <c r="D1507" s="21">
        <f>Prices!J1507</f>
        <v>8.0919915772241779E-3</v>
      </c>
      <c r="E1507" s="21">
        <f>Prices!K1507</f>
        <v>1.9517690543742194E-3</v>
      </c>
    </row>
    <row r="1508" spans="1:5" x14ac:dyDescent="0.2">
      <c r="A1508" s="41">
        <f>Prices!G1508</f>
        <v>42606</v>
      </c>
      <c r="B1508" s="21">
        <f>Prices!H1508</f>
        <v>3.612625048855862E-3</v>
      </c>
      <c r="C1508" s="21">
        <f>Prices!I1508</f>
        <v>-6.8201749795098188E-3</v>
      </c>
      <c r="D1508" s="21">
        <f>Prices!J1508</f>
        <v>-1.5418756448817184E-2</v>
      </c>
      <c r="E1508" s="21">
        <f>Prices!K1508</f>
        <v>-5.2402768821377954E-3</v>
      </c>
    </row>
    <row r="1509" spans="1:5" x14ac:dyDescent="0.2">
      <c r="A1509" s="41">
        <f>Prices!G1509</f>
        <v>42607</v>
      </c>
      <c r="B1509" s="21">
        <f>Prices!H1509</f>
        <v>-1.3982999342819763E-2</v>
      </c>
      <c r="C1509" s="21">
        <f>Prices!I1509</f>
        <v>2.6015002172898871E-3</v>
      </c>
      <c r="D1509" s="21">
        <f>Prices!J1509</f>
        <v>-6.619217962648416E-3</v>
      </c>
      <c r="E1509" s="21">
        <f>Prices!K1509</f>
        <v>-1.3652273013957661E-3</v>
      </c>
    </row>
    <row r="1510" spans="1:5" x14ac:dyDescent="0.2">
      <c r="A1510" s="41">
        <f>Prices!G1510</f>
        <v>42608</v>
      </c>
      <c r="B1510" s="21">
        <f>Prices!H1510</f>
        <v>-1.1234257824096277E-3</v>
      </c>
      <c r="C1510" s="21">
        <f>Prices!I1510</f>
        <v>1.2881700661396822E-2</v>
      </c>
      <c r="D1510" s="21">
        <f>Prices!J1510</f>
        <v>8.1261070304190497E-3</v>
      </c>
      <c r="E1510" s="21">
        <f>Prices!K1510</f>
        <v>-1.5788167596264557E-3</v>
      </c>
    </row>
    <row r="1511" spans="1:5" x14ac:dyDescent="0.2">
      <c r="A1511" s="41">
        <f>Prices!G1511</f>
        <v>42611</v>
      </c>
      <c r="B1511" s="21">
        <f>Prices!H1511</f>
        <v>3.6545876557789706E-3</v>
      </c>
      <c r="C1511" s="21">
        <f>Prices!I1511</f>
        <v>2.9778449346380409E-3</v>
      </c>
      <c r="D1511" s="21">
        <f>Prices!J1511</f>
        <v>-6.4495472057657377E-4</v>
      </c>
      <c r="E1511" s="21">
        <f>Prices!K1511</f>
        <v>5.22804733711979E-3</v>
      </c>
    </row>
    <row r="1512" spans="1:5" x14ac:dyDescent="0.2">
      <c r="A1512" s="41">
        <f>Prices!G1512</f>
        <v>42612</v>
      </c>
      <c r="B1512" s="21">
        <f>Prices!H1512</f>
        <v>-1.2602963358208752E-3</v>
      </c>
      <c r="C1512" s="21">
        <f>Prices!I1512</f>
        <v>-4.8100529059382779E-3</v>
      </c>
      <c r="D1512" s="21">
        <f>Prices!J1512</f>
        <v>-5.8071654873754763E-3</v>
      </c>
      <c r="E1512" s="21">
        <f>Prices!K1512</f>
        <v>-1.9536806559319331E-3</v>
      </c>
    </row>
    <row r="1513" spans="1:5" x14ac:dyDescent="0.2">
      <c r="A1513" s="41">
        <f>Prices!G1513</f>
        <v>42613</v>
      </c>
      <c r="B1513" s="21">
        <f>Prices!H1513</f>
        <v>1.8227976940069868E-3</v>
      </c>
      <c r="C1513" s="21">
        <f>Prices!I1513</f>
        <v>2.0583797562581108E-3</v>
      </c>
      <c r="D1513" s="21">
        <f>Prices!J1513</f>
        <v>-4.7057972641347812E-3</v>
      </c>
      <c r="E1513" s="21">
        <f>Prices!K1513</f>
        <v>-2.3758642547395681E-3</v>
      </c>
    </row>
    <row r="1514" spans="1:5" x14ac:dyDescent="0.2">
      <c r="A1514" s="41">
        <f>Prices!G1514</f>
        <v>42614</v>
      </c>
      <c r="B1514" s="21">
        <f>Prices!H1514</f>
        <v>1.9597096280124255E-2</v>
      </c>
      <c r="C1514" s="21">
        <f>Prices!I1514</f>
        <v>1.8981239185174026E-3</v>
      </c>
      <c r="D1514" s="21">
        <f>Prices!J1514</f>
        <v>2.9507907862124094E-2</v>
      </c>
      <c r="E1514" s="21">
        <f>Prices!K1514</f>
        <v>-4.1384648208353525E-5</v>
      </c>
    </row>
    <row r="1515" spans="1:5" x14ac:dyDescent="0.2">
      <c r="A1515" s="41">
        <f>Prices!G1515</f>
        <v>42615</v>
      </c>
      <c r="B1515" s="21">
        <f>Prices!H1515</f>
        <v>-4.6676432731709398E-3</v>
      </c>
      <c r="C1515" s="21">
        <f>Prices!I1515</f>
        <v>2.3618235753140038E-3</v>
      </c>
      <c r="D1515" s="21">
        <f>Prices!J1515</f>
        <v>-9.8179630241529425E-3</v>
      </c>
      <c r="E1515" s="21">
        <f>Prices!K1515</f>
        <v>4.2010413156485793E-3</v>
      </c>
    </row>
    <row r="1516" spans="1:5" x14ac:dyDescent="0.2">
      <c r="A1516" s="41">
        <f>Prices!G1516</f>
        <v>42619</v>
      </c>
      <c r="B1516" s="21">
        <f>Prices!H1516</f>
        <v>6.8966245691204292E-3</v>
      </c>
      <c r="C1516" s="21">
        <f>Prices!I1516</f>
        <v>2.1270230306667637E-2</v>
      </c>
      <c r="D1516" s="21">
        <f>Prices!J1516</f>
        <v>9.4353856500912769E-3</v>
      </c>
      <c r="E1516" s="21">
        <f>Prices!K1516</f>
        <v>2.981678758352535E-3</v>
      </c>
    </row>
    <row r="1517" spans="1:5" x14ac:dyDescent="0.2">
      <c r="A1517" s="41">
        <f>Prices!G1517</f>
        <v>42620</v>
      </c>
      <c r="B1517" s="21">
        <f>Prices!H1517</f>
        <v>-1.2876748811346254E-2</v>
      </c>
      <c r="C1517" s="21">
        <f>Prices!I1517</f>
        <v>-5.5649599327194377E-3</v>
      </c>
      <c r="D1517" s="21">
        <f>Prices!J1517</f>
        <v>-1.4733562485957585E-2</v>
      </c>
      <c r="E1517" s="21">
        <f>Prices!K1517</f>
        <v>-1.4638505859998485E-4</v>
      </c>
    </row>
    <row r="1518" spans="1:5" x14ac:dyDescent="0.2">
      <c r="A1518" s="41">
        <f>Prices!G1518</f>
        <v>42621</v>
      </c>
      <c r="B1518" s="21">
        <f>Prices!H1518</f>
        <v>-3.1922918643440385E-3</v>
      </c>
      <c r="C1518" s="21">
        <f>Prices!I1518</f>
        <v>-5.3538421692522764E-4</v>
      </c>
      <c r="D1518" s="21">
        <f>Prices!J1518</f>
        <v>7.2356686304402285E-3</v>
      </c>
      <c r="E1518" s="21">
        <f>Prices!K1518</f>
        <v>-2.2230135011277463E-3</v>
      </c>
    </row>
    <row r="1519" spans="1:5" x14ac:dyDescent="0.2">
      <c r="A1519" s="41">
        <f>Prices!G1519</f>
        <v>42622</v>
      </c>
      <c r="B1519" s="21">
        <f>Prices!H1519</f>
        <v>-2.1300022275361472E-2</v>
      </c>
      <c r="C1519" s="21">
        <f>Prices!I1519</f>
        <v>-3.0507848051220088E-2</v>
      </c>
      <c r="D1519" s="21">
        <f>Prices!J1519</f>
        <v>-4.9808293760431277E-2</v>
      </c>
      <c r="E1519" s="21">
        <f>Prices!K1519</f>
        <v>-2.4522068857295465E-2</v>
      </c>
    </row>
    <row r="1520" spans="1:5" x14ac:dyDescent="0.2">
      <c r="A1520" s="41">
        <f>Prices!G1520</f>
        <v>42625</v>
      </c>
      <c r="B1520" s="21">
        <f>Prices!H1520</f>
        <v>2.3328607847553366E-2</v>
      </c>
      <c r="C1520" s="21">
        <f>Prices!I1520</f>
        <v>1.4931488158706152E-2</v>
      </c>
      <c r="D1520" s="21">
        <f>Prices!J1520</f>
        <v>2.0665196935604202E-2</v>
      </c>
      <c r="E1520" s="21">
        <f>Prices!K1520</f>
        <v>1.4677052525391865E-2</v>
      </c>
    </row>
    <row r="1521" spans="1:5" x14ac:dyDescent="0.2">
      <c r="A1521" s="41">
        <f>Prices!G1521</f>
        <v>42626</v>
      </c>
      <c r="B1521" s="21">
        <f>Prices!H1521</f>
        <v>-6.6725418720302264E-3</v>
      </c>
      <c r="C1521" s="21">
        <f>Prices!I1521</f>
        <v>-1.3584157043447842E-2</v>
      </c>
      <c r="D1521" s="21">
        <f>Prices!J1521</f>
        <v>-1.448549136773869E-2</v>
      </c>
      <c r="E1521" s="21">
        <f>Prices!K1521</f>
        <v>-1.4830674013266876E-2</v>
      </c>
    </row>
    <row r="1522" spans="1:5" x14ac:dyDescent="0.2">
      <c r="A1522" s="41">
        <f>Prices!G1522</f>
        <v>42627</v>
      </c>
      <c r="B1522" s="21">
        <f>Prices!H1522</f>
        <v>8.4001878262365641E-4</v>
      </c>
      <c r="C1522" s="21">
        <f>Prices!I1522</f>
        <v>1.0516603223020837E-4</v>
      </c>
      <c r="D1522" s="21">
        <f>Prices!J1522</f>
        <v>8.8522598466522773E-3</v>
      </c>
      <c r="E1522" s="21">
        <f>Prices!K1522</f>
        <v>-5.8767665007686265E-4</v>
      </c>
    </row>
    <row r="1523" spans="1:5" x14ac:dyDescent="0.2">
      <c r="A1523" s="41">
        <f>Prices!G1523</f>
        <v>42628</v>
      </c>
      <c r="B1523" s="21">
        <f>Prices!H1523</f>
        <v>1.2304367070306891E-2</v>
      </c>
      <c r="C1523" s="21">
        <f>Prices!I1523</f>
        <v>1.1299591466087611E-2</v>
      </c>
      <c r="D1523" s="21">
        <f>Prices!J1523</f>
        <v>3.7914092148074729E-2</v>
      </c>
      <c r="E1523" s="21">
        <f>Prices!K1523</f>
        <v>1.0109273250546558E-2</v>
      </c>
    </row>
    <row r="1524" spans="1:5" x14ac:dyDescent="0.2">
      <c r="A1524" s="41">
        <f>Prices!G1524</f>
        <v>42629</v>
      </c>
      <c r="B1524" s="21">
        <f>Prices!H1524</f>
        <v>6.4914562224952762E-3</v>
      </c>
      <c r="C1524" s="21">
        <f>Prices!I1524</f>
        <v>1.1472093694600005E-2</v>
      </c>
      <c r="D1524" s="21">
        <f>Prices!J1524</f>
        <v>2.3927309000679742E-3</v>
      </c>
      <c r="E1524" s="21">
        <f>Prices!K1524</f>
        <v>-3.7722949071267164E-3</v>
      </c>
    </row>
    <row r="1525" spans="1:5" x14ac:dyDescent="0.2">
      <c r="A1525" s="41">
        <f>Prices!G1525</f>
        <v>42632</v>
      </c>
      <c r="B1525" s="21">
        <f>Prices!H1525</f>
        <v>-1.0703748107963099E-2</v>
      </c>
      <c r="C1525" s="21">
        <f>Prices!I1525</f>
        <v>-4.3928897332037309E-3</v>
      </c>
      <c r="D1525" s="21">
        <f>Prices!J1525</f>
        <v>1.3208146786219066E-2</v>
      </c>
      <c r="E1525" s="21">
        <f>Prices!K1525</f>
        <v>-1.8603097307945404E-5</v>
      </c>
    </row>
    <row r="1526" spans="1:5" x14ac:dyDescent="0.2">
      <c r="A1526" s="41">
        <f>Prices!G1526</f>
        <v>42633</v>
      </c>
      <c r="B1526" s="21">
        <f>Prices!H1526</f>
        <v>-1.6647099885776897E-3</v>
      </c>
      <c r="C1526" s="21">
        <f>Prices!I1526</f>
        <v>6.6056125127595955E-3</v>
      </c>
      <c r="D1526" s="21">
        <f>Prices!J1526</f>
        <v>-9.1096654477944572E-3</v>
      </c>
      <c r="E1526" s="21">
        <f>Prices!K1526</f>
        <v>2.9913841439510591E-4</v>
      </c>
    </row>
    <row r="1527" spans="1:5" x14ac:dyDescent="0.2">
      <c r="A1527" s="41">
        <f>Prices!G1527</f>
        <v>42634</v>
      </c>
      <c r="B1527" s="21">
        <f>Prices!H1527</f>
        <v>3.0568578662227581E-3</v>
      </c>
      <c r="C1527" s="21">
        <f>Prices!I1527</f>
        <v>1.2201632888144465E-2</v>
      </c>
      <c r="D1527" s="21">
        <f>Prices!J1527</f>
        <v>2.8055370828273585E-2</v>
      </c>
      <c r="E1527" s="21">
        <f>Prices!K1527</f>
        <v>1.0917162154086668E-2</v>
      </c>
    </row>
    <row r="1528" spans="1:5" x14ac:dyDescent="0.2">
      <c r="A1528" s="41">
        <f>Prices!G1528</f>
        <v>42635</v>
      </c>
      <c r="B1528" s="21">
        <f>Prices!H1528</f>
        <v>1.1081469176440768E-3</v>
      </c>
      <c r="C1528" s="21">
        <f>Prices!I1528</f>
        <v>1.8942971339480419E-2</v>
      </c>
      <c r="D1528" s="21">
        <f>Prices!J1528</f>
        <v>2.4665825397398589E-3</v>
      </c>
      <c r="E1528" s="21">
        <f>Prices!K1528</f>
        <v>6.4997846811667426E-3</v>
      </c>
    </row>
    <row r="1529" spans="1:5" x14ac:dyDescent="0.2">
      <c r="A1529" s="41">
        <f>Prices!G1529</f>
        <v>42636</v>
      </c>
      <c r="B1529" s="21">
        <f>Prices!H1529</f>
        <v>1.1068287502630737E-3</v>
      </c>
      <c r="C1529" s="21">
        <f>Prices!I1529</f>
        <v>1.304780892359636E-3</v>
      </c>
      <c r="D1529" s="21">
        <f>Prices!J1529</f>
        <v>-1.076395523361251E-3</v>
      </c>
      <c r="E1529" s="21">
        <f>Prices!K1529</f>
        <v>-5.7367748142553854E-3</v>
      </c>
    </row>
    <row r="1530" spans="1:5" x14ac:dyDescent="0.2">
      <c r="A1530" s="41">
        <f>Prices!G1530</f>
        <v>42639</v>
      </c>
      <c r="B1530" s="21">
        <f>Prices!H1530</f>
        <v>-1.00895043571795E-2</v>
      </c>
      <c r="C1530" s="21">
        <f>Prices!I1530</f>
        <v>-8.1786733481445939E-3</v>
      </c>
      <c r="D1530" s="21">
        <f>Prices!J1530</f>
        <v>-9.3918083600685875E-3</v>
      </c>
      <c r="E1530" s="21">
        <f>Prices!K1530</f>
        <v>-8.5877624540595665E-3</v>
      </c>
    </row>
    <row r="1531" spans="1:5" x14ac:dyDescent="0.2">
      <c r="A1531" s="41">
        <f>Prices!G1531</f>
        <v>42640</v>
      </c>
      <c r="B1531" s="21">
        <f>Prices!H1531</f>
        <v>9.9132375277860407E-3</v>
      </c>
      <c r="C1531" s="21">
        <f>Prices!I1531</f>
        <v>2.1209766409285846E-2</v>
      </c>
      <c r="D1531" s="21">
        <f>Prices!J1531</f>
        <v>3.4193363056084891E-2</v>
      </c>
      <c r="E1531" s="21">
        <f>Prices!K1531</f>
        <v>6.4441700612607455E-3</v>
      </c>
    </row>
    <row r="1532" spans="1:5" x14ac:dyDescent="0.2">
      <c r="A1532" s="41">
        <f>Prices!G1532</f>
        <v>42641</v>
      </c>
      <c r="B1532" s="21">
        <f>Prices!H1532</f>
        <v>-7.4660192409047388E-3</v>
      </c>
      <c r="C1532" s="21">
        <f>Prices!I1532</f>
        <v>1.5451367818957173E-2</v>
      </c>
      <c r="D1532" s="21">
        <f>Prices!J1532</f>
        <v>3.6068600375229742E-3</v>
      </c>
      <c r="E1532" s="21">
        <f>Prices!K1532</f>
        <v>5.2965537587632561E-3</v>
      </c>
    </row>
    <row r="1533" spans="1:5" x14ac:dyDescent="0.2">
      <c r="A1533" s="41">
        <f>Prices!G1533</f>
        <v>42642</v>
      </c>
      <c r="B1533" s="21">
        <f>Prices!H1533</f>
        <v>-1.4764901238421425E-2</v>
      </c>
      <c r="C1533" s="21">
        <f>Prices!I1533</f>
        <v>3.9816994095720482E-4</v>
      </c>
      <c r="D1533" s="21">
        <f>Prices!J1533</f>
        <v>9.2842101755881146E-3</v>
      </c>
      <c r="E1533" s="21">
        <f>Prices!K1533</f>
        <v>-9.3214113252899633E-3</v>
      </c>
    </row>
    <row r="1534" spans="1:5" x14ac:dyDescent="0.2">
      <c r="A1534" s="41">
        <f>Prices!G1534</f>
        <v>42643</v>
      </c>
      <c r="B1534" s="21">
        <f>Prices!H1534</f>
        <v>1.9651843389256487E-2</v>
      </c>
      <c r="C1534" s="21">
        <f>Prices!I1534</f>
        <v>9.9632595398970736E-3</v>
      </c>
      <c r="D1534" s="21">
        <f>Prices!J1534</f>
        <v>1.6617337690195466E-2</v>
      </c>
      <c r="E1534" s="21">
        <f>Prices!K1534</f>
        <v>7.967969361336813E-3</v>
      </c>
    </row>
    <row r="1535" spans="1:5" x14ac:dyDescent="0.2">
      <c r="A1535" s="41">
        <f>Prices!G1535</f>
        <v>42646</v>
      </c>
      <c r="B1535" s="21">
        <f>Prices!H1535</f>
        <v>-1.525065873738298E-3</v>
      </c>
      <c r="C1535" s="21">
        <f>Prices!I1535</f>
        <v>-6.8074187689048937E-4</v>
      </c>
      <c r="D1535" s="21">
        <f>Prices!J1535</f>
        <v>-1.0218370587715686E-3</v>
      </c>
      <c r="E1535" s="21">
        <f>Prices!K1535</f>
        <v>-3.2606958242220596E-3</v>
      </c>
    </row>
    <row r="1536" spans="1:5" x14ac:dyDescent="0.2">
      <c r="A1536" s="41">
        <f>Prices!G1536</f>
        <v>42647</v>
      </c>
      <c r="B1536" s="21">
        <f>Prices!H1536</f>
        <v>-3.6106188691615642E-3</v>
      </c>
      <c r="C1536" s="21">
        <f>Prices!I1536</f>
        <v>-3.2388042682351958E-3</v>
      </c>
      <c r="D1536" s="21">
        <f>Prices!J1536</f>
        <v>-2.1912432972603924E-3</v>
      </c>
      <c r="E1536" s="21">
        <f>Prices!K1536</f>
        <v>-4.9555623000289151E-3</v>
      </c>
    </row>
    <row r="1537" spans="1:5" x14ac:dyDescent="0.2">
      <c r="A1537" s="41">
        <f>Prices!G1537</f>
        <v>42648</v>
      </c>
      <c r="B1537" s="21">
        <f>Prices!H1537</f>
        <v>-1.1149425868225121E-3</v>
      </c>
      <c r="C1537" s="21">
        <f>Prices!I1537</f>
        <v>1.2385611086966675E-2</v>
      </c>
      <c r="D1537" s="21">
        <f>Prices!J1537</f>
        <v>-1.0250577604224986E-3</v>
      </c>
      <c r="E1537" s="21">
        <f>Prices!K1537</f>
        <v>4.2966905416750301E-3</v>
      </c>
    </row>
    <row r="1538" spans="1:5" x14ac:dyDescent="0.2">
      <c r="A1538" s="41">
        <f>Prices!G1538</f>
        <v>42649</v>
      </c>
      <c r="B1538" s="21">
        <f>Prices!H1538</f>
        <v>-3.2231270689557098E-2</v>
      </c>
      <c r="C1538" s="21">
        <f>Prices!I1538</f>
        <v>-3.1976485100306817E-3</v>
      </c>
      <c r="D1538" s="21">
        <f>Prices!J1538</f>
        <v>-1.3043833972148144E-2</v>
      </c>
      <c r="E1538" s="21">
        <f>Prices!K1538</f>
        <v>4.8156019948386586E-4</v>
      </c>
    </row>
    <row r="1539" spans="1:5" x14ac:dyDescent="0.2">
      <c r="A1539" s="41">
        <f>Prices!G1539</f>
        <v>42650</v>
      </c>
      <c r="B1539" s="21">
        <f>Prices!H1539</f>
        <v>-9.5154712850549165E-3</v>
      </c>
      <c r="C1539" s="21">
        <f>Prices!I1539</f>
        <v>-2.6495206977422692E-3</v>
      </c>
      <c r="D1539" s="21">
        <f>Prices!J1539</f>
        <v>-7.2766162222298592E-3</v>
      </c>
      <c r="E1539" s="21">
        <f>Prices!K1539</f>
        <v>-3.2534836817107449E-3</v>
      </c>
    </row>
    <row r="1540" spans="1:5" x14ac:dyDescent="0.2">
      <c r="A1540" s="41">
        <f>Prices!G1540</f>
        <v>42653</v>
      </c>
      <c r="B1540" s="21">
        <f>Prices!H1540</f>
        <v>-1.0480168367932689E-2</v>
      </c>
      <c r="C1540" s="21">
        <f>Prices!I1540</f>
        <v>2.7160908929526606E-3</v>
      </c>
      <c r="D1540" s="21">
        <f>Prices!J1540</f>
        <v>3.7396741366770847E-3</v>
      </c>
      <c r="E1540" s="21">
        <f>Prices!K1540</f>
        <v>4.605905098135743E-3</v>
      </c>
    </row>
    <row r="1541" spans="1:5" x14ac:dyDescent="0.2">
      <c r="A1541" s="41">
        <f>Prices!G1541</f>
        <v>42654</v>
      </c>
      <c r="B1541" s="21">
        <f>Prices!H1541</f>
        <v>-8.6789804433083217E-3</v>
      </c>
      <c r="C1541" s="21">
        <f>Prices!I1541</f>
        <v>-1.2724087515692206E-2</v>
      </c>
      <c r="D1541" s="21">
        <f>Prices!J1541</f>
        <v>-1.4455942703400448E-2</v>
      </c>
      <c r="E1541" s="21">
        <f>Prices!K1541</f>
        <v>-1.2446471763257416E-2</v>
      </c>
    </row>
    <row r="1542" spans="1:5" x14ac:dyDescent="0.2">
      <c r="A1542" s="41">
        <f>Prices!G1542</f>
        <v>42655</v>
      </c>
      <c r="B1542" s="21">
        <f>Prices!H1542</f>
        <v>1.0386675718222576E-3</v>
      </c>
      <c r="C1542" s="21">
        <f>Prices!I1542</f>
        <v>3.7183887563412288E-3</v>
      </c>
      <c r="D1542" s="21">
        <f>Prices!J1542</f>
        <v>4.5364539589147768E-3</v>
      </c>
      <c r="E1542" s="21">
        <f>Prices!K1542</f>
        <v>1.1465894253985809E-3</v>
      </c>
    </row>
    <row r="1543" spans="1:5" x14ac:dyDescent="0.2">
      <c r="A1543" s="41">
        <f>Prices!G1543</f>
        <v>42656</v>
      </c>
      <c r="B1543" s="21">
        <f>Prices!H1543</f>
        <v>1.1414082013752941E-2</v>
      </c>
      <c r="C1543" s="21">
        <f>Prices!I1543</f>
        <v>-5.7667062274110448E-3</v>
      </c>
      <c r="D1543" s="21">
        <f>Prices!J1543</f>
        <v>-1.6257891195047836E-2</v>
      </c>
      <c r="E1543" s="21">
        <f>Prices!K1543</f>
        <v>-3.0992638350910706E-3</v>
      </c>
    </row>
    <row r="1544" spans="1:5" x14ac:dyDescent="0.2">
      <c r="A1544" s="41">
        <f>Prices!G1544</f>
        <v>42657</v>
      </c>
      <c r="B1544" s="21">
        <f>Prices!H1544</f>
        <v>3.2246133373959773E-3</v>
      </c>
      <c r="C1544" s="21">
        <f>Prices!I1544</f>
        <v>-7.6211143320765729E-3</v>
      </c>
      <c r="D1544" s="21">
        <f>Prices!J1544</f>
        <v>9.7934649054380873E-3</v>
      </c>
      <c r="E1544" s="21">
        <f>Prices!K1544</f>
        <v>2.0160417815362486E-4</v>
      </c>
    </row>
    <row r="1545" spans="1:5" x14ac:dyDescent="0.2">
      <c r="A1545" s="41">
        <f>Prices!G1545</f>
        <v>42660</v>
      </c>
      <c r="B1545" s="21">
        <f>Prices!H1545</f>
        <v>-3.3601655014185226E-3</v>
      </c>
      <c r="C1545" s="21">
        <f>Prices!I1545</f>
        <v>-1.2163403919375093E-2</v>
      </c>
      <c r="D1545" s="21">
        <f>Prices!J1545</f>
        <v>-5.7582885539525508E-3</v>
      </c>
      <c r="E1545" s="21">
        <f>Prices!K1545</f>
        <v>-3.0379938212078406E-3</v>
      </c>
    </row>
    <row r="1546" spans="1:5" x14ac:dyDescent="0.2">
      <c r="A1546" s="41">
        <f>Prices!G1546</f>
        <v>42661</v>
      </c>
      <c r="B1546" s="21">
        <f>Prices!H1546</f>
        <v>9.5278737206637553E-3</v>
      </c>
      <c r="C1546" s="21">
        <f>Prices!I1546</f>
        <v>5.7814285089836659E-3</v>
      </c>
      <c r="D1546" s="21">
        <f>Prices!J1546</f>
        <v>1.5241632126086868E-2</v>
      </c>
      <c r="E1546" s="21">
        <f>Prices!K1546</f>
        <v>6.1604034798965479E-3</v>
      </c>
    </row>
    <row r="1547" spans="1:5" x14ac:dyDescent="0.2">
      <c r="A1547" s="41">
        <f>Prices!G1547</f>
        <v>42662</v>
      </c>
      <c r="B1547" s="21">
        <f>Prices!H1547</f>
        <v>2.9043980447218432E-4</v>
      </c>
      <c r="C1547" s="21">
        <f>Prices!I1547</f>
        <v>4.8894025931778273E-5</v>
      </c>
      <c r="D1547" s="21">
        <f>Prices!J1547</f>
        <v>-2.1021300059886894E-3</v>
      </c>
      <c r="E1547" s="21">
        <f>Prices!K1547</f>
        <v>2.191970828747003E-3</v>
      </c>
    </row>
    <row r="1548" spans="1:5" x14ac:dyDescent="0.2">
      <c r="A1548" s="41">
        <f>Prices!G1548</f>
        <v>42663</v>
      </c>
      <c r="B1548" s="21">
        <f>Prices!H1548</f>
        <v>-2.3224596766033157E-3</v>
      </c>
      <c r="C1548" s="21">
        <f>Prices!I1548</f>
        <v>-9.0131901483071486E-3</v>
      </c>
      <c r="D1548" s="21">
        <f>Prices!J1548</f>
        <v>1.8956178887532316E-2</v>
      </c>
      <c r="E1548" s="21">
        <f>Prices!K1548</f>
        <v>-1.375723874264545E-3</v>
      </c>
    </row>
    <row r="1549" spans="1:5" x14ac:dyDescent="0.2">
      <c r="A1549" s="41">
        <f>Prices!G1549</f>
        <v>42664</v>
      </c>
      <c r="B1549" s="21">
        <f>Prices!H1549</f>
        <v>-5.6747292281441875E-3</v>
      </c>
      <c r="C1549" s="21">
        <f>Prices!I1549</f>
        <v>1.069953135579671E-2</v>
      </c>
      <c r="D1549" s="21">
        <f>Prices!J1549</f>
        <v>-2.8051417131410572E-3</v>
      </c>
      <c r="E1549" s="21">
        <f>Prices!K1549</f>
        <v>-8.4141702203055502E-5</v>
      </c>
    </row>
    <row r="1550" spans="1:5" x14ac:dyDescent="0.2">
      <c r="A1550" s="41">
        <f>Prices!G1550</f>
        <v>42667</v>
      </c>
      <c r="B1550" s="21">
        <f>Prices!H1550</f>
        <v>1.243826683045616E-2</v>
      </c>
      <c r="C1550" s="21">
        <f>Prices!I1550</f>
        <v>2.3321358887062882E-2</v>
      </c>
      <c r="D1550" s="21">
        <f>Prices!J1550</f>
        <v>4.6935208401723161E-2</v>
      </c>
      <c r="E1550" s="21">
        <f>Prices!K1550</f>
        <v>4.749839534638145E-3</v>
      </c>
    </row>
    <row r="1551" spans="1:5" x14ac:dyDescent="0.2">
      <c r="A1551" s="41">
        <f>Prices!G1551</f>
        <v>42668</v>
      </c>
      <c r="B1551" s="21">
        <f>Prices!H1551</f>
        <v>2.4565538677373041E-3</v>
      </c>
      <c r="C1551" s="21">
        <f>Prices!I1551</f>
        <v>-3.4721851662369296E-3</v>
      </c>
      <c r="D1551" s="21">
        <f>Prices!J1551</f>
        <v>1.6404834234664989E-2</v>
      </c>
      <c r="E1551" s="21">
        <f>Prices!K1551</f>
        <v>-3.7977277794559727E-3</v>
      </c>
    </row>
    <row r="1552" spans="1:5" x14ac:dyDescent="0.2">
      <c r="A1552" s="41">
        <f>Prices!G1552</f>
        <v>42669</v>
      </c>
      <c r="B1552" s="21">
        <f>Prices!H1552</f>
        <v>3.3161774933535477E-3</v>
      </c>
      <c r="C1552" s="21">
        <f>Prices!I1552</f>
        <v>-1.5074535957140478E-2</v>
      </c>
      <c r="D1552" s="21">
        <f>Prices!J1552</f>
        <v>4.0350484623261629E-3</v>
      </c>
      <c r="E1552" s="21">
        <f>Prices!K1552</f>
        <v>-1.7404114266579285E-3</v>
      </c>
    </row>
    <row r="1553" spans="1:5" x14ac:dyDescent="0.2">
      <c r="A1553" s="41">
        <f>Prices!G1553</f>
        <v>42670</v>
      </c>
      <c r="B1553" s="21">
        <f>Prices!H1553</f>
        <v>3.4492206691032288E-3</v>
      </c>
      <c r="C1553" s="21">
        <f>Prices!I1553</f>
        <v>-5.1423446214822199E-3</v>
      </c>
      <c r="D1553" s="21">
        <f>Prices!J1553</f>
        <v>-2.0509972188236802E-2</v>
      </c>
      <c r="E1553" s="21">
        <f>Prices!K1553</f>
        <v>-2.9867269333876401E-3</v>
      </c>
    </row>
    <row r="1554" spans="1:5" x14ac:dyDescent="0.2">
      <c r="A1554" s="41">
        <f>Prices!G1554</f>
        <v>42671</v>
      </c>
      <c r="B1554" s="21">
        <f>Prices!H1554</f>
        <v>2.2908152516791379E-3</v>
      </c>
      <c r="C1554" s="21">
        <f>Prices!I1554</f>
        <v>-5.1370971638418528E-2</v>
      </c>
      <c r="D1554" s="21">
        <f>Prices!J1554</f>
        <v>-1.6976593391045958E-3</v>
      </c>
      <c r="E1554" s="21">
        <f>Prices!K1554</f>
        <v>-3.1082993655890956E-3</v>
      </c>
    </row>
    <row r="1555" spans="1:5" x14ac:dyDescent="0.2">
      <c r="A1555" s="41">
        <f>Prices!G1555</f>
        <v>42674</v>
      </c>
      <c r="B1555" s="21">
        <f>Prices!H1555</f>
        <v>4.2868844672055647E-4</v>
      </c>
      <c r="C1555" s="21">
        <f>Prices!I1555</f>
        <v>1.7389715764979163E-2</v>
      </c>
      <c r="D1555" s="21">
        <f>Prices!J1555</f>
        <v>8.5032793013419816E-3</v>
      </c>
      <c r="E1555" s="21">
        <f>Prices!K1555</f>
        <v>-1.2227651805640782E-4</v>
      </c>
    </row>
    <row r="1556" spans="1:5" x14ac:dyDescent="0.2">
      <c r="A1556" s="41">
        <f>Prices!G1556</f>
        <v>42675</v>
      </c>
      <c r="B1556" s="21">
        <f>Prices!H1556</f>
        <v>-1.0282502933359713E-2</v>
      </c>
      <c r="C1556" s="21">
        <f>Prices!I1556</f>
        <v>-5.5835745787790048E-3</v>
      </c>
      <c r="D1556" s="21">
        <f>Prices!J1556</f>
        <v>-2.9651636936808723E-2</v>
      </c>
      <c r="E1556" s="21">
        <f>Prices!K1556</f>
        <v>-6.7868831762174509E-3</v>
      </c>
    </row>
    <row r="1557" spans="1:5" x14ac:dyDescent="0.2">
      <c r="A1557" s="41">
        <f>Prices!G1557</f>
        <v>42676</v>
      </c>
      <c r="B1557" s="21">
        <f>Prices!H1557</f>
        <v>2.1642083773863344E-3</v>
      </c>
      <c r="C1557" s="21">
        <f>Prices!I1557</f>
        <v>-2.5273431594982965E-2</v>
      </c>
      <c r="D1557" s="21">
        <f>Prices!J1557</f>
        <v>-4.1996295953635743E-3</v>
      </c>
      <c r="E1557" s="21">
        <f>Prices!K1557</f>
        <v>-6.5255006294582252E-3</v>
      </c>
    </row>
    <row r="1558" spans="1:5" x14ac:dyDescent="0.2">
      <c r="A1558" s="41">
        <f>Prices!G1558</f>
        <v>42677</v>
      </c>
      <c r="B1558" s="21">
        <f>Prices!H1558</f>
        <v>2.5915563389440877E-3</v>
      </c>
      <c r="C1558" s="21">
        <f>Prices!I1558</f>
        <v>1.9202043009149961E-3</v>
      </c>
      <c r="D1558" s="21">
        <f>Prices!J1558</f>
        <v>-1.1634739943826911E-2</v>
      </c>
      <c r="E1558" s="21">
        <f>Prices!K1558</f>
        <v>-4.4234006982948326E-3</v>
      </c>
    </row>
    <row r="1559" spans="1:5" x14ac:dyDescent="0.2">
      <c r="A1559" s="41">
        <f>Prices!G1559</f>
        <v>42678</v>
      </c>
      <c r="B1559" s="21">
        <f>Prices!H1559</f>
        <v>-6.74979565531038E-3</v>
      </c>
      <c r="C1559" s="21">
        <f>Prices!I1559</f>
        <v>-1.5618758254478116E-2</v>
      </c>
      <c r="D1559" s="21">
        <f>Prices!J1559</f>
        <v>-5.73868056767457E-3</v>
      </c>
      <c r="E1559" s="21">
        <f>Prices!K1559</f>
        <v>-1.6661305078947697E-3</v>
      </c>
    </row>
    <row r="1560" spans="1:5" x14ac:dyDescent="0.2">
      <c r="A1560" s="41">
        <f>Prices!G1560</f>
        <v>42681</v>
      </c>
      <c r="B1560" s="21">
        <f>Prices!H1560</f>
        <v>8.9649277445880797E-3</v>
      </c>
      <c r="C1560" s="21">
        <f>Prices!I1560</f>
        <v>3.9573525838440649E-2</v>
      </c>
      <c r="D1560" s="21">
        <f>Prices!J1560</f>
        <v>5.4757870673680875E-2</v>
      </c>
      <c r="E1560" s="21">
        <f>Prices!K1560</f>
        <v>2.2223544015960606E-2</v>
      </c>
    </row>
    <row r="1561" spans="1:5" x14ac:dyDescent="0.2">
      <c r="A1561" s="41">
        <f>Prices!G1561</f>
        <v>42682</v>
      </c>
      <c r="B1561" s="21">
        <f>Prices!H1561</f>
        <v>1.4323102715169722E-4</v>
      </c>
      <c r="C1561" s="21">
        <f>Prices!I1561</f>
        <v>3.5927447489658704E-3</v>
      </c>
      <c r="D1561" s="21">
        <f>Prices!J1561</f>
        <v>-1.5432712538505644E-3</v>
      </c>
      <c r="E1561" s="21">
        <f>Prices!K1561</f>
        <v>3.7719744241482278E-3</v>
      </c>
    </row>
    <row r="1562" spans="1:5" x14ac:dyDescent="0.2">
      <c r="A1562" s="41">
        <f>Prices!G1562</f>
        <v>42683</v>
      </c>
      <c r="B1562" s="21">
        <f>Prices!H1562</f>
        <v>1.8770756893179828E-2</v>
      </c>
      <c r="C1562" s="21">
        <f>Prices!I1562</f>
        <v>-2.0145959370081234E-2</v>
      </c>
      <c r="D1562" s="21">
        <f>Prices!J1562</f>
        <v>-1.6863438297103239E-2</v>
      </c>
      <c r="E1562" s="21">
        <f>Prices!K1562</f>
        <v>1.1077020670818172E-2</v>
      </c>
    </row>
    <row r="1563" spans="1:5" x14ac:dyDescent="0.2">
      <c r="A1563" s="41">
        <f>Prices!G1563</f>
        <v>42684</v>
      </c>
      <c r="B1563" s="21">
        <f>Prices!H1563</f>
        <v>4.0788257256262348E-3</v>
      </c>
      <c r="C1563" s="21">
        <f>Prices!I1563</f>
        <v>-3.8218433496226667E-2</v>
      </c>
      <c r="D1563" s="21">
        <f>Prices!J1563</f>
        <v>-3.130345536323198E-2</v>
      </c>
      <c r="E1563" s="21">
        <f>Prices!K1563</f>
        <v>1.9507456248868404E-3</v>
      </c>
    </row>
    <row r="1564" spans="1:5" x14ac:dyDescent="0.2">
      <c r="A1564" s="41">
        <f>Prices!G1564</f>
        <v>42685</v>
      </c>
      <c r="B1564" s="21">
        <f>Prices!H1564</f>
        <v>-2.2413155602503208E-3</v>
      </c>
      <c r="C1564" s="21">
        <f>Prices!I1564</f>
        <v>-4.5394270416901916E-3</v>
      </c>
      <c r="D1564" s="21">
        <f>Prices!J1564</f>
        <v>0.29806647560509503</v>
      </c>
      <c r="E1564" s="21">
        <f>Prices!K1564</f>
        <v>-1.3979501669952876E-3</v>
      </c>
    </row>
    <row r="1565" spans="1:5" x14ac:dyDescent="0.2">
      <c r="A1565" s="41">
        <f>Prices!G1565</f>
        <v>42688</v>
      </c>
      <c r="B1565" s="21">
        <f>Prices!H1565</f>
        <v>-1.0389113332614157E-2</v>
      </c>
      <c r="C1565" s="21">
        <f>Prices!I1565</f>
        <v>-2.6982087841268099E-2</v>
      </c>
      <c r="D1565" s="21">
        <f>Prices!J1565</f>
        <v>-4.9220679946537782E-2</v>
      </c>
      <c r="E1565" s="21">
        <f>Prices!K1565</f>
        <v>-1.1550278623184695E-4</v>
      </c>
    </row>
    <row r="1566" spans="1:5" x14ac:dyDescent="0.2">
      <c r="A1566" s="41">
        <f>Prices!G1566</f>
        <v>42689</v>
      </c>
      <c r="B1566" s="21">
        <f>Prices!H1566</f>
        <v>1.3193478192213014E-2</v>
      </c>
      <c r="C1566" s="21">
        <f>Prices!I1566</f>
        <v>3.3612859637891068E-2</v>
      </c>
      <c r="D1566" s="21">
        <f>Prices!J1566</f>
        <v>3.0487213412116132E-2</v>
      </c>
      <c r="E1566" s="21">
        <f>Prices!K1566</f>
        <v>7.4807976927082631E-3</v>
      </c>
    </row>
    <row r="1567" spans="1:5" x14ac:dyDescent="0.2">
      <c r="A1567" s="41">
        <f>Prices!G1567</f>
        <v>42690</v>
      </c>
      <c r="B1567" s="21">
        <f>Prices!H1567</f>
        <v>-4.1982617836660218E-4</v>
      </c>
      <c r="C1567" s="21">
        <f>Prices!I1567</f>
        <v>4.3728081229752469E-3</v>
      </c>
      <c r="D1567" s="21">
        <f>Prices!J1567</f>
        <v>6.3116802028709396E-2</v>
      </c>
      <c r="E1567" s="21">
        <f>Prices!K1567</f>
        <v>-1.5822638011099288E-3</v>
      </c>
    </row>
    <row r="1568" spans="1:5" x14ac:dyDescent="0.2">
      <c r="A1568" s="41">
        <f>Prices!G1568</f>
        <v>42691</v>
      </c>
      <c r="B1568" s="21">
        <f>Prices!H1568</f>
        <v>-3.0816645567925838E-2</v>
      </c>
      <c r="C1568" s="21">
        <f>Prices!I1568</f>
        <v>1.3275425958648057E-2</v>
      </c>
      <c r="D1568" s="21">
        <f>Prices!J1568</f>
        <v>8.2938879779630437E-3</v>
      </c>
      <c r="E1568" s="21">
        <f>Prices!K1568</f>
        <v>4.6763697097327306E-3</v>
      </c>
    </row>
    <row r="1569" spans="1:5" x14ac:dyDescent="0.2">
      <c r="A1569" s="41">
        <f>Prices!G1569</f>
        <v>42692</v>
      </c>
      <c r="B1569" s="21">
        <f>Prices!H1569</f>
        <v>-9.3946825249555839E-3</v>
      </c>
      <c r="C1569" s="21">
        <f>Prices!I1569</f>
        <v>4.9709077615276431E-3</v>
      </c>
      <c r="D1569" s="21">
        <f>Prices!J1569</f>
        <v>1.0499325033981544E-2</v>
      </c>
      <c r="E1569" s="21">
        <f>Prices!K1569</f>
        <v>-2.3867984933356734E-3</v>
      </c>
    </row>
    <row r="1570" spans="1:5" x14ac:dyDescent="0.2">
      <c r="A1570" s="41">
        <f>Prices!G1570</f>
        <v>42695</v>
      </c>
      <c r="B1570" s="21">
        <f>Prices!H1570</f>
        <v>1.2109549753030675E-2</v>
      </c>
      <c r="C1570" s="21">
        <f>Prices!I1570</f>
        <v>2.6099784128022385E-2</v>
      </c>
      <c r="D1570" s="21">
        <f>Prices!J1570</f>
        <v>-4.0704108503024639E-3</v>
      </c>
      <c r="E1570" s="21">
        <f>Prices!K1570</f>
        <v>7.4614009492723898E-3</v>
      </c>
    </row>
    <row r="1571" spans="1:5" x14ac:dyDescent="0.2">
      <c r="A1571" s="41">
        <f>Prices!G1571</f>
        <v>42696</v>
      </c>
      <c r="B1571" s="21">
        <f>Prices!H1571</f>
        <v>1.0811659711271383E-2</v>
      </c>
      <c r="C1571" s="21">
        <f>Prices!I1571</f>
        <v>6.833296666666655E-3</v>
      </c>
      <c r="D1571" s="21">
        <f>Prices!J1571</f>
        <v>7.2059853224497594E-3</v>
      </c>
      <c r="E1571" s="21">
        <f>Prices!K1571</f>
        <v>2.1654319242507825E-3</v>
      </c>
    </row>
    <row r="1572" spans="1:5" x14ac:dyDescent="0.2">
      <c r="A1572" s="41">
        <f>Prices!G1572</f>
        <v>42697</v>
      </c>
      <c r="B1572" s="21">
        <f>Prices!H1572</f>
        <v>1.0125682100624707E-2</v>
      </c>
      <c r="C1572" s="21">
        <f>Prices!I1572</f>
        <v>-6.6341043761672935E-3</v>
      </c>
      <c r="D1572" s="21">
        <f>Prices!J1572</f>
        <v>4.9193309620199077E-3</v>
      </c>
      <c r="E1572" s="21">
        <f>Prices!K1572</f>
        <v>8.0802475222818693E-4</v>
      </c>
    </row>
    <row r="1573" spans="1:5" x14ac:dyDescent="0.2">
      <c r="A1573" s="41">
        <f>Prices!G1573</f>
        <v>42699</v>
      </c>
      <c r="B1573" s="21">
        <f>Prices!H1573</f>
        <v>5.6474031864854309E-3</v>
      </c>
      <c r="C1573" s="21">
        <f>Prices!I1573</f>
        <v>3.2048299834253058E-4</v>
      </c>
      <c r="D1573" s="21">
        <f>Prices!J1573</f>
        <v>2.0213910519422118E-3</v>
      </c>
      <c r="E1573" s="21">
        <f>Prices!K1573</f>
        <v>3.9143869124047548E-3</v>
      </c>
    </row>
    <row r="1574" spans="1:5" x14ac:dyDescent="0.2">
      <c r="A1574" s="41">
        <f>Prices!G1574</f>
        <v>42702</v>
      </c>
      <c r="B1574" s="21">
        <f>Prices!H1574</f>
        <v>-5.6163426623833225E-4</v>
      </c>
      <c r="C1574" s="21">
        <f>Prices!I1574</f>
        <v>-1.7427637599923829E-2</v>
      </c>
      <c r="D1574" s="21">
        <f>Prices!J1574</f>
        <v>-5.3061225856865235E-4</v>
      </c>
      <c r="E1574" s="21">
        <f>Prices!K1574</f>
        <v>-5.2545356518649555E-3</v>
      </c>
    </row>
    <row r="1575" spans="1:5" x14ac:dyDescent="0.2">
      <c r="A1575" s="41">
        <f>Prices!G1575</f>
        <v>42703</v>
      </c>
      <c r="B1575" s="21">
        <f>Prices!H1575</f>
        <v>2.5284944445008355E-3</v>
      </c>
      <c r="C1575" s="21">
        <f>Prices!I1575</f>
        <v>-5.5427709630809785E-3</v>
      </c>
      <c r="D1575" s="21">
        <f>Prices!J1575</f>
        <v>-9.138204622546886E-3</v>
      </c>
      <c r="E1575" s="21">
        <f>Prices!K1575</f>
        <v>1.3352928795322683E-3</v>
      </c>
    </row>
    <row r="1576" spans="1:5" x14ac:dyDescent="0.2">
      <c r="A1576" s="41">
        <f>Prices!G1576</f>
        <v>42704</v>
      </c>
      <c r="B1576" s="21">
        <f>Prices!H1576</f>
        <v>-1.3170652613847074E-2</v>
      </c>
      <c r="C1576" s="21">
        <f>Prices!I1576</f>
        <v>-1.5671716377785305E-2</v>
      </c>
      <c r="D1576" s="21">
        <f>Prices!J1576</f>
        <v>-1.1260310793210992E-2</v>
      </c>
      <c r="E1576" s="21">
        <f>Prices!K1576</f>
        <v>-2.6534038053485087E-3</v>
      </c>
    </row>
    <row r="1577" spans="1:5" x14ac:dyDescent="0.2">
      <c r="A1577" s="41">
        <f>Prices!G1577</f>
        <v>42705</v>
      </c>
      <c r="B1577" s="21">
        <f>Prices!H1577</f>
        <v>3.407516061087587E-3</v>
      </c>
      <c r="C1577" s="21">
        <f>Prices!I1577</f>
        <v>-9.219677676642335E-3</v>
      </c>
      <c r="D1577" s="21">
        <f>Prices!J1577</f>
        <v>-4.9457646395121735E-2</v>
      </c>
      <c r="E1577" s="21">
        <f>Prices!K1577</f>
        <v>-3.5155292147042161E-3</v>
      </c>
    </row>
    <row r="1578" spans="1:5" x14ac:dyDescent="0.2">
      <c r="A1578" s="41">
        <f>Prices!G1578</f>
        <v>42706</v>
      </c>
      <c r="B1578" s="21">
        <f>Prices!H1578</f>
        <v>2.9714745030913216E-3</v>
      </c>
      <c r="C1578" s="21">
        <f>Prices!I1578</f>
        <v>-4.4510359648386455E-3</v>
      </c>
      <c r="D1578" s="21">
        <f>Prices!J1578</f>
        <v>9.2425241915221612E-3</v>
      </c>
      <c r="E1578" s="21">
        <f>Prices!K1578</f>
        <v>3.9700648494522817E-4</v>
      </c>
    </row>
    <row r="1579" spans="1:5" x14ac:dyDescent="0.2">
      <c r="A1579" s="41">
        <f>Prices!G1579</f>
        <v>42709</v>
      </c>
      <c r="B1579" s="21">
        <f>Prices!H1579</f>
        <v>-1.3261890453826046E-2</v>
      </c>
      <c r="C1579" s="21">
        <f>Prices!I1579</f>
        <v>2.5690905636098327E-2</v>
      </c>
      <c r="D1579" s="21">
        <f>Prices!J1579</f>
        <v>3.8779070179771002E-2</v>
      </c>
      <c r="E1579" s="21">
        <f>Prices!K1579</f>
        <v>5.8213053606350762E-3</v>
      </c>
    </row>
    <row r="1580" spans="1:5" x14ac:dyDescent="0.2">
      <c r="A1580" s="41">
        <f>Prices!G1580</f>
        <v>42710</v>
      </c>
      <c r="B1580" s="21">
        <f>Prices!H1580</f>
        <v>6.0048842978537333E-3</v>
      </c>
      <c r="C1580" s="21">
        <f>Prices!I1580</f>
        <v>7.0586170087423294E-3</v>
      </c>
      <c r="D1580" s="21">
        <f>Prices!J1580</f>
        <v>1.6434074411268984E-2</v>
      </c>
      <c r="E1580" s="21">
        <f>Prices!K1580</f>
        <v>3.4108881136405422E-3</v>
      </c>
    </row>
    <row r="1581" spans="1:5" x14ac:dyDescent="0.2">
      <c r="A1581" s="41">
        <f>Prices!G1581</f>
        <v>42711</v>
      </c>
      <c r="B1581" s="21">
        <f>Prices!H1581</f>
        <v>1.0593087569640313E-2</v>
      </c>
      <c r="C1581" s="21">
        <f>Prices!I1581</f>
        <v>7.4537046122182815E-3</v>
      </c>
      <c r="D1581" s="21">
        <f>Prices!J1581</f>
        <v>1.7989266847662666E-2</v>
      </c>
      <c r="E1581" s="21">
        <f>Prices!K1581</f>
        <v>1.3163241734930109E-2</v>
      </c>
    </row>
    <row r="1582" spans="1:5" x14ac:dyDescent="0.2">
      <c r="A1582" s="41">
        <f>Prices!G1582</f>
        <v>42712</v>
      </c>
      <c r="B1582" s="21">
        <f>Prices!H1582</f>
        <v>-3.6828950813926581E-3</v>
      </c>
      <c r="C1582" s="21">
        <f>Prices!I1582</f>
        <v>-4.0107749113722502E-3</v>
      </c>
      <c r="D1582" s="21">
        <f>Prices!J1582</f>
        <v>-1.6724740173639008E-2</v>
      </c>
      <c r="E1582" s="21">
        <f>Prices!K1582</f>
        <v>2.1593427123762776E-3</v>
      </c>
    </row>
    <row r="1583" spans="1:5" x14ac:dyDescent="0.2">
      <c r="A1583" s="41">
        <f>Prices!G1583</f>
        <v>42713</v>
      </c>
      <c r="B1583" s="21">
        <f>Prices!H1583</f>
        <v>-3.6965089359712708E-3</v>
      </c>
      <c r="C1583" s="21">
        <f>Prices!I1583</f>
        <v>1.7332258227036323E-3</v>
      </c>
      <c r="D1583" s="21">
        <f>Prices!J1583</f>
        <v>-1.775755910961585E-2</v>
      </c>
      <c r="E1583" s="21">
        <f>Prices!K1583</f>
        <v>5.9389848367235043E-3</v>
      </c>
    </row>
    <row r="1584" spans="1:5" x14ac:dyDescent="0.2">
      <c r="A1584" s="41">
        <f>Prices!G1584</f>
        <v>42716</v>
      </c>
      <c r="B1584" s="21">
        <f>Prices!H1584</f>
        <v>2.2688601923137632E-2</v>
      </c>
      <c r="C1584" s="21">
        <f>Prices!I1584</f>
        <v>-1.1110195792357169E-2</v>
      </c>
      <c r="D1584" s="21">
        <f>Prices!J1584</f>
        <v>-2.4286762613113022E-2</v>
      </c>
      <c r="E1584" s="21">
        <f>Prices!K1584</f>
        <v>-1.1374347616602831E-3</v>
      </c>
    </row>
    <row r="1585" spans="1:5" x14ac:dyDescent="0.2">
      <c r="A1585" s="41">
        <f>Prices!G1585</f>
        <v>42717</v>
      </c>
      <c r="B1585" s="21">
        <f>Prices!H1585</f>
        <v>1.8135419244210717E-3</v>
      </c>
      <c r="C1585" s="21">
        <f>Prices!I1585</f>
        <v>1.8707533554493505E-2</v>
      </c>
      <c r="D1585" s="21">
        <f>Prices!J1585</f>
        <v>1.7636174178783381E-2</v>
      </c>
      <c r="E1585" s="21">
        <f>Prices!K1585</f>
        <v>6.539774854251279E-3</v>
      </c>
    </row>
    <row r="1586" spans="1:5" x14ac:dyDescent="0.2">
      <c r="A1586" s="41">
        <f>Prices!G1586</f>
        <v>42718</v>
      </c>
      <c r="B1586" s="21">
        <f>Prices!H1586</f>
        <v>-6.4062517593644827E-3</v>
      </c>
      <c r="C1586" s="21">
        <f>Prices!I1586</f>
        <v>-7.1285783188818064E-3</v>
      </c>
      <c r="D1586" s="21">
        <f>Prices!J1586</f>
        <v>5.7913706773328411E-2</v>
      </c>
      <c r="E1586" s="21">
        <f>Prices!K1586</f>
        <v>-8.1171721142561104E-3</v>
      </c>
    </row>
    <row r="1587" spans="1:5" x14ac:dyDescent="0.2">
      <c r="A1587" s="41">
        <f>Prices!G1587</f>
        <v>42719</v>
      </c>
      <c r="B1587" s="21">
        <f>Prices!H1587</f>
        <v>-3.6445078192298007E-3</v>
      </c>
      <c r="C1587" s="21">
        <f>Prices!I1587</f>
        <v>-1.0171499981162513E-2</v>
      </c>
      <c r="D1587" s="21">
        <f>Prices!J1587</f>
        <v>2.3431824522162303E-2</v>
      </c>
      <c r="E1587" s="21">
        <f>Prices!K1587</f>
        <v>3.8832279554188442E-3</v>
      </c>
    </row>
    <row r="1588" spans="1:5" x14ac:dyDescent="0.2">
      <c r="A1588" s="41">
        <f>Prices!G1588</f>
        <v>42720</v>
      </c>
      <c r="B1588" s="21">
        <f>Prices!H1588</f>
        <v>-1.407253696612707E-3</v>
      </c>
      <c r="C1588" s="21">
        <f>Prices!I1588</f>
        <v>-4.2443898351047782E-3</v>
      </c>
      <c r="D1588" s="21">
        <f>Prices!J1588</f>
        <v>1.7221971536319103E-2</v>
      </c>
      <c r="E1588" s="21">
        <f>Prices!K1588</f>
        <v>-1.7506226483432474E-3</v>
      </c>
    </row>
    <row r="1589" spans="1:5" x14ac:dyDescent="0.2">
      <c r="A1589" s="41">
        <f>Prices!G1589</f>
        <v>42723</v>
      </c>
      <c r="B1589" s="21">
        <f>Prices!H1589</f>
        <v>8.4531914142729984E-3</v>
      </c>
      <c r="C1589" s="21">
        <f>Prices!I1589</f>
        <v>1.0860789625327882E-2</v>
      </c>
      <c r="D1589" s="21">
        <f>Prices!J1589</f>
        <v>1.215029129446199E-2</v>
      </c>
      <c r="E1589" s="21">
        <f>Prices!K1589</f>
        <v>1.9751207295131135E-3</v>
      </c>
    </row>
    <row r="1590" spans="1:5" x14ac:dyDescent="0.2">
      <c r="A1590" s="41">
        <f>Prices!G1590</f>
        <v>42724</v>
      </c>
      <c r="B1590" s="21">
        <f>Prices!H1590</f>
        <v>3.3528963883485553E-3</v>
      </c>
      <c r="C1590" s="21">
        <f>Prices!I1590</f>
        <v>6.8146627984109198E-3</v>
      </c>
      <c r="D1590" s="21">
        <f>Prices!J1590</f>
        <v>3.4832310919740817E-2</v>
      </c>
      <c r="E1590" s="21">
        <f>Prices!K1590</f>
        <v>3.6375123841505541E-3</v>
      </c>
    </row>
    <row r="1591" spans="1:5" x14ac:dyDescent="0.2">
      <c r="A1591" s="41">
        <f>Prices!G1591</f>
        <v>42725</v>
      </c>
      <c r="B1591" s="21">
        <f>Prices!H1591</f>
        <v>-8.0755882972976967E-3</v>
      </c>
      <c r="C1591" s="21">
        <f>Prices!I1591</f>
        <v>-8.0397394623421548E-4</v>
      </c>
      <c r="D1591" s="21">
        <f>Prices!J1591</f>
        <v>6.2751085464525236E-3</v>
      </c>
      <c r="E1591" s="21">
        <f>Prices!K1591</f>
        <v>-2.4573614012164402E-3</v>
      </c>
    </row>
    <row r="1592" spans="1:5" x14ac:dyDescent="0.2">
      <c r="A1592" s="41">
        <f>Prices!G1592</f>
        <v>42726</v>
      </c>
      <c r="B1592" s="21">
        <f>Prices!H1592</f>
        <v>-2.316115146733937E-2</v>
      </c>
      <c r="C1592" s="21">
        <f>Prices!I1592</f>
        <v>-5.5280936087276356E-3</v>
      </c>
      <c r="D1592" s="21">
        <f>Prices!J1592</f>
        <v>1.2095041588901401E-2</v>
      </c>
      <c r="E1592" s="21">
        <f>Prices!K1592</f>
        <v>-1.8629738593322065E-3</v>
      </c>
    </row>
    <row r="1593" spans="1:5" x14ac:dyDescent="0.2">
      <c r="A1593" s="41">
        <f>Prices!G1593</f>
        <v>42727</v>
      </c>
      <c r="B1593" s="21">
        <f>Prices!H1593</f>
        <v>-7.1840772982915393E-4</v>
      </c>
      <c r="C1593" s="21">
        <f>Prices!I1593</f>
        <v>-7.5032565165757958E-3</v>
      </c>
      <c r="D1593" s="21">
        <f>Prices!J1593</f>
        <v>2.4927788102151238E-2</v>
      </c>
      <c r="E1593" s="21">
        <f>Prices!K1593</f>
        <v>1.2517152222140115E-3</v>
      </c>
    </row>
    <row r="1594" spans="1:5" x14ac:dyDescent="0.2">
      <c r="A1594" s="41">
        <f>Prices!G1594</f>
        <v>42731</v>
      </c>
      <c r="B1594" s="21">
        <f>Prices!H1594</f>
        <v>2.3007099930320014E-3</v>
      </c>
      <c r="C1594" s="21">
        <f>Prices!I1594</f>
        <v>1.4212667889455188E-2</v>
      </c>
      <c r="D1594" s="21">
        <f>Prices!J1594</f>
        <v>6.8682938304145846E-2</v>
      </c>
      <c r="E1594" s="21">
        <f>Prices!K1594</f>
        <v>2.2483728227060684E-3</v>
      </c>
    </row>
    <row r="1595" spans="1:5" x14ac:dyDescent="0.2">
      <c r="A1595" s="41">
        <f>Prices!G1595</f>
        <v>42732</v>
      </c>
      <c r="B1595" s="21">
        <f>Prices!H1595</f>
        <v>-5.5954398895527117E-3</v>
      </c>
      <c r="C1595" s="21">
        <f>Prices!I1595</f>
        <v>9.4630620413149735E-4</v>
      </c>
      <c r="D1595" s="21">
        <f>Prices!J1595</f>
        <v>-6.8786333611604022E-2</v>
      </c>
      <c r="E1595" s="21">
        <f>Prices!K1595</f>
        <v>-8.3565292028286997E-3</v>
      </c>
    </row>
    <row r="1596" spans="1:5" x14ac:dyDescent="0.2">
      <c r="A1596" s="41">
        <f>Prices!G1596</f>
        <v>42733</v>
      </c>
      <c r="B1596" s="21">
        <f>Prices!H1596</f>
        <v>-7.2159581846683544E-4</v>
      </c>
      <c r="C1596" s="21">
        <f>Prices!I1596</f>
        <v>-9.0399036838634261E-3</v>
      </c>
      <c r="D1596" s="21">
        <f>Prices!J1596</f>
        <v>1.9954321215241322E-2</v>
      </c>
      <c r="E1596" s="21">
        <f>Prices!K1596</f>
        <v>-2.9330466100030428E-4</v>
      </c>
    </row>
    <row r="1597" spans="1:5" x14ac:dyDescent="0.2">
      <c r="A1597" s="41">
        <f>Prices!G1597</f>
        <v>42734</v>
      </c>
      <c r="B1597" s="21">
        <f>Prices!H1597</f>
        <v>-2.021165519501095E-3</v>
      </c>
      <c r="C1597" s="21">
        <f>Prices!I1597</f>
        <v>-1.9969938866645331E-2</v>
      </c>
      <c r="D1597" s="21">
        <f>Prices!J1597</f>
        <v>-4.2089509922986434E-2</v>
      </c>
      <c r="E1597" s="21">
        <f>Prices!K1597</f>
        <v>-4.6370503870737378E-3</v>
      </c>
    </row>
    <row r="1598" spans="1:5" x14ac:dyDescent="0.2">
      <c r="A1598" s="41">
        <f>Prices!G1598</f>
        <v>42738</v>
      </c>
      <c r="B1598" s="21">
        <f>Prices!H1598</f>
        <v>-6.6552127758320546E-3</v>
      </c>
      <c r="C1598" s="21">
        <f>Prices!I1598</f>
        <v>5.0675082671984839E-3</v>
      </c>
      <c r="D1598" s="21">
        <f>Prices!J1598</f>
        <v>-4.4313300095470742E-2</v>
      </c>
      <c r="E1598" s="21">
        <f>Prices!K1598</f>
        <v>8.486575281753117E-3</v>
      </c>
    </row>
    <row r="1599" spans="1:5" x14ac:dyDescent="0.2">
      <c r="A1599" s="41">
        <f>Prices!G1599</f>
        <v>42739</v>
      </c>
      <c r="B1599" s="21">
        <f>Prices!H1599</f>
        <v>5.8257847995234402E-3</v>
      </c>
      <c r="C1599" s="21">
        <f>Prices!I1599</f>
        <v>4.6572846881207663E-3</v>
      </c>
      <c r="D1599" s="21">
        <f>Prices!J1599</f>
        <v>2.3331285607014474E-2</v>
      </c>
      <c r="E1599" s="21">
        <f>Prices!K1599</f>
        <v>5.7222738442055388E-3</v>
      </c>
    </row>
    <row r="1600" spans="1:5" x14ac:dyDescent="0.2">
      <c r="A1600" s="41">
        <f>Prices!G1600</f>
        <v>42740</v>
      </c>
      <c r="B1600" s="21">
        <f>Prices!H1600</f>
        <v>2.1720517090120712E-3</v>
      </c>
      <c r="C1600" s="21">
        <f>Prices!I1600</f>
        <v>3.0732398751959211E-2</v>
      </c>
      <c r="D1600" s="21">
        <f>Prices!J1600</f>
        <v>-2.5385787692321138E-2</v>
      </c>
      <c r="E1600" s="21">
        <f>Prices!K1600</f>
        <v>-7.7067048332046806E-4</v>
      </c>
    </row>
    <row r="1601" spans="1:5" x14ac:dyDescent="0.2">
      <c r="A1601" s="41">
        <f>Prices!G1601</f>
        <v>42741</v>
      </c>
      <c r="B1601" s="21">
        <f>Prices!H1601</f>
        <v>-1.3726416058350824E-2</v>
      </c>
      <c r="C1601" s="21">
        <f>Prices!I1601</f>
        <v>1.991160095633715E-2</v>
      </c>
      <c r="D1601" s="21">
        <f>Prices!J1601</f>
        <v>1.3367965732298037E-2</v>
      </c>
      <c r="E1601" s="21">
        <f>Prices!K1601</f>
        <v>3.5169590127810402E-3</v>
      </c>
    </row>
    <row r="1602" spans="1:5" x14ac:dyDescent="0.2">
      <c r="A1602" s="41">
        <f>Prices!G1602</f>
        <v>42744</v>
      </c>
      <c r="B1602" s="21">
        <f>Prices!H1602</f>
        <v>6.5925235987923459E-3</v>
      </c>
      <c r="C1602" s="21">
        <f>Prices!I1602</f>
        <v>1.1683855468664905E-3</v>
      </c>
      <c r="D1602" s="21">
        <f>Prices!J1602</f>
        <v>4.0543031546694364E-2</v>
      </c>
      <c r="E1602" s="21">
        <f>Prices!K1602</f>
        <v>-3.5485942217199362E-3</v>
      </c>
    </row>
    <row r="1603" spans="1:5" x14ac:dyDescent="0.2">
      <c r="A1603" s="41">
        <f>Prices!G1603</f>
        <v>42745</v>
      </c>
      <c r="B1603" s="21">
        <f>Prices!H1603</f>
        <v>-6.9859888507421437E-3</v>
      </c>
      <c r="C1603" s="21">
        <f>Prices!I1603</f>
        <v>-1.2799904417609698E-3</v>
      </c>
      <c r="D1603" s="21">
        <f>Prices!J1603</f>
        <v>-7.5508328092847021E-3</v>
      </c>
      <c r="E1603" s="21">
        <f>Prices!K1603</f>
        <v>0</v>
      </c>
    </row>
    <row r="1604" spans="1:5" x14ac:dyDescent="0.2">
      <c r="A1604" s="41">
        <f>Prices!G1604</f>
        <v>42746</v>
      </c>
      <c r="B1604" s="21">
        <f>Prices!H1604</f>
        <v>4.3971411556940733E-3</v>
      </c>
      <c r="C1604" s="21">
        <f>Prices!I1604</f>
        <v>3.9201419066179355E-3</v>
      </c>
      <c r="D1604" s="21">
        <f>Prices!J1604</f>
        <v>-1.2303822466329661E-2</v>
      </c>
      <c r="E1604" s="21">
        <f>Prices!K1604</f>
        <v>2.8296382728654201E-3</v>
      </c>
    </row>
    <row r="1605" spans="1:5" x14ac:dyDescent="0.2">
      <c r="A1605" s="41">
        <f>Prices!G1605</f>
        <v>42747</v>
      </c>
      <c r="B1605" s="21">
        <f>Prices!H1605</f>
        <v>-8.1718390294897598E-3</v>
      </c>
      <c r="C1605" s="21">
        <f>Prices!I1605</f>
        <v>1.8297389205715886E-2</v>
      </c>
      <c r="D1605" s="21">
        <f>Prices!J1605</f>
        <v>-1.6355691027746477E-2</v>
      </c>
      <c r="E1605" s="21">
        <f>Prices!K1605</f>
        <v>-2.1448090176998669E-3</v>
      </c>
    </row>
    <row r="1606" spans="1:5" x14ac:dyDescent="0.2">
      <c r="A1606" s="41">
        <f>Prices!G1606</f>
        <v>42748</v>
      </c>
      <c r="B1606" s="21">
        <f>Prices!H1606</f>
        <v>-1.235821848962842E-2</v>
      </c>
      <c r="C1606" s="21">
        <f>Prices!I1606</f>
        <v>4.3016379086153744E-3</v>
      </c>
      <c r="D1606" s="21">
        <f>Prices!J1606</f>
        <v>-9.6639430481104682E-5</v>
      </c>
      <c r="E1606" s="21">
        <f>Prices!K1606</f>
        <v>1.8498406076092877E-3</v>
      </c>
    </row>
    <row r="1607" spans="1:5" x14ac:dyDescent="0.2">
      <c r="A1607" s="41">
        <f>Prices!G1607</f>
        <v>42752</v>
      </c>
      <c r="B1607" s="21">
        <f>Prices!H1607</f>
        <v>1.9216447461175505E-2</v>
      </c>
      <c r="C1607" s="21">
        <f>Prices!I1607</f>
        <v>-9.0804120264689203E-3</v>
      </c>
      <c r="D1607" s="21">
        <f>Prices!J1607</f>
        <v>-2.2430786270129177E-2</v>
      </c>
      <c r="E1607" s="21">
        <f>Prices!K1607</f>
        <v>-2.9675026894465661E-3</v>
      </c>
    </row>
    <row r="1608" spans="1:5" x14ac:dyDescent="0.2">
      <c r="A1608" s="41">
        <f>Prices!G1608</f>
        <v>42753</v>
      </c>
      <c r="B1608" s="21">
        <f>Prices!H1608</f>
        <v>-4.5311261740726182E-3</v>
      </c>
      <c r="C1608" s="21">
        <f>Prices!I1608</f>
        <v>-2.7663762741200193E-3</v>
      </c>
      <c r="D1608" s="21">
        <f>Prices!J1608</f>
        <v>1.8197885062465113E-2</v>
      </c>
      <c r="E1608" s="21">
        <f>Prices!K1608</f>
        <v>1.7637540571728838E-3</v>
      </c>
    </row>
    <row r="1609" spans="1:5" x14ac:dyDescent="0.2">
      <c r="A1609" s="41">
        <f>Prices!G1609</f>
        <v>42754</v>
      </c>
      <c r="B1609" s="21">
        <f>Prices!H1609</f>
        <v>-7.1937157303372324E-3</v>
      </c>
      <c r="C1609" s="21">
        <f>Prices!I1609</f>
        <v>1.9319143245020154E-3</v>
      </c>
      <c r="D1609" s="21">
        <f>Prices!J1609</f>
        <v>2.1466626218136442E-2</v>
      </c>
      <c r="E1609" s="21">
        <f>Prices!K1609</f>
        <v>-3.6093087192583528E-3</v>
      </c>
    </row>
    <row r="1610" spans="1:5" x14ac:dyDescent="0.2">
      <c r="A1610" s="41">
        <f>Prices!G1610</f>
        <v>42755</v>
      </c>
      <c r="B1610" s="21">
        <f>Prices!H1610</f>
        <v>-6.5072831317238601E-3</v>
      </c>
      <c r="C1610" s="21">
        <f>Prices!I1610</f>
        <v>-8.7757268610633155E-4</v>
      </c>
      <c r="D1610" s="21">
        <f>Prices!J1610</f>
        <v>-1.0935511171184964E-2</v>
      </c>
      <c r="E1610" s="21">
        <f>Prices!K1610</f>
        <v>3.3662375142391454E-3</v>
      </c>
    </row>
    <row r="1611" spans="1:5" x14ac:dyDescent="0.2">
      <c r="A1611" s="41">
        <f>Prices!G1611</f>
        <v>42758</v>
      </c>
      <c r="B1611" s="21">
        <f>Prices!H1611</f>
        <v>-7.8891743507543376E-3</v>
      </c>
      <c r="C1611" s="21">
        <f>Prices!I1611</f>
        <v>1.1814504445874618E-2</v>
      </c>
      <c r="D1611" s="21">
        <f>Prices!J1611</f>
        <v>1.0383465328859032E-2</v>
      </c>
      <c r="E1611" s="21">
        <f>Prices!K1611</f>
        <v>-2.6901250121218467E-3</v>
      </c>
    </row>
    <row r="1612" spans="1:5" x14ac:dyDescent="0.2">
      <c r="A1612" s="41">
        <f>Prices!G1612</f>
        <v>42759</v>
      </c>
      <c r="B1612" s="21">
        <f>Prices!H1612</f>
        <v>1.1252853799680284E-2</v>
      </c>
      <c r="C1612" s="21">
        <f>Prices!I1612</f>
        <v>5.5754055452841289E-3</v>
      </c>
      <c r="D1612" s="21">
        <f>Prices!J1612</f>
        <v>2.1315133358509764E-2</v>
      </c>
      <c r="E1612" s="21">
        <f>Prices!K1612</f>
        <v>6.5645935553879653E-3</v>
      </c>
    </row>
    <row r="1613" spans="1:5" x14ac:dyDescent="0.2">
      <c r="A1613" s="41">
        <f>Prices!G1613</f>
        <v>42760</v>
      </c>
      <c r="B1613" s="21">
        <f>Prices!H1613</f>
        <v>-7.5668982539681328E-3</v>
      </c>
      <c r="C1613" s="21">
        <f>Prices!I1613</f>
        <v>1.7119754188813729E-2</v>
      </c>
      <c r="D1613" s="21">
        <f>Prices!J1613</f>
        <v>4.2860004862821377E-3</v>
      </c>
      <c r="E1613" s="21">
        <f>Prices!K1613</f>
        <v>8.0260906262639153E-3</v>
      </c>
    </row>
    <row r="1614" spans="1:5" x14ac:dyDescent="0.2">
      <c r="A1614" s="41">
        <f>Prices!G1614</f>
        <v>42761</v>
      </c>
      <c r="B1614" s="21">
        <f>Prices!H1614</f>
        <v>-2.391859069590962E-3</v>
      </c>
      <c r="C1614" s="21">
        <f>Prices!I1614</f>
        <v>3.143983391664662E-3</v>
      </c>
      <c r="D1614" s="21">
        <f>Prices!J1614</f>
        <v>1.725577635210862E-2</v>
      </c>
      <c r="E1614" s="21">
        <f>Prices!K1614</f>
        <v>-7.3538416963325748E-4</v>
      </c>
    </row>
    <row r="1615" spans="1:5" x14ac:dyDescent="0.2">
      <c r="A1615" s="41">
        <f>Prices!G1615</f>
        <v>42762</v>
      </c>
      <c r="B1615" s="21">
        <f>Prices!H1615</f>
        <v>-1.6034549318898778E-2</v>
      </c>
      <c r="C1615" s="21">
        <f>Prices!I1615</f>
        <v>-4.0278548089658361E-3</v>
      </c>
      <c r="D1615" s="21">
        <f>Prices!J1615</f>
        <v>1.9334088545902572E-2</v>
      </c>
      <c r="E1615" s="21">
        <f>Prices!K1615</f>
        <v>-8.6646422615233032E-4</v>
      </c>
    </row>
    <row r="1616" spans="1:5" x14ac:dyDescent="0.2">
      <c r="A1616" s="41">
        <f>Prices!G1616</f>
        <v>42765</v>
      </c>
      <c r="B1616" s="21">
        <f>Prices!H1616</f>
        <v>1.157455789034499E-2</v>
      </c>
      <c r="C1616" s="21">
        <f>Prices!I1616</f>
        <v>-6.4491599071148098E-3</v>
      </c>
      <c r="D1616" s="21">
        <f>Prices!J1616</f>
        <v>-1.565725477001334E-2</v>
      </c>
      <c r="E1616" s="21">
        <f>Prices!K1616</f>
        <v>-6.0095434915230506E-3</v>
      </c>
    </row>
    <row r="1617" spans="1:5" x14ac:dyDescent="0.2">
      <c r="A1617" s="41">
        <f>Prices!G1617</f>
        <v>42766</v>
      </c>
      <c r="B1617" s="21">
        <f>Prices!H1617</f>
        <v>4.8178651648646282E-3</v>
      </c>
      <c r="C1617" s="21">
        <f>Prices!I1617</f>
        <v>-8.3094778681428449E-3</v>
      </c>
      <c r="D1617" s="21">
        <f>Prices!J1617</f>
        <v>-7.6346601774722744E-3</v>
      </c>
      <c r="E1617" s="21">
        <f>Prices!K1617</f>
        <v>-8.8990533877453259E-4</v>
      </c>
    </row>
    <row r="1618" spans="1:5" x14ac:dyDescent="0.2">
      <c r="A1618" s="41">
        <f>Prices!G1618</f>
        <v>42767</v>
      </c>
      <c r="B1618" s="21">
        <f>Prices!H1618</f>
        <v>-7.6417274416027362E-3</v>
      </c>
      <c r="C1618" s="21">
        <f>Prices!I1618</f>
        <v>1.0771373251614591E-2</v>
      </c>
      <c r="D1618" s="21">
        <f>Prices!J1618</f>
        <v>4.3689274348321261E-2</v>
      </c>
      <c r="E1618" s="21">
        <f>Prices!K1618</f>
        <v>2.9836364737412246E-4</v>
      </c>
    </row>
    <row r="1619" spans="1:5" x14ac:dyDescent="0.2">
      <c r="A1619" s="41">
        <f>Prices!G1619</f>
        <v>42768</v>
      </c>
      <c r="B1619" s="21">
        <f>Prices!H1619</f>
        <v>7.0964504917400001E-3</v>
      </c>
      <c r="C1619" s="21">
        <f>Prices!I1619</f>
        <v>9.1307997157314968E-3</v>
      </c>
      <c r="D1619" s="21">
        <f>Prices!J1619</f>
        <v>1.2637190682759147E-2</v>
      </c>
      <c r="E1619" s="21">
        <f>Prices!K1619</f>
        <v>5.7030947864911141E-4</v>
      </c>
    </row>
    <row r="1620" spans="1:5" x14ac:dyDescent="0.2">
      <c r="A1620" s="41">
        <f>Prices!G1620</f>
        <v>42769</v>
      </c>
      <c r="B1620" s="21">
        <f>Prices!H1620</f>
        <v>-2.9983401755580346E-3</v>
      </c>
      <c r="C1620" s="21">
        <f>Prices!I1620</f>
        <v>-3.5418846395051662E-2</v>
      </c>
      <c r="D1620" s="21">
        <f>Prices!J1620</f>
        <v>-8.7529238612693572E-3</v>
      </c>
      <c r="E1620" s="21">
        <f>Prices!K1620</f>
        <v>7.2647580016458324E-3</v>
      </c>
    </row>
    <row r="1621" spans="1:5" x14ac:dyDescent="0.2">
      <c r="A1621" s="41">
        <f>Prices!G1621</f>
        <v>42772</v>
      </c>
      <c r="B1621" s="21">
        <f>Prices!H1621</f>
        <v>-1.5039765049645216E-3</v>
      </c>
      <c r="C1621" s="21">
        <f>Prices!I1621</f>
        <v>-3.1596730513021587E-3</v>
      </c>
      <c r="D1621" s="21">
        <f>Prices!J1621</f>
        <v>2.5616173687492694E-2</v>
      </c>
      <c r="E1621" s="21">
        <f>Prices!K1621</f>
        <v>-2.1153568633501818E-3</v>
      </c>
    </row>
    <row r="1622" spans="1:5" x14ac:dyDescent="0.2">
      <c r="A1622" s="41">
        <f>Prices!G1622</f>
        <v>42773</v>
      </c>
      <c r="B1622" s="21">
        <f>Prices!H1622</f>
        <v>7.3795707410604346E-3</v>
      </c>
      <c r="C1622" s="21">
        <f>Prices!I1622</f>
        <v>6.0175333113892115E-3</v>
      </c>
      <c r="D1622" s="21">
        <f>Prices!J1622</f>
        <v>1.5514575608928549E-2</v>
      </c>
      <c r="E1622" s="21">
        <f>Prices!K1622</f>
        <v>2.268289539280044E-4</v>
      </c>
    </row>
    <row r="1623" spans="1:5" x14ac:dyDescent="0.2">
      <c r="A1623" s="41">
        <f>Prices!G1623</f>
        <v>42774</v>
      </c>
      <c r="B1623" s="21">
        <f>Prices!H1623</f>
        <v>1.375387896480643E-2</v>
      </c>
      <c r="C1623" s="21">
        <f>Prices!I1623</f>
        <v>8.8738545230768739E-3</v>
      </c>
      <c r="D1623" s="21">
        <f>Prices!J1623</f>
        <v>-4.36525819387934E-3</v>
      </c>
      <c r="E1623" s="21">
        <f>Prices!K1623</f>
        <v>6.9332249460152262E-4</v>
      </c>
    </row>
    <row r="1624" spans="1:5" x14ac:dyDescent="0.2">
      <c r="A1624" s="41">
        <f>Prices!G1624</f>
        <v>42775</v>
      </c>
      <c r="B1624" s="21">
        <f>Prices!H1624</f>
        <v>1.8729112911464889E-2</v>
      </c>
      <c r="C1624" s="21">
        <f>Prices!I1624</f>
        <v>2.0129179664907237E-3</v>
      </c>
      <c r="D1624" s="21">
        <f>Prices!J1624</f>
        <v>-1.8800961785738868E-2</v>
      </c>
      <c r="E1624" s="21">
        <f>Prices!K1624</f>
        <v>5.7525463132819254E-3</v>
      </c>
    </row>
    <row r="1625" spans="1:5" x14ac:dyDescent="0.2">
      <c r="A1625" s="41">
        <f>Prices!G1625</f>
        <v>42776</v>
      </c>
      <c r="B1625" s="21">
        <f>Prices!H1625</f>
        <v>-1.5344848721850091E-2</v>
      </c>
      <c r="C1625" s="21">
        <f>Prices!I1625</f>
        <v>7.4267143306929739E-3</v>
      </c>
      <c r="D1625" s="21">
        <f>Prices!J1625</f>
        <v>-2.3715346204327914E-2</v>
      </c>
      <c r="E1625" s="21">
        <f>Prices!K1625</f>
        <v>3.5660503333254656E-3</v>
      </c>
    </row>
    <row r="1626" spans="1:5" x14ac:dyDescent="0.2">
      <c r="A1626" s="41">
        <f>Prices!G1626</f>
        <v>42779</v>
      </c>
      <c r="B1626" s="21">
        <f>Prices!H1626</f>
        <v>-3.6749510985871238E-3</v>
      </c>
      <c r="C1626" s="21">
        <f>Prices!I1626</f>
        <v>1.0961226595669782E-2</v>
      </c>
      <c r="D1626" s="21">
        <f>Prices!J1626</f>
        <v>-4.6118798097725011E-2</v>
      </c>
      <c r="E1626" s="21">
        <f>Prices!K1626</f>
        <v>5.2458449487964298E-3</v>
      </c>
    </row>
    <row r="1627" spans="1:5" x14ac:dyDescent="0.2">
      <c r="A1627" s="41">
        <f>Prices!G1627</f>
        <v>42780</v>
      </c>
      <c r="B1627" s="21">
        <f>Prices!H1627</f>
        <v>1.3132287882559135E-2</v>
      </c>
      <c r="C1627" s="21">
        <f>Prices!I1627</f>
        <v>-1.6735729764716378E-4</v>
      </c>
      <c r="D1627" s="21">
        <f>Prices!J1627</f>
        <v>3.6907139847575099E-3</v>
      </c>
      <c r="E1627" s="21">
        <f>Prices!K1627</f>
        <v>4.0073351229463761E-3</v>
      </c>
    </row>
    <row r="1628" spans="1:5" x14ac:dyDescent="0.2">
      <c r="A1628" s="41">
        <f>Prices!G1628</f>
        <v>42781</v>
      </c>
      <c r="B1628" s="21">
        <f>Prices!H1628</f>
        <v>4.3676811997119945E-4</v>
      </c>
      <c r="C1628" s="21">
        <f>Prices!I1628</f>
        <v>7.5442879572047428E-3</v>
      </c>
      <c r="D1628" s="21">
        <f>Prices!J1628</f>
        <v>2.0224062483658045E-3</v>
      </c>
      <c r="E1628" s="21">
        <f>Prices!K1628</f>
        <v>4.9923089736394477E-3</v>
      </c>
    </row>
    <row r="1629" spans="1:5" x14ac:dyDescent="0.2">
      <c r="A1629" s="41">
        <f>Prices!G1629</f>
        <v>42782</v>
      </c>
      <c r="B1629" s="21">
        <f>Prices!H1629</f>
        <v>2.6207132621910382E-3</v>
      </c>
      <c r="C1629" s="21">
        <f>Prices!I1629</f>
        <v>1.708850430066855E-3</v>
      </c>
      <c r="D1629" s="21">
        <f>Prices!J1629</f>
        <v>-1.6054707804609603E-2</v>
      </c>
      <c r="E1629" s="21">
        <f>Prices!K1629</f>
        <v>-8.641179099713181E-4</v>
      </c>
    </row>
    <row r="1630" spans="1:5" x14ac:dyDescent="0.2">
      <c r="A1630" s="41">
        <f>Prices!G1630</f>
        <v>42783</v>
      </c>
      <c r="B1630" s="21">
        <f>Prices!H1630</f>
        <v>7.2601451414220182E-3</v>
      </c>
      <c r="C1630" s="21">
        <f>Prices!I1630</f>
        <v>1.1017404505351269E-3</v>
      </c>
      <c r="D1630" s="21">
        <f>Prices!J1630</f>
        <v>-1.865924825071863E-4</v>
      </c>
      <c r="E1630" s="21">
        <f>Prices!K1630</f>
        <v>1.6785563554666538E-3</v>
      </c>
    </row>
    <row r="1631" spans="1:5" x14ac:dyDescent="0.2">
      <c r="A1631" s="41">
        <f>Prices!G1631</f>
        <v>42787</v>
      </c>
      <c r="B1631" s="21">
        <f>Prices!H1631</f>
        <v>2.998395971076093E-2</v>
      </c>
      <c r="C1631" s="21">
        <f>Prices!I1631</f>
        <v>1.3454428262064111E-2</v>
      </c>
      <c r="D1631" s="21">
        <f>Prices!J1631</f>
        <v>3.5810919107778227E-2</v>
      </c>
      <c r="E1631" s="21">
        <f>Prices!K1631</f>
        <v>6.0480662873771962E-3</v>
      </c>
    </row>
    <row r="1632" spans="1:5" x14ac:dyDescent="0.2">
      <c r="A1632" s="41">
        <f>Prices!G1632</f>
        <v>42788</v>
      </c>
      <c r="B1632" s="21">
        <f>Prices!H1632</f>
        <v>3.6391753414612379E-3</v>
      </c>
      <c r="C1632" s="21">
        <f>Prices!I1632</f>
        <v>-9.6913038524082395E-4</v>
      </c>
      <c r="D1632" s="21">
        <f>Prices!J1632</f>
        <v>-1.5324482706620124E-3</v>
      </c>
      <c r="E1632" s="21">
        <f>Prices!K1632</f>
        <v>-1.0822003765219579E-3</v>
      </c>
    </row>
    <row r="1633" spans="1:5" x14ac:dyDescent="0.2">
      <c r="A1633" s="41">
        <f>Prices!G1633</f>
        <v>42789</v>
      </c>
      <c r="B1633" s="21">
        <f>Prices!H1633</f>
        <v>-5.5779986446125645E-3</v>
      </c>
      <c r="C1633" s="21">
        <f>Prices!I1633</f>
        <v>-3.9970925069983121E-3</v>
      </c>
      <c r="D1633" s="21">
        <f>Prices!J1633</f>
        <v>-9.2723184236724321E-2</v>
      </c>
      <c r="E1633" s="21">
        <f>Prices!K1633</f>
        <v>4.1898704577958412E-4</v>
      </c>
    </row>
    <row r="1634" spans="1:5" x14ac:dyDescent="0.2">
      <c r="A1634" s="41">
        <f>Prices!G1634</f>
        <v>42790</v>
      </c>
      <c r="B1634" s="21">
        <f>Prices!H1634</f>
        <v>1.5145066194903774E-2</v>
      </c>
      <c r="C1634" s="21">
        <f>Prices!I1634</f>
        <v>-8.1554545991303629E-3</v>
      </c>
      <c r="D1634" s="21">
        <f>Prices!J1634</f>
        <v>9.652510067586384E-3</v>
      </c>
      <c r="E1634" s="21">
        <f>Prices!K1634</f>
        <v>1.4933640655938607E-3</v>
      </c>
    </row>
    <row r="1635" spans="1:5" x14ac:dyDescent="0.2">
      <c r="A1635" s="41">
        <f>Prices!G1635</f>
        <v>42793</v>
      </c>
      <c r="B1635" s="21">
        <f>Prices!H1635</f>
        <v>-8.9790686965459769E-3</v>
      </c>
      <c r="C1635" s="21">
        <f>Prices!I1635</f>
        <v>4.0224827461221579E-3</v>
      </c>
      <c r="D1635" s="21">
        <f>Prices!J1635</f>
        <v>2.9075816614371863E-2</v>
      </c>
      <c r="E1635" s="21">
        <f>Prices!K1635</f>
        <v>1.0179830148679958E-3</v>
      </c>
    </row>
    <row r="1636" spans="1:5" x14ac:dyDescent="0.2">
      <c r="A1636" s="41">
        <f>Prices!G1636</f>
        <v>42794</v>
      </c>
      <c r="B1636" s="21">
        <f>Prices!H1636</f>
        <v>-1.1291130343092206E-2</v>
      </c>
      <c r="C1636" s="21">
        <f>Prices!I1636</f>
        <v>-4.2420888327501238E-3</v>
      </c>
      <c r="D1636" s="21">
        <f>Prices!J1636</f>
        <v>-2.806250307355751E-2</v>
      </c>
      <c r="E1636" s="21">
        <f>Prices!K1636</f>
        <v>-2.5783762000211041E-3</v>
      </c>
    </row>
    <row r="1637" spans="1:5" x14ac:dyDescent="0.2">
      <c r="A1637" s="41">
        <f>Prices!G1637</f>
        <v>42795</v>
      </c>
      <c r="B1637" s="21">
        <f>Prices!H1637</f>
        <v>-6.7668738072782083E-3</v>
      </c>
      <c r="C1637" s="21">
        <f>Prices!I1637</f>
        <v>9.5143529410628425E-3</v>
      </c>
      <c r="D1637" s="21">
        <f>Prices!J1637</f>
        <v>1.2909125352704054E-2</v>
      </c>
      <c r="E1637" s="21">
        <f>Prices!K1637</f>
        <v>1.3673854505382499E-2</v>
      </c>
    </row>
    <row r="1638" spans="1:5" x14ac:dyDescent="0.2">
      <c r="A1638" s="41">
        <f>Prices!G1638</f>
        <v>42796</v>
      </c>
      <c r="B1638" s="21">
        <f>Prices!H1638</f>
        <v>4.4000943804243563E-3</v>
      </c>
      <c r="C1638" s="21">
        <f>Prices!I1638</f>
        <v>-4.8881678922275684E-3</v>
      </c>
      <c r="D1638" s="21">
        <f>Prices!J1638</f>
        <v>-3.6871483926368742E-2</v>
      </c>
      <c r="E1638" s="21">
        <f>Prices!K1638</f>
        <v>-5.8598804773599689E-3</v>
      </c>
    </row>
    <row r="1639" spans="1:5" x14ac:dyDescent="0.2">
      <c r="A1639" s="41">
        <f>Prices!G1639</f>
        <v>42797</v>
      </c>
      <c r="B1639" s="21">
        <f>Prices!H1639</f>
        <v>-1.0316709539042884E-2</v>
      </c>
      <c r="C1639" s="21">
        <f>Prices!I1639</f>
        <v>1.1426431697760808E-3</v>
      </c>
      <c r="D1639" s="21">
        <f>Prices!J1639</f>
        <v>-5.7574014034699195E-3</v>
      </c>
      <c r="E1639" s="21">
        <f>Prices!K1639</f>
        <v>5.0387714083699464E-4</v>
      </c>
    </row>
    <row r="1640" spans="1:5" x14ac:dyDescent="0.2">
      <c r="A1640" s="41">
        <f>Prices!G1640</f>
        <v>42800</v>
      </c>
      <c r="B1640" s="21">
        <f>Prices!H1640</f>
        <v>-2.1420600397301739E-3</v>
      </c>
      <c r="C1640" s="21">
        <f>Prices!I1640</f>
        <v>-3.8475531133977947E-3</v>
      </c>
      <c r="D1640" s="21">
        <f>Prices!J1640</f>
        <v>-7.7211520806489409E-3</v>
      </c>
      <c r="E1640" s="21">
        <f>Prices!K1640</f>
        <v>-3.2772405991149389E-3</v>
      </c>
    </row>
    <row r="1641" spans="1:5" x14ac:dyDescent="0.2">
      <c r="A1641" s="41">
        <f>Prices!G1641</f>
        <v>42801</v>
      </c>
      <c r="B1641" s="21">
        <f>Prices!H1641</f>
        <v>-1.4304762682514581E-4</v>
      </c>
      <c r="C1641" s="21">
        <f>Prices!I1641</f>
        <v>-6.9696481054404291E-4</v>
      </c>
      <c r="D1641" s="21">
        <f>Prices!J1641</f>
        <v>1.0954878186542949E-2</v>
      </c>
      <c r="E1641" s="21">
        <f>Prices!K1641</f>
        <v>-2.9133737609452481E-3</v>
      </c>
    </row>
    <row r="1642" spans="1:5" x14ac:dyDescent="0.2">
      <c r="A1642" s="41">
        <f>Prices!G1642</f>
        <v>42802</v>
      </c>
      <c r="B1642" s="21">
        <f>Prices!H1642</f>
        <v>6.3437879671161424E-3</v>
      </c>
      <c r="C1642" s="21">
        <f>Prices!I1642</f>
        <v>5.2954503897553185E-3</v>
      </c>
      <c r="D1642" s="21">
        <f>Prices!J1642</f>
        <v>-1.8230433119494904E-3</v>
      </c>
      <c r="E1642" s="21">
        <f>Prices!K1642</f>
        <v>-2.2842155406883613E-3</v>
      </c>
    </row>
    <row r="1643" spans="1:5" x14ac:dyDescent="0.2">
      <c r="A1643" s="41">
        <f>Prices!G1643</f>
        <v>42803</v>
      </c>
      <c r="B1643" s="21">
        <f>Prices!H1643</f>
        <v>8.5956150807537182E-4</v>
      </c>
      <c r="C1643" s="21">
        <f>Prices!I1643</f>
        <v>2.9394472781338887E-3</v>
      </c>
      <c r="D1643" s="21">
        <f>Prices!J1643</f>
        <v>-2.0298460965029186E-4</v>
      </c>
      <c r="E1643" s="21">
        <f>Prices!K1643</f>
        <v>7.9989547774328429E-4</v>
      </c>
    </row>
    <row r="1644" spans="1:5" x14ac:dyDescent="0.2">
      <c r="A1644" s="41">
        <f>Prices!G1644</f>
        <v>42804</v>
      </c>
      <c r="B1644" s="21">
        <f>Prices!H1644</f>
        <v>3.4353884871456981E-3</v>
      </c>
      <c r="C1644" s="21">
        <f>Prices!I1644</f>
        <v>-6.3306984833289004E-4</v>
      </c>
      <c r="D1644" s="21">
        <f>Prices!J1644</f>
        <v>5.886184742462941E-3</v>
      </c>
      <c r="E1644" s="21">
        <f>Prices!K1644</f>
        <v>3.2686704206004169E-3</v>
      </c>
    </row>
    <row r="1645" spans="1:5" x14ac:dyDescent="0.2">
      <c r="A1645" s="41">
        <f>Prices!G1645</f>
        <v>42807</v>
      </c>
      <c r="B1645" s="21">
        <f>Prices!H1645</f>
        <v>-2.1396152332153642E-3</v>
      </c>
      <c r="C1645" s="21">
        <f>Prices!I1645</f>
        <v>2.4986208678767774E-3</v>
      </c>
      <c r="D1645" s="21">
        <f>Prices!J1645</f>
        <v>2.7542495337810502E-2</v>
      </c>
      <c r="E1645" s="21">
        <f>Prices!K1645</f>
        <v>3.666327927462909E-4</v>
      </c>
    </row>
    <row r="1646" spans="1:5" x14ac:dyDescent="0.2">
      <c r="A1646" s="41">
        <f>Prices!G1646</f>
        <v>42808</v>
      </c>
      <c r="B1646" s="21">
        <f>Prices!H1646</f>
        <v>1.100801202670062E-2</v>
      </c>
      <c r="C1646" s="21">
        <f>Prices!I1646</f>
        <v>-2.4105276315868895E-3</v>
      </c>
      <c r="D1646" s="21">
        <f>Prices!J1646</f>
        <v>-6.8730775066194738E-4</v>
      </c>
      <c r="E1646" s="21">
        <f>Prices!K1646</f>
        <v>-3.3790273725775588E-3</v>
      </c>
    </row>
    <row r="1647" spans="1:5" x14ac:dyDescent="0.2">
      <c r="A1647" s="41">
        <f>Prices!G1647</f>
        <v>42809</v>
      </c>
      <c r="B1647" s="21">
        <f>Prices!H1647</f>
        <v>-1.9799842190860906E-3</v>
      </c>
      <c r="C1647" s="21">
        <f>Prices!I1647</f>
        <v>5.1609586579215438E-4</v>
      </c>
      <c r="D1647" s="21">
        <f>Prices!J1647</f>
        <v>7.5654891565124505E-3</v>
      </c>
      <c r="E1647" s="21">
        <f>Prices!K1647</f>
        <v>8.3747529689330857E-3</v>
      </c>
    </row>
    <row r="1648" spans="1:5" x14ac:dyDescent="0.2">
      <c r="A1648" s="41">
        <f>Prices!G1648</f>
        <v>42810</v>
      </c>
      <c r="B1648" s="21">
        <f>Prices!H1648</f>
        <v>-1.9834484715541643E-3</v>
      </c>
      <c r="C1648" s="21">
        <f>Prices!I1648</f>
        <v>5.2763616001372249E-4</v>
      </c>
      <c r="D1648" s="21">
        <f>Prices!J1648</f>
        <v>1.2286429241364916E-2</v>
      </c>
      <c r="E1648" s="21">
        <f>Prices!K1648</f>
        <v>-1.6267102889130358E-3</v>
      </c>
    </row>
    <row r="1649" spans="1:5" x14ac:dyDescent="0.2">
      <c r="A1649" s="41">
        <f>Prices!G1649</f>
        <v>42811</v>
      </c>
      <c r="B1649" s="21">
        <f>Prices!H1649</f>
        <v>-7.8079444136265243E-3</v>
      </c>
      <c r="C1649" s="21">
        <f>Prices!I1649</f>
        <v>-1.3006498122862808E-3</v>
      </c>
      <c r="D1649" s="21">
        <f>Prices!J1649</f>
        <v>2.1770750568958386E-2</v>
      </c>
      <c r="E1649" s="21">
        <f>Prices!K1649</f>
        <v>-1.3143148736342036E-3</v>
      </c>
    </row>
    <row r="1650" spans="1:5" x14ac:dyDescent="0.2">
      <c r="A1650" s="41">
        <f>Prices!G1650</f>
        <v>42814</v>
      </c>
      <c r="B1650" s="21">
        <f>Prices!H1650</f>
        <v>1.287962871798345E-3</v>
      </c>
      <c r="C1650" s="21">
        <f>Prices!I1650</f>
        <v>5.4674447641251955E-3</v>
      </c>
      <c r="D1650" s="21">
        <f>Prices!J1650</f>
        <v>3.1865563072343894E-2</v>
      </c>
      <c r="E1650" s="21">
        <f>Prices!K1650</f>
        <v>-2.0098934090192477E-3</v>
      </c>
    </row>
    <row r="1651" spans="1:5" x14ac:dyDescent="0.2">
      <c r="A1651" s="41">
        <f>Prices!G1651</f>
        <v>42815</v>
      </c>
      <c r="B1651" s="21">
        <f>Prices!H1651</f>
        <v>-1.143383632288168E-3</v>
      </c>
      <c r="C1651" s="21">
        <f>Prices!I1651</f>
        <v>-1.6068227855065231E-2</v>
      </c>
      <c r="D1651" s="21">
        <f>Prices!J1651</f>
        <v>-3.2343548060619343E-2</v>
      </c>
      <c r="E1651" s="21">
        <f>Prices!K1651</f>
        <v>-1.2407972866659844E-2</v>
      </c>
    </row>
    <row r="1652" spans="1:5" x14ac:dyDescent="0.2">
      <c r="A1652" s="41">
        <f>Prices!G1652</f>
        <v>42816</v>
      </c>
      <c r="B1652" s="21">
        <f>Prices!H1652</f>
        <v>5.0069996419459476E-3</v>
      </c>
      <c r="C1652" s="21">
        <f>Prices!I1652</f>
        <v>5.7637578478313412E-3</v>
      </c>
      <c r="D1652" s="21">
        <f>Prices!J1652</f>
        <v>2.0394678138877742E-2</v>
      </c>
      <c r="E1652" s="21">
        <f>Prices!K1652</f>
        <v>1.8898861623204422E-3</v>
      </c>
    </row>
    <row r="1653" spans="1:5" x14ac:dyDescent="0.2">
      <c r="A1653" s="41">
        <f>Prices!G1653</f>
        <v>42817</v>
      </c>
      <c r="B1653" s="21">
        <f>Prices!H1653</f>
        <v>-5.5516423259851155E-3</v>
      </c>
      <c r="C1653" s="21">
        <f>Prices!I1653</f>
        <v>-8.0183949475798322E-4</v>
      </c>
      <c r="D1653" s="21">
        <f>Prices!J1653</f>
        <v>-9.0684040309190195E-3</v>
      </c>
      <c r="E1653" s="21">
        <f>Prices!K1653</f>
        <v>-1.0602695616058755E-3</v>
      </c>
    </row>
    <row r="1654" spans="1:5" x14ac:dyDescent="0.2">
      <c r="A1654" s="41">
        <f>Prices!G1654</f>
        <v>42818</v>
      </c>
      <c r="B1654" s="21">
        <f>Prices!H1654</f>
        <v>-3.5783694069320133E-3</v>
      </c>
      <c r="C1654" s="21">
        <f>Prices!I1654</f>
        <v>-2.0888144890410798E-3</v>
      </c>
      <c r="D1654" s="21">
        <f>Prices!J1654</f>
        <v>3.5486113549501042E-3</v>
      </c>
      <c r="E1654" s="21">
        <f>Prices!K1654</f>
        <v>-8.4399607534479948E-4</v>
      </c>
    </row>
    <row r="1655" spans="1:5" x14ac:dyDescent="0.2">
      <c r="A1655" s="41">
        <f>Prices!G1655</f>
        <v>42821</v>
      </c>
      <c r="B1655" s="21">
        <f>Prices!H1655</f>
        <v>7.1841312438670666E-4</v>
      </c>
      <c r="C1655" s="21">
        <f>Prices!I1655</f>
        <v>1.4309457585983676E-3</v>
      </c>
      <c r="D1655" s="21">
        <f>Prices!J1655</f>
        <v>7.2576534576551666E-3</v>
      </c>
      <c r="E1655" s="21">
        <f>Prices!K1655</f>
        <v>-1.0195872065427158E-3</v>
      </c>
    </row>
    <row r="1656" spans="1:5" x14ac:dyDescent="0.2">
      <c r="A1656" s="41">
        <f>Prices!G1656</f>
        <v>42822</v>
      </c>
      <c r="B1656" s="21">
        <f>Prices!H1656</f>
        <v>9.4740866863751334E-3</v>
      </c>
      <c r="C1656" s="21">
        <f>Prices!I1656</f>
        <v>1.0840548034676045E-2</v>
      </c>
      <c r="D1656" s="21">
        <f>Prices!J1656</f>
        <v>-5.1729342272494039E-3</v>
      </c>
      <c r="E1656" s="21">
        <f>Prices!K1656</f>
        <v>7.251474152977444E-3</v>
      </c>
    </row>
    <row r="1657" spans="1:5" x14ac:dyDescent="0.2">
      <c r="A1657" s="41">
        <f>Prices!G1657</f>
        <v>42823</v>
      </c>
      <c r="B1657" s="21">
        <f>Prices!H1657</f>
        <v>5.9727199979083276E-3</v>
      </c>
      <c r="C1657" s="21">
        <f>Prices!I1657</f>
        <v>2.1401877950126824E-2</v>
      </c>
      <c r="D1657" s="21">
        <f>Prices!J1657</f>
        <v>-3.2501759177262501E-3</v>
      </c>
      <c r="E1657" s="21">
        <f>Prices!K1657</f>
        <v>1.0853249749627203E-3</v>
      </c>
    </row>
    <row r="1658" spans="1:5" x14ac:dyDescent="0.2">
      <c r="A1658" s="41">
        <f>Prices!G1658</f>
        <v>42824</v>
      </c>
      <c r="B1658" s="21">
        <f>Prices!H1658</f>
        <v>1.2016181427335812E-2</v>
      </c>
      <c r="C1658" s="21">
        <f>Prices!I1658</f>
        <v>2.3104067372166082E-3</v>
      </c>
      <c r="D1658" s="21">
        <f>Prices!J1658</f>
        <v>1.9191340807920287E-2</v>
      </c>
      <c r="E1658" s="21">
        <f>Prices!K1658</f>
        <v>2.9351100292689392E-3</v>
      </c>
    </row>
    <row r="1659" spans="1:5" x14ac:dyDescent="0.2">
      <c r="A1659" s="41">
        <f>Prices!G1659</f>
        <v>42825</v>
      </c>
      <c r="B1659" s="21">
        <f>Prices!H1659</f>
        <v>6.8444489187280575E-3</v>
      </c>
      <c r="C1659" s="21">
        <f>Prices!I1659</f>
        <v>1.1639279375661671E-2</v>
      </c>
      <c r="D1659" s="21">
        <f>Prices!J1659</f>
        <v>-4.2960749641396401E-3</v>
      </c>
      <c r="E1659" s="21">
        <f>Prices!K1659</f>
        <v>-2.2550475355151978E-3</v>
      </c>
    </row>
    <row r="1660" spans="1:5" x14ac:dyDescent="0.2">
      <c r="A1660" s="41">
        <f>Prices!G1660</f>
        <v>42828</v>
      </c>
      <c r="B1660" s="21">
        <f>Prices!H1660</f>
        <v>-3.4685216297300307E-3</v>
      </c>
      <c r="C1660" s="21">
        <f>Prices!I1660</f>
        <v>5.6060827916635247E-3</v>
      </c>
      <c r="D1660" s="21">
        <f>Prices!J1660</f>
        <v>-5.0492535968585939E-3</v>
      </c>
      <c r="E1660" s="21">
        <f>Prices!K1660</f>
        <v>-1.6421256211577306E-3</v>
      </c>
    </row>
    <row r="1661" spans="1:5" x14ac:dyDescent="0.2">
      <c r="A1661" s="41">
        <f>Prices!G1661</f>
        <v>42829</v>
      </c>
      <c r="B1661" s="21">
        <f>Prices!H1661</f>
        <v>2.5059914937473741E-3</v>
      </c>
      <c r="C1661" s="21">
        <f>Prices!I1661</f>
        <v>1.7184301501490529E-2</v>
      </c>
      <c r="D1661" s="21">
        <f>Prices!J1661</f>
        <v>-7.0123726276201337E-2</v>
      </c>
      <c r="E1661" s="21">
        <f>Prices!K1661</f>
        <v>5.5952245627599595E-4</v>
      </c>
    </row>
    <row r="1662" spans="1:5" x14ac:dyDescent="0.2">
      <c r="A1662" s="41">
        <f>Prices!G1662</f>
        <v>42830</v>
      </c>
      <c r="B1662" s="21">
        <f>Prices!H1662</f>
        <v>-4.9991817973045333E-3</v>
      </c>
      <c r="C1662" s="21">
        <f>Prices!I1662</f>
        <v>2.7017494306578183E-3</v>
      </c>
      <c r="D1662" s="21">
        <f>Prices!J1662</f>
        <v>-7.441951707262251E-3</v>
      </c>
      <c r="E1662" s="21">
        <f>Prices!K1662</f>
        <v>-3.0548612250135276E-3</v>
      </c>
    </row>
    <row r="1663" spans="1:5" x14ac:dyDescent="0.2">
      <c r="A1663" s="41">
        <f>Prices!G1663</f>
        <v>42831</v>
      </c>
      <c r="B1663" s="21">
        <f>Prices!H1663</f>
        <v>-3.0705619444491E-3</v>
      </c>
      <c r="C1663" s="21">
        <f>Prices!I1663</f>
        <v>-1.2097466820600311E-2</v>
      </c>
      <c r="D1663" s="21">
        <f>Prices!J1663</f>
        <v>7.2982306203943637E-3</v>
      </c>
      <c r="E1663" s="21">
        <f>Prices!K1663</f>
        <v>1.9295093795217433E-3</v>
      </c>
    </row>
    <row r="1664" spans="1:5" x14ac:dyDescent="0.2">
      <c r="A1664" s="41">
        <f>Prices!G1664</f>
        <v>42832</v>
      </c>
      <c r="B1664" s="21">
        <f>Prices!H1664</f>
        <v>2.0579710003718957E-2</v>
      </c>
      <c r="C1664" s="21">
        <f>Prices!I1664</f>
        <v>-3.7850553162448453E-3</v>
      </c>
      <c r="D1664" s="21">
        <f>Prices!J1664</f>
        <v>-4.2677327900190187E-3</v>
      </c>
      <c r="E1664" s="21">
        <f>Prices!K1664</f>
        <v>-8.2713012919310991E-4</v>
      </c>
    </row>
    <row r="1665" spans="1:5" x14ac:dyDescent="0.2">
      <c r="A1665" s="41">
        <f>Prices!G1665</f>
        <v>42835</v>
      </c>
      <c r="B1665" s="21">
        <f>Prices!H1665</f>
        <v>2.1947223958801087E-3</v>
      </c>
      <c r="C1665" s="21">
        <f>Prices!I1665</f>
        <v>1.3588452464375012E-2</v>
      </c>
      <c r="D1665" s="21">
        <f>Prices!J1665</f>
        <v>-2.551587536106048E-2</v>
      </c>
      <c r="E1665" s="21">
        <f>Prices!K1665</f>
        <v>6.8768646390227062E-4</v>
      </c>
    </row>
    <row r="1666" spans="1:5" x14ac:dyDescent="0.2">
      <c r="A1666" s="41">
        <f>Prices!G1666</f>
        <v>42836</v>
      </c>
      <c r="B1666" s="21">
        <f>Prices!H1666</f>
        <v>5.0643213989633269E-3</v>
      </c>
      <c r="C1666" s="21">
        <f>Prices!I1666</f>
        <v>-5.1596655904921906E-3</v>
      </c>
      <c r="D1666" s="21">
        <f>Prices!J1666</f>
        <v>3.5799476149731557E-3</v>
      </c>
      <c r="E1666" s="21">
        <f>Prices!K1666</f>
        <v>-1.4338793828936325E-3</v>
      </c>
    </row>
    <row r="1667" spans="1:5" x14ac:dyDescent="0.2">
      <c r="A1667" s="41">
        <f>Prices!G1667</f>
        <v>42837</v>
      </c>
      <c r="B1667" s="21">
        <f>Prices!H1667</f>
        <v>1.360299602859287E-4</v>
      </c>
      <c r="C1667" s="21">
        <f>Prices!I1667</f>
        <v>-6.7932860453965294E-3</v>
      </c>
      <c r="D1667" s="21">
        <f>Prices!J1667</f>
        <v>-8.2550872880640114E-3</v>
      </c>
      <c r="E1667" s="21">
        <f>Prices!K1667</f>
        <v>-3.7599507562140477E-3</v>
      </c>
    </row>
    <row r="1668" spans="1:5" x14ac:dyDescent="0.2">
      <c r="A1668" s="41">
        <f>Prices!G1668</f>
        <v>42838</v>
      </c>
      <c r="B1668" s="21">
        <f>Prices!H1668</f>
        <v>-3.9486916844837334E-3</v>
      </c>
      <c r="C1668" s="21">
        <f>Prices!I1668</f>
        <v>-1.289845492576347E-2</v>
      </c>
      <c r="D1668" s="21">
        <f>Prices!J1668</f>
        <v>-1.8703325113170188E-2</v>
      </c>
      <c r="E1668" s="21">
        <f>Prices!K1668</f>
        <v>-6.8146944528830744E-3</v>
      </c>
    </row>
    <row r="1669" spans="1:5" x14ac:dyDescent="0.2">
      <c r="A1669" s="41">
        <f>Prices!G1669</f>
        <v>42842</v>
      </c>
      <c r="B1669" s="21">
        <f>Prices!H1669</f>
        <v>4.6482605448764092E-3</v>
      </c>
      <c r="C1669" s="21">
        <f>Prices!I1669</f>
        <v>1.9577860490435084E-2</v>
      </c>
      <c r="D1669" s="21">
        <f>Prices!J1669</f>
        <v>3.9166459102985884E-2</v>
      </c>
      <c r="E1669" s="21">
        <f>Prices!K1669</f>
        <v>8.6133491152897701E-3</v>
      </c>
    </row>
    <row r="1670" spans="1:5" x14ac:dyDescent="0.2">
      <c r="A1670" s="41">
        <f>Prices!G1670</f>
        <v>42843</v>
      </c>
      <c r="B1670" s="21">
        <f>Prices!H1670</f>
        <v>5.4428894101612151E-3</v>
      </c>
      <c r="C1670" s="21">
        <f>Prices!I1670</f>
        <v>1.9845105262950025E-3</v>
      </c>
      <c r="D1670" s="21">
        <f>Prices!J1670</f>
        <v>6.045503539702235E-4</v>
      </c>
      <c r="E1670" s="21">
        <f>Prices!K1670</f>
        <v>-2.9033801350211164E-3</v>
      </c>
    </row>
    <row r="1671" spans="1:5" x14ac:dyDescent="0.2">
      <c r="A1671" s="41">
        <f>Prices!G1671</f>
        <v>42844</v>
      </c>
      <c r="B1671" s="21">
        <f>Prices!H1671</f>
        <v>2.435770986075802E-3</v>
      </c>
      <c r="C1671" s="21">
        <f>Prices!I1671</f>
        <v>-5.0676072529916016E-3</v>
      </c>
      <c r="D1671" s="21">
        <f>Prices!J1671</f>
        <v>3.9279335050379505E-3</v>
      </c>
      <c r="E1671" s="21">
        <f>Prices!K1671</f>
        <v>-1.7163505528009493E-3</v>
      </c>
    </row>
    <row r="1672" spans="1:5" x14ac:dyDescent="0.2">
      <c r="A1672" s="41">
        <f>Prices!G1672</f>
        <v>42845</v>
      </c>
      <c r="B1672" s="21">
        <f>Prices!H1672</f>
        <v>9.8557659129139361E-3</v>
      </c>
      <c r="C1672" s="21">
        <f>Prices!I1672</f>
        <v>3.1806397447995405E-3</v>
      </c>
      <c r="D1672" s="21">
        <f>Prices!J1672</f>
        <v>1.5850770701358208E-2</v>
      </c>
      <c r="E1672" s="21">
        <f>Prices!K1672</f>
        <v>7.5572634109009051E-3</v>
      </c>
    </row>
    <row r="1673" spans="1:5" x14ac:dyDescent="0.2">
      <c r="A1673" s="41">
        <f>Prices!G1673</f>
        <v>42846</v>
      </c>
      <c r="B1673" s="21">
        <f>Prices!H1673</f>
        <v>1.8713725784394789E-3</v>
      </c>
      <c r="C1673" s="21">
        <f>Prices!I1673</f>
        <v>-3.9133145798611046E-3</v>
      </c>
      <c r="D1673" s="21">
        <f>Prices!J1673</f>
        <v>4.1475877477079592E-3</v>
      </c>
      <c r="E1673" s="21">
        <f>Prices!K1673</f>
        <v>-3.0350731513657525E-3</v>
      </c>
    </row>
    <row r="1674" spans="1:5" x14ac:dyDescent="0.2">
      <c r="A1674" s="41">
        <f>Prices!G1674</f>
        <v>42849</v>
      </c>
      <c r="B1674" s="21">
        <f>Prices!H1674</f>
        <v>-2.1350660765094153E-3</v>
      </c>
      <c r="C1674" s="21">
        <f>Prices!I1674</f>
        <v>9.882814501767978E-3</v>
      </c>
      <c r="D1674" s="21">
        <f>Prices!J1674</f>
        <v>1.2490127743872703E-2</v>
      </c>
      <c r="E1674" s="21">
        <f>Prices!K1674</f>
        <v>1.0840068991465168E-2</v>
      </c>
    </row>
    <row r="1675" spans="1:5" x14ac:dyDescent="0.2">
      <c r="A1675" s="41">
        <f>Prices!G1675</f>
        <v>42850</v>
      </c>
      <c r="B1675" s="21">
        <f>Prices!H1675</f>
        <v>3.6105232334058776E-3</v>
      </c>
      <c r="C1675" s="21">
        <f>Prices!I1675</f>
        <v>2.3146891284353543E-4</v>
      </c>
      <c r="D1675" s="21">
        <f>Prices!J1675</f>
        <v>1.7387291222333401E-2</v>
      </c>
      <c r="E1675" s="21">
        <f>Prices!K1675</f>
        <v>6.090687444722187E-3</v>
      </c>
    </row>
    <row r="1676" spans="1:5" x14ac:dyDescent="0.2">
      <c r="A1676" s="41">
        <f>Prices!G1676</f>
        <v>42851</v>
      </c>
      <c r="B1676" s="21">
        <f>Prices!H1676</f>
        <v>5.0634813864002788E-3</v>
      </c>
      <c r="C1676" s="21">
        <f>Prices!I1676</f>
        <v>1.8399750786279867E-3</v>
      </c>
      <c r="D1676" s="21">
        <f>Prices!J1676</f>
        <v>-6.8739807534264896E-3</v>
      </c>
      <c r="E1676" s="21">
        <f>Prices!K1676</f>
        <v>-4.8570337896503002E-4</v>
      </c>
    </row>
    <row r="1677" spans="1:5" x14ac:dyDescent="0.2">
      <c r="A1677" s="41">
        <f>Prices!G1677</f>
        <v>42852</v>
      </c>
      <c r="B1677" s="21">
        <f>Prices!H1677</f>
        <v>1.326829647073244E-4</v>
      </c>
      <c r="C1677" s="21">
        <f>Prices!I1677</f>
        <v>9.9967729921450754E-3</v>
      </c>
      <c r="D1677" s="21">
        <f>Prices!J1677</f>
        <v>1.5573532076577967E-2</v>
      </c>
      <c r="E1677" s="21">
        <f>Prices!K1677</f>
        <v>5.5292007250118402E-4</v>
      </c>
    </row>
    <row r="1678" spans="1:5" x14ac:dyDescent="0.2">
      <c r="A1678" s="41">
        <f>Prices!G1678</f>
        <v>42853</v>
      </c>
      <c r="B1678" s="21">
        <f>Prices!H1678</f>
        <v>-3.4467032752549536E-3</v>
      </c>
      <c r="C1678" s="21">
        <f>Prices!I1678</f>
        <v>7.1974903463225548E-3</v>
      </c>
      <c r="D1678" s="21">
        <f>Prices!J1678</f>
        <v>-1.2684118009965273E-2</v>
      </c>
      <c r="E1678" s="21">
        <f>Prices!K1678</f>
        <v>-1.9131473359665918E-3</v>
      </c>
    </row>
    <row r="1679" spans="1:5" x14ac:dyDescent="0.2">
      <c r="A1679" s="41">
        <f>Prices!G1679</f>
        <v>42856</v>
      </c>
      <c r="B1679" s="21">
        <f>Prices!H1679</f>
        <v>6.6553519151889035E-4</v>
      </c>
      <c r="C1679" s="21">
        <f>Prices!I1679</f>
        <v>2.5124568767583844E-2</v>
      </c>
      <c r="D1679" s="21">
        <f>Prices!J1679</f>
        <v>2.2434885421490636E-2</v>
      </c>
      <c r="E1679" s="21">
        <f>Prices!K1679</f>
        <v>1.7322905313656989E-3</v>
      </c>
    </row>
    <row r="1680" spans="1:5" x14ac:dyDescent="0.2">
      <c r="A1680" s="41">
        <f>Prices!G1680</f>
        <v>42857</v>
      </c>
      <c r="B1680" s="21">
        <f>Prices!H1680</f>
        <v>3.8546489233458798E-3</v>
      </c>
      <c r="C1680" s="21">
        <f>Prices!I1680</f>
        <v>-1.3604062586757282E-3</v>
      </c>
      <c r="D1680" s="21">
        <f>Prices!J1680</f>
        <v>-2.9632319083584546E-2</v>
      </c>
      <c r="E1680" s="21">
        <f>Prices!K1680</f>
        <v>1.1890500505600254E-3</v>
      </c>
    </row>
    <row r="1681" spans="1:5" x14ac:dyDescent="0.2">
      <c r="A1681" s="41">
        <f>Prices!G1681</f>
        <v>42858</v>
      </c>
      <c r="B1681" s="21">
        <f>Prices!H1681</f>
        <v>3.1775688938653506E-3</v>
      </c>
      <c r="C1681" s="21">
        <f>Prices!I1681</f>
        <v>-6.2411918231578545E-3</v>
      </c>
      <c r="D1681" s="21">
        <f>Prices!J1681</f>
        <v>7.4409214471906626E-3</v>
      </c>
      <c r="E1681" s="21">
        <f>Prices!K1681</f>
        <v>-1.2713605051778432E-3</v>
      </c>
    </row>
    <row r="1682" spans="1:5" x14ac:dyDescent="0.2">
      <c r="A1682" s="41">
        <f>Prices!G1682</f>
        <v>42859</v>
      </c>
      <c r="B1682" s="21">
        <f>Prices!H1682</f>
        <v>7.655888065867443E-3</v>
      </c>
      <c r="C1682" s="21">
        <f>Prices!I1682</f>
        <v>-3.719312581186629E-3</v>
      </c>
      <c r="D1682" s="21">
        <f>Prices!J1682</f>
        <v>-3.8366325369159071E-3</v>
      </c>
      <c r="E1682" s="21">
        <f>Prices!K1682</f>
        <v>5.8210276161929642E-4</v>
      </c>
    </row>
    <row r="1683" spans="1:5" x14ac:dyDescent="0.2">
      <c r="A1683" s="41">
        <f>Prices!G1683</f>
        <v>42860</v>
      </c>
      <c r="B1683" s="21">
        <f>Prices!H1683</f>
        <v>2.0961683115244835E-3</v>
      </c>
      <c r="C1683" s="21">
        <f>Prices!I1683</f>
        <v>-3.6051907236304137E-3</v>
      </c>
      <c r="D1683" s="21">
        <f>Prices!J1683</f>
        <v>9.6043269947498899E-5</v>
      </c>
      <c r="E1683" s="21">
        <f>Prices!K1683</f>
        <v>4.0886951849017361E-3</v>
      </c>
    </row>
    <row r="1684" spans="1:5" x14ac:dyDescent="0.2">
      <c r="A1684" s="41">
        <f>Prices!G1684</f>
        <v>42863</v>
      </c>
      <c r="B1684" s="21">
        <f>Prices!H1684</f>
        <v>-4.9674191404520266E-3</v>
      </c>
      <c r="C1684" s="21">
        <f>Prices!I1684</f>
        <v>1.5939606972494413E-2</v>
      </c>
      <c r="D1684" s="21">
        <f>Prices!J1684</f>
        <v>-1.0494696447691076E-2</v>
      </c>
      <c r="E1684" s="21">
        <f>Prices!K1684</f>
        <v>3.744607718947357E-5</v>
      </c>
    </row>
    <row r="1685" spans="1:5" x14ac:dyDescent="0.2">
      <c r="A1685" s="41">
        <f>Prices!G1685</f>
        <v>42864</v>
      </c>
      <c r="B1685" s="21">
        <f>Prices!H1685</f>
        <v>7.8822950460833586E-3</v>
      </c>
      <c r="C1685" s="21">
        <f>Prices!I1685</f>
        <v>3.9829550146297521E-3</v>
      </c>
      <c r="D1685" s="21">
        <f>Prices!J1685</f>
        <v>1.6541255406694599E-3</v>
      </c>
      <c r="E1685" s="21">
        <f>Prices!K1685</f>
        <v>-1.0252486558836038E-3</v>
      </c>
    </row>
    <row r="1686" spans="1:5" x14ac:dyDescent="0.2">
      <c r="A1686" s="41">
        <f>Prices!G1686</f>
        <v>42865</v>
      </c>
      <c r="B1686" s="21">
        <f>Prices!H1686</f>
        <v>6.4294444380361684E-3</v>
      </c>
      <c r="C1686" s="21">
        <f>Prices!I1686</f>
        <v>-4.0616386035452479E-3</v>
      </c>
      <c r="D1686" s="21">
        <f>Prices!J1686</f>
        <v>0.17825892637159502</v>
      </c>
      <c r="E1686" s="21">
        <f>Prices!K1686</f>
        <v>1.1306013918641611E-3</v>
      </c>
    </row>
    <row r="1687" spans="1:5" x14ac:dyDescent="0.2">
      <c r="A1687" s="41">
        <f>Prices!G1687</f>
        <v>42866</v>
      </c>
      <c r="B1687" s="21">
        <f>Prices!H1687</f>
        <v>-7.4315099759092156E-3</v>
      </c>
      <c r="C1687" s="21">
        <f>Prices!I1687</f>
        <v>-1.4015027631493204E-3</v>
      </c>
      <c r="D1687" s="21">
        <f>Prices!J1687</f>
        <v>4.2954947612125816E-2</v>
      </c>
      <c r="E1687" s="21">
        <f>Prices!K1687</f>
        <v>-2.1628093718817354E-3</v>
      </c>
    </row>
    <row r="1688" spans="1:5" x14ac:dyDescent="0.2">
      <c r="A1688" s="41">
        <f>Prices!G1688</f>
        <v>42867</v>
      </c>
      <c r="B1688" s="21">
        <f>Prices!H1688</f>
        <v>-5.5167806338105819E-3</v>
      </c>
      <c r="C1688" s="21">
        <f>Prices!I1688</f>
        <v>1.4488941610893535E-2</v>
      </c>
      <c r="D1688" s="21">
        <f>Prices!J1688</f>
        <v>1.0988252045629476E-2</v>
      </c>
      <c r="E1688" s="21">
        <f>Prices!K1688</f>
        <v>-1.4784413421209397E-3</v>
      </c>
    </row>
    <row r="1689" spans="1:5" x14ac:dyDescent="0.2">
      <c r="A1689" s="41">
        <f>Prices!G1689</f>
        <v>42870</v>
      </c>
      <c r="B1689" s="21">
        <f>Prices!H1689</f>
        <v>7.6609435332128028E-3</v>
      </c>
      <c r="C1689" s="21">
        <f>Prices!I1689</f>
        <v>-3.5159416703165469E-3</v>
      </c>
      <c r="D1689" s="21">
        <f>Prices!J1689</f>
        <v>5.0199326977746317E-2</v>
      </c>
      <c r="E1689" s="21">
        <f>Prices!K1689</f>
        <v>4.7765136426025645E-3</v>
      </c>
    </row>
    <row r="1690" spans="1:5" x14ac:dyDescent="0.2">
      <c r="A1690" s="41">
        <f>Prices!G1690</f>
        <v>42871</v>
      </c>
      <c r="B1690" s="21">
        <f>Prices!H1690</f>
        <v>-1.5467564608023893E-2</v>
      </c>
      <c r="C1690" s="21">
        <f>Prices!I1690</f>
        <v>8.4554339351949892E-3</v>
      </c>
      <c r="D1690" s="21">
        <f>Prices!J1690</f>
        <v>1.8613720261830613E-2</v>
      </c>
      <c r="E1690" s="21">
        <f>Prices!K1690</f>
        <v>-6.8689681361810973E-4</v>
      </c>
    </row>
    <row r="1691" spans="1:5" x14ac:dyDescent="0.2">
      <c r="A1691" s="41">
        <f>Prices!G1691</f>
        <v>42872</v>
      </c>
      <c r="B1691" s="21">
        <f>Prices!H1691</f>
        <v>1.3340184498701035E-4</v>
      </c>
      <c r="C1691" s="21">
        <f>Prices!I1691</f>
        <v>-2.2058487378221248E-2</v>
      </c>
      <c r="D1691" s="21">
        <f>Prices!J1691</f>
        <v>-6.6442545859254798E-2</v>
      </c>
      <c r="E1691" s="21">
        <f>Prices!K1691</f>
        <v>-1.8178214589219199E-2</v>
      </c>
    </row>
    <row r="1692" spans="1:5" x14ac:dyDescent="0.2">
      <c r="A1692" s="41">
        <f>Prices!G1692</f>
        <v>42873</v>
      </c>
      <c r="B1692" s="21">
        <f>Prices!H1692</f>
        <v>3.2214911552124033E-2</v>
      </c>
      <c r="C1692" s="21">
        <f>Prices!I1692</f>
        <v>1.4532803359882163E-2</v>
      </c>
      <c r="D1692" s="21">
        <f>Prices!J1692</f>
        <v>4.1888656616529074E-2</v>
      </c>
      <c r="E1692" s="21">
        <f>Prices!K1692</f>
        <v>3.6868185356495609E-3</v>
      </c>
    </row>
    <row r="1693" spans="1:5" x14ac:dyDescent="0.2">
      <c r="A1693" s="41">
        <f>Prices!G1693</f>
        <v>42874</v>
      </c>
      <c r="B1693" s="21">
        <f>Prices!H1693</f>
        <v>1.5862647157060622E-2</v>
      </c>
      <c r="C1693" s="21">
        <f>Prices!I1693</f>
        <v>1.4084877398858886E-3</v>
      </c>
      <c r="D1693" s="21">
        <f>Prices!J1693</f>
        <v>2.3094827883211266E-2</v>
      </c>
      <c r="E1693" s="21">
        <f>Prices!K1693</f>
        <v>6.767499617984285E-3</v>
      </c>
    </row>
    <row r="1694" spans="1:5" x14ac:dyDescent="0.2">
      <c r="A1694" s="41">
        <f>Prices!G1694</f>
        <v>42877</v>
      </c>
      <c r="B1694" s="21">
        <f>Prices!H1694</f>
        <v>-2.7928564558064913E-3</v>
      </c>
      <c r="C1694" s="21">
        <f>Prices!I1694</f>
        <v>1.1283132260705653E-2</v>
      </c>
      <c r="D1694" s="21">
        <f>Prices!J1694</f>
        <v>2.1323574480770491E-2</v>
      </c>
      <c r="E1694" s="21">
        <f>Prices!K1694</f>
        <v>5.1601315443825513E-3</v>
      </c>
    </row>
    <row r="1695" spans="1:5" x14ac:dyDescent="0.2">
      <c r="A1695" s="41">
        <f>Prices!G1695</f>
        <v>42878</v>
      </c>
      <c r="B1695" s="21">
        <f>Prices!H1695</f>
        <v>-7.6378396569237457E-4</v>
      </c>
      <c r="C1695" s="21">
        <f>Prices!I1695</f>
        <v>8.9626730813763267E-4</v>
      </c>
      <c r="D1695" s="21">
        <f>Prices!J1695</f>
        <v>-1.3463198277927524E-2</v>
      </c>
      <c r="E1695" s="21">
        <f>Prices!K1695</f>
        <v>1.8378718487075396E-3</v>
      </c>
    </row>
    <row r="1696" spans="1:5" x14ac:dyDescent="0.2">
      <c r="A1696" s="41">
        <f>Prices!G1696</f>
        <v>42879</v>
      </c>
      <c r="B1696" s="21">
        <f>Prices!H1696</f>
        <v>-4.3318030838769821E-3</v>
      </c>
      <c r="C1696" s="21">
        <f>Prices!I1696</f>
        <v>9.0681222200457157E-3</v>
      </c>
      <c r="D1696" s="21">
        <f>Prices!J1696</f>
        <v>1.1238445040383294E-2</v>
      </c>
      <c r="E1696" s="21">
        <f>Prices!K1696</f>
        <v>2.489126672622799E-3</v>
      </c>
    </row>
    <row r="1697" spans="1:5" x14ac:dyDescent="0.2">
      <c r="A1697" s="41">
        <f>Prices!G1697</f>
        <v>42880</v>
      </c>
      <c r="B1697" s="21">
        <f>Prices!H1697</f>
        <v>2.0474869748077543E-3</v>
      </c>
      <c r="C1697" s="21">
        <f>Prices!I1697</f>
        <v>1.3291107577442229E-2</v>
      </c>
      <c r="D1697" s="21">
        <f>Prices!J1697</f>
        <v>-2.2370063574859156E-3</v>
      </c>
      <c r="E1697" s="21">
        <f>Prices!K1697</f>
        <v>4.4419480513928633E-3</v>
      </c>
    </row>
    <row r="1698" spans="1:5" x14ac:dyDescent="0.2">
      <c r="A1698" s="41">
        <f>Prices!G1698</f>
        <v>42881</v>
      </c>
      <c r="B1698" s="21">
        <f>Prices!H1698</f>
        <v>-2.2986224979998368E-3</v>
      </c>
      <c r="C1698" s="21">
        <f>Prices!I1698</f>
        <v>2.4160491069389334E-3</v>
      </c>
      <c r="D1698" s="21">
        <f>Prices!J1698</f>
        <v>2.5893125173606757E-2</v>
      </c>
      <c r="E1698" s="21">
        <f>Prices!K1698</f>
        <v>3.1054999601765054E-4</v>
      </c>
    </row>
    <row r="1699" spans="1:5" x14ac:dyDescent="0.2">
      <c r="A1699" s="41">
        <f>Prices!G1699</f>
        <v>42885</v>
      </c>
      <c r="B1699" s="21">
        <f>Prices!H1699</f>
        <v>2.559073946566492E-4</v>
      </c>
      <c r="C1699" s="21">
        <f>Prices!I1699</f>
        <v>9.2385102434633382E-4</v>
      </c>
      <c r="D1699" s="21">
        <f>Prices!J1699</f>
        <v>2.1362144798450666E-2</v>
      </c>
      <c r="E1699" s="21">
        <f>Prices!K1699</f>
        <v>-1.2046244828196606E-3</v>
      </c>
    </row>
    <row r="1700" spans="1:5" x14ac:dyDescent="0.2">
      <c r="A1700" s="41">
        <f>Prices!G1700</f>
        <v>42886</v>
      </c>
      <c r="B1700" s="21">
        <f>Prices!H1700</f>
        <v>5.7581560475106911E-3</v>
      </c>
      <c r="C1700" s="21">
        <f>Prices!I1700</f>
        <v>-2.0868885706819551E-3</v>
      </c>
      <c r="D1700" s="21">
        <f>Prices!J1700</f>
        <v>-3.5892888534226897E-3</v>
      </c>
      <c r="E1700" s="21">
        <f>Prices!K1700</f>
        <v>-4.5996868531250623E-4</v>
      </c>
    </row>
    <row r="1701" spans="1:5" x14ac:dyDescent="0.2">
      <c r="A1701" s="41">
        <f>Prices!G1701</f>
        <v>42887</v>
      </c>
      <c r="B1701" s="21">
        <f>Prices!H1701</f>
        <v>1.539459432361945E-2</v>
      </c>
      <c r="C1701" s="21">
        <f>Prices!I1701</f>
        <v>1.3372267066940058E-3</v>
      </c>
      <c r="D1701" s="21">
        <f>Prices!J1701</f>
        <v>6.9157720046897353E-5</v>
      </c>
      <c r="E1701" s="21">
        <f>Prices!K1701</f>
        <v>7.5711127079423068E-3</v>
      </c>
    </row>
    <row r="1702" spans="1:5" x14ac:dyDescent="0.2">
      <c r="A1702" s="41">
        <f>Prices!G1702</f>
        <v>42888</v>
      </c>
      <c r="B1702" s="21">
        <f>Prices!H1702</f>
        <v>-2.3806400848110248E-3</v>
      </c>
      <c r="C1702" s="21">
        <f>Prices!I1702</f>
        <v>1.0823789214267521E-2</v>
      </c>
      <c r="D1702" s="21">
        <f>Prices!J1702</f>
        <v>-4.9875014477130941E-3</v>
      </c>
      <c r="E1702" s="21">
        <f>Prices!K1702</f>
        <v>3.707730994808367E-3</v>
      </c>
    </row>
    <row r="1703" spans="1:5" x14ac:dyDescent="0.2">
      <c r="A1703" s="41">
        <f>Prices!G1703</f>
        <v>42891</v>
      </c>
      <c r="B1703" s="21">
        <f>Prices!H1703</f>
        <v>8.0382462168711866E-3</v>
      </c>
      <c r="C1703" s="21">
        <f>Prices!I1703</f>
        <v>4.5792434509328572E-3</v>
      </c>
      <c r="D1703" s="21">
        <f>Prices!J1703</f>
        <v>3.0423244005656436E-2</v>
      </c>
      <c r="E1703" s="21">
        <f>Prices!K1703</f>
        <v>-1.2176648957179514E-3</v>
      </c>
    </row>
    <row r="1704" spans="1:5" x14ac:dyDescent="0.2">
      <c r="A1704" s="41">
        <f>Prices!G1704</f>
        <v>42892</v>
      </c>
      <c r="B1704" s="21">
        <f>Prices!H1704</f>
        <v>-1.6571451307583949E-2</v>
      </c>
      <c r="C1704" s="21">
        <f>Prices!I1704</f>
        <v>-8.2464808857498628E-3</v>
      </c>
      <c r="D1704" s="21">
        <f>Prices!J1704</f>
        <v>-4.526682396482129E-3</v>
      </c>
      <c r="E1704" s="21">
        <f>Prices!K1704</f>
        <v>-2.7790401574869783E-3</v>
      </c>
    </row>
    <row r="1705" spans="1:5" x14ac:dyDescent="0.2">
      <c r="A1705" s="41">
        <f>Prices!G1705</f>
        <v>42893</v>
      </c>
      <c r="B1705" s="21">
        <f>Prices!H1705</f>
        <v>2.7876889527486386E-3</v>
      </c>
      <c r="C1705" s="21">
        <f>Prices!I1705</f>
        <v>7.0488604030956026E-3</v>
      </c>
      <c r="D1705" s="21">
        <f>Prices!J1705</f>
        <v>1.208096158341343E-2</v>
      </c>
      <c r="E1705" s="21">
        <f>Prices!K1705</f>
        <v>1.5682574527444704E-3</v>
      </c>
    </row>
    <row r="1706" spans="1:5" x14ac:dyDescent="0.2">
      <c r="A1706" s="41">
        <f>Prices!G1706</f>
        <v>42894</v>
      </c>
      <c r="B1706" s="21">
        <f>Prices!H1706</f>
        <v>-2.7799393465429696E-3</v>
      </c>
      <c r="C1706" s="21">
        <f>Prices!I1706</f>
        <v>1.9797280635658332E-4</v>
      </c>
      <c r="D1706" s="21">
        <f>Prices!J1706</f>
        <v>7.2558990879949548E-2</v>
      </c>
      <c r="E1706" s="21">
        <f>Prices!K1706</f>
        <v>2.6720452936990213E-4</v>
      </c>
    </row>
    <row r="1707" spans="1:5" x14ac:dyDescent="0.2">
      <c r="A1707" s="41">
        <f>Prices!G1707</f>
        <v>42895</v>
      </c>
      <c r="B1707" s="21">
        <f>Prices!H1707</f>
        <v>6.2082100717287571E-3</v>
      </c>
      <c r="C1707" s="21">
        <f>Prices!I1707</f>
        <v>-3.1635098802431538E-2</v>
      </c>
      <c r="D1707" s="21">
        <f>Prices!J1707</f>
        <v>-6.4649282790553597E-2</v>
      </c>
      <c r="E1707" s="21">
        <f>Prices!K1707</f>
        <v>-8.2998901615605192E-4</v>
      </c>
    </row>
    <row r="1708" spans="1:5" x14ac:dyDescent="0.2">
      <c r="A1708" s="41">
        <f>Prices!G1708</f>
        <v>42898</v>
      </c>
      <c r="B1708" s="21">
        <f>Prices!H1708</f>
        <v>-2.2665777763115325E-3</v>
      </c>
      <c r="C1708" s="21">
        <f>Prices!I1708</f>
        <v>-1.36971301782427E-2</v>
      </c>
      <c r="D1708" s="21">
        <f>Prices!J1708</f>
        <v>2.4732300657970274E-3</v>
      </c>
      <c r="E1708" s="21">
        <f>Prices!K1708</f>
        <v>-9.7876319735201722E-4</v>
      </c>
    </row>
    <row r="1709" spans="1:5" x14ac:dyDescent="0.2">
      <c r="A1709" s="41">
        <f>Prices!G1709</f>
        <v>42899</v>
      </c>
      <c r="B1709" s="21">
        <f>Prices!H1709</f>
        <v>3.5338339419583122E-3</v>
      </c>
      <c r="C1709" s="21">
        <f>Prices!I1709</f>
        <v>1.6457546342210305E-2</v>
      </c>
      <c r="D1709" s="21">
        <f>Prices!J1709</f>
        <v>9.5352325380784198E-3</v>
      </c>
      <c r="E1709" s="21">
        <f>Prices!K1709</f>
        <v>4.5115051443904708E-3</v>
      </c>
    </row>
    <row r="1710" spans="1:5" x14ac:dyDescent="0.2">
      <c r="A1710" s="41">
        <f>Prices!G1710</f>
        <v>42900</v>
      </c>
      <c r="B1710" s="21">
        <f>Prices!H1710</f>
        <v>4.7785622551546232E-3</v>
      </c>
      <c r="C1710" s="21">
        <f>Prices!I1710</f>
        <v>-4.404604344630858E-3</v>
      </c>
      <c r="D1710" s="21">
        <f>Prices!J1710</f>
        <v>2.1135016063542622E-3</v>
      </c>
      <c r="E1710" s="21">
        <f>Prices!K1710</f>
        <v>-9.9583088590093904E-4</v>
      </c>
    </row>
    <row r="1711" spans="1:5" x14ac:dyDescent="0.2">
      <c r="A1711" s="41">
        <f>Prices!G1711</f>
        <v>42901</v>
      </c>
      <c r="B1711" s="21">
        <f>Prices!H1711</f>
        <v>-1.2390596654529405E-2</v>
      </c>
      <c r="C1711" s="21">
        <f>Prices!I1711</f>
        <v>-1.2596427129797694E-2</v>
      </c>
      <c r="D1711" s="21">
        <f>Prices!J1711</f>
        <v>4.2843955681748369E-3</v>
      </c>
      <c r="E1711" s="21">
        <f>Prices!K1711</f>
        <v>-2.2395981716745172E-3</v>
      </c>
    </row>
    <row r="1712" spans="1:5" x14ac:dyDescent="0.2">
      <c r="A1712" s="41">
        <f>Prices!G1712</f>
        <v>42902</v>
      </c>
      <c r="B1712" s="21">
        <f>Prices!H1712</f>
        <v>-4.6508609723282246E-2</v>
      </c>
      <c r="C1712" s="21">
        <f>Prices!I1712</f>
        <v>2.4414822120525148E-2</v>
      </c>
      <c r="D1712" s="21">
        <f>Prices!J1712</f>
        <v>-4.922243981180352E-3</v>
      </c>
      <c r="E1712" s="21">
        <f>Prices!K1712</f>
        <v>2.8363920108120944E-4</v>
      </c>
    </row>
    <row r="1713" spans="1:5" x14ac:dyDescent="0.2">
      <c r="A1713" s="41">
        <f>Prices!G1713</f>
        <v>42905</v>
      </c>
      <c r="B1713" s="21">
        <f>Prices!H1713</f>
        <v>3.4557069428610659E-3</v>
      </c>
      <c r="C1713" s="21">
        <f>Prices!I1713</f>
        <v>7.5527690506698164E-3</v>
      </c>
      <c r="D1713" s="21">
        <f>Prices!J1713</f>
        <v>3.7593922493993182E-2</v>
      </c>
      <c r="E1713" s="21">
        <f>Prices!K1713</f>
        <v>8.3472288260191263E-3</v>
      </c>
    </row>
    <row r="1714" spans="1:5" x14ac:dyDescent="0.2">
      <c r="A1714" s="41">
        <f>Prices!G1714</f>
        <v>42906</v>
      </c>
      <c r="B1714" s="21">
        <f>Prices!H1714</f>
        <v>5.2981643619915482E-4</v>
      </c>
      <c r="C1714" s="21">
        <f>Prices!I1714</f>
        <v>-2.5924779123890351E-3</v>
      </c>
      <c r="D1714" s="21">
        <f>Prices!J1714</f>
        <v>-1.4619447662075347E-3</v>
      </c>
      <c r="E1714" s="21">
        <f>Prices!K1714</f>
        <v>-6.6966375083225005E-3</v>
      </c>
    </row>
    <row r="1715" spans="1:5" x14ac:dyDescent="0.2">
      <c r="A1715" s="41">
        <f>Prices!G1715</f>
        <v>42907</v>
      </c>
      <c r="B1715" s="21">
        <f>Prices!H1715</f>
        <v>9.2665328834414043E-3</v>
      </c>
      <c r="C1715" s="21">
        <f>Prices!I1715</f>
        <v>9.7119341719342778E-3</v>
      </c>
      <c r="D1715" s="21">
        <f>Prices!J1715</f>
        <v>1.515053268443145E-2</v>
      </c>
      <c r="E1715" s="21">
        <f>Prices!K1715</f>
        <v>-5.8264444143207861E-4</v>
      </c>
    </row>
    <row r="1716" spans="1:5" x14ac:dyDescent="0.2">
      <c r="A1716" s="41">
        <f>Prices!G1716</f>
        <v>42908</v>
      </c>
      <c r="B1716" s="21">
        <f>Prices!H1716</f>
        <v>-9.4439602196594273E-3</v>
      </c>
      <c r="C1716" s="21">
        <f>Prices!I1716</f>
        <v>-9.2795386677457792E-4</v>
      </c>
      <c r="D1716" s="21">
        <f>Prices!J1716</f>
        <v>-6.8978663269070317E-3</v>
      </c>
      <c r="E1716" s="21">
        <f>Prices!K1716</f>
        <v>-4.5578189908535016E-4</v>
      </c>
    </row>
    <row r="1717" spans="1:5" x14ac:dyDescent="0.2">
      <c r="A1717" s="41">
        <f>Prices!G1717</f>
        <v>42909</v>
      </c>
      <c r="B1717" s="21">
        <f>Prices!H1717</f>
        <v>-9.0044084808818502E-3</v>
      </c>
      <c r="C1717" s="21">
        <f>Prices!I1717</f>
        <v>2.4368649423449629E-3</v>
      </c>
      <c r="D1717" s="21">
        <f>Prices!J1717</f>
        <v>-2.8667007725506677E-2</v>
      </c>
      <c r="E1717" s="21">
        <f>Prices!K1717</f>
        <v>1.5609155884164228E-3</v>
      </c>
    </row>
    <row r="1718" spans="1:5" x14ac:dyDescent="0.2">
      <c r="A1718" s="41">
        <f>Prices!G1718</f>
        <v>42912</v>
      </c>
      <c r="B1718" s="21">
        <f>Prices!H1718</f>
        <v>8.8191538487383293E-3</v>
      </c>
      <c r="C1718" s="21">
        <f>Prices!I1718</f>
        <v>-9.7236128354877271E-3</v>
      </c>
      <c r="D1718" s="21">
        <f>Prices!J1718</f>
        <v>-1.0921185469610073E-2</v>
      </c>
      <c r="E1718" s="21">
        <f>Prices!K1718</f>
        <v>3.1580157672395082E-4</v>
      </c>
    </row>
    <row r="1719" spans="1:5" x14ac:dyDescent="0.2">
      <c r="A1719" s="41">
        <f>Prices!G1719</f>
        <v>42913</v>
      </c>
      <c r="B1719" s="21">
        <f>Prices!H1719</f>
        <v>6.7549867414702265E-3</v>
      </c>
      <c r="C1719" s="21">
        <f>Prices!I1719</f>
        <v>-1.7304182927856071E-2</v>
      </c>
      <c r="D1719" s="21">
        <f>Prices!J1719</f>
        <v>-3.6608676795297113E-2</v>
      </c>
      <c r="E1719" s="21">
        <f>Prices!K1719</f>
        <v>-8.0728246631084355E-3</v>
      </c>
    </row>
    <row r="1720" spans="1:5" x14ac:dyDescent="0.2">
      <c r="A1720" s="41">
        <f>Prices!G1720</f>
        <v>42914</v>
      </c>
      <c r="B1720" s="21">
        <f>Prices!H1720</f>
        <v>6.577926457864776E-3</v>
      </c>
      <c r="C1720" s="21">
        <f>Prices!I1720</f>
        <v>1.3872066592058641E-2</v>
      </c>
      <c r="D1720" s="21">
        <f>Prices!J1720</f>
        <v>3.527090084053075E-2</v>
      </c>
      <c r="E1720" s="21">
        <f>Prices!K1720</f>
        <v>8.8080661287370798E-3</v>
      </c>
    </row>
    <row r="1721" spans="1:5" x14ac:dyDescent="0.2">
      <c r="A1721" s="41">
        <f>Prices!G1721</f>
        <v>42915</v>
      </c>
      <c r="B1721" s="21">
        <f>Prices!H1721</f>
        <v>-7.5807547789367158E-3</v>
      </c>
      <c r="C1721" s="21">
        <f>Prices!I1721</f>
        <v>-1.4540555790352738E-2</v>
      </c>
      <c r="D1721" s="21">
        <f>Prices!J1721</f>
        <v>-3.3410186557069288E-2</v>
      </c>
      <c r="E1721" s="21">
        <f>Prices!K1721</f>
        <v>-8.6000231522239678E-3</v>
      </c>
    </row>
    <row r="1722" spans="1:5" x14ac:dyDescent="0.2">
      <c r="A1722" s="41">
        <f>Prices!G1722</f>
        <v>42916</v>
      </c>
      <c r="B1722" s="21">
        <f>Prices!H1722</f>
        <v>-3.2923433969012234E-3</v>
      </c>
      <c r="C1722" s="21">
        <f>Prices!I1722</f>
        <v>-8.1255750017794615E-3</v>
      </c>
      <c r="D1722" s="21">
        <f>Prices!J1722</f>
        <v>-1.4453214205896736E-2</v>
      </c>
      <c r="E1722" s="21">
        <f>Prices!K1722</f>
        <v>1.5332318366443332E-3</v>
      </c>
    </row>
    <row r="1723" spans="1:5" x14ac:dyDescent="0.2">
      <c r="A1723" s="41">
        <f>Prices!G1723</f>
        <v>42919</v>
      </c>
      <c r="B1723" s="21">
        <f>Prices!H1723</f>
        <v>-4.2285360768857631E-3</v>
      </c>
      <c r="C1723" s="21">
        <f>Prices!I1723</f>
        <v>-1.4814108416000171E-2</v>
      </c>
      <c r="D1723" s="21">
        <f>Prices!J1723</f>
        <v>-3.6178897849070135E-2</v>
      </c>
      <c r="E1723" s="21">
        <f>Prices!K1723</f>
        <v>2.3108339915050014E-3</v>
      </c>
    </row>
    <row r="1724" spans="1:5" x14ac:dyDescent="0.2">
      <c r="A1724" s="41">
        <f>Prices!G1724</f>
        <v>42921</v>
      </c>
      <c r="B1724" s="21">
        <f>Prices!H1724</f>
        <v>-5.3062847236011934E-4</v>
      </c>
      <c r="C1724" s="21">
        <f>Prices!I1724</f>
        <v>1.8602039614259436E-2</v>
      </c>
      <c r="D1724" s="21">
        <f>Prices!J1724</f>
        <v>2.6699381687382395E-2</v>
      </c>
      <c r="E1724" s="21">
        <f>Prices!K1724</f>
        <v>1.4532789018848469E-3</v>
      </c>
    </row>
    <row r="1725" spans="1:5" x14ac:dyDescent="0.2">
      <c r="A1725" s="41">
        <f>Prices!G1725</f>
        <v>42922</v>
      </c>
      <c r="B1725" s="21">
        <f>Prices!H1725</f>
        <v>1.9914735267944853E-3</v>
      </c>
      <c r="C1725" s="21">
        <f>Prices!I1725</f>
        <v>-6.4443014617610039E-3</v>
      </c>
      <c r="D1725" s="21">
        <f>Prices!J1725</f>
        <v>3.0059339264003615E-3</v>
      </c>
      <c r="E1725" s="21">
        <f>Prices!K1725</f>
        <v>-9.3688237951342623E-3</v>
      </c>
    </row>
    <row r="1726" spans="1:5" x14ac:dyDescent="0.2">
      <c r="A1726" s="41">
        <f>Prices!G1726</f>
        <v>42923</v>
      </c>
      <c r="B1726" s="21">
        <f>Prices!H1726</f>
        <v>-1.8548362316935971E-3</v>
      </c>
      <c r="C1726" s="21">
        <f>Prices!I1726</f>
        <v>1.4111937344289061E-2</v>
      </c>
      <c r="D1726" s="21">
        <f>Prices!J1726</f>
        <v>2.2860086432652915E-2</v>
      </c>
      <c r="E1726" s="21">
        <f>Prices!K1726</f>
        <v>6.4031256354393218E-3</v>
      </c>
    </row>
    <row r="1727" spans="1:5" x14ac:dyDescent="0.2">
      <c r="A1727" s="41">
        <f>Prices!G1727</f>
        <v>42926</v>
      </c>
      <c r="B1727" s="21">
        <f>Prices!H1727</f>
        <v>-2.7877697166170775E-2</v>
      </c>
      <c r="C1727" s="21">
        <f>Prices!I1727</f>
        <v>1.8094361536750148E-2</v>
      </c>
      <c r="D1727" s="21">
        <f>Prices!J1727</f>
        <v>4.7288398107255825E-2</v>
      </c>
      <c r="E1727" s="21">
        <f>Prices!K1727</f>
        <v>9.277662124411723E-4</v>
      </c>
    </row>
    <row r="1728" spans="1:5" x14ac:dyDescent="0.2">
      <c r="A1728" s="41">
        <f>Prices!G1728</f>
        <v>42927</v>
      </c>
      <c r="B1728" s="21">
        <f>Prices!H1728</f>
        <v>3.2777054913313182E-3</v>
      </c>
      <c r="C1728" s="21">
        <f>Prices!I1728</f>
        <v>-2.3483010279528038E-3</v>
      </c>
      <c r="D1728" s="21">
        <f>Prices!J1728</f>
        <v>1.4183542950397143E-2</v>
      </c>
      <c r="E1728" s="21">
        <f>Prices!K1728</f>
        <v>-7.8268088192956498E-4</v>
      </c>
    </row>
    <row r="1729" spans="1:5" x14ac:dyDescent="0.2">
      <c r="A1729" s="41">
        <f>Prices!G1729</f>
        <v>42928</v>
      </c>
      <c r="B1729" s="21">
        <f>Prices!H1729</f>
        <v>6.3970845234416138E-3</v>
      </c>
      <c r="C1729" s="21">
        <f>Prices!I1729</f>
        <v>1.2453088980764804E-2</v>
      </c>
      <c r="D1729" s="21">
        <f>Prices!J1729</f>
        <v>4.2532179178035756E-2</v>
      </c>
      <c r="E1729" s="21">
        <f>Prices!K1729</f>
        <v>7.3056077591855395E-3</v>
      </c>
    </row>
    <row r="1730" spans="1:5" x14ac:dyDescent="0.2">
      <c r="A1730" s="41">
        <f>Prices!G1730</f>
        <v>42929</v>
      </c>
      <c r="B1730" s="21">
        <f>Prices!H1730</f>
        <v>1.5011719039900312E-2</v>
      </c>
      <c r="C1730" s="21">
        <f>Prices!I1730</f>
        <v>-5.841943291918672E-3</v>
      </c>
      <c r="D1730" s="21">
        <f>Prices!J1730</f>
        <v>-1.1568416991799779E-2</v>
      </c>
      <c r="E1730" s="21">
        <f>Prices!K1730</f>
        <v>1.8745842627647669E-3</v>
      </c>
    </row>
    <row r="1731" spans="1:5" x14ac:dyDescent="0.2">
      <c r="A1731" s="41">
        <f>Prices!G1731</f>
        <v>42930</v>
      </c>
      <c r="B1731" s="21">
        <f>Prices!H1731</f>
        <v>1.7188776893296048E-2</v>
      </c>
      <c r="C1731" s="21">
        <f>Prices!I1731</f>
        <v>1.179219250128094E-3</v>
      </c>
      <c r="D1731" s="21">
        <f>Prices!J1731</f>
        <v>2.6894610787389972E-2</v>
      </c>
      <c r="E1731" s="21">
        <f>Prices!K1731</f>
        <v>4.673503321499739E-3</v>
      </c>
    </row>
    <row r="1732" spans="1:5" x14ac:dyDescent="0.2">
      <c r="A1732" s="41">
        <f>Prices!G1732</f>
        <v>42933</v>
      </c>
      <c r="B1732" s="21">
        <f>Prices!H1732</f>
        <v>3.9307546958196234E-4</v>
      </c>
      <c r="C1732" s="21">
        <f>Prices!I1732</f>
        <v>8.2151110686818907E-3</v>
      </c>
      <c r="D1732" s="21">
        <f>Prices!J1732</f>
        <v>-4.2440657582824004E-3</v>
      </c>
      <c r="E1732" s="21">
        <f>Prices!K1732</f>
        <v>-5.2912855823761262E-5</v>
      </c>
    </row>
    <row r="1733" spans="1:5" x14ac:dyDescent="0.2">
      <c r="A1733" s="41">
        <f>Prices!G1733</f>
        <v>42934</v>
      </c>
      <c r="B1733" s="21">
        <f>Prices!H1733</f>
        <v>-2.2258132551686979E-3</v>
      </c>
      <c r="C1733" s="21">
        <f>Prices!I1733</f>
        <v>1.4266780834292891E-2</v>
      </c>
      <c r="D1733" s="21">
        <f>Prices!J1733</f>
        <v>1.0411037261558898E-2</v>
      </c>
      <c r="E1733" s="21">
        <f>Prices!K1733</f>
        <v>5.9785700040282386E-4</v>
      </c>
    </row>
    <row r="1734" spans="1:5" x14ac:dyDescent="0.2">
      <c r="A1734" s="41">
        <f>Prices!G1734</f>
        <v>42935</v>
      </c>
      <c r="B1734" s="21">
        <f>Prices!H1734</f>
        <v>-4.3308312366581994E-3</v>
      </c>
      <c r="C1734" s="21">
        <f>Prices!I1734</f>
        <v>2.3622115350545592E-3</v>
      </c>
      <c r="D1734" s="21">
        <f>Prices!J1734</f>
        <v>-5.1817258158486368E-3</v>
      </c>
      <c r="E1734" s="21">
        <f>Prices!K1734</f>
        <v>5.3726394776609787E-3</v>
      </c>
    </row>
    <row r="1735" spans="1:5" x14ac:dyDescent="0.2">
      <c r="A1735" s="41">
        <f>Prices!G1735</f>
        <v>42936</v>
      </c>
      <c r="B1735" s="21">
        <f>Prices!H1735</f>
        <v>1.9769509631079514E-3</v>
      </c>
      <c r="C1735" s="21">
        <f>Prices!I1735</f>
        <v>1.7821757993601306E-3</v>
      </c>
      <c r="D1735" s="21">
        <f>Prices!J1735</f>
        <v>1.4536359410366906E-2</v>
      </c>
      <c r="E1735" s="21">
        <f>Prices!K1735</f>
        <v>-1.5365930076616241E-4</v>
      </c>
    </row>
    <row r="1736" spans="1:5" x14ac:dyDescent="0.2">
      <c r="A1736" s="41">
        <f>Prices!G1736</f>
        <v>42937</v>
      </c>
      <c r="B1736" s="21">
        <f>Prices!H1736</f>
        <v>1.710125212901484E-3</v>
      </c>
      <c r="C1736" s="21">
        <f>Prices!I1736</f>
        <v>-2.9454786811450306E-3</v>
      </c>
      <c r="D1736" s="21">
        <f>Prices!J1736</f>
        <v>3.5820779167992089E-3</v>
      </c>
      <c r="E1736" s="21">
        <f>Prices!K1736</f>
        <v>-3.6787160364093463E-4</v>
      </c>
    </row>
    <row r="1737" spans="1:5" x14ac:dyDescent="0.2">
      <c r="A1737" s="41">
        <f>Prices!G1737</f>
        <v>42940</v>
      </c>
      <c r="B1737" s="21">
        <f>Prices!H1737</f>
        <v>9.7178540232857828E-3</v>
      </c>
      <c r="C1737" s="21">
        <f>Prices!I1737</f>
        <v>1.2947588236472019E-2</v>
      </c>
      <c r="D1737" s="21">
        <f>Prices!J1737</f>
        <v>-1.1600401495482138E-2</v>
      </c>
      <c r="E1737" s="21">
        <f>Prices!K1737</f>
        <v>-1.063734846964759E-3</v>
      </c>
    </row>
    <row r="1738" spans="1:5" x14ac:dyDescent="0.2">
      <c r="A1738" s="41">
        <f>Prices!G1738</f>
        <v>42941</v>
      </c>
      <c r="B1738" s="21">
        <f>Prices!H1738</f>
        <v>2.1199039687034921E-2</v>
      </c>
      <c r="C1738" s="21">
        <f>Prices!I1738</f>
        <v>8.8553715747052841E-4</v>
      </c>
      <c r="D1738" s="21">
        <f>Prices!J1738</f>
        <v>-4.8148338988576178E-3</v>
      </c>
      <c r="E1738" s="21">
        <f>Prices!K1738</f>
        <v>2.9231717986644146E-3</v>
      </c>
    </row>
    <row r="1739" spans="1:5" x14ac:dyDescent="0.2">
      <c r="A1739" s="41">
        <f>Prices!G1739</f>
        <v>42942</v>
      </c>
      <c r="B1739" s="21">
        <f>Prices!H1739</f>
        <v>4.8391719630343664E-3</v>
      </c>
      <c r="C1739" s="21">
        <f>Prices!I1739</f>
        <v>1.2434239529637736E-2</v>
      </c>
      <c r="D1739" s="21">
        <f>Prices!J1739</f>
        <v>1.1551251382623473E-2</v>
      </c>
      <c r="E1739" s="21">
        <f>Prices!K1739</f>
        <v>2.8266382187114303E-4</v>
      </c>
    </row>
    <row r="1740" spans="1:5" x14ac:dyDescent="0.2">
      <c r="A1740" s="41">
        <f>Prices!G1740</f>
        <v>42943</v>
      </c>
      <c r="B1740" s="21">
        <f>Prices!H1740</f>
        <v>1.1153350086246971E-2</v>
      </c>
      <c r="C1740" s="21">
        <f>Prices!I1740</f>
        <v>-6.4589694897411176E-3</v>
      </c>
      <c r="D1740" s="21">
        <f>Prices!J1740</f>
        <v>-3.3002626055255502E-2</v>
      </c>
      <c r="E1740" s="21">
        <f>Prices!K1740</f>
        <v>-9.7268816832885019E-4</v>
      </c>
    </row>
    <row r="1741" spans="1:5" x14ac:dyDescent="0.2">
      <c r="A1741" s="41">
        <f>Prices!G1741</f>
        <v>42944</v>
      </c>
      <c r="B1741" s="21">
        <f>Prices!H1741</f>
        <v>3.7637065971058564E-4</v>
      </c>
      <c r="C1741" s="21">
        <f>Prices!I1741</f>
        <v>-2.4818362502140645E-2</v>
      </c>
      <c r="D1741" s="21">
        <f>Prices!J1741</f>
        <v>1.6384917276968114E-2</v>
      </c>
      <c r="E1741" s="21">
        <f>Prices!K1741</f>
        <v>-1.3411154893340216E-3</v>
      </c>
    </row>
    <row r="1742" spans="1:5" x14ac:dyDescent="0.2">
      <c r="A1742" s="41">
        <f>Prices!G1742</f>
        <v>42947</v>
      </c>
      <c r="B1742" s="21">
        <f>Prices!H1742</f>
        <v>2.2552578780044058E-3</v>
      </c>
      <c r="C1742" s="21">
        <f>Prices!I1742</f>
        <v>-3.1626191027583461E-2</v>
      </c>
      <c r="D1742" s="21">
        <f>Prices!J1742</f>
        <v>-1.1436874336227199E-2</v>
      </c>
      <c r="E1742" s="21">
        <f>Prices!K1742</f>
        <v>-7.2814567721435353E-4</v>
      </c>
    </row>
    <row r="1743" spans="1:5" x14ac:dyDescent="0.2">
      <c r="A1743" s="41">
        <f>Prices!G1743</f>
        <v>42948</v>
      </c>
      <c r="B1743" s="21">
        <f>Prices!H1743</f>
        <v>6.3758159984096908E-3</v>
      </c>
      <c r="C1743" s="21">
        <f>Prices!I1743</f>
        <v>8.5140762216455723E-3</v>
      </c>
      <c r="D1743" s="21">
        <f>Prices!J1743</f>
        <v>1.2184316801542749E-2</v>
      </c>
      <c r="E1743" s="21">
        <f>Prices!K1743</f>
        <v>2.4491150386565241E-3</v>
      </c>
    </row>
    <row r="1744" spans="1:5" x14ac:dyDescent="0.2">
      <c r="A1744" s="41">
        <f>Prices!G1744</f>
        <v>42949</v>
      </c>
      <c r="B1744" s="21">
        <f>Prices!H1744</f>
        <v>3.7252023277860633E-4</v>
      </c>
      <c r="C1744" s="21">
        <f>Prices!I1744</f>
        <v>-3.012118070448988E-4</v>
      </c>
      <c r="D1744" s="21">
        <f>Prices!J1744</f>
        <v>-6.0772241406648053E-4</v>
      </c>
      <c r="E1744" s="21">
        <f>Prices!K1744</f>
        <v>4.9264843488217025E-4</v>
      </c>
    </row>
    <row r="1745" spans="1:5" x14ac:dyDescent="0.2">
      <c r="A1745" s="41">
        <f>Prices!G1745</f>
        <v>42950</v>
      </c>
      <c r="B1745" s="21">
        <f>Prices!H1745</f>
        <v>4.2223115830047567E-3</v>
      </c>
      <c r="C1745" s="21">
        <f>Prices!I1745</f>
        <v>-9.006974345577845E-3</v>
      </c>
      <c r="D1745" s="21">
        <f>Prices!J1745</f>
        <v>1.2713550039572752E-2</v>
      </c>
      <c r="E1745" s="21">
        <f>Prices!K1745</f>
        <v>-2.1836540850557196E-3</v>
      </c>
    </row>
    <row r="1746" spans="1:5" x14ac:dyDescent="0.2">
      <c r="A1746" s="41">
        <f>Prices!G1746</f>
        <v>42951</v>
      </c>
      <c r="B1746" s="21">
        <f>Prices!H1746</f>
        <v>-4.8225311652275605E-3</v>
      </c>
      <c r="C1746" s="21">
        <f>Prices!I1746</f>
        <v>6.687664562865514E-4</v>
      </c>
      <c r="D1746" s="21">
        <f>Prices!J1746</f>
        <v>4.3848397048300569E-3</v>
      </c>
      <c r="E1746" s="21">
        <f>Prices!K1746</f>
        <v>1.8891035233321585E-3</v>
      </c>
    </row>
    <row r="1747" spans="1:5" x14ac:dyDescent="0.2">
      <c r="A1747" s="41">
        <f>Prices!G1747</f>
        <v>42954</v>
      </c>
      <c r="B1747" s="21">
        <f>Prices!H1747</f>
        <v>9.9402358240920537E-3</v>
      </c>
      <c r="C1747" s="21">
        <f>Prices!I1747</f>
        <v>4.7489228681574236E-3</v>
      </c>
      <c r="D1747" s="21">
        <f>Prices!J1747</f>
        <v>3.0739678761453559E-2</v>
      </c>
      <c r="E1747" s="21">
        <f>Prices!K1747</f>
        <v>1.647199796319665E-3</v>
      </c>
    </row>
    <row r="1748" spans="1:5" x14ac:dyDescent="0.2">
      <c r="A1748" s="41">
        <f>Prices!G1748</f>
        <v>42955</v>
      </c>
      <c r="B1748" s="21">
        <f>Prices!H1748</f>
        <v>3.8139252786688303E-3</v>
      </c>
      <c r="C1748" s="21">
        <f>Prices!I1748</f>
        <v>-2.4488922008736314E-3</v>
      </c>
      <c r="D1748" s="21">
        <f>Prices!J1748</f>
        <v>-1.1894687995047448E-2</v>
      </c>
      <c r="E1748" s="21">
        <f>Prices!K1748</f>
        <v>-2.414432693031987E-3</v>
      </c>
    </row>
    <row r="1749" spans="1:5" x14ac:dyDescent="0.2">
      <c r="A1749" s="41">
        <f>Prices!G1749</f>
        <v>42956</v>
      </c>
      <c r="B1749" s="21">
        <f>Prices!H1749</f>
        <v>6.536722585220321E-3</v>
      </c>
      <c r="C1749" s="21">
        <f>Prices!I1749</f>
        <v>-7.9104173485000651E-3</v>
      </c>
      <c r="D1749" s="21">
        <f>Prices!J1749</f>
        <v>1.0628737411022104E-2</v>
      </c>
      <c r="E1749" s="21">
        <f>Prices!K1749</f>
        <v>-3.6360853213901478E-4</v>
      </c>
    </row>
    <row r="1750" spans="1:5" x14ac:dyDescent="0.2">
      <c r="A1750" s="41">
        <f>Prices!G1750</f>
        <v>42957</v>
      </c>
      <c r="B1750" s="21">
        <f>Prices!H1750</f>
        <v>-1.1640663176685745E-2</v>
      </c>
      <c r="C1750" s="21">
        <f>Prices!I1750</f>
        <v>-2.5549588619041663E-2</v>
      </c>
      <c r="D1750" s="21">
        <f>Prices!J1750</f>
        <v>-4.2821525167293206E-2</v>
      </c>
      <c r="E1750" s="21">
        <f>Prices!K1750</f>
        <v>-1.4474441884265721E-2</v>
      </c>
    </row>
    <row r="1751" spans="1:5" x14ac:dyDescent="0.2">
      <c r="A1751" s="41">
        <f>Prices!G1751</f>
        <v>42958</v>
      </c>
      <c r="B1751" s="21">
        <f>Prices!H1751</f>
        <v>-3.2233765830634968E-3</v>
      </c>
      <c r="C1751" s="21">
        <f>Prices!I1751</f>
        <v>1.1568388627036352E-2</v>
      </c>
      <c r="D1751" s="21">
        <f>Prices!J1751</f>
        <v>-5.3296090156078502E-2</v>
      </c>
      <c r="E1751" s="21">
        <f>Prices!K1751</f>
        <v>1.2755698031536866E-3</v>
      </c>
    </row>
    <row r="1752" spans="1:5" x14ac:dyDescent="0.2">
      <c r="A1752" s="41">
        <f>Prices!G1752</f>
        <v>42961</v>
      </c>
      <c r="B1752" s="21">
        <f>Prices!H1752</f>
        <v>3.7311100800906582E-3</v>
      </c>
      <c r="C1752" s="21">
        <f>Prices!I1752</f>
        <v>1.5816260323572084E-2</v>
      </c>
      <c r="D1752" s="21">
        <f>Prices!J1752</f>
        <v>7.9763910608044553E-2</v>
      </c>
      <c r="E1752" s="21">
        <f>Prices!K1752</f>
        <v>1.0043754738020771E-2</v>
      </c>
    </row>
    <row r="1753" spans="1:5" x14ac:dyDescent="0.2">
      <c r="A1753" s="41">
        <f>Prices!G1753</f>
        <v>42962</v>
      </c>
      <c r="B1753" s="21">
        <f>Prices!H1753</f>
        <v>8.6761769223731413E-4</v>
      </c>
      <c r="C1753" s="21">
        <f>Prices!I1753</f>
        <v>-5.6950837945790589E-4</v>
      </c>
      <c r="D1753" s="21">
        <f>Prices!J1753</f>
        <v>-8.4324560914695867E-3</v>
      </c>
      <c r="E1753" s="21">
        <f>Prices!K1753</f>
        <v>-4.9880809626934308E-4</v>
      </c>
    </row>
    <row r="1754" spans="1:5" x14ac:dyDescent="0.2">
      <c r="A1754" s="41">
        <f>Prices!G1754</f>
        <v>42963</v>
      </c>
      <c r="B1754" s="21">
        <f>Prices!H1754</f>
        <v>2.599876602945255E-3</v>
      </c>
      <c r="C1754" s="21">
        <f>Prices!I1754</f>
        <v>-4.6401008440544178E-3</v>
      </c>
      <c r="D1754" s="21">
        <f>Prices!J1754</f>
        <v>-1.095928678792546E-2</v>
      </c>
      <c r="E1754" s="21">
        <f>Prices!K1754</f>
        <v>1.4201029160998413E-3</v>
      </c>
    </row>
    <row r="1755" spans="1:5" x14ac:dyDescent="0.2">
      <c r="A1755" s="41">
        <f>Prices!G1755</f>
        <v>42964</v>
      </c>
      <c r="B1755" s="21">
        <f>Prices!H1755</f>
        <v>-1.5806082324412385E-2</v>
      </c>
      <c r="C1755" s="21">
        <f>Prices!I1755</f>
        <v>-1.8002837776254998E-2</v>
      </c>
      <c r="D1755" s="21">
        <f>Prices!J1755</f>
        <v>-2.2282342401709787E-2</v>
      </c>
      <c r="E1755" s="21">
        <f>Prices!K1755</f>
        <v>-1.5436951897705553E-2</v>
      </c>
    </row>
    <row r="1756" spans="1:5" x14ac:dyDescent="0.2">
      <c r="A1756" s="41">
        <f>Prices!G1756</f>
        <v>42965</v>
      </c>
      <c r="B1756" s="21">
        <f>Prices!H1756</f>
        <v>-4.8934650105751628E-3</v>
      </c>
      <c r="C1756" s="21">
        <f>Prices!I1756</f>
        <v>-2.1861923831574259E-3</v>
      </c>
      <c r="D1756" s="21">
        <f>Prices!J1756</f>
        <v>1.8517664775519194E-4</v>
      </c>
      <c r="E1756" s="21">
        <f>Prices!K1756</f>
        <v>-1.8353673366143797E-3</v>
      </c>
    </row>
    <row r="1757" spans="1:5" x14ac:dyDescent="0.2">
      <c r="A1757" s="41">
        <f>Prices!G1757</f>
        <v>42968</v>
      </c>
      <c r="B1757" s="21">
        <f>Prices!H1757</f>
        <v>5.0435649993489937E-3</v>
      </c>
      <c r="C1757" s="21">
        <f>Prices!I1757</f>
        <v>-5.4044230842015262E-3</v>
      </c>
      <c r="D1757" s="21">
        <f>Prices!J1757</f>
        <v>-1.4550849631160712E-2</v>
      </c>
      <c r="E1757" s="21">
        <f>Prices!K1757</f>
        <v>1.1626509216591252E-3</v>
      </c>
    </row>
    <row r="1758" spans="1:5" x14ac:dyDescent="0.2">
      <c r="A1758" s="41">
        <f>Prices!G1758</f>
        <v>42969</v>
      </c>
      <c r="B1758" s="21">
        <f>Prices!H1758</f>
        <v>3.8888108601332384E-3</v>
      </c>
      <c r="C1758" s="21">
        <f>Prices!I1758</f>
        <v>1.4276872997944334E-2</v>
      </c>
      <c r="D1758" s="21">
        <f>Prices!J1758</f>
        <v>2.2262966523846073E-2</v>
      </c>
      <c r="E1758" s="21">
        <f>Prices!K1758</f>
        <v>9.9407799622499571E-3</v>
      </c>
    </row>
    <row r="1759" spans="1:5" x14ac:dyDescent="0.2">
      <c r="A1759" s="41">
        <f>Prices!G1759</f>
        <v>42970</v>
      </c>
      <c r="B1759" s="21">
        <f>Prices!H1759</f>
        <v>-7.4950739359263185E-4</v>
      </c>
      <c r="C1759" s="21">
        <f>Prices!I1759</f>
        <v>-9.2046680891573196E-3</v>
      </c>
      <c r="D1759" s="21">
        <f>Prices!J1759</f>
        <v>1.9993626636784612E-2</v>
      </c>
      <c r="E1759" s="21">
        <f>Prices!K1759</f>
        <v>-3.453592835692465E-3</v>
      </c>
    </row>
    <row r="1760" spans="1:5" x14ac:dyDescent="0.2">
      <c r="A1760" s="41">
        <f>Prices!G1760</f>
        <v>42971</v>
      </c>
      <c r="B1760" s="21">
        <f>Prices!H1760</f>
        <v>-2.0260524860703115E-2</v>
      </c>
      <c r="C1760" s="21">
        <f>Prices!I1760</f>
        <v>-5.7933225706933156E-3</v>
      </c>
      <c r="D1760" s="21">
        <f>Prices!J1760</f>
        <v>-3.6793870729626699E-3</v>
      </c>
      <c r="E1760" s="21">
        <f>Prices!K1760</f>
        <v>-2.074461923330162E-3</v>
      </c>
    </row>
    <row r="1761" spans="1:5" x14ac:dyDescent="0.2">
      <c r="A1761" s="41">
        <f>Prices!G1761</f>
        <v>42972</v>
      </c>
      <c r="B1761" s="21">
        <f>Prices!H1761</f>
        <v>3.702120854672618E-3</v>
      </c>
      <c r="C1761" s="21">
        <f>Prices!I1761</f>
        <v>-7.548970962421353E-3</v>
      </c>
      <c r="D1761" s="21">
        <f>Prices!J1761</f>
        <v>-8.3538949724053513E-3</v>
      </c>
      <c r="E1761" s="21">
        <f>Prices!K1761</f>
        <v>1.6728693048759791E-3</v>
      </c>
    </row>
    <row r="1762" spans="1:5" x14ac:dyDescent="0.2">
      <c r="A1762" s="41">
        <f>Prices!G1762</f>
        <v>42975</v>
      </c>
      <c r="B1762" s="21">
        <f>Prices!H1762</f>
        <v>-7.6308551062315225E-3</v>
      </c>
      <c r="C1762" s="21">
        <f>Prices!I1762</f>
        <v>8.0397350159855385E-4</v>
      </c>
      <c r="D1762" s="21">
        <f>Prices!J1762</f>
        <v>7.0815454744501682E-3</v>
      </c>
      <c r="E1762" s="21">
        <f>Prices!K1762</f>
        <v>4.8707188806340618E-4</v>
      </c>
    </row>
    <row r="1763" spans="1:5" x14ac:dyDescent="0.2">
      <c r="A1763" s="41">
        <f>Prices!G1763</f>
        <v>42976</v>
      </c>
      <c r="B1763" s="21">
        <f>Prices!H1763</f>
        <v>9.4835640448878121E-3</v>
      </c>
      <c r="C1763" s="21">
        <f>Prices!I1763</f>
        <v>8.4987723543559213E-3</v>
      </c>
      <c r="D1763" s="21">
        <f>Prices!J1763</f>
        <v>-1.6369876042059417E-3</v>
      </c>
      <c r="E1763" s="21">
        <f>Prices!K1763</f>
        <v>8.428219030980344E-4</v>
      </c>
    </row>
    <row r="1764" spans="1:5" x14ac:dyDescent="0.2">
      <c r="A1764" s="41">
        <f>Prices!G1764</f>
        <v>42977</v>
      </c>
      <c r="B1764" s="21">
        <f>Prices!H1764</f>
        <v>-2.9198535206192127E-3</v>
      </c>
      <c r="C1764" s="21">
        <f>Prices!I1764</f>
        <v>1.418154503116309E-2</v>
      </c>
      <c r="D1764" s="21">
        <f>Prices!J1764</f>
        <v>5.9506335543466626E-3</v>
      </c>
      <c r="E1764" s="21">
        <f>Prices!K1764</f>
        <v>4.6151489080887842E-3</v>
      </c>
    </row>
    <row r="1765" spans="1:5" x14ac:dyDescent="0.2">
      <c r="A1765" s="41">
        <f>Prices!G1765</f>
        <v>42978</v>
      </c>
      <c r="B1765" s="21">
        <f>Prices!H1765</f>
        <v>-5.9843262521958778E-3</v>
      </c>
      <c r="C1765" s="21">
        <f>Prices!I1765</f>
        <v>1.3445724366368594E-2</v>
      </c>
      <c r="D1765" s="21">
        <f>Prices!J1765</f>
        <v>2.269432198893595E-2</v>
      </c>
      <c r="E1765" s="21">
        <f>Prices!K1765</f>
        <v>5.7209760360981132E-3</v>
      </c>
    </row>
    <row r="1766" spans="1:5" x14ac:dyDescent="0.2">
      <c r="A1766" s="41">
        <f>Prices!G1766</f>
        <v>42979</v>
      </c>
      <c r="B1766" s="21">
        <f>Prices!H1766</f>
        <v>3.8426315578875994E-3</v>
      </c>
      <c r="C1766" s="21">
        <f>Prices!I1766</f>
        <v>-2.3964983259988637E-3</v>
      </c>
      <c r="D1766" s="21">
        <f>Prices!J1766</f>
        <v>6.0196264471363836E-3</v>
      </c>
      <c r="E1766" s="21">
        <f>Prices!K1766</f>
        <v>1.9825408914242448E-3</v>
      </c>
    </row>
    <row r="1767" spans="1:5" x14ac:dyDescent="0.2">
      <c r="A1767" s="41">
        <f>Prices!G1767</f>
        <v>42983</v>
      </c>
      <c r="B1767" s="21">
        <f>Prices!H1767</f>
        <v>1.8246856577566271E-2</v>
      </c>
      <c r="C1767" s="21">
        <f>Prices!I1767</f>
        <v>-1.3268556714559621E-2</v>
      </c>
      <c r="D1767" s="21">
        <f>Prices!J1767</f>
        <v>-2.669235058458197E-2</v>
      </c>
      <c r="E1767" s="21">
        <f>Prices!K1767</f>
        <v>-7.5508068199755529E-3</v>
      </c>
    </row>
    <row r="1768" spans="1:5" x14ac:dyDescent="0.2">
      <c r="A1768" s="41">
        <f>Prices!G1768</f>
        <v>42984</v>
      </c>
      <c r="B1768" s="21">
        <f>Prices!H1768</f>
        <v>3.5088012367201419E-3</v>
      </c>
      <c r="C1768" s="21">
        <f>Prices!I1768</f>
        <v>2.6210113118525502E-3</v>
      </c>
      <c r="D1768" s="21">
        <f>Prices!J1768</f>
        <v>-6.0292136018758047E-4</v>
      </c>
      <c r="E1768" s="21">
        <f>Prices!K1768</f>
        <v>3.1287266079642606E-3</v>
      </c>
    </row>
    <row r="1769" spans="1:5" x14ac:dyDescent="0.2">
      <c r="A1769" s="41">
        <f>Prices!G1769</f>
        <v>42985</v>
      </c>
      <c r="B1769" s="21">
        <f>Prices!H1769</f>
        <v>4.9945866676612131E-4</v>
      </c>
      <c r="C1769" s="21">
        <f>Prices!I1769</f>
        <v>1.2058274795526902E-2</v>
      </c>
      <c r="D1769" s="21">
        <f>Prices!J1769</f>
        <v>4.6441892070678836E-3</v>
      </c>
      <c r="E1769" s="21">
        <f>Prices!K1769</f>
        <v>-1.7843595846800397E-4</v>
      </c>
    </row>
    <row r="1770" spans="1:5" x14ac:dyDescent="0.2">
      <c r="A1770" s="41">
        <f>Prices!G1770</f>
        <v>42986</v>
      </c>
      <c r="B1770" s="21">
        <f>Prices!H1770</f>
        <v>-1.5476696471299529E-2</v>
      </c>
      <c r="C1770" s="21">
        <f>Prices!I1770</f>
        <v>-1.3854454749979483E-2</v>
      </c>
      <c r="D1770" s="21">
        <f>Prices!J1770</f>
        <v>-1.7349417750555873E-2</v>
      </c>
      <c r="E1770" s="21">
        <f>Prices!K1770</f>
        <v>-1.4888506973723681E-3</v>
      </c>
    </row>
    <row r="1771" spans="1:5" x14ac:dyDescent="0.2">
      <c r="A1771" s="41">
        <f>Prices!G1771</f>
        <v>42989</v>
      </c>
      <c r="B1771" s="21">
        <f>Prices!H1771</f>
        <v>2.5356117486614125E-3</v>
      </c>
      <c r="C1771" s="21">
        <f>Prices!I1771</f>
        <v>1.2485778296903893E-2</v>
      </c>
      <c r="D1771" s="21">
        <f>Prices!J1771</f>
        <v>3.243983716968768E-2</v>
      </c>
      <c r="E1771" s="21">
        <f>Prices!K1771</f>
        <v>1.0839298999797853E-2</v>
      </c>
    </row>
    <row r="1772" spans="1:5" x14ac:dyDescent="0.2">
      <c r="A1772" s="41">
        <f>Prices!G1772</f>
        <v>42990</v>
      </c>
      <c r="B1772" s="21">
        <f>Prices!H1772</f>
        <v>6.7021230971181693E-3</v>
      </c>
      <c r="C1772" s="21">
        <f>Prices!I1772</f>
        <v>4.7241771774257924E-3</v>
      </c>
      <c r="D1772" s="21">
        <f>Prices!J1772</f>
        <v>3.6091466976724274E-3</v>
      </c>
      <c r="E1772" s="21">
        <f>Prices!K1772</f>
        <v>3.3639479926761418E-3</v>
      </c>
    </row>
    <row r="1773" spans="1:5" x14ac:dyDescent="0.2">
      <c r="A1773" s="41">
        <f>Prices!G1773</f>
        <v>42991</v>
      </c>
      <c r="B1773" s="21">
        <f>Prices!H1773</f>
        <v>3.1400043868725198E-3</v>
      </c>
      <c r="C1773" s="21">
        <f>Prices!I1773</f>
        <v>1.732170188562443E-2</v>
      </c>
      <c r="D1773" s="21">
        <f>Prices!J1773</f>
        <v>4.4806502148955207E-3</v>
      </c>
      <c r="E1773" s="21">
        <f>Prices!K1773</f>
        <v>7.5712083218859583E-4</v>
      </c>
    </row>
    <row r="1774" spans="1:5" x14ac:dyDescent="0.2">
      <c r="A1774" s="41">
        <f>Prices!G1774</f>
        <v>42992</v>
      </c>
      <c r="B1774" s="21">
        <f>Prices!H1774</f>
        <v>-2.2537556327697199E-3</v>
      </c>
      <c r="C1774" s="21">
        <f>Prices!I1774</f>
        <v>-7.3929412445128406E-3</v>
      </c>
      <c r="D1774" s="21">
        <f>Prices!J1774</f>
        <v>-5.6934834932540479E-3</v>
      </c>
      <c r="E1774" s="21">
        <f>Prices!K1774</f>
        <v>-1.1007176163723154E-3</v>
      </c>
    </row>
    <row r="1775" spans="1:5" x14ac:dyDescent="0.2">
      <c r="A1775" s="41">
        <f>Prices!G1775</f>
        <v>42993</v>
      </c>
      <c r="B1775" s="21">
        <f>Prices!H1775</f>
        <v>8.7848892846122146E-3</v>
      </c>
      <c r="C1775" s="21">
        <f>Prices!I1775</f>
        <v>-5.462551438561003E-3</v>
      </c>
      <c r="D1775" s="21">
        <f>Prices!J1775</f>
        <v>6.3223362481555245E-2</v>
      </c>
      <c r="E1775" s="21">
        <f>Prices!K1775</f>
        <v>1.8471813753215827E-3</v>
      </c>
    </row>
    <row r="1776" spans="1:5" x14ac:dyDescent="0.2">
      <c r="A1776" s="41">
        <f>Prices!G1776</f>
        <v>42996</v>
      </c>
      <c r="B1776" s="21">
        <f>Prices!H1776</f>
        <v>-4.7272288233982359E-3</v>
      </c>
      <c r="C1776" s="21">
        <f>Prices!I1776</f>
        <v>-1.2768695761194548E-2</v>
      </c>
      <c r="D1776" s="21">
        <f>Prices!J1776</f>
        <v>4.130823174672682E-2</v>
      </c>
      <c r="E1776" s="21">
        <f>Prices!K1776</f>
        <v>1.4559208669275847E-3</v>
      </c>
    </row>
    <row r="1777" spans="1:5" x14ac:dyDescent="0.2">
      <c r="A1777" s="41">
        <f>Prices!G1777</f>
        <v>42997</v>
      </c>
      <c r="B1777" s="21">
        <f>Prices!H1777</f>
        <v>6.2490721930726751E-4</v>
      </c>
      <c r="C1777" s="21">
        <f>Prices!I1777</f>
        <v>-4.444704479508399E-3</v>
      </c>
      <c r="D1777" s="21">
        <f>Prices!J1777</f>
        <v>-1.0666065930501345E-3</v>
      </c>
      <c r="E1777" s="21">
        <f>Prices!K1777</f>
        <v>1.1101953656169616E-3</v>
      </c>
    </row>
    <row r="1778" spans="1:5" x14ac:dyDescent="0.2">
      <c r="A1778" s="41">
        <f>Prices!G1778</f>
        <v>42998</v>
      </c>
      <c r="B1778" s="21">
        <f>Prices!H1778</f>
        <v>5.621620013202649E-3</v>
      </c>
      <c r="C1778" s="21">
        <f>Prices!I1778</f>
        <v>3.4540972902559197E-3</v>
      </c>
      <c r="D1778" s="21">
        <f>Prices!J1778</f>
        <v>-8.0597318394522999E-3</v>
      </c>
      <c r="E1778" s="21">
        <f>Prices!K1778</f>
        <v>6.3434785956006934E-4</v>
      </c>
    </row>
    <row r="1779" spans="1:5" x14ac:dyDescent="0.2">
      <c r="A1779" s="41">
        <f>Prices!G1779</f>
        <v>42999</v>
      </c>
      <c r="B1779" s="21">
        <f>Prices!H1779</f>
        <v>-6.0872874750097471E-3</v>
      </c>
      <c r="C1779" s="21">
        <f>Prices!I1779</f>
        <v>-8.7956639118409452E-3</v>
      </c>
      <c r="D1779" s="21">
        <f>Prices!J1779</f>
        <v>-2.7335114332376564E-2</v>
      </c>
      <c r="E1779" s="21">
        <f>Prices!K1779</f>
        <v>-3.0459174682084811E-3</v>
      </c>
    </row>
    <row r="1780" spans="1:5" x14ac:dyDescent="0.2">
      <c r="A1780" s="41">
        <f>Prices!G1780</f>
        <v>43000</v>
      </c>
      <c r="B1780" s="21">
        <f>Prices!H1780</f>
        <v>-5.9991510924161367E-3</v>
      </c>
      <c r="C1780" s="21">
        <f>Prices!I1780</f>
        <v>-9.899903967590884E-3</v>
      </c>
      <c r="D1780" s="21">
        <f>Prices!J1780</f>
        <v>-9.7370913485275157E-3</v>
      </c>
      <c r="E1780" s="21">
        <f>Prices!K1780</f>
        <v>6.4779370411760517E-4</v>
      </c>
    </row>
    <row r="1781" spans="1:5" x14ac:dyDescent="0.2">
      <c r="A1781" s="41">
        <f>Prices!G1781</f>
        <v>43003</v>
      </c>
      <c r="B1781" s="21">
        <f>Prices!H1781</f>
        <v>-4.7780768760057515E-3</v>
      </c>
      <c r="C1781" s="21">
        <f>Prices!I1781</f>
        <v>-1.6029796101939331E-2</v>
      </c>
      <c r="D1781" s="21">
        <f>Prices!J1781</f>
        <v>-4.469223412481349E-2</v>
      </c>
      <c r="E1781" s="21">
        <f>Prices!K1781</f>
        <v>-2.2220504449805834E-3</v>
      </c>
    </row>
    <row r="1782" spans="1:5" x14ac:dyDescent="0.2">
      <c r="A1782" s="41">
        <f>Prices!G1782</f>
        <v>43004</v>
      </c>
      <c r="B1782" s="21">
        <f>Prices!H1782</f>
        <v>3.0324531091529836E-3</v>
      </c>
      <c r="C1782" s="21">
        <f>Prices!I1782</f>
        <v>-1.2661941998771686E-3</v>
      </c>
      <c r="D1782" s="21">
        <f>Prices!J1782</f>
        <v>5.6137251321510817E-3</v>
      </c>
      <c r="E1782" s="21">
        <f>Prices!K1782</f>
        <v>7.2166817408181316E-5</v>
      </c>
    </row>
    <row r="1783" spans="1:5" x14ac:dyDescent="0.2">
      <c r="A1783" s="41">
        <f>Prices!G1783</f>
        <v>43005</v>
      </c>
      <c r="B1783" s="21">
        <f>Prices!H1783</f>
        <v>-1.2599871149942758E-3</v>
      </c>
      <c r="C1783" s="21">
        <f>Prices!I1783</f>
        <v>1.3072633197261707E-2</v>
      </c>
      <c r="D1783" s="21">
        <f>Prices!J1783</f>
        <v>2.1923530659144541E-2</v>
      </c>
      <c r="E1783" s="21">
        <f>Prices!K1783</f>
        <v>4.0851438780649119E-3</v>
      </c>
    </row>
    <row r="1784" spans="1:5" x14ac:dyDescent="0.2">
      <c r="A1784" s="41">
        <f>Prices!G1784</f>
        <v>43006</v>
      </c>
      <c r="B1784" s="21">
        <f>Prices!H1784</f>
        <v>-4.2877787001733628E-3</v>
      </c>
      <c r="C1784" s="21">
        <f>Prices!I1784</f>
        <v>5.8157414972372923E-3</v>
      </c>
      <c r="D1784" s="21">
        <f>Prices!J1784</f>
        <v>-2.8412082545126172E-4</v>
      </c>
      <c r="E1784" s="21">
        <f>Prices!K1784</f>
        <v>1.2046157831626658E-3</v>
      </c>
    </row>
    <row r="1785" spans="1:5" x14ac:dyDescent="0.2">
      <c r="A1785" s="41">
        <f>Prices!G1785</f>
        <v>43007</v>
      </c>
      <c r="B1785" s="21">
        <f>Prices!H1785</f>
        <v>-1.025981934567121E-2</v>
      </c>
      <c r="C1785" s="21">
        <f>Prices!I1785</f>
        <v>5.1756876119710693E-3</v>
      </c>
      <c r="D1785" s="21">
        <f>Prices!J1785</f>
        <v>1.7588645110546919E-2</v>
      </c>
      <c r="E1785" s="21">
        <f>Prices!K1785</f>
        <v>3.7051097509217534E-3</v>
      </c>
    </row>
    <row r="1786" spans="1:5" x14ac:dyDescent="0.2">
      <c r="A1786" s="41">
        <f>Prices!G1786</f>
        <v>43010</v>
      </c>
      <c r="B1786" s="21">
        <f>Prices!H1786</f>
        <v>3.9672779538559196E-3</v>
      </c>
      <c r="C1786" s="21">
        <f>Prices!I1786</f>
        <v>-2.2468759056709642E-3</v>
      </c>
      <c r="D1786" s="21">
        <f>Prices!J1786</f>
        <v>1.2862625146845552E-3</v>
      </c>
      <c r="E1786" s="21">
        <f>Prices!K1786</f>
        <v>3.8740035506961146E-3</v>
      </c>
    </row>
    <row r="1787" spans="1:5" x14ac:dyDescent="0.2">
      <c r="A1787" s="41">
        <f>Prices!G1787</f>
        <v>43011</v>
      </c>
      <c r="B1787" s="21">
        <f>Prices!H1787</f>
        <v>9.8153747913849246E-3</v>
      </c>
      <c r="C1787" s="21">
        <f>Prices!I1787</f>
        <v>-2.1789180745109826E-3</v>
      </c>
      <c r="D1787" s="21">
        <f>Prices!J1787</f>
        <v>2.06751209811884E-3</v>
      </c>
      <c r="E1787" s="21">
        <f>Prices!K1787</f>
        <v>2.1588381521699951E-3</v>
      </c>
    </row>
    <row r="1788" spans="1:5" x14ac:dyDescent="0.2">
      <c r="A1788" s="41">
        <f>Prices!G1788</f>
        <v>43012</v>
      </c>
      <c r="B1788" s="21">
        <f>Prices!H1788</f>
        <v>-1.6411471471693335E-3</v>
      </c>
      <c r="C1788" s="21">
        <f>Prices!I1788</f>
        <v>8.7242617075156126E-3</v>
      </c>
      <c r="D1788" s="21">
        <f>Prices!J1788</f>
        <v>8.3624774072761365E-3</v>
      </c>
      <c r="E1788" s="21">
        <f>Prices!K1788</f>
        <v>1.2467201282879703E-3</v>
      </c>
    </row>
    <row r="1789" spans="1:5" x14ac:dyDescent="0.2">
      <c r="A1789" s="41">
        <f>Prices!G1789</f>
        <v>43013</v>
      </c>
      <c r="B1789" s="21">
        <f>Prices!H1789</f>
        <v>4.046010937885678E-3</v>
      </c>
      <c r="C1789" s="21">
        <f>Prices!I1789</f>
        <v>1.5951120714175371E-2</v>
      </c>
      <c r="D1789" s="21">
        <f>Prices!J1789</f>
        <v>-5.5241295845387395E-4</v>
      </c>
      <c r="E1789" s="21">
        <f>Prices!K1789</f>
        <v>5.6467873211865083E-3</v>
      </c>
    </row>
    <row r="1790" spans="1:5" x14ac:dyDescent="0.2">
      <c r="A1790" s="41">
        <f>Prices!G1790</f>
        <v>43014</v>
      </c>
      <c r="B1790" s="21">
        <f>Prices!H1790</f>
        <v>-5.1631732409878625E-3</v>
      </c>
      <c r="C1790" s="21">
        <f>Prices!I1790</f>
        <v>8.9004547911344378E-3</v>
      </c>
      <c r="D1790" s="21">
        <f>Prices!J1790</f>
        <v>2.9313597016373816E-3</v>
      </c>
      <c r="E1790" s="21">
        <f>Prices!K1790</f>
        <v>-1.0736343152785155E-3</v>
      </c>
    </row>
    <row r="1791" spans="1:5" x14ac:dyDescent="0.2">
      <c r="A1791" s="41">
        <f>Prices!G1791</f>
        <v>43017</v>
      </c>
      <c r="B1791" s="21">
        <f>Prices!H1791</f>
        <v>1.9367305128239289E-2</v>
      </c>
      <c r="C1791" s="21">
        <f>Prices!I1791</f>
        <v>1.4248351800110193E-3</v>
      </c>
      <c r="D1791" s="21">
        <f>Prices!J1791</f>
        <v>2.2559138340092488E-2</v>
      </c>
      <c r="E1791" s="21">
        <f>Prices!K1791</f>
        <v>-1.8044340510071644E-3</v>
      </c>
    </row>
    <row r="1792" spans="1:5" x14ac:dyDescent="0.2">
      <c r="A1792" s="41">
        <f>Prices!G1792</f>
        <v>43018</v>
      </c>
      <c r="B1792" s="21">
        <f>Prices!H1792</f>
        <v>4.4703770640741998E-2</v>
      </c>
      <c r="C1792" s="21">
        <f>Prices!I1792</f>
        <v>-3.8244362077108907E-3</v>
      </c>
      <c r="D1792" s="21">
        <f>Prices!J1792</f>
        <v>1.9095018570126632E-2</v>
      </c>
      <c r="E1792" s="21">
        <f>Prices!K1792</f>
        <v>2.3224126121230704E-3</v>
      </c>
    </row>
    <row r="1793" spans="1:5" x14ac:dyDescent="0.2">
      <c r="A1793" s="41">
        <f>Prices!G1793</f>
        <v>43019</v>
      </c>
      <c r="B1793" s="21">
        <f>Prices!H1793</f>
        <v>1.9018355365679359E-2</v>
      </c>
      <c r="C1793" s="21">
        <f>Prices!I1793</f>
        <v>7.9011220660518688E-3</v>
      </c>
      <c r="D1793" s="21">
        <f>Prices!J1793</f>
        <v>1.0638908380138146E-2</v>
      </c>
      <c r="E1793" s="21">
        <f>Prices!K1793</f>
        <v>1.8035070386159813E-3</v>
      </c>
    </row>
    <row r="1794" spans="1:5" x14ac:dyDescent="0.2">
      <c r="A1794" s="41">
        <f>Prices!G1794</f>
        <v>43020</v>
      </c>
      <c r="B1794" s="21">
        <f>Prices!H1794</f>
        <v>4.315700556494894E-3</v>
      </c>
      <c r="C1794" s="21">
        <f>Prices!I1794</f>
        <v>5.9598223115577831E-3</v>
      </c>
      <c r="D1794" s="21">
        <f>Prices!J1794</f>
        <v>4.7134521544345276E-4</v>
      </c>
      <c r="E1794" s="21">
        <f>Prices!K1794</f>
        <v>-1.686752718675133E-3</v>
      </c>
    </row>
    <row r="1795" spans="1:5" x14ac:dyDescent="0.2">
      <c r="A1795" s="41">
        <f>Prices!G1795</f>
        <v>43021</v>
      </c>
      <c r="B1795" s="21">
        <f>Prices!H1795</f>
        <v>6.039507274552258E-3</v>
      </c>
      <c r="C1795" s="21">
        <f>Prices!I1795</f>
        <v>2.0080964237381149E-3</v>
      </c>
      <c r="D1795" s="21">
        <f>Prices!J1795</f>
        <v>1.8635675584702138E-2</v>
      </c>
      <c r="E1795" s="21">
        <f>Prices!K1795</f>
        <v>8.7810722352688053E-4</v>
      </c>
    </row>
    <row r="1796" spans="1:5" x14ac:dyDescent="0.2">
      <c r="A1796" s="41">
        <f>Prices!G1796</f>
        <v>43024</v>
      </c>
      <c r="B1796" s="21">
        <f>Prices!H1796</f>
        <v>-1.0159209170242179E-2</v>
      </c>
      <c r="C1796" s="21">
        <f>Prices!I1796</f>
        <v>3.3900728292748372E-3</v>
      </c>
      <c r="D1796" s="21">
        <f>Prices!J1796</f>
        <v>1.7164406459876602E-2</v>
      </c>
      <c r="E1796" s="21">
        <f>Prices!K1796</f>
        <v>1.7507534306602235E-3</v>
      </c>
    </row>
    <row r="1797" spans="1:5" x14ac:dyDescent="0.2">
      <c r="A1797" s="41">
        <f>Prices!G1797</f>
        <v>43025</v>
      </c>
      <c r="B1797" s="21">
        <f>Prices!H1797</f>
        <v>2.7989249031143671E-3</v>
      </c>
      <c r="C1797" s="21">
        <f>Prices!I1797</f>
        <v>2.7724162069471259E-3</v>
      </c>
      <c r="D1797" s="21">
        <f>Prices!J1797</f>
        <v>-9.0959407578050655E-4</v>
      </c>
      <c r="E1797" s="21">
        <f>Prices!K1797</f>
        <v>6.725786553094526E-4</v>
      </c>
    </row>
    <row r="1798" spans="1:5" x14ac:dyDescent="0.2">
      <c r="A1798" s="41">
        <f>Prices!G1798</f>
        <v>43026</v>
      </c>
      <c r="B1798" s="21">
        <f>Prices!H1798</f>
        <v>2.7914882779545981E-3</v>
      </c>
      <c r="C1798" s="21">
        <f>Prices!I1798</f>
        <v>-1.2020305170978629E-2</v>
      </c>
      <c r="D1798" s="21">
        <f>Prices!J1798</f>
        <v>-8.5949610480273719E-4</v>
      </c>
      <c r="E1798" s="21">
        <f>Prices!K1798</f>
        <v>7.4233516213828565E-4</v>
      </c>
    </row>
    <row r="1799" spans="1:5" x14ac:dyDescent="0.2">
      <c r="A1799" s="41">
        <f>Prices!G1799</f>
        <v>43027</v>
      </c>
      <c r="B1799" s="21">
        <f>Prices!H1799</f>
        <v>2.0875074369800387E-3</v>
      </c>
      <c r="C1799" s="21">
        <f>Prices!I1799</f>
        <v>-1.042120212526465E-2</v>
      </c>
      <c r="D1799" s="21">
        <f>Prices!J1799</f>
        <v>1.1137170644885952E-3</v>
      </c>
      <c r="E1799" s="21">
        <f>Prices!K1799</f>
        <v>3.279979372339259E-4</v>
      </c>
    </row>
    <row r="1800" spans="1:5" x14ac:dyDescent="0.2">
      <c r="A1800" s="41">
        <f>Prices!G1800</f>
        <v>43028</v>
      </c>
      <c r="B1800" s="21">
        <f>Prices!H1800</f>
        <v>1.2037149731104728E-2</v>
      </c>
      <c r="C1800" s="21">
        <f>Prices!I1800</f>
        <v>-3.7502432399757479E-3</v>
      </c>
      <c r="D1800" s="21">
        <f>Prices!J1800</f>
        <v>-4.5499824772079478E-3</v>
      </c>
      <c r="E1800" s="21">
        <f>Prices!K1800</f>
        <v>5.1168426285272961E-3</v>
      </c>
    </row>
    <row r="1801" spans="1:5" x14ac:dyDescent="0.2">
      <c r="A1801" s="41">
        <f>Prices!G1801</f>
        <v>43031</v>
      </c>
      <c r="B1801" s="21">
        <f>Prices!H1801</f>
        <v>1.3838117849659826E-2</v>
      </c>
      <c r="C1801" s="21">
        <f>Prices!I1801</f>
        <v>-1.689883197766251E-2</v>
      </c>
      <c r="D1801" s="21">
        <f>Prices!J1801</f>
        <v>-1.422183463161697E-3</v>
      </c>
      <c r="E1801" s="21">
        <f>Prices!K1801</f>
        <v>-3.9724842459165632E-3</v>
      </c>
    </row>
    <row r="1802" spans="1:5" x14ac:dyDescent="0.2">
      <c r="A1802" s="41">
        <f>Prices!G1802</f>
        <v>43032</v>
      </c>
      <c r="B1802" s="21">
        <f>Prices!H1802</f>
        <v>-7.5580875883212092E-3</v>
      </c>
      <c r="C1802" s="21">
        <f>Prices!I1802</f>
        <v>9.934793617109916E-3</v>
      </c>
      <c r="D1802" s="21">
        <f>Prices!J1802</f>
        <v>1.0476840600177173E-2</v>
      </c>
      <c r="E1802" s="21">
        <f>Prices!K1802</f>
        <v>1.6179085343193123E-3</v>
      </c>
    </row>
    <row r="1803" spans="1:5" x14ac:dyDescent="0.2">
      <c r="A1803" s="41">
        <f>Prices!G1803</f>
        <v>43033</v>
      </c>
      <c r="B1803" s="21">
        <f>Prices!H1803</f>
        <v>5.6831480056720547E-3</v>
      </c>
      <c r="C1803" s="21">
        <f>Prices!I1803</f>
        <v>-3.0637974302029081E-3</v>
      </c>
      <c r="D1803" s="21">
        <f>Prices!J1803</f>
        <v>-2.5266745286884329E-2</v>
      </c>
      <c r="E1803" s="21">
        <f>Prices!K1803</f>
        <v>-4.6630499607169806E-3</v>
      </c>
    </row>
    <row r="1804" spans="1:5" x14ac:dyDescent="0.2">
      <c r="A1804" s="41">
        <f>Prices!G1804</f>
        <v>43034</v>
      </c>
      <c r="B1804" s="21">
        <f>Prices!H1804</f>
        <v>1.5826571553463889E-3</v>
      </c>
      <c r="C1804" s="21">
        <f>Prices!I1804</f>
        <v>-4.9340781595808014E-4</v>
      </c>
      <c r="D1804" s="21">
        <f>Prices!J1804</f>
        <v>1.0482366764694939E-2</v>
      </c>
      <c r="E1804" s="21">
        <f>Prices!K1804</f>
        <v>1.2709462192490584E-3</v>
      </c>
    </row>
    <row r="1805" spans="1:5" x14ac:dyDescent="0.2">
      <c r="A1805" s="41">
        <f>Prices!G1805</f>
        <v>43035</v>
      </c>
      <c r="B1805" s="21">
        <f>Prices!H1805</f>
        <v>-5.0780532990147018E-3</v>
      </c>
      <c r="C1805" s="21">
        <f>Prices!I1805</f>
        <v>0.13216381127257715</v>
      </c>
      <c r="D1805" s="21">
        <f>Prices!J1805</f>
        <v>3.1529716549758779E-2</v>
      </c>
      <c r="E1805" s="21">
        <f>Prices!K1805</f>
        <v>8.0730224930307681E-3</v>
      </c>
    </row>
    <row r="1806" spans="1:5" x14ac:dyDescent="0.2">
      <c r="A1806" s="41">
        <f>Prices!G1806</f>
        <v>43038</v>
      </c>
      <c r="B1806" s="21">
        <f>Prices!H1806</f>
        <v>-1.3836770081987868E-2</v>
      </c>
      <c r="C1806" s="21">
        <f>Prices!I1806</f>
        <v>8.9922144423406625E-3</v>
      </c>
      <c r="D1806" s="21">
        <f>Prices!J1806</f>
        <v>9.8085353546883969E-3</v>
      </c>
      <c r="E1806" s="21">
        <f>Prices!K1806</f>
        <v>-3.192470480425591E-3</v>
      </c>
    </row>
    <row r="1807" spans="1:5" x14ac:dyDescent="0.2">
      <c r="A1807" s="41">
        <f>Prices!G1807</f>
        <v>43039</v>
      </c>
      <c r="B1807" s="21">
        <f>Prices!H1807</f>
        <v>4.1401851527191015E-3</v>
      </c>
      <c r="C1807" s="21">
        <f>Prices!I1807</f>
        <v>-5.0141711717427428E-3</v>
      </c>
      <c r="D1807" s="21">
        <f>Prices!J1807</f>
        <v>1.4570319561283851E-2</v>
      </c>
      <c r="E1807" s="21">
        <f>Prices!K1807</f>
        <v>9.4445879686277934E-4</v>
      </c>
    </row>
    <row r="1808" spans="1:5" x14ac:dyDescent="0.2">
      <c r="A1808" s="41">
        <f>Prices!G1808</f>
        <v>43040</v>
      </c>
      <c r="B1808" s="21">
        <f>Prices!H1808</f>
        <v>7.2158394006739124E-3</v>
      </c>
      <c r="C1808" s="21">
        <f>Prices!I1808</f>
        <v>-1.4476301043511164E-3</v>
      </c>
      <c r="D1808" s="21">
        <f>Prices!J1808</f>
        <v>1.8857608289779559E-3</v>
      </c>
      <c r="E1808" s="21">
        <f>Prices!K1808</f>
        <v>1.5921099166993358E-3</v>
      </c>
    </row>
    <row r="1809" spans="1:5" x14ac:dyDescent="0.2">
      <c r="A1809" s="41">
        <f>Prices!G1809</f>
        <v>43041</v>
      </c>
      <c r="B1809" s="21">
        <f>Prices!H1809</f>
        <v>9.7792336274882367E-3</v>
      </c>
      <c r="C1809" s="21">
        <f>Prices!I1809</f>
        <v>-8.5713175231912908E-3</v>
      </c>
      <c r="D1809" s="21">
        <f>Prices!J1809</f>
        <v>-6.0809909038425092E-3</v>
      </c>
      <c r="E1809" s="21">
        <f>Prices!K1809</f>
        <v>1.8996610774513201E-4</v>
      </c>
    </row>
    <row r="1810" spans="1:5" x14ac:dyDescent="0.2">
      <c r="A1810" s="41">
        <f>Prices!G1810</f>
        <v>43042</v>
      </c>
      <c r="B1810" s="21">
        <f>Prices!H1810</f>
        <v>9.9098054068531959E-3</v>
      </c>
      <c r="C1810" s="21">
        <f>Prices!I1810</f>
        <v>1.5883520922482575E-2</v>
      </c>
      <c r="D1810" s="21">
        <f>Prices!J1810</f>
        <v>1.3353142063102341E-2</v>
      </c>
      <c r="E1810" s="21">
        <f>Prices!K1810</f>
        <v>3.0970752937133916E-3</v>
      </c>
    </row>
    <row r="1811" spans="1:5" x14ac:dyDescent="0.2">
      <c r="A1811" s="41">
        <f>Prices!G1811</f>
        <v>43045</v>
      </c>
      <c r="B1811" s="21">
        <f>Prices!H1811</f>
        <v>-1.092761887599639E-2</v>
      </c>
      <c r="C1811" s="21">
        <f>Prices!I1811</f>
        <v>8.1503977165306996E-3</v>
      </c>
      <c r="D1811" s="21">
        <f>Prices!J1811</f>
        <v>4.5044692313427337E-3</v>
      </c>
      <c r="E1811" s="21">
        <f>Prices!K1811</f>
        <v>1.2712512706078982E-3</v>
      </c>
    </row>
    <row r="1812" spans="1:5" x14ac:dyDescent="0.2">
      <c r="A1812" s="41">
        <f>Prices!G1812</f>
        <v>43046</v>
      </c>
      <c r="B1812" s="21">
        <f>Prices!H1812</f>
        <v>2.8185802419382136E-3</v>
      </c>
      <c r="C1812" s="21">
        <f>Prices!I1812</f>
        <v>2.2397465399361938E-3</v>
      </c>
      <c r="D1812" s="21">
        <f>Prices!J1812</f>
        <v>1.1448665006117631E-2</v>
      </c>
      <c r="E1812" s="21">
        <f>Prices!K1812</f>
        <v>-1.8910283240325398E-4</v>
      </c>
    </row>
    <row r="1813" spans="1:5" x14ac:dyDescent="0.2">
      <c r="A1813" s="41">
        <f>Prices!G1813</f>
        <v>43047</v>
      </c>
      <c r="B1813" s="21">
        <f>Prices!H1813</f>
        <v>1.4727407771122641E-2</v>
      </c>
      <c r="C1813" s="21">
        <f>Prices!I1813</f>
        <v>8.6451798785174283E-3</v>
      </c>
      <c r="D1813" s="21">
        <f>Prices!J1813</f>
        <v>-1.3535650739254113E-2</v>
      </c>
      <c r="E1813" s="21">
        <f>Prices!K1813</f>
        <v>1.4436549093934659E-3</v>
      </c>
    </row>
    <row r="1814" spans="1:5" x14ac:dyDescent="0.2">
      <c r="A1814" s="41">
        <f>Prices!G1814</f>
        <v>43048</v>
      </c>
      <c r="B1814" s="21">
        <f>Prices!H1814</f>
        <v>4.4298361497406845E-4</v>
      </c>
      <c r="C1814" s="21">
        <f>Prices!I1814</f>
        <v>-3.3101475294250449E-3</v>
      </c>
      <c r="D1814" s="21">
        <f>Prices!J1814</f>
        <v>-1.8359245639034572E-2</v>
      </c>
      <c r="E1814" s="21">
        <f>Prices!K1814</f>
        <v>-3.7618877882734658E-3</v>
      </c>
    </row>
    <row r="1815" spans="1:5" x14ac:dyDescent="0.2">
      <c r="A1815" s="41">
        <f>Prices!G1815</f>
        <v>43049</v>
      </c>
      <c r="B1815" s="21">
        <f>Prices!H1815</f>
        <v>6.8660698937233599E-3</v>
      </c>
      <c r="C1815" s="21">
        <f>Prices!I1815</f>
        <v>-3.3476955996001312E-3</v>
      </c>
      <c r="D1815" s="21">
        <f>Prices!J1815</f>
        <v>5.2698227823031019E-2</v>
      </c>
      <c r="E1815" s="21">
        <f>Prices!K1815</f>
        <v>-8.9764371357325956E-4</v>
      </c>
    </row>
    <row r="1816" spans="1:5" x14ac:dyDescent="0.2">
      <c r="A1816" s="41">
        <f>Prices!G1816</f>
        <v>43052</v>
      </c>
      <c r="B1816" s="21">
        <f>Prices!H1816</f>
        <v>7.698073887431946E-4</v>
      </c>
      <c r="C1816" s="21">
        <f>Prices!I1816</f>
        <v>3.3944652559314559E-3</v>
      </c>
      <c r="D1816" s="21">
        <f>Prices!J1816</f>
        <v>-1.6239411821446614E-2</v>
      </c>
      <c r="E1816" s="21">
        <f>Prices!K1816</f>
        <v>9.8363433830384039E-4</v>
      </c>
    </row>
    <row r="1817" spans="1:5" x14ac:dyDescent="0.2">
      <c r="A1817" s="41">
        <f>Prices!G1817</f>
        <v>43053</v>
      </c>
      <c r="B1817" s="21">
        <f>Prices!H1817</f>
        <v>1.0991429928253749E-3</v>
      </c>
      <c r="C1817" s="21">
        <f>Prices!I1817</f>
        <v>6.7925846526444289E-3</v>
      </c>
      <c r="D1817" s="21">
        <f>Prices!J1817</f>
        <v>7.2895796520635603E-3</v>
      </c>
      <c r="E1817" s="21">
        <f>Prices!K1817</f>
        <v>-2.3096094136404455E-3</v>
      </c>
    </row>
    <row r="1818" spans="1:5" x14ac:dyDescent="0.2">
      <c r="A1818" s="41">
        <f>Prices!G1818</f>
        <v>43054</v>
      </c>
      <c r="B1818" s="21">
        <f>Prices!H1818</f>
        <v>-1.3832659171023208E-2</v>
      </c>
      <c r="C1818" s="21">
        <f>Prices!I1818</f>
        <v>-8.9282519700544238E-3</v>
      </c>
      <c r="D1818" s="21">
        <f>Prices!J1818</f>
        <v>-1.9609743419708447E-2</v>
      </c>
      <c r="E1818" s="21">
        <f>Prices!K1818</f>
        <v>-5.5256757236681331E-3</v>
      </c>
    </row>
    <row r="1819" spans="1:5" x14ac:dyDescent="0.2">
      <c r="A1819" s="41">
        <f>Prices!G1819</f>
        <v>43055</v>
      </c>
      <c r="B1819" s="21">
        <f>Prices!H1819</f>
        <v>0.10898395823816553</v>
      </c>
      <c r="C1819" s="21">
        <f>Prices!I1819</f>
        <v>9.4080676321111056E-3</v>
      </c>
      <c r="D1819" s="21">
        <f>Prices!J1819</f>
        <v>7.7624988807272199E-3</v>
      </c>
      <c r="E1819" s="21">
        <f>Prices!K1819</f>
        <v>8.1960583014486499E-3</v>
      </c>
    </row>
    <row r="1820" spans="1:5" x14ac:dyDescent="0.2">
      <c r="A1820" s="41">
        <f>Prices!G1820</f>
        <v>43056</v>
      </c>
      <c r="B1820" s="21">
        <f>Prices!H1820</f>
        <v>-2.1582174455021412E-2</v>
      </c>
      <c r="C1820" s="21">
        <f>Prices!I1820</f>
        <v>-6.5154652220412723E-3</v>
      </c>
      <c r="D1820" s="21">
        <f>Prices!J1820</f>
        <v>-1.1812799990146283E-3</v>
      </c>
      <c r="E1820" s="21">
        <f>Prices!K1820</f>
        <v>-2.6259631197607103E-3</v>
      </c>
    </row>
    <row r="1821" spans="1:5" x14ac:dyDescent="0.2">
      <c r="A1821" s="41">
        <f>Prices!G1821</f>
        <v>43059</v>
      </c>
      <c r="B1821" s="21">
        <f>Prices!H1821</f>
        <v>1.0255396845113818E-4</v>
      </c>
      <c r="C1821" s="21">
        <f>Prices!I1821</f>
        <v>-3.1596476022766051E-3</v>
      </c>
      <c r="D1821" s="21">
        <f>Prices!J1821</f>
        <v>1.2868970551060954E-2</v>
      </c>
      <c r="E1821" s="21">
        <f>Prices!K1821</f>
        <v>1.2756829109810131E-3</v>
      </c>
    </row>
    <row r="1822" spans="1:5" x14ac:dyDescent="0.2">
      <c r="A1822" s="41">
        <f>Prices!G1822</f>
        <v>43060</v>
      </c>
      <c r="B1822" s="21">
        <f>Prices!H1822</f>
        <v>-9.8480765620475655E-3</v>
      </c>
      <c r="C1822" s="21">
        <f>Prices!I1822</f>
        <v>1.1701936754680231E-2</v>
      </c>
      <c r="D1822" s="21">
        <f>Prices!J1822</f>
        <v>9.2023325554264623E-3</v>
      </c>
      <c r="E1822" s="21">
        <f>Prices!K1822</f>
        <v>6.5411390164367145E-3</v>
      </c>
    </row>
    <row r="1823" spans="1:5" x14ac:dyDescent="0.2">
      <c r="A1823" s="41">
        <f>Prices!G1823</f>
        <v>43061</v>
      </c>
      <c r="B1823" s="21">
        <f>Prices!H1823</f>
        <v>-1.1396650830121863E-3</v>
      </c>
      <c r="C1823" s="21">
        <f>Prices!I1823</f>
        <v>1.4629350468835955E-2</v>
      </c>
      <c r="D1823" s="21">
        <f>Prices!J1823</f>
        <v>-4.4929981568446742E-3</v>
      </c>
      <c r="E1823" s="21">
        <f>Prices!K1823</f>
        <v>-7.5026105056208436E-4</v>
      </c>
    </row>
    <row r="1824" spans="1:5" x14ac:dyDescent="0.2">
      <c r="A1824" s="41">
        <f>Prices!G1824</f>
        <v>43063</v>
      </c>
      <c r="B1824" s="21">
        <f>Prices!H1824</f>
        <v>2.1781818231203691E-3</v>
      </c>
      <c r="C1824" s="21">
        <f>Prices!I1824</f>
        <v>2.5809587160684266E-2</v>
      </c>
      <c r="D1824" s="21">
        <f>Prices!J1824</f>
        <v>9.4449071119848682E-3</v>
      </c>
      <c r="E1824" s="21">
        <f>Prices!K1824</f>
        <v>2.0560952452850501E-3</v>
      </c>
    </row>
    <row r="1825" spans="1:5" x14ac:dyDescent="0.2">
      <c r="A1825" s="41">
        <f>Prices!G1825</f>
        <v>43066</v>
      </c>
      <c r="B1825" s="21">
        <f>Prices!H1825</f>
        <v>0</v>
      </c>
      <c r="C1825" s="21">
        <f>Prices!I1825</f>
        <v>8.2883786896992273E-3</v>
      </c>
      <c r="D1825" s="21">
        <f>Prices!J1825</f>
        <v>-1.2997814503741267E-2</v>
      </c>
      <c r="E1825" s="21">
        <f>Prices!K1825</f>
        <v>-3.8425774086126019E-4</v>
      </c>
    </row>
    <row r="1826" spans="1:5" x14ac:dyDescent="0.2">
      <c r="A1826" s="41">
        <f>Prices!G1826</f>
        <v>43067</v>
      </c>
      <c r="B1826" s="21">
        <f>Prices!H1826</f>
        <v>1.5525104480081501E-3</v>
      </c>
      <c r="C1826" s="21">
        <f>Prices!I1826</f>
        <v>-1.8648098781962608E-3</v>
      </c>
      <c r="D1826" s="21">
        <f>Prices!J1826</f>
        <v>-1.6017607618003304E-2</v>
      </c>
      <c r="E1826" s="21">
        <f>Prices!K1826</f>
        <v>9.8485126462408701E-3</v>
      </c>
    </row>
    <row r="1827" spans="1:5" x14ac:dyDescent="0.2">
      <c r="A1827" s="41">
        <f>Prices!G1827</f>
        <v>43068</v>
      </c>
      <c r="B1827" s="21">
        <f>Prices!H1827</f>
        <v>8.1635685988887246E-3</v>
      </c>
      <c r="C1827" s="21">
        <f>Prices!I1827</f>
        <v>-2.708614027485412E-2</v>
      </c>
      <c r="D1827" s="21">
        <f>Prices!J1827</f>
        <v>-6.7818168872343376E-2</v>
      </c>
      <c r="E1827" s="21">
        <f>Prices!K1827</f>
        <v>-3.6922581521414699E-4</v>
      </c>
    </row>
    <row r="1828" spans="1:5" x14ac:dyDescent="0.2">
      <c r="A1828" s="41">
        <f>Prices!G1828</f>
        <v>43069</v>
      </c>
      <c r="B1828" s="21">
        <f>Prices!H1828</f>
        <v>-3.382614018473582E-3</v>
      </c>
      <c r="C1828" s="21">
        <f>Prices!I1828</f>
        <v>1.3330269228200908E-2</v>
      </c>
      <c r="D1828" s="21">
        <f>Prices!J1828</f>
        <v>2.1841073447807169E-2</v>
      </c>
      <c r="E1828" s="21">
        <f>Prices!K1828</f>
        <v>8.1909505241730685E-3</v>
      </c>
    </row>
    <row r="1829" spans="1:5" x14ac:dyDescent="0.2">
      <c r="A1829" s="41">
        <f>Prices!G1829</f>
        <v>43070</v>
      </c>
      <c r="B1829" s="21">
        <f>Prices!H1829</f>
        <v>1.2344157614552907E-3</v>
      </c>
      <c r="C1829" s="21">
        <f>Prices!I1829</f>
        <v>-1.2237114107112257E-2</v>
      </c>
      <c r="D1829" s="21">
        <f>Prices!J1829</f>
        <v>-1.5096556372038439E-2</v>
      </c>
      <c r="E1829" s="21">
        <f>Prices!K1829</f>
        <v>-2.0245306438659849E-3</v>
      </c>
    </row>
    <row r="1830" spans="1:5" x14ac:dyDescent="0.2">
      <c r="A1830" s="41">
        <f>Prices!G1830</f>
        <v>43073</v>
      </c>
      <c r="B1830" s="21">
        <f>Prices!H1830</f>
        <v>-3.4928566097166005E-3</v>
      </c>
      <c r="C1830" s="21">
        <f>Prices!I1830</f>
        <v>-2.4433294316267506E-2</v>
      </c>
      <c r="D1830" s="21">
        <f>Prices!J1830</f>
        <v>-5.5746700930608406E-2</v>
      </c>
      <c r="E1830" s="21">
        <f>Prices!K1830</f>
        <v>-1.0521569099137817E-3</v>
      </c>
    </row>
    <row r="1831" spans="1:5" x14ac:dyDescent="0.2">
      <c r="A1831" s="41">
        <f>Prices!G1831</f>
        <v>43074</v>
      </c>
      <c r="B1831" s="21">
        <f>Prices!H1831</f>
        <v>8.4530281228820409E-3</v>
      </c>
      <c r="C1831" s="21">
        <f>Prices!I1831</f>
        <v>6.7198823808705122E-3</v>
      </c>
      <c r="D1831" s="21">
        <f>Prices!J1831</f>
        <v>5.7860535949127989E-3</v>
      </c>
      <c r="E1831" s="21">
        <f>Prices!K1831</f>
        <v>-3.7393815432908983E-3</v>
      </c>
    </row>
    <row r="1832" spans="1:5" x14ac:dyDescent="0.2">
      <c r="A1832" s="41">
        <f>Prices!G1832</f>
        <v>43075</v>
      </c>
      <c r="B1832" s="21">
        <f>Prices!H1832</f>
        <v>-5.6221522803187483E-3</v>
      </c>
      <c r="C1832" s="21">
        <f>Prices!I1832</f>
        <v>9.4431612770844442E-3</v>
      </c>
      <c r="D1832" s="21">
        <f>Prices!J1832</f>
        <v>8.0964500971443254E-3</v>
      </c>
      <c r="E1832" s="21">
        <f>Prices!K1832</f>
        <v>-1.1410534507194647E-4</v>
      </c>
    </row>
    <row r="1833" spans="1:5" x14ac:dyDescent="0.2">
      <c r="A1833" s="41">
        <f>Prices!G1833</f>
        <v>43076</v>
      </c>
      <c r="B1833" s="21">
        <f>Prices!H1833</f>
        <v>1.0321917724683016E-4</v>
      </c>
      <c r="C1833" s="21">
        <f>Prices!I1833</f>
        <v>6.4563340651457857E-3</v>
      </c>
      <c r="D1833" s="21">
        <f>Prices!J1833</f>
        <v>1.4424557435505747E-2</v>
      </c>
      <c r="E1833" s="21">
        <f>Prices!K1833</f>
        <v>2.9323576282971331E-3</v>
      </c>
    </row>
    <row r="1834" spans="1:5" x14ac:dyDescent="0.2">
      <c r="A1834" s="41">
        <f>Prices!G1834</f>
        <v>43077</v>
      </c>
      <c r="B1834" s="21">
        <f>Prices!H1834</f>
        <v>-2.3762533348894903E-3</v>
      </c>
      <c r="C1834" s="21">
        <f>Prices!I1834</f>
        <v>1.9055231299507369E-3</v>
      </c>
      <c r="D1834" s="21">
        <f>Prices!J1834</f>
        <v>-2.6042964345245334E-3</v>
      </c>
      <c r="E1834" s="21">
        <f>Prices!K1834</f>
        <v>5.5063064983906784E-3</v>
      </c>
    </row>
    <row r="1835" spans="1:5" x14ac:dyDescent="0.2">
      <c r="A1835" s="41">
        <f>Prices!G1835</f>
        <v>43080</v>
      </c>
      <c r="B1835" s="21">
        <f>Prices!H1835</f>
        <v>3.9357922217819327E-3</v>
      </c>
      <c r="C1835" s="21">
        <f>Prices!I1835</f>
        <v>5.9552614304914098E-3</v>
      </c>
      <c r="D1835" s="21">
        <f>Prices!J1835</f>
        <v>1.6554160230758397E-2</v>
      </c>
      <c r="E1835" s="21">
        <f>Prices!K1835</f>
        <v>3.2019573826136405E-3</v>
      </c>
    </row>
    <row r="1836" spans="1:5" x14ac:dyDescent="0.2">
      <c r="A1836" s="41">
        <f>Prices!G1836</f>
        <v>43081</v>
      </c>
      <c r="B1836" s="21">
        <f>Prices!H1836</f>
        <v>-2.3730395342342852E-3</v>
      </c>
      <c r="C1836" s="21">
        <f>Prices!I1836</f>
        <v>-3.2850414535176009E-3</v>
      </c>
      <c r="D1836" s="21">
        <f>Prices!J1836</f>
        <v>-1.9623879674317002E-2</v>
      </c>
      <c r="E1836" s="21">
        <f>Prices!K1836</f>
        <v>1.5489219942514953E-3</v>
      </c>
    </row>
    <row r="1837" spans="1:5" x14ac:dyDescent="0.2">
      <c r="A1837" s="41">
        <f>Prices!G1837</f>
        <v>43082</v>
      </c>
      <c r="B1837" s="21">
        <f>Prices!H1837</f>
        <v>1.0961848270443159E-2</v>
      </c>
      <c r="C1837" s="21">
        <f>Prices!I1837</f>
        <v>-8.1540509971922415E-4</v>
      </c>
      <c r="D1837" s="21">
        <f>Prices!J1837</f>
        <v>-2.441828845890337E-2</v>
      </c>
      <c r="E1837" s="21">
        <f>Prices!K1837</f>
        <v>-4.7295680335790458E-4</v>
      </c>
    </row>
    <row r="1838" spans="1:5" x14ac:dyDescent="0.2">
      <c r="A1838" s="41">
        <f>Prices!G1838</f>
        <v>43083</v>
      </c>
      <c r="B1838" s="21">
        <f>Prices!H1838</f>
        <v>-6.4444495374005638E-3</v>
      </c>
      <c r="C1838" s="21">
        <f>Prices!I1838</f>
        <v>8.7017812651715154E-3</v>
      </c>
      <c r="D1838" s="21">
        <f>Prices!J1838</f>
        <v>1.5577013514256333E-3</v>
      </c>
      <c r="E1838" s="21">
        <f>Prices!K1838</f>
        <v>-4.0708592677227706E-3</v>
      </c>
    </row>
    <row r="1839" spans="1:5" x14ac:dyDescent="0.2">
      <c r="A1839" s="41">
        <f>Prices!G1839</f>
        <v>43084</v>
      </c>
      <c r="B1839" s="21">
        <f>Prices!H1839</f>
        <v>-2.0573948851944113E-4</v>
      </c>
      <c r="C1839" s="21">
        <f>Prices!I1839</f>
        <v>4.1557998195502766E-3</v>
      </c>
      <c r="D1839" s="21">
        <f>Prices!J1839</f>
        <v>2.7296522727910499E-2</v>
      </c>
      <c r="E1839" s="21">
        <f>Prices!K1839</f>
        <v>8.9743435772324798E-3</v>
      </c>
    </row>
    <row r="1840" spans="1:5" x14ac:dyDescent="0.2">
      <c r="A1840" s="41">
        <f>Prices!G1840</f>
        <v>43087</v>
      </c>
      <c r="B1840" s="21">
        <f>Prices!H1840</f>
        <v>8.1352286801157653E-3</v>
      </c>
      <c r="C1840" s="21">
        <f>Prices!I1840</f>
        <v>9.7019623270784283E-3</v>
      </c>
      <c r="D1840" s="21">
        <f>Prices!J1840</f>
        <v>3.3096929329007985E-2</v>
      </c>
      <c r="E1840" s="21">
        <f>Prices!K1840</f>
        <v>5.3628070317379706E-3</v>
      </c>
    </row>
    <row r="1841" spans="1:5" x14ac:dyDescent="0.2">
      <c r="A1841" s="41">
        <f>Prices!G1841</f>
        <v>43088</v>
      </c>
      <c r="B1841" s="21">
        <f>Prices!H1841</f>
        <v>9.1929359555488546E-3</v>
      </c>
      <c r="C1841" s="21">
        <f>Prices!I1841</f>
        <v>-2.687763137307897E-3</v>
      </c>
      <c r="D1841" s="21">
        <f>Prices!J1841</f>
        <v>-9.0453106292408547E-3</v>
      </c>
      <c r="E1841" s="21">
        <f>Prices!K1841</f>
        <v>-3.2302693089867329E-3</v>
      </c>
    </row>
    <row r="1842" spans="1:5" x14ac:dyDescent="0.2">
      <c r="A1842" s="41">
        <f>Prices!G1842</f>
        <v>43089</v>
      </c>
      <c r="B1842" s="21">
        <f>Prices!H1842</f>
        <v>-5.0614226256577035E-4</v>
      </c>
      <c r="C1842" s="21">
        <f>Prices!I1842</f>
        <v>-8.2197605530541784E-3</v>
      </c>
      <c r="D1842" s="21">
        <f>Prices!J1842</f>
        <v>3.5183966950913526E-3</v>
      </c>
      <c r="E1842" s="21">
        <f>Prices!K1842</f>
        <v>-8.2789329136956358E-4</v>
      </c>
    </row>
    <row r="1843" spans="1:5" x14ac:dyDescent="0.2">
      <c r="A1843" s="41">
        <f>Prices!G1843</f>
        <v>43090</v>
      </c>
      <c r="B1843" s="21">
        <f>Prices!H1843</f>
        <v>-6.9873251186224634E-3</v>
      </c>
      <c r="C1843" s="21">
        <f>Prices!I1843</f>
        <v>-2.4286537038620271E-3</v>
      </c>
      <c r="D1843" s="21">
        <f>Prices!J1843</f>
        <v>-4.6240037100852005E-3</v>
      </c>
      <c r="E1843" s="21">
        <f>Prices!K1843</f>
        <v>1.9856556872259734E-3</v>
      </c>
    </row>
    <row r="1844" spans="1:5" x14ac:dyDescent="0.2">
      <c r="A1844" s="41">
        <f>Prices!G1844</f>
        <v>43091</v>
      </c>
      <c r="B1844" s="21">
        <f>Prices!H1844</f>
        <v>1.5298202291454913E-3</v>
      </c>
      <c r="C1844" s="21">
        <f>Prices!I1844</f>
        <v>-5.4479160963231132E-3</v>
      </c>
      <c r="D1844" s="21">
        <f>Prices!J1844</f>
        <v>-3.1647988537915062E-3</v>
      </c>
      <c r="E1844" s="21">
        <f>Prices!K1844</f>
        <v>-4.5816647315766179E-4</v>
      </c>
    </row>
    <row r="1845" spans="1:5" x14ac:dyDescent="0.2">
      <c r="A1845" s="41">
        <f>Prices!G1845</f>
        <v>43095</v>
      </c>
      <c r="B1845" s="21">
        <f>Prices!H1845</f>
        <v>9.6727093545014835E-3</v>
      </c>
      <c r="C1845" s="21">
        <f>Prices!I1845</f>
        <v>7.1895988436510017E-3</v>
      </c>
      <c r="D1845" s="21">
        <f>Prices!J1845</f>
        <v>1.1113000027363595E-2</v>
      </c>
      <c r="E1845" s="21">
        <f>Prices!K1845</f>
        <v>-1.0584152238849454E-3</v>
      </c>
    </row>
    <row r="1846" spans="1:5" x14ac:dyDescent="0.2">
      <c r="A1846" s="41">
        <f>Prices!G1846</f>
        <v>43096</v>
      </c>
      <c r="B1846" s="21">
        <f>Prices!H1846</f>
        <v>1.008674687957853E-3</v>
      </c>
      <c r="C1846" s="21">
        <f>Prices!I1846</f>
        <v>4.6738112131230469E-3</v>
      </c>
      <c r="D1846" s="21">
        <f>Prices!J1846</f>
        <v>-1.3679985536249051E-3</v>
      </c>
      <c r="E1846" s="21">
        <f>Prices!K1846</f>
        <v>7.909408692408082E-4</v>
      </c>
    </row>
    <row r="1847" spans="1:5" x14ac:dyDescent="0.2">
      <c r="A1847" s="41">
        <f>Prices!G1847</f>
        <v>43097</v>
      </c>
      <c r="B1847" s="21">
        <f>Prices!H1847</f>
        <v>1.4105016049542583E-3</v>
      </c>
      <c r="C1847" s="21">
        <f>Prices!I1847</f>
        <v>3.248039405510772E-3</v>
      </c>
      <c r="D1847" s="21">
        <f>Prices!J1847</f>
        <v>1.1665917409326987E-3</v>
      </c>
      <c r="E1847" s="21">
        <f>Prices!K1847</f>
        <v>1.8339987718805073E-3</v>
      </c>
    </row>
    <row r="1848" spans="1:5" x14ac:dyDescent="0.2">
      <c r="A1848" s="41">
        <f>Prices!G1848</f>
        <v>43098</v>
      </c>
      <c r="B1848" s="21">
        <f>Prices!H1848</f>
        <v>-6.5392283295846601E-3</v>
      </c>
      <c r="C1848" s="21">
        <f>Prices!I1848</f>
        <v>-1.4020757198441314E-2</v>
      </c>
      <c r="D1848" s="21">
        <f>Prices!J1848</f>
        <v>-1.9756798335235692E-2</v>
      </c>
      <c r="E1848" s="21">
        <f>Prices!K1848</f>
        <v>-5.1831532918047429E-3</v>
      </c>
    </row>
    <row r="1849" spans="1:5" x14ac:dyDescent="0.2">
      <c r="A1849" s="41">
        <f>Prices!G1849</f>
        <v>43102</v>
      </c>
      <c r="B1849" s="21">
        <f>Prices!H1849</f>
        <v>-1.6204104557851454E-3</v>
      </c>
      <c r="C1849" s="21">
        <f>Prices!I1849</f>
        <v>1.6708444025001379E-2</v>
      </c>
      <c r="D1849" s="21">
        <f>Prices!J1849</f>
        <v>3.0232644305983492E-2</v>
      </c>
      <c r="E1849" s="21">
        <f>Prices!K1849</f>
        <v>8.3033617885706068E-3</v>
      </c>
    </row>
    <row r="1850" spans="1:5" x14ac:dyDescent="0.2">
      <c r="A1850" s="41">
        <f>Prices!G1850</f>
        <v>43103</v>
      </c>
      <c r="B1850" s="21">
        <f>Prices!H1850</f>
        <v>8.7232155222829594E-3</v>
      </c>
      <c r="C1850" s="21">
        <f>Prices!I1850</f>
        <v>1.2775310278973162E-2</v>
      </c>
      <c r="D1850" s="21">
        <f>Prices!J1850</f>
        <v>6.5813906623637619E-2</v>
      </c>
      <c r="E1850" s="21">
        <f>Prices!K1850</f>
        <v>6.3988187678174491E-3</v>
      </c>
    </row>
    <row r="1851" spans="1:5" x14ac:dyDescent="0.2">
      <c r="A1851" s="41">
        <f>Prices!G1851</f>
        <v>43104</v>
      </c>
      <c r="B1851" s="21">
        <f>Prices!H1851</f>
        <v>9.0490777454763657E-4</v>
      </c>
      <c r="C1851" s="21">
        <f>Prices!I1851</f>
        <v>4.4760130230514505E-3</v>
      </c>
      <c r="D1851" s="21">
        <f>Prices!J1851</f>
        <v>5.2713753946334041E-3</v>
      </c>
      <c r="E1851" s="21">
        <f>Prices!K1851</f>
        <v>4.0286358437744418E-3</v>
      </c>
    </row>
    <row r="1852" spans="1:5" x14ac:dyDescent="0.2">
      <c r="A1852" s="41">
        <f>Prices!G1852</f>
        <v>43105</v>
      </c>
      <c r="B1852" s="21">
        <f>Prices!H1852</f>
        <v>5.9270464679983832E-3</v>
      </c>
      <c r="C1852" s="21">
        <f>Prices!I1852</f>
        <v>1.6162516437954189E-2</v>
      </c>
      <c r="D1852" s="21">
        <f>Prices!J1852</f>
        <v>8.4740071798588001E-3</v>
      </c>
      <c r="E1852" s="21">
        <f>Prices!K1852</f>
        <v>7.033767403822333E-3</v>
      </c>
    </row>
    <row r="1853" spans="1:5" x14ac:dyDescent="0.2">
      <c r="A1853" s="41">
        <f>Prices!G1853</f>
        <v>43108</v>
      </c>
      <c r="B1853" s="21">
        <f>Prices!H1853</f>
        <v>1.4780763900699679E-2</v>
      </c>
      <c r="C1853" s="21">
        <f>Prices!I1853</f>
        <v>1.4424678872544838E-2</v>
      </c>
      <c r="D1853" s="21">
        <f>Prices!J1853</f>
        <v>3.0640963502660989E-2</v>
      </c>
      <c r="E1853" s="21">
        <f>Prices!K1853</f>
        <v>1.6623440799481415E-3</v>
      </c>
    </row>
    <row r="1854" spans="1:5" x14ac:dyDescent="0.2">
      <c r="A1854" s="41">
        <f>Prices!G1854</f>
        <v>43109</v>
      </c>
      <c r="B1854" s="21">
        <f>Prices!H1854</f>
        <v>-1.2006572990328397E-2</v>
      </c>
      <c r="C1854" s="21">
        <f>Prices!I1854</f>
        <v>4.675709549126994E-3</v>
      </c>
      <c r="D1854" s="21">
        <f>Prices!J1854</f>
        <v>-2.7033927886288556E-4</v>
      </c>
      <c r="E1854" s="21">
        <f>Prices!K1854</f>
        <v>1.302931550569042E-3</v>
      </c>
    </row>
    <row r="1855" spans="1:5" x14ac:dyDescent="0.2">
      <c r="A1855" s="41">
        <f>Prices!G1855</f>
        <v>43110</v>
      </c>
      <c r="B1855" s="21">
        <f>Prices!H1855</f>
        <v>-7.1719263006701818E-3</v>
      </c>
      <c r="C1855" s="21">
        <f>Prices!I1855</f>
        <v>1.3012055909000786E-3</v>
      </c>
      <c r="D1855" s="21">
        <f>Prices!J1855</f>
        <v>7.8398694033938732E-3</v>
      </c>
      <c r="E1855" s="21">
        <f>Prices!K1855</f>
        <v>-1.1122269759360481E-3</v>
      </c>
    </row>
    <row r="1856" spans="1:5" x14ac:dyDescent="0.2">
      <c r="A1856" s="41">
        <f>Prices!G1856</f>
        <v>43111</v>
      </c>
      <c r="B1856" s="21">
        <f>Prices!H1856</f>
        <v>3.5117481597929838E-3</v>
      </c>
      <c r="C1856" s="21">
        <f>Prices!I1856</f>
        <v>1.7818282460568602E-2</v>
      </c>
      <c r="D1856" s="21">
        <f>Prices!J1856</f>
        <v>1.7881789376745783E-3</v>
      </c>
      <c r="E1856" s="21">
        <f>Prices!K1856</f>
        <v>7.0336467983658224E-3</v>
      </c>
    </row>
    <row r="1857" spans="1:5" x14ac:dyDescent="0.2">
      <c r="A1857" s="41">
        <f>Prices!G1857</f>
        <v>43112</v>
      </c>
      <c r="B1857" s="21">
        <f>Prices!H1857</f>
        <v>8.497988228904043E-3</v>
      </c>
      <c r="C1857" s="21">
        <f>Prices!I1857</f>
        <v>2.2339231730198916E-2</v>
      </c>
      <c r="D1857" s="21">
        <f>Prices!J1857</f>
        <v>-4.9087786971913072E-3</v>
      </c>
      <c r="E1857" s="21">
        <f>Prices!K1857</f>
        <v>6.7496027554139193E-3</v>
      </c>
    </row>
    <row r="1858" spans="1:5" x14ac:dyDescent="0.2">
      <c r="A1858" s="41">
        <f>Prices!G1858</f>
        <v>43116</v>
      </c>
      <c r="B1858" s="21">
        <f>Prices!H1858</f>
        <v>-1.7842106209974781E-3</v>
      </c>
      <c r="C1858" s="21">
        <f>Prices!I1858</f>
        <v>-2.6058718115762325E-4</v>
      </c>
      <c r="D1858" s="21">
        <f>Prices!J1858</f>
        <v>-1.2871261721410954E-2</v>
      </c>
      <c r="E1858" s="21">
        <f>Prices!K1858</f>
        <v>-3.5244874939864834E-3</v>
      </c>
    </row>
    <row r="1859" spans="1:5" x14ac:dyDescent="0.2">
      <c r="A1859" s="41">
        <f>Prices!G1859</f>
        <v>43117</v>
      </c>
      <c r="B1859" s="21">
        <f>Prices!H1859</f>
        <v>1.9962127270934715E-2</v>
      </c>
      <c r="C1859" s="21">
        <f>Prices!I1859</f>
        <v>-7.5563087007470831E-3</v>
      </c>
      <c r="D1859" s="21">
        <f>Prices!J1859</f>
        <v>2.0944055097719128E-2</v>
      </c>
      <c r="E1859" s="21">
        <f>Prices!K1859</f>
        <v>9.4150516616267055E-3</v>
      </c>
    </row>
    <row r="1860" spans="1:5" x14ac:dyDescent="0.2">
      <c r="A1860" s="41">
        <f>Prices!G1860</f>
        <v>43118</v>
      </c>
      <c r="B1860" s="21">
        <f>Prices!H1860</f>
        <v>1.5579620167606693E-2</v>
      </c>
      <c r="C1860" s="21">
        <f>Prices!I1860</f>
        <v>-1.2972915830115062E-3</v>
      </c>
      <c r="D1860" s="21">
        <f>Prices!J1860</f>
        <v>-1.2459409031672086E-3</v>
      </c>
      <c r="E1860" s="21">
        <f>Prices!K1860</f>
        <v>-1.6163899808150362E-3</v>
      </c>
    </row>
    <row r="1861" spans="1:5" x14ac:dyDescent="0.2">
      <c r="A1861" s="41">
        <f>Prices!G1861</f>
        <v>43119</v>
      </c>
      <c r="B1861" s="21">
        <f>Prices!H1861</f>
        <v>2.7802675335006567E-3</v>
      </c>
      <c r="C1861" s="21">
        <f>Prices!I1861</f>
        <v>9.7417359415397087E-4</v>
      </c>
      <c r="D1861" s="21">
        <f>Prices!J1861</f>
        <v>2.5262830445127449E-2</v>
      </c>
      <c r="E1861" s="21">
        <f>Prices!K1861</f>
        <v>4.3852352808326778E-3</v>
      </c>
    </row>
    <row r="1862" spans="1:5" x14ac:dyDescent="0.2">
      <c r="A1862" s="41">
        <f>Prices!G1862</f>
        <v>43122</v>
      </c>
      <c r="B1862" s="21">
        <f>Prices!H1862</f>
        <v>8.2222989781012071E-3</v>
      </c>
      <c r="C1862" s="21">
        <f>Prices!I1862</f>
        <v>2.5282411501036162E-2</v>
      </c>
      <c r="D1862" s="21">
        <f>Prices!J1862</f>
        <v>1.5557861043943966E-2</v>
      </c>
      <c r="E1862" s="21">
        <f>Prices!K1862</f>
        <v>8.0667265433336244E-3</v>
      </c>
    </row>
    <row r="1863" spans="1:5" x14ac:dyDescent="0.2">
      <c r="A1863" s="41">
        <f>Prices!G1863</f>
        <v>43123</v>
      </c>
      <c r="B1863" s="21">
        <f>Prices!H1863</f>
        <v>4.267646769971432E-3</v>
      </c>
      <c r="C1863" s="21">
        <f>Prices!I1863</f>
        <v>2.6542367085921059E-2</v>
      </c>
      <c r="D1863" s="21">
        <f>Prices!J1863</f>
        <v>2.2337367149406262E-2</v>
      </c>
      <c r="E1863" s="21">
        <f>Prices!K1863</f>
        <v>2.1743654408823421E-3</v>
      </c>
    </row>
    <row r="1864" spans="1:5" x14ac:dyDescent="0.2">
      <c r="A1864" s="41">
        <f>Prices!G1864</f>
        <v>43124</v>
      </c>
      <c r="B1864" s="21">
        <f>Prices!H1864</f>
        <v>-1.0385552045730953E-3</v>
      </c>
      <c r="C1864" s="21">
        <f>Prices!I1864</f>
        <v>-3.6915666925114721E-3</v>
      </c>
      <c r="D1864" s="21">
        <f>Prices!J1864</f>
        <v>-1.3017610027322157E-2</v>
      </c>
      <c r="E1864" s="21">
        <f>Prices!K1864</f>
        <v>-5.5997579030098166E-4</v>
      </c>
    </row>
    <row r="1865" spans="1:5" x14ac:dyDescent="0.2">
      <c r="A1865" s="41">
        <f>Prices!G1865</f>
        <v>43125</v>
      </c>
      <c r="B1865" s="21">
        <f>Prices!H1865</f>
        <v>7.6565137459933454E-3</v>
      </c>
      <c r="C1865" s="21">
        <f>Prices!I1865</f>
        <v>1.50569128286131E-2</v>
      </c>
      <c r="D1865" s="21">
        <f>Prices!J1865</f>
        <v>2.3325210291695875E-3</v>
      </c>
      <c r="E1865" s="21">
        <f>Prices!K1865</f>
        <v>6.0262092393337241E-4</v>
      </c>
    </row>
    <row r="1866" spans="1:5" x14ac:dyDescent="0.2">
      <c r="A1866" s="41">
        <f>Prices!G1866</f>
        <v>43126</v>
      </c>
      <c r="B1866" s="21">
        <f>Prices!H1866</f>
        <v>1.6791518761479898E-2</v>
      </c>
      <c r="C1866" s="21">
        <f>Prices!I1866</f>
        <v>1.7489776205095842E-2</v>
      </c>
      <c r="D1866" s="21">
        <f>Prices!J1866</f>
        <v>2.9532441707820434E-2</v>
      </c>
      <c r="E1866" s="21">
        <f>Prices!K1866</f>
        <v>1.1841196442722524E-2</v>
      </c>
    </row>
    <row r="1867" spans="1:5" x14ac:dyDescent="0.2">
      <c r="A1867" s="41">
        <f>Prices!G1867</f>
        <v>43129</v>
      </c>
      <c r="B1867" s="21">
        <f>Prices!H1867</f>
        <v>1.0702143364756724E-2</v>
      </c>
      <c r="C1867" s="21">
        <f>Prices!I1867</f>
        <v>1.1147987015354133E-2</v>
      </c>
      <c r="D1867" s="21">
        <f>Prices!J1867</f>
        <v>1.4466285346618868E-2</v>
      </c>
      <c r="E1867" s="21">
        <f>Prices!K1867</f>
        <v>-6.7319743713982749E-3</v>
      </c>
    </row>
    <row r="1868" spans="1:5" x14ac:dyDescent="0.2">
      <c r="A1868" s="41">
        <f>Prices!G1868</f>
        <v>43130</v>
      </c>
      <c r="B1868" s="21">
        <f>Prices!H1868</f>
        <v>-1.6613238935803694E-2</v>
      </c>
      <c r="C1868" s="21">
        <f>Prices!I1868</f>
        <v>1.4206254045837863E-2</v>
      </c>
      <c r="D1868" s="21">
        <f>Prices!J1868</f>
        <v>-1.6731149755371155E-2</v>
      </c>
      <c r="E1868" s="21">
        <f>Prices!K1868</f>
        <v>-1.0898815391439554E-2</v>
      </c>
    </row>
    <row r="1869" spans="1:5" x14ac:dyDescent="0.2">
      <c r="A1869" s="41">
        <f>Prices!G1869</f>
        <v>43131</v>
      </c>
      <c r="B1869" s="21">
        <f>Prices!H1869</f>
        <v>-1.0489194674146957E-2</v>
      </c>
      <c r="C1869" s="21">
        <f>Prices!I1869</f>
        <v>9.0901980852211572E-3</v>
      </c>
      <c r="D1869" s="21">
        <f>Prices!J1869</f>
        <v>1.2689523682263282E-2</v>
      </c>
      <c r="E1869" s="21">
        <f>Prices!K1869</f>
        <v>4.8898538962904858E-4</v>
      </c>
    </row>
    <row r="1870" spans="1:5" x14ac:dyDescent="0.2">
      <c r="A1870" s="41">
        <f>Prices!G1870</f>
        <v>43132</v>
      </c>
      <c r="B1870" s="21">
        <f>Prices!H1870</f>
        <v>-1.0131517869885556E-2</v>
      </c>
      <c r="C1870" s="21">
        <f>Prices!I1870</f>
        <v>-4.196737402771733E-2</v>
      </c>
      <c r="D1870" s="21">
        <f>Prices!J1870</f>
        <v>-2.156235682309271E-2</v>
      </c>
      <c r="E1870" s="21">
        <f>Prices!K1870</f>
        <v>-6.4808856182341223E-4</v>
      </c>
    </row>
    <row r="1871" spans="1:5" x14ac:dyDescent="0.2">
      <c r="A1871" s="41">
        <f>Prices!G1871</f>
        <v>43133</v>
      </c>
      <c r="B1871" s="21">
        <f>Prices!H1871</f>
        <v>-9.8556622120619941E-3</v>
      </c>
      <c r="C1871" s="21">
        <f>Prices!I1871</f>
        <v>2.8740972086330974E-2</v>
      </c>
      <c r="D1871" s="21">
        <f>Prices!J1871</f>
        <v>-2.902276279426752E-2</v>
      </c>
      <c r="E1871" s="21">
        <f>Prices!K1871</f>
        <v>-2.1208547694941515E-2</v>
      </c>
    </row>
    <row r="1872" spans="1:5" x14ac:dyDescent="0.2">
      <c r="A1872" s="41">
        <f>Prices!G1872</f>
        <v>43136</v>
      </c>
      <c r="B1872" s="21">
        <f>Prices!H1872</f>
        <v>-4.2017656621817542E-2</v>
      </c>
      <c r="C1872" s="21">
        <f>Prices!I1872</f>
        <v>-2.7938006617975963E-2</v>
      </c>
      <c r="D1872" s="21">
        <f>Prices!J1872</f>
        <v>-8.4874909877706517E-2</v>
      </c>
      <c r="E1872" s="21">
        <f>Prices!K1872</f>
        <v>-4.0979225016407383E-2</v>
      </c>
    </row>
    <row r="1873" spans="1:5" x14ac:dyDescent="0.2">
      <c r="A1873" s="41">
        <f>Prices!G1873</f>
        <v>43137</v>
      </c>
      <c r="B1873" s="21">
        <f>Prices!H1873</f>
        <v>8.0928000223485664E-3</v>
      </c>
      <c r="C1873" s="21">
        <f>Prices!I1873</f>
        <v>3.8014363884892211E-2</v>
      </c>
      <c r="D1873" s="21">
        <f>Prices!J1873</f>
        <v>5.559204749091573E-2</v>
      </c>
      <c r="E1873" s="21">
        <f>Prices!K1873</f>
        <v>1.7440920907613622E-2</v>
      </c>
    </row>
    <row r="1874" spans="1:5" x14ac:dyDescent="0.2">
      <c r="A1874" s="41">
        <f>Prices!G1874</f>
        <v>43138</v>
      </c>
      <c r="B1874" s="21">
        <f>Prices!H1874</f>
        <v>1.9326041618162135E-2</v>
      </c>
      <c r="C1874" s="21">
        <f>Prices!I1874</f>
        <v>-1.8061620566180214E-2</v>
      </c>
      <c r="D1874" s="21">
        <f>Prices!J1874</f>
        <v>1.4274163213381597E-2</v>
      </c>
      <c r="E1874" s="21">
        <f>Prices!K1874</f>
        <v>-5.0015886132704912E-3</v>
      </c>
    </row>
    <row r="1875" spans="1:5" x14ac:dyDescent="0.2">
      <c r="A1875" s="41">
        <f>Prices!G1875</f>
        <v>43139</v>
      </c>
      <c r="B1875" s="21">
        <f>Prices!H1875</f>
        <v>-2.751576351239321E-2</v>
      </c>
      <c r="C1875" s="21">
        <f>Prices!I1875</f>
        <v>-4.6782076334960454E-2</v>
      </c>
      <c r="D1875" s="21">
        <f>Prices!J1875</f>
        <v>-4.9300713398430784E-2</v>
      </c>
      <c r="E1875" s="21">
        <f>Prices!K1875</f>
        <v>-3.7536419718832703E-2</v>
      </c>
    </row>
    <row r="1876" spans="1:5" x14ac:dyDescent="0.2">
      <c r="A1876" s="41">
        <f>Prices!G1876</f>
        <v>43140</v>
      </c>
      <c r="B1876" s="21">
        <f>Prices!H1876</f>
        <v>-6.4988850022625949E-3</v>
      </c>
      <c r="C1876" s="21">
        <f>Prices!I1876</f>
        <v>-8.0710574994635742E-3</v>
      </c>
      <c r="D1876" s="21">
        <f>Prices!J1876</f>
        <v>6.6936747619636749E-2</v>
      </c>
      <c r="E1876" s="21">
        <f>Prices!K1876</f>
        <v>1.4936090275087244E-2</v>
      </c>
    </row>
    <row r="1877" spans="1:5" x14ac:dyDescent="0.2">
      <c r="A1877" s="41">
        <f>Prices!G1877</f>
        <v>43143</v>
      </c>
      <c r="B1877" s="21">
        <f>Prices!H1877</f>
        <v>1.8112724415295484E-3</v>
      </c>
      <c r="C1877" s="21">
        <f>Prices!I1877</f>
        <v>3.4808854479579932E-2</v>
      </c>
      <c r="D1877" s="21">
        <f>Prices!J1877</f>
        <v>-1.745121011359041E-2</v>
      </c>
      <c r="E1877" s="21">
        <f>Prices!K1877</f>
        <v>1.3914584687517051E-2</v>
      </c>
    </row>
    <row r="1878" spans="1:5" x14ac:dyDescent="0.2">
      <c r="A1878" s="41">
        <f>Prices!G1878</f>
        <v>43144</v>
      </c>
      <c r="B1878" s="21">
        <f>Prices!H1878</f>
        <v>1.4364808753714294E-2</v>
      </c>
      <c r="C1878" s="21">
        <f>Prices!I1878</f>
        <v>2.0400675916400823E-2</v>
      </c>
      <c r="D1878" s="21">
        <f>Prices!J1878</f>
        <v>2.0172995427855778E-2</v>
      </c>
      <c r="E1878" s="21">
        <f>Prices!K1878</f>
        <v>2.6129295933734475E-3</v>
      </c>
    </row>
    <row r="1879" spans="1:5" x14ac:dyDescent="0.2">
      <c r="A1879" s="41">
        <f>Prices!G1879</f>
        <v>43145</v>
      </c>
      <c r="B1879" s="21">
        <f>Prices!H1879</f>
        <v>7.1302764855785345E-3</v>
      </c>
      <c r="C1879" s="21">
        <f>Prices!I1879</f>
        <v>2.5832207592413781E-2</v>
      </c>
      <c r="D1879" s="21">
        <f>Prices!J1879</f>
        <v>3.7785129308330001E-2</v>
      </c>
      <c r="E1879" s="21">
        <f>Prices!K1879</f>
        <v>1.3402458482258295E-2</v>
      </c>
    </row>
    <row r="1880" spans="1:5" x14ac:dyDescent="0.2">
      <c r="A1880" s="41">
        <f>Prices!G1880</f>
        <v>43146</v>
      </c>
      <c r="B1880" s="21">
        <f>Prices!H1880</f>
        <v>1.5044289597217E-2</v>
      </c>
      <c r="C1880" s="21">
        <f>Prices!I1880</f>
        <v>7.3808565631097167E-3</v>
      </c>
      <c r="D1880" s="21">
        <f>Prices!J1880</f>
        <v>2.1042154389847134E-2</v>
      </c>
      <c r="E1880" s="21">
        <f>Prices!K1880</f>
        <v>1.2069112628291467E-2</v>
      </c>
    </row>
    <row r="1881" spans="1:5" x14ac:dyDescent="0.2">
      <c r="A1881" s="41">
        <f>Prices!G1881</f>
        <v>43147</v>
      </c>
      <c r="B1881" s="21">
        <f>Prices!H1881</f>
        <v>1.5014833124679076E-2</v>
      </c>
      <c r="C1881" s="21">
        <f>Prices!I1881</f>
        <v>-8.9412189810846865E-3</v>
      </c>
      <c r="D1881" s="21">
        <f>Prices!J1881</f>
        <v>-1.0790958536543216E-2</v>
      </c>
      <c r="E1881" s="21">
        <f>Prices!K1881</f>
        <v>3.7346954390016229E-4</v>
      </c>
    </row>
    <row r="1882" spans="1:5" x14ac:dyDescent="0.2">
      <c r="A1882" s="41">
        <f>Prices!G1882</f>
        <v>43151</v>
      </c>
      <c r="B1882" s="21">
        <f>Prices!H1882</f>
        <v>-0.10183228818149187</v>
      </c>
      <c r="C1882" s="21">
        <f>Prices!I1882</f>
        <v>1.357090457734933E-2</v>
      </c>
      <c r="D1882" s="21">
        <f>Prices!J1882</f>
        <v>2.1489390162407584E-2</v>
      </c>
      <c r="E1882" s="21">
        <f>Prices!K1882</f>
        <v>-5.8413894815938505E-3</v>
      </c>
    </row>
    <row r="1883" spans="1:5" x14ac:dyDescent="0.2">
      <c r="A1883" s="41">
        <f>Prices!G1883</f>
        <v>43152</v>
      </c>
      <c r="B1883" s="21">
        <f>Prices!H1883</f>
        <v>-2.7521006068597757E-2</v>
      </c>
      <c r="C1883" s="21">
        <f>Prices!I1883</f>
        <v>9.9227068023250986E-3</v>
      </c>
      <c r="D1883" s="21">
        <f>Prices!J1883</f>
        <v>-3.0391630381312651E-2</v>
      </c>
      <c r="E1883" s="21">
        <f>Prices!K1883</f>
        <v>-5.496503260010055E-3</v>
      </c>
    </row>
    <row r="1884" spans="1:5" x14ac:dyDescent="0.2">
      <c r="A1884" s="41">
        <f>Prices!G1884</f>
        <v>43153</v>
      </c>
      <c r="B1884" s="21">
        <f>Prices!H1884</f>
        <v>1.3658054568754675E-2</v>
      </c>
      <c r="C1884" s="21">
        <f>Prices!I1884</f>
        <v>1.6318420943752798E-3</v>
      </c>
      <c r="D1884" s="21">
        <f>Prices!J1884</f>
        <v>3.2727308745670314E-3</v>
      </c>
      <c r="E1884" s="21">
        <f>Prices!K1884</f>
        <v>9.7355114853159286E-4</v>
      </c>
    </row>
    <row r="1885" spans="1:5" x14ac:dyDescent="0.2">
      <c r="A1885" s="41">
        <f>Prices!G1885</f>
        <v>43154</v>
      </c>
      <c r="B1885" s="21">
        <f>Prices!H1885</f>
        <v>1.2936301817181885E-3</v>
      </c>
      <c r="C1885" s="21">
        <f>Prices!I1885</f>
        <v>9.8698173734954597E-3</v>
      </c>
      <c r="D1885" s="21">
        <f>Prices!J1885</f>
        <v>1.561056990801335E-2</v>
      </c>
      <c r="E1885" s="21">
        <f>Prices!K1885</f>
        <v>1.6028376390592625E-2</v>
      </c>
    </row>
    <row r="1886" spans="1:5" x14ac:dyDescent="0.2">
      <c r="A1886" s="41">
        <f>Prices!G1886</f>
        <v>43157</v>
      </c>
      <c r="B1886" s="21">
        <f>Prices!H1886</f>
        <v>2.4759717289915091E-3</v>
      </c>
      <c r="C1886" s="21">
        <f>Prices!I1886</f>
        <v>1.4633382133333317E-2</v>
      </c>
      <c r="D1886" s="21">
        <f>Prices!J1886</f>
        <v>2.6428299498386654E-3</v>
      </c>
      <c r="E1886" s="21">
        <f>Prices!K1886</f>
        <v>1.1757015405636784E-2</v>
      </c>
    </row>
    <row r="1887" spans="1:5" x14ac:dyDescent="0.2">
      <c r="A1887" s="41">
        <f>Prices!G1887</f>
        <v>43158</v>
      </c>
      <c r="B1887" s="21">
        <f>Prices!H1887</f>
        <v>-1.718200613743676E-2</v>
      </c>
      <c r="C1887" s="21">
        <f>Prices!I1887</f>
        <v>-6.5508671904311866E-3</v>
      </c>
      <c r="D1887" s="21">
        <f>Prices!J1887</f>
        <v>-2.1086754481075554E-3</v>
      </c>
      <c r="E1887" s="21">
        <f>Prices!K1887</f>
        <v>-1.270688867273162E-2</v>
      </c>
    </row>
    <row r="1888" spans="1:5" x14ac:dyDescent="0.2">
      <c r="A1888" s="41">
        <f>Prices!G1888</f>
        <v>43159</v>
      </c>
      <c r="B1888" s="21">
        <f>Prices!H1888</f>
        <v>-1.6499282965575048E-2</v>
      </c>
      <c r="C1888" s="21">
        <f>Prices!I1888</f>
        <v>3.1083136423259994E-4</v>
      </c>
      <c r="D1888" s="21">
        <f>Prices!J1888</f>
        <v>-1.6500387569589825E-2</v>
      </c>
      <c r="E1888" s="21">
        <f>Prices!K1888</f>
        <v>-1.1095788577777155E-2</v>
      </c>
    </row>
    <row r="1889" spans="1:5" x14ac:dyDescent="0.2">
      <c r="A1889" s="41">
        <f>Prices!G1889</f>
        <v>43160</v>
      </c>
      <c r="B1889" s="21">
        <f>Prices!H1889</f>
        <v>-1.033203370027176E-2</v>
      </c>
      <c r="C1889" s="21">
        <f>Prices!I1889</f>
        <v>-1.256235883040302E-2</v>
      </c>
      <c r="D1889" s="21">
        <f>Prices!J1889</f>
        <v>-4.0454394321549181E-2</v>
      </c>
      <c r="E1889" s="21">
        <f>Prices!K1889</f>
        <v>-1.3324399450480251E-2</v>
      </c>
    </row>
    <row r="1890" spans="1:5" x14ac:dyDescent="0.2">
      <c r="A1890" s="41">
        <f>Prices!G1890</f>
        <v>43161</v>
      </c>
      <c r="B1890" s="21">
        <f>Prices!H1890</f>
        <v>-3.4802069638329258E-3</v>
      </c>
      <c r="C1890" s="21">
        <f>Prices!I1890</f>
        <v>4.553166657371488E-3</v>
      </c>
      <c r="D1890" s="21">
        <f>Prices!J1890</f>
        <v>1.8646735041552231E-2</v>
      </c>
      <c r="E1890" s="21">
        <f>Prices!K1890</f>
        <v>5.0716026977128958E-3</v>
      </c>
    </row>
    <row r="1891" spans="1:5" x14ac:dyDescent="0.2">
      <c r="A1891" s="41">
        <f>Prices!G1891</f>
        <v>43164</v>
      </c>
      <c r="B1891" s="21">
        <f>Prices!H1891</f>
        <v>1.3630649256456575E-2</v>
      </c>
      <c r="C1891" s="21">
        <f>Prices!I1891</f>
        <v>1.5570729111690884E-2</v>
      </c>
      <c r="D1891" s="21">
        <f>Prices!J1891</f>
        <v>-3.7624076437201559E-3</v>
      </c>
      <c r="E1891" s="21">
        <f>Prices!K1891</f>
        <v>1.1032026381792903E-2</v>
      </c>
    </row>
    <row r="1892" spans="1:5" x14ac:dyDescent="0.2">
      <c r="A1892" s="41">
        <f>Prices!G1892</f>
        <v>43165</v>
      </c>
      <c r="B1892" s="21">
        <f>Prices!H1892</f>
        <v>-1.0224471832037625E-2</v>
      </c>
      <c r="C1892" s="21">
        <f>Prices!I1892</f>
        <v>9.2084929188980258E-3</v>
      </c>
      <c r="D1892" s="21">
        <f>Prices!J1892</f>
        <v>2.7625856968047868E-2</v>
      </c>
      <c r="E1892" s="21">
        <f>Prices!K1892</f>
        <v>2.6388586869583452E-3</v>
      </c>
    </row>
    <row r="1893" spans="1:5" x14ac:dyDescent="0.2">
      <c r="A1893" s="41">
        <f>Prices!G1893</f>
        <v>43166</v>
      </c>
      <c r="B1893" s="21">
        <f>Prices!H1893</f>
        <v>-1.4821413180970158E-2</v>
      </c>
      <c r="C1893" s="21">
        <f>Prices!I1893</f>
        <v>4.786506619325781E-3</v>
      </c>
      <c r="D1893" s="21">
        <f>Prices!J1893</f>
        <v>-1.3215397010982732E-3</v>
      </c>
      <c r="E1893" s="21">
        <f>Prices!K1893</f>
        <v>-4.8387458886944845E-4</v>
      </c>
    </row>
    <row r="1894" spans="1:5" x14ac:dyDescent="0.2">
      <c r="A1894" s="41">
        <f>Prices!G1894</f>
        <v>43167</v>
      </c>
      <c r="B1894" s="21">
        <f>Prices!H1894</f>
        <v>8.025658818184879E-3</v>
      </c>
      <c r="C1894" s="21">
        <f>Prices!I1894</f>
        <v>4.4401594822005563E-3</v>
      </c>
      <c r="D1894" s="21">
        <f>Prices!J1894</f>
        <v>-2.7293518879840661E-3</v>
      </c>
      <c r="E1894" s="21">
        <f>Prices!K1894</f>
        <v>4.4630782533772173E-3</v>
      </c>
    </row>
    <row r="1895" spans="1:5" x14ac:dyDescent="0.2">
      <c r="A1895" s="41">
        <f>Prices!G1895</f>
        <v>43168</v>
      </c>
      <c r="B1895" s="21">
        <f>Prices!H1895</f>
        <v>9.0992585960371214E-3</v>
      </c>
      <c r="C1895" s="21">
        <f>Prices!I1895</f>
        <v>1.7417826602794673E-2</v>
      </c>
      <c r="D1895" s="21">
        <f>Prices!J1895</f>
        <v>1.7207250099819493E-2</v>
      </c>
      <c r="E1895" s="21">
        <f>Prices!K1895</f>
        <v>1.7378831277445883E-2</v>
      </c>
    </row>
    <row r="1896" spans="1:5" x14ac:dyDescent="0.2">
      <c r="A1896" s="41">
        <f>Prices!G1896</f>
        <v>43171</v>
      </c>
      <c r="B1896" s="21">
        <f>Prices!H1896</f>
        <v>-7.3263470435564722E-3</v>
      </c>
      <c r="C1896" s="21">
        <f>Prices!I1896</f>
        <v>1.2350428887577758E-2</v>
      </c>
      <c r="D1896" s="21">
        <f>Prices!J1896</f>
        <v>1.8057280439462975E-2</v>
      </c>
      <c r="E1896" s="21">
        <f>Prices!K1896</f>
        <v>-1.2739848320225677E-3</v>
      </c>
    </row>
    <row r="1897" spans="1:5" x14ac:dyDescent="0.2">
      <c r="A1897" s="41">
        <f>Prices!G1897</f>
        <v>43172</v>
      </c>
      <c r="B1897" s="21">
        <f>Prices!H1897</f>
        <v>2.6114555724880005E-3</v>
      </c>
      <c r="C1897" s="21">
        <f>Prices!I1897</f>
        <v>-6.3877484914657279E-3</v>
      </c>
      <c r="D1897" s="21">
        <f>Prices!J1897</f>
        <v>-8.2078177594905322E-3</v>
      </c>
      <c r="E1897" s="21">
        <f>Prices!K1897</f>
        <v>-6.3635765724746607E-3</v>
      </c>
    </row>
    <row r="1898" spans="1:5" x14ac:dyDescent="0.2">
      <c r="A1898" s="41">
        <f>Prices!G1898</f>
        <v>43173</v>
      </c>
      <c r="B1898" s="21">
        <f>Prices!H1898</f>
        <v>-7.1347756124643695E-3</v>
      </c>
      <c r="C1898" s="21">
        <f>Prices!I1898</f>
        <v>1.7756989267325718E-3</v>
      </c>
      <c r="D1898" s="21">
        <f>Prices!J1898</f>
        <v>4.1581334443825391E-3</v>
      </c>
      <c r="E1898" s="21">
        <f>Prices!K1898</f>
        <v>-5.7245222641414406E-3</v>
      </c>
    </row>
    <row r="1899" spans="1:5" x14ac:dyDescent="0.2">
      <c r="A1899" s="41">
        <f>Prices!G1899</f>
        <v>43174</v>
      </c>
      <c r="B1899" s="21">
        <f>Prices!H1899</f>
        <v>-1.8250266972120819E-3</v>
      </c>
      <c r="C1899" s="21">
        <f>Prices!I1899</f>
        <v>-5.4557601930852462E-3</v>
      </c>
      <c r="D1899" s="21">
        <f>Prices!J1899</f>
        <v>2.4121256248446077E-3</v>
      </c>
      <c r="E1899" s="21">
        <f>Prices!K1899</f>
        <v>-7.8193040707286166E-4</v>
      </c>
    </row>
    <row r="1900" spans="1:5" x14ac:dyDescent="0.2">
      <c r="A1900" s="41">
        <f>Prices!G1900</f>
        <v>43175</v>
      </c>
      <c r="B1900" s="21">
        <f>Prices!H1900</f>
        <v>1.8969242699741866E-2</v>
      </c>
      <c r="C1900" s="21">
        <f>Prices!I1900</f>
        <v>-6.7242744588743575E-3</v>
      </c>
      <c r="D1900" s="21">
        <f>Prices!J1900</f>
        <v>4.5721727337051377E-3</v>
      </c>
      <c r="E1900" s="21">
        <f>Prices!K1900</f>
        <v>1.7034472986976468E-3</v>
      </c>
    </row>
    <row r="1901" spans="1:5" x14ac:dyDescent="0.2">
      <c r="A1901" s="41">
        <f>Prices!G1901</f>
        <v>43178</v>
      </c>
      <c r="B1901" s="21">
        <f>Prices!H1901</f>
        <v>-1.9288954592526868E-2</v>
      </c>
      <c r="C1901" s="21">
        <f>Prices!I1901</f>
        <v>-1.7020023494571435E-2</v>
      </c>
      <c r="D1901" s="21">
        <f>Prices!J1901</f>
        <v>-3.7847233659325852E-2</v>
      </c>
      <c r="E1901" s="21">
        <f>Prices!K1901</f>
        <v>-1.4204195427326871E-2</v>
      </c>
    </row>
    <row r="1902" spans="1:5" x14ac:dyDescent="0.2">
      <c r="A1902" s="41">
        <f>Prices!G1902</f>
        <v>43179</v>
      </c>
      <c r="B1902" s="21">
        <f>Prices!H1902</f>
        <v>5.7178386793673951E-3</v>
      </c>
      <c r="C1902" s="21">
        <f>Prices!I1902</f>
        <v>2.6913872225501567E-2</v>
      </c>
      <c r="D1902" s="21">
        <f>Prices!J1902</f>
        <v>3.5601562053877434E-2</v>
      </c>
      <c r="E1902" s="21">
        <f>Prices!K1902</f>
        <v>1.4818052561744732E-3</v>
      </c>
    </row>
    <row r="1903" spans="1:5" x14ac:dyDescent="0.2">
      <c r="A1903" s="41">
        <f>Prices!G1903</f>
        <v>43180</v>
      </c>
      <c r="B1903" s="21">
        <f>Prices!H1903</f>
        <v>2.6146551608632533E-3</v>
      </c>
      <c r="C1903" s="21">
        <f>Prices!I1903</f>
        <v>-2.9309385829756618E-3</v>
      </c>
      <c r="D1903" s="21">
        <f>Prices!J1903</f>
        <v>-4.0869895561058689E-3</v>
      </c>
      <c r="E1903" s="21">
        <f>Prices!K1903</f>
        <v>-1.8439896018298541E-3</v>
      </c>
    </row>
    <row r="1904" spans="1:5" x14ac:dyDescent="0.2">
      <c r="A1904" s="41">
        <f>Prices!G1904</f>
        <v>43181</v>
      </c>
      <c r="B1904" s="21">
        <f>Prices!H1904</f>
        <v>-1.1793957086924496E-2</v>
      </c>
      <c r="C1904" s="21">
        <f>Prices!I1904</f>
        <v>-2.3352257036940771E-2</v>
      </c>
      <c r="D1904" s="21">
        <f>Prices!J1904</f>
        <v>-2.6995436800296368E-2</v>
      </c>
      <c r="E1904" s="21">
        <f>Prices!K1904</f>
        <v>-2.5162888684839291E-2</v>
      </c>
    </row>
    <row r="1905" spans="1:5" x14ac:dyDescent="0.2">
      <c r="A1905" s="41">
        <f>Prices!G1905</f>
        <v>43182</v>
      </c>
      <c r="B1905" s="21">
        <f>Prices!H1905</f>
        <v>-1.9738161328354931E-2</v>
      </c>
      <c r="C1905" s="21">
        <f>Prices!I1905</f>
        <v>-3.1949903551125258E-2</v>
      </c>
      <c r="D1905" s="21">
        <f>Prices!J1905</f>
        <v>-3.6717144186486972E-2</v>
      </c>
      <c r="E1905" s="21">
        <f>Prices!K1905</f>
        <v>-2.0966880472765737E-2</v>
      </c>
    </row>
    <row r="1906" spans="1:5" x14ac:dyDescent="0.2">
      <c r="A1906" s="41">
        <f>Prices!G1906</f>
        <v>43185</v>
      </c>
      <c r="B1906" s="21">
        <f>Prices!H1906</f>
        <v>2.4350203527729267E-2</v>
      </c>
      <c r="C1906" s="21">
        <f>Prices!I1906</f>
        <v>4.0319337169198333E-2</v>
      </c>
      <c r="D1906" s="21">
        <f>Prices!J1906</f>
        <v>4.9405756994919781E-2</v>
      </c>
      <c r="E1906" s="21">
        <f>Prices!K1906</f>
        <v>2.7157255734905794E-2</v>
      </c>
    </row>
    <row r="1907" spans="1:5" x14ac:dyDescent="0.2">
      <c r="A1907" s="41">
        <f>Prices!G1907</f>
        <v>43186</v>
      </c>
      <c r="B1907" s="21">
        <f>Prices!H1907</f>
        <v>-1.6571358195007508E-2</v>
      </c>
      <c r="C1907" s="21">
        <f>Prices!I1907</f>
        <v>-3.7799009905689185E-2</v>
      </c>
      <c r="D1907" s="21">
        <f>Prices!J1907</f>
        <v>-7.7552388058364952E-2</v>
      </c>
      <c r="E1907" s="21">
        <f>Prices!K1907</f>
        <v>-1.7276308947907992E-2</v>
      </c>
    </row>
    <row r="1908" spans="1:5" x14ac:dyDescent="0.2">
      <c r="A1908" s="41">
        <f>Prices!G1908</f>
        <v>43187</v>
      </c>
      <c r="B1908" s="21">
        <f>Prices!H1908</f>
        <v>1.9988181647218044E-2</v>
      </c>
      <c r="C1908" s="21">
        <f>Prices!I1908</f>
        <v>-4.3839574224876721E-2</v>
      </c>
      <c r="D1908" s="21">
        <f>Prices!J1908</f>
        <v>-1.8490531186051706E-2</v>
      </c>
      <c r="E1908" s="21">
        <f>Prices!K1908</f>
        <v>-2.9166570946984605E-3</v>
      </c>
    </row>
    <row r="1909" spans="1:5" x14ac:dyDescent="0.2">
      <c r="A1909" s="41">
        <f>Prices!G1909</f>
        <v>43188</v>
      </c>
      <c r="B1909" s="21">
        <f>Prices!H1909</f>
        <v>1.3672360076862962E-2</v>
      </c>
      <c r="C1909" s="21">
        <f>Prices!I1909</f>
        <v>1.1121789963162598E-2</v>
      </c>
      <c r="D1909" s="21">
        <f>Prices!J1909</f>
        <v>4.6261480741969008E-2</v>
      </c>
      <c r="E1909" s="21">
        <f>Prices!K1909</f>
        <v>1.3769718618042104E-2</v>
      </c>
    </row>
    <row r="1910" spans="1:5" x14ac:dyDescent="0.2">
      <c r="A1910" s="41">
        <f>Prices!G1910</f>
        <v>43192</v>
      </c>
      <c r="B1910" s="21">
        <f>Prices!H1910</f>
        <v>-3.8440266939203244E-2</v>
      </c>
      <c r="C1910" s="21">
        <f>Prices!I1910</f>
        <v>-5.206094460398869E-2</v>
      </c>
      <c r="D1910" s="21">
        <f>Prices!J1910</f>
        <v>-4.5511650743794152E-2</v>
      </c>
      <c r="E1910" s="21">
        <f>Prices!K1910</f>
        <v>-2.2337423419752311E-2</v>
      </c>
    </row>
    <row r="1911" spans="1:5" x14ac:dyDescent="0.2">
      <c r="A1911" s="41">
        <f>Prices!G1911</f>
        <v>43193</v>
      </c>
      <c r="B1911" s="21">
        <f>Prices!H1911</f>
        <v>1.4611436473715963E-2</v>
      </c>
      <c r="C1911" s="21">
        <f>Prices!I1911</f>
        <v>1.4621073368902726E-2</v>
      </c>
      <c r="D1911" s="21">
        <f>Prices!J1911</f>
        <v>1.9452694759980238E-2</v>
      </c>
      <c r="E1911" s="21">
        <f>Prices!K1911</f>
        <v>1.2614865708684864E-2</v>
      </c>
    </row>
    <row r="1912" spans="1:5" x14ac:dyDescent="0.2">
      <c r="A1912" s="41">
        <f>Prices!G1912</f>
        <v>43194</v>
      </c>
      <c r="B1912" s="21">
        <f>Prices!H1912</f>
        <v>4.8386663283695262E-3</v>
      </c>
      <c r="C1912" s="21">
        <f>Prices!I1912</f>
        <v>1.330415556567921E-2</v>
      </c>
      <c r="D1912" s="21">
        <f>Prices!J1912</f>
        <v>3.9495756356004996E-3</v>
      </c>
      <c r="E1912" s="21">
        <f>Prices!K1912</f>
        <v>1.1566482650942955E-2</v>
      </c>
    </row>
    <row r="1913" spans="1:5" x14ac:dyDescent="0.2">
      <c r="A1913" s="41">
        <f>Prices!G1913</f>
        <v>43195</v>
      </c>
      <c r="B1913" s="21">
        <f>Prices!H1913</f>
        <v>6.7646036252901141E-3</v>
      </c>
      <c r="C1913" s="21">
        <f>Prices!I1913</f>
        <v>2.9193843767512995E-2</v>
      </c>
      <c r="D1913" s="21">
        <f>Prices!J1913</f>
        <v>-2.1481660998174612E-2</v>
      </c>
      <c r="E1913" s="21">
        <f>Prices!K1913</f>
        <v>6.8628638535741526E-3</v>
      </c>
    </row>
    <row r="1914" spans="1:5" x14ac:dyDescent="0.2">
      <c r="A1914" s="41">
        <f>Prices!G1914</f>
        <v>43196</v>
      </c>
      <c r="B1914" s="21">
        <f>Prices!H1914</f>
        <v>-1.2754672123476961E-2</v>
      </c>
      <c r="C1914" s="21">
        <f>Prices!I1914</f>
        <v>-3.2044139569105679E-2</v>
      </c>
      <c r="D1914" s="21">
        <f>Prices!J1914</f>
        <v>-3.2207086712894073E-2</v>
      </c>
      <c r="E1914" s="21">
        <f>Prices!K1914</f>
        <v>-2.1920248708528489E-2</v>
      </c>
    </row>
    <row r="1915" spans="1:5" x14ac:dyDescent="0.2">
      <c r="A1915" s="41">
        <f>Prices!G1915</f>
        <v>43199</v>
      </c>
      <c r="B1915" s="21">
        <f>Prices!H1915</f>
        <v>-4.7297509786088012E-3</v>
      </c>
      <c r="C1915" s="21">
        <f>Prices!I1915</f>
        <v>6.0493088693402974E-4</v>
      </c>
      <c r="D1915" s="21">
        <f>Prices!J1915</f>
        <v>5.4143503932246873E-3</v>
      </c>
      <c r="E1915" s="21">
        <f>Prices!K1915</f>
        <v>3.3365487399585891E-3</v>
      </c>
    </row>
    <row r="1916" spans="1:5" x14ac:dyDescent="0.2">
      <c r="A1916" s="41">
        <f>Prices!G1916</f>
        <v>43200</v>
      </c>
      <c r="B1916" s="21">
        <f>Prices!H1916</f>
        <v>1.9705479120329704E-3</v>
      </c>
      <c r="C1916" s="21">
        <f>Prices!I1916</f>
        <v>2.1435425321175039E-2</v>
      </c>
      <c r="D1916" s="21">
        <f>Prices!J1916</f>
        <v>5.8028748136177422E-2</v>
      </c>
      <c r="E1916" s="21">
        <f>Prices!K1916</f>
        <v>1.6726953754064633E-2</v>
      </c>
    </row>
    <row r="1917" spans="1:5" x14ac:dyDescent="0.2">
      <c r="A1917" s="41">
        <f>Prices!G1917</f>
        <v>43201</v>
      </c>
      <c r="B1917" s="21">
        <f>Prices!H1917</f>
        <v>-6.2462120976112985E-3</v>
      </c>
      <c r="C1917" s="21">
        <f>Prices!I1917</f>
        <v>-6.3847615141194858E-3</v>
      </c>
      <c r="D1917" s="21">
        <f>Prices!J1917</f>
        <v>-7.3273761133429982E-3</v>
      </c>
      <c r="E1917" s="21">
        <f>Prices!K1917</f>
        <v>-5.5253645656476724E-3</v>
      </c>
    </row>
    <row r="1918" spans="1:5" x14ac:dyDescent="0.2">
      <c r="A1918" s="41">
        <f>Prices!G1918</f>
        <v>43202</v>
      </c>
      <c r="B1918" s="21">
        <f>Prices!H1918</f>
        <v>-5.5874670648412006E-3</v>
      </c>
      <c r="C1918" s="21">
        <f>Prices!I1918</f>
        <v>1.5031037681531023E-2</v>
      </c>
      <c r="D1918" s="21">
        <f>Prices!J1918</f>
        <v>3.6951853505030385E-2</v>
      </c>
      <c r="E1918" s="21">
        <f>Prices!K1918</f>
        <v>8.2507501303064057E-3</v>
      </c>
    </row>
    <row r="1919" spans="1:5" x14ac:dyDescent="0.2">
      <c r="A1919" s="41">
        <f>Prices!G1919</f>
        <v>43203</v>
      </c>
      <c r="B1919" s="21">
        <f>Prices!H1919</f>
        <v>6.9061907505518936E-3</v>
      </c>
      <c r="C1919" s="21">
        <f>Prices!I1919</f>
        <v>-1.2226518919007501E-2</v>
      </c>
      <c r="D1919" s="21">
        <f>Prices!J1919</f>
        <v>-1.3214040287646722E-2</v>
      </c>
      <c r="E1919" s="21">
        <f>Prices!K1919</f>
        <v>-2.8866253360059213E-3</v>
      </c>
    </row>
    <row r="1920" spans="1:5" x14ac:dyDescent="0.2">
      <c r="A1920" s="41">
        <f>Prices!G1920</f>
        <v>43206</v>
      </c>
      <c r="B1920" s="21">
        <f>Prices!H1920</f>
        <v>9.5325879708086612E-3</v>
      </c>
      <c r="C1920" s="21">
        <f>Prices!I1920</f>
        <v>7.4853694757675004E-3</v>
      </c>
      <c r="D1920" s="21">
        <f>Prices!J1920</f>
        <v>-4.3194682004310536E-5</v>
      </c>
      <c r="E1920" s="21">
        <f>Prices!K1920</f>
        <v>8.1090383626312157E-3</v>
      </c>
    </row>
    <row r="1921" spans="1:5" x14ac:dyDescent="0.2">
      <c r="A1921" s="41">
        <f>Prices!G1921</f>
        <v>43207</v>
      </c>
      <c r="B1921" s="21">
        <f>Prices!H1921</f>
        <v>1.220646490022503E-2</v>
      </c>
      <c r="C1921" s="21">
        <f>Prices!I1921</f>
        <v>4.3239694511010285E-2</v>
      </c>
      <c r="D1921" s="21">
        <f>Prices!J1921</f>
        <v>2.6135022445872513E-2</v>
      </c>
      <c r="E1921" s="21">
        <f>Prices!K1921</f>
        <v>1.0661504817983003E-2</v>
      </c>
    </row>
    <row r="1922" spans="1:5" x14ac:dyDescent="0.2">
      <c r="A1922" s="41">
        <f>Prices!G1922</f>
        <v>43208</v>
      </c>
      <c r="B1922" s="21">
        <f>Prices!H1922</f>
        <v>-3.7542636041921077E-3</v>
      </c>
      <c r="C1922" s="21">
        <f>Prices!I1922</f>
        <v>1.5965907384810851E-2</v>
      </c>
      <c r="D1922" s="21">
        <f>Prices!J1922</f>
        <v>-4.925507162989784E-3</v>
      </c>
      <c r="E1922" s="21">
        <f>Prices!K1922</f>
        <v>8.3136580055209741E-4</v>
      </c>
    </row>
    <row r="1923" spans="1:5" x14ac:dyDescent="0.2">
      <c r="A1923" s="41">
        <f>Prices!G1923</f>
        <v>43209</v>
      </c>
      <c r="B1923" s="21">
        <f>Prices!H1923</f>
        <v>3.6542210029590115E-3</v>
      </c>
      <c r="C1923" s="21">
        <f>Prices!I1923</f>
        <v>1.9026846692532073E-2</v>
      </c>
      <c r="D1923" s="21">
        <f>Prices!J1923</f>
        <v>-3.1010770293285916E-2</v>
      </c>
      <c r="E1923" s="21">
        <f>Prices!K1923</f>
        <v>-5.7261247757898204E-3</v>
      </c>
    </row>
    <row r="1924" spans="1:5" x14ac:dyDescent="0.2">
      <c r="A1924" s="41">
        <f>Prices!G1924</f>
        <v>43210</v>
      </c>
      <c r="B1924" s="21">
        <f>Prices!H1924</f>
        <v>-1.0353806090801039E-2</v>
      </c>
      <c r="C1924" s="21">
        <f>Prices!I1924</f>
        <v>-1.8896413077605034E-2</v>
      </c>
      <c r="D1924" s="21">
        <f>Prices!J1924</f>
        <v>-1.4407314023863194E-3</v>
      </c>
      <c r="E1924" s="21">
        <f>Prices!K1924</f>
        <v>-8.5365322129916654E-3</v>
      </c>
    </row>
    <row r="1925" spans="1:5" x14ac:dyDescent="0.2">
      <c r="A1925" s="41">
        <f>Prices!G1925</f>
        <v>43213</v>
      </c>
      <c r="B1925" s="21">
        <f>Prices!H1925</f>
        <v>-1.0117456071988594E-2</v>
      </c>
      <c r="C1925" s="21">
        <f>Prices!I1925</f>
        <v>-6.3044437910262374E-3</v>
      </c>
      <c r="D1925" s="21">
        <f>Prices!J1925</f>
        <v>-2.111833584081757E-2</v>
      </c>
      <c r="E1925" s="21">
        <f>Prices!K1925</f>
        <v>5.6231510713544708E-5</v>
      </c>
    </row>
    <row r="1926" spans="1:5" x14ac:dyDescent="0.2">
      <c r="A1926" s="41">
        <f>Prices!G1926</f>
        <v>43214</v>
      </c>
      <c r="B1926" s="21">
        <f>Prices!H1926</f>
        <v>4.9943673058929945E-3</v>
      </c>
      <c r="C1926" s="21">
        <f>Prices!I1926</f>
        <v>-3.8060117349635103E-2</v>
      </c>
      <c r="D1926" s="21">
        <f>Prices!J1926</f>
        <v>-1.1970500881219426E-2</v>
      </c>
      <c r="E1926" s="21">
        <f>Prices!K1926</f>
        <v>-1.3380561466416863E-2</v>
      </c>
    </row>
    <row r="1927" spans="1:5" x14ac:dyDescent="0.2">
      <c r="A1927" s="41">
        <f>Prices!G1927</f>
        <v>43215</v>
      </c>
      <c r="B1927" s="21">
        <f>Prices!H1927</f>
        <v>7.3963559267024989E-3</v>
      </c>
      <c r="C1927" s="21">
        <f>Prices!I1927</f>
        <v>5.4761143855719396E-5</v>
      </c>
      <c r="D1927" s="21">
        <f>Prices!J1927</f>
        <v>-2.052469854175909E-2</v>
      </c>
      <c r="E1927" s="21">
        <f>Prices!K1927</f>
        <v>1.8370592780629913E-3</v>
      </c>
    </row>
    <row r="1928" spans="1:5" x14ac:dyDescent="0.2">
      <c r="A1928" s="41">
        <f>Prices!G1928</f>
        <v>43216</v>
      </c>
      <c r="B1928" s="21">
        <f>Prices!H1928</f>
        <v>8.8333309290832499E-3</v>
      </c>
      <c r="C1928" s="21">
        <f>Prices!I1928</f>
        <v>3.9577631421560344E-2</v>
      </c>
      <c r="D1928" s="21">
        <f>Prices!J1928</f>
        <v>3.9508901692855813E-2</v>
      </c>
      <c r="E1928" s="21">
        <f>Prices!K1928</f>
        <v>1.0434204752046705E-2</v>
      </c>
    </row>
    <row r="1929" spans="1:5" x14ac:dyDescent="0.2">
      <c r="A1929" s="41">
        <f>Prices!G1929</f>
        <v>43217</v>
      </c>
      <c r="B1929" s="21">
        <f>Prices!H1929</f>
        <v>-7.3914735862237796E-3</v>
      </c>
      <c r="C1929" s="21">
        <f>Prices!I1929</f>
        <v>3.6008774745803773E-2</v>
      </c>
      <c r="D1929" s="21">
        <f>Prices!J1929</f>
        <v>4.9283771498953577E-3</v>
      </c>
      <c r="E1929" s="21">
        <f>Prices!K1929</f>
        <v>1.1136250030761019E-3</v>
      </c>
    </row>
    <row r="1930" spans="1:5" x14ac:dyDescent="0.2">
      <c r="A1930" s="41">
        <f>Prices!G1930</f>
        <v>43220</v>
      </c>
      <c r="B1930" s="21">
        <f>Prices!H1930</f>
        <v>1.3403725893475599E-2</v>
      </c>
      <c r="C1930" s="21">
        <f>Prices!I1930</f>
        <v>-4.1267873182128101E-3</v>
      </c>
      <c r="D1930" s="21">
        <f>Prices!J1930</f>
        <v>-6.3179233356152054E-3</v>
      </c>
      <c r="E1930" s="21">
        <f>Prices!K1930</f>
        <v>-8.1874908594294915E-3</v>
      </c>
    </row>
    <row r="1931" spans="1:5" x14ac:dyDescent="0.2">
      <c r="A1931" s="41">
        <f>Prices!G1931</f>
        <v>43221</v>
      </c>
      <c r="B1931" s="21">
        <f>Prices!H1931</f>
        <v>-1.1869951025776503E-2</v>
      </c>
      <c r="C1931" s="21">
        <f>Prices!I1931</f>
        <v>1.0299216872323269E-2</v>
      </c>
      <c r="D1931" s="21">
        <f>Prices!J1931</f>
        <v>9.9599592107166846E-3</v>
      </c>
      <c r="E1931" s="21">
        <f>Prices!K1931</f>
        <v>2.5490454768968274E-3</v>
      </c>
    </row>
    <row r="1932" spans="1:5" x14ac:dyDescent="0.2">
      <c r="A1932" s="41">
        <f>Prices!G1932</f>
        <v>43222</v>
      </c>
      <c r="B1932" s="21">
        <f>Prices!H1932</f>
        <v>-1.2240971356510082E-2</v>
      </c>
      <c r="C1932" s="21">
        <f>Prices!I1932</f>
        <v>-7.9506251598174815E-3</v>
      </c>
      <c r="D1932" s="21">
        <f>Prices!J1932</f>
        <v>-3.6543078615670632E-3</v>
      </c>
      <c r="E1932" s="21">
        <f>Prices!K1932</f>
        <v>-7.205863585547867E-3</v>
      </c>
    </row>
    <row r="1933" spans="1:5" x14ac:dyDescent="0.2">
      <c r="A1933" s="41">
        <f>Prices!G1933</f>
        <v>43223</v>
      </c>
      <c r="B1933" s="21">
        <f>Prices!H1933</f>
        <v>-1.2741303106898062E-3</v>
      </c>
      <c r="C1933" s="21">
        <f>Prices!I1933</f>
        <v>1.5289118575310123E-3</v>
      </c>
      <c r="D1933" s="21">
        <f>Prices!J1933</f>
        <v>2.9517149547899413E-2</v>
      </c>
      <c r="E1933" s="21">
        <f>Prices!K1933</f>
        <v>-2.2536744644764406E-3</v>
      </c>
    </row>
    <row r="1934" spans="1:5" x14ac:dyDescent="0.2">
      <c r="A1934" s="41">
        <f>Prices!G1934</f>
        <v>43224</v>
      </c>
      <c r="B1934" s="21">
        <f>Prices!H1934</f>
        <v>1.5075955967049333E-2</v>
      </c>
      <c r="C1934" s="21">
        <f>Prices!I1934</f>
        <v>5.6422618567657512E-3</v>
      </c>
      <c r="D1934" s="21">
        <f>Prices!J1934</f>
        <v>2.60526822390581E-2</v>
      </c>
      <c r="E1934" s="21">
        <f>Prices!K1934</f>
        <v>1.2811179191865252E-2</v>
      </c>
    </row>
    <row r="1935" spans="1:5" x14ac:dyDescent="0.2">
      <c r="A1935" s="41">
        <f>Prices!G1935</f>
        <v>43227</v>
      </c>
      <c r="B1935" s="21">
        <f>Prices!H1935</f>
        <v>-2.3534878941768766E-2</v>
      </c>
      <c r="C1935" s="21">
        <f>Prices!I1935</f>
        <v>1.2138311301377547E-2</v>
      </c>
      <c r="D1935" s="21">
        <f>Prices!J1935</f>
        <v>4.0240894254182757E-2</v>
      </c>
      <c r="E1935" s="21">
        <f>Prices!K1935</f>
        <v>3.4579455248213709E-3</v>
      </c>
    </row>
    <row r="1936" spans="1:5" x14ac:dyDescent="0.2">
      <c r="A1936" s="41">
        <f>Prices!G1936</f>
        <v>43228</v>
      </c>
      <c r="B1936" s="21">
        <f>Prices!H1936</f>
        <v>3.1588782125825531E-3</v>
      </c>
      <c r="C1936" s="21">
        <f>Prices!I1936</f>
        <v>-4.8433831001289951E-3</v>
      </c>
      <c r="D1936" s="21">
        <f>Prices!J1936</f>
        <v>6.9165160523427804E-3</v>
      </c>
      <c r="E1936" s="21">
        <f>Prices!K1936</f>
        <v>-2.6564134619455615E-4</v>
      </c>
    </row>
    <row r="1937" spans="1:5" x14ac:dyDescent="0.2">
      <c r="A1937" s="41">
        <f>Prices!G1937</f>
        <v>43229</v>
      </c>
      <c r="B1937" s="21">
        <f>Prices!H1937</f>
        <v>-3.1257326516565098E-2</v>
      </c>
      <c r="C1937" s="21">
        <f>Prices!I1937</f>
        <v>9.8029041597131883E-3</v>
      </c>
      <c r="D1937" s="21">
        <f>Prices!J1937</f>
        <v>2.1485805163814264E-2</v>
      </c>
      <c r="E1937" s="21">
        <f>Prices!K1937</f>
        <v>9.6822201844415368E-3</v>
      </c>
    </row>
    <row r="1938" spans="1:5" x14ac:dyDescent="0.2">
      <c r="A1938" s="41">
        <f>Prices!G1938</f>
        <v>43230</v>
      </c>
      <c r="B1938" s="21">
        <f>Prices!H1938</f>
        <v>1.8173917772879038E-3</v>
      </c>
      <c r="C1938" s="21">
        <f>Prices!I1938</f>
        <v>6.716523504026739E-4</v>
      </c>
      <c r="D1938" s="21">
        <f>Prices!J1938</f>
        <v>1.7006783442766071E-2</v>
      </c>
      <c r="E1938" s="21">
        <f>Prices!K1938</f>
        <v>9.3706436136782312E-3</v>
      </c>
    </row>
    <row r="1939" spans="1:5" x14ac:dyDescent="0.2">
      <c r="A1939" s="41">
        <f>Prices!G1939</f>
        <v>43231</v>
      </c>
      <c r="B1939" s="21">
        <f>Prices!H1939</f>
        <v>8.3443736874497625E-3</v>
      </c>
      <c r="C1939" s="21">
        <f>Prices!I1939</f>
        <v>-3.8345165047587448E-3</v>
      </c>
      <c r="D1939" s="21">
        <f>Prices!J1939</f>
        <v>-2.1527905329376762E-2</v>
      </c>
      <c r="E1939" s="21">
        <f>Prices!K1939</f>
        <v>1.707595795878758E-3</v>
      </c>
    </row>
    <row r="1940" spans="1:5" x14ac:dyDescent="0.2">
      <c r="A1940" s="41">
        <f>Prices!G1940</f>
        <v>43234</v>
      </c>
      <c r="B1940" s="21">
        <f>Prices!H1940</f>
        <v>1.2113440160758826E-2</v>
      </c>
      <c r="C1940" s="21">
        <f>Prices!I1940</f>
        <v>-8.5465434548614994E-4</v>
      </c>
      <c r="D1940" s="21">
        <f>Prices!J1940</f>
        <v>3.2609163093093585E-3</v>
      </c>
      <c r="E1940" s="21">
        <f>Prices!K1940</f>
        <v>8.8348951711370027E-4</v>
      </c>
    </row>
    <row r="1941" spans="1:5" x14ac:dyDescent="0.2">
      <c r="A1941" s="41">
        <f>Prices!G1941</f>
        <v>43235</v>
      </c>
      <c r="B1941" s="21">
        <f>Prices!H1941</f>
        <v>1.5403176089983184E-3</v>
      </c>
      <c r="C1941" s="21">
        <f>Prices!I1941</f>
        <v>-1.5872268750883545E-2</v>
      </c>
      <c r="D1941" s="21">
        <f>Prices!J1941</f>
        <v>-3.8377042995434207E-2</v>
      </c>
      <c r="E1941" s="21">
        <f>Prices!K1941</f>
        <v>-6.842140411090436E-3</v>
      </c>
    </row>
    <row r="1942" spans="1:5" x14ac:dyDescent="0.2">
      <c r="A1942" s="41">
        <f>Prices!G1942</f>
        <v>43236</v>
      </c>
      <c r="B1942" s="21">
        <f>Prices!H1942</f>
        <v>1.90487182489661E-2</v>
      </c>
      <c r="C1942" s="21">
        <f>Prices!I1942</f>
        <v>7.0806620269947551E-3</v>
      </c>
      <c r="D1942" s="21">
        <f>Prices!J1942</f>
        <v>1.8323059621092597E-3</v>
      </c>
      <c r="E1942" s="21">
        <f>Prices!K1942</f>
        <v>4.0605617654640991E-3</v>
      </c>
    </row>
    <row r="1943" spans="1:5" x14ac:dyDescent="0.2">
      <c r="A1943" s="41">
        <f>Prices!G1943</f>
        <v>43237</v>
      </c>
      <c r="B1943" s="21">
        <f>Prices!H1943</f>
        <v>-1.9040754158659755E-2</v>
      </c>
      <c r="C1943" s="21">
        <f>Prices!I1943</f>
        <v>-3.4776595878418526E-3</v>
      </c>
      <c r="D1943" s="21">
        <f>Prices!J1943</f>
        <v>6.9103681154512042E-3</v>
      </c>
      <c r="E1943" s="21">
        <f>Prices!K1943</f>
        <v>-8.558722748466252E-4</v>
      </c>
    </row>
    <row r="1944" spans="1:5" x14ac:dyDescent="0.2">
      <c r="A1944" s="41">
        <f>Prices!G1944</f>
        <v>43238</v>
      </c>
      <c r="B1944" s="21">
        <f>Prices!H1944</f>
        <v>-1.0060560607451335E-2</v>
      </c>
      <c r="C1944" s="21">
        <f>Prices!I1944</f>
        <v>-4.6720010868946948E-3</v>
      </c>
      <c r="D1944" s="21">
        <f>Prices!J1944</f>
        <v>-7.1453627176051304E-3</v>
      </c>
      <c r="E1944" s="21">
        <f>Prices!K1944</f>
        <v>-2.632194898025797E-3</v>
      </c>
    </row>
    <row r="1945" spans="1:5" x14ac:dyDescent="0.2">
      <c r="A1945" s="41">
        <f>Prices!G1945</f>
        <v>43241</v>
      </c>
      <c r="B1945" s="21">
        <f>Prices!H1945</f>
        <v>1.0401784489756942E-2</v>
      </c>
      <c r="C1945" s="21">
        <f>Prices!I1945</f>
        <v>7.0441434029884231E-3</v>
      </c>
      <c r="D1945" s="21">
        <f>Prices!J1945</f>
        <v>-6.9122554206875186E-3</v>
      </c>
      <c r="E1945" s="21">
        <f>Prices!K1945</f>
        <v>7.38675297338931E-3</v>
      </c>
    </row>
    <row r="1946" spans="1:5" x14ac:dyDescent="0.2">
      <c r="A1946" s="41">
        <f>Prices!G1946</f>
        <v>43242</v>
      </c>
      <c r="B1946" s="21">
        <f>Prices!H1946</f>
        <v>-1.3489522575446495E-2</v>
      </c>
      <c r="C1946" s="21">
        <f>Prices!I1946</f>
        <v>-2.5608078827681346E-3</v>
      </c>
      <c r="D1946" s="21">
        <f>Prices!J1946</f>
        <v>-6.3053824417883542E-3</v>
      </c>
      <c r="E1946" s="21">
        <f>Prices!K1946</f>
        <v>-3.1357620237913997E-3</v>
      </c>
    </row>
    <row r="1947" spans="1:5" x14ac:dyDescent="0.2">
      <c r="A1947" s="41">
        <f>Prices!G1947</f>
        <v>43243</v>
      </c>
      <c r="B1947" s="21">
        <f>Prices!H1947</f>
        <v>-4.3180102205462494E-3</v>
      </c>
      <c r="C1947" s="21">
        <f>Prices!I1947</f>
        <v>1.2937936436205222E-2</v>
      </c>
      <c r="D1947" s="21">
        <f>Prices!J1947</f>
        <v>2.0573008811971105E-2</v>
      </c>
      <c r="E1947" s="21">
        <f>Prices!K1947</f>
        <v>3.2484100188134857E-3</v>
      </c>
    </row>
    <row r="1948" spans="1:5" x14ac:dyDescent="0.2">
      <c r="A1948" s="41">
        <f>Prices!G1948</f>
        <v>43244</v>
      </c>
      <c r="B1948" s="21">
        <f>Prices!H1948</f>
        <v>-1.9275744806270386E-3</v>
      </c>
      <c r="C1948" s="21">
        <f>Prices!I1948</f>
        <v>7.5538559234278324E-4</v>
      </c>
      <c r="D1948" s="21">
        <f>Prices!J1948</f>
        <v>6.0602751011451517E-4</v>
      </c>
      <c r="E1948" s="21">
        <f>Prices!K1948</f>
        <v>-2.0232133879297676E-3</v>
      </c>
    </row>
    <row r="1949" spans="1:5" x14ac:dyDescent="0.2">
      <c r="A1949" s="41">
        <f>Prices!G1949</f>
        <v>43245</v>
      </c>
      <c r="B1949" s="21">
        <f>Prices!H1949</f>
        <v>-4.7073830070406128E-3</v>
      </c>
      <c r="C1949" s="21">
        <f>Prices!I1949</f>
        <v>4.4164790669856124E-3</v>
      </c>
      <c r="D1949" s="21">
        <f>Prices!J1949</f>
        <v>6.4193330111486091E-3</v>
      </c>
      <c r="E1949" s="21">
        <f>Prices!K1949</f>
        <v>-2.3572205679487368E-3</v>
      </c>
    </row>
    <row r="1950" spans="1:5" x14ac:dyDescent="0.2">
      <c r="A1950" s="41">
        <f>Prices!G1950</f>
        <v>43249</v>
      </c>
      <c r="B1950" s="21">
        <f>Prices!H1950</f>
        <v>-7.274310631311744E-4</v>
      </c>
      <c r="C1950" s="21">
        <f>Prices!I1950</f>
        <v>1.6893033633347265E-3</v>
      </c>
      <c r="D1950" s="21">
        <f>Prices!J1950</f>
        <v>-2.7679126498628692E-3</v>
      </c>
      <c r="E1950" s="21">
        <f>Prices!K1950</f>
        <v>-1.1564187400276094E-2</v>
      </c>
    </row>
    <row r="1951" spans="1:5" x14ac:dyDescent="0.2">
      <c r="A1951" s="41">
        <f>Prices!G1951</f>
        <v>43250</v>
      </c>
      <c r="B1951" s="21">
        <f>Prices!H1951</f>
        <v>2.0873743802011898E-2</v>
      </c>
      <c r="C1951" s="21">
        <f>Prices!I1951</f>
        <v>7.452527735784864E-3</v>
      </c>
      <c r="D1951" s="21">
        <f>Prices!J1951</f>
        <v>1.7699938195373743E-2</v>
      </c>
      <c r="E1951" s="21">
        <f>Prices!K1951</f>
        <v>1.2695791469277351E-2</v>
      </c>
    </row>
    <row r="1952" spans="1:5" x14ac:dyDescent="0.2">
      <c r="A1952" s="41">
        <f>Prices!G1952</f>
        <v>43251</v>
      </c>
      <c r="B1952" s="21">
        <f>Prices!H1952</f>
        <v>-1.8782945284794815E-2</v>
      </c>
      <c r="C1952" s="21">
        <f>Prices!I1952</f>
        <v>2.9110106197922647E-3</v>
      </c>
      <c r="D1952" s="21">
        <f>Prices!J1952</f>
        <v>-3.1622897890088986E-3</v>
      </c>
      <c r="E1952" s="21">
        <f>Prices!K1952</f>
        <v>-6.8795598882546161E-3</v>
      </c>
    </row>
    <row r="1953" spans="1:5" x14ac:dyDescent="0.2">
      <c r="A1953" s="41">
        <f>Prices!G1953</f>
        <v>43252</v>
      </c>
      <c r="B1953" s="21">
        <f>Prices!H1953</f>
        <v>5.452174525229554E-3</v>
      </c>
      <c r="C1953" s="21">
        <f>Prices!I1953</f>
        <v>7.3145966476353408E-3</v>
      </c>
      <c r="D1953" s="21">
        <f>Prices!J1953</f>
        <v>2.1531458157461048E-2</v>
      </c>
      <c r="E1953" s="21">
        <f>Prices!K1953</f>
        <v>1.0849230126019016E-2</v>
      </c>
    </row>
    <row r="1954" spans="1:5" x14ac:dyDescent="0.2">
      <c r="A1954" s="41">
        <f>Prices!G1954</f>
        <v>43255</v>
      </c>
      <c r="B1954" s="21">
        <f>Prices!H1954</f>
        <v>2.9280560009718831E-2</v>
      </c>
      <c r="C1954" s="21">
        <f>Prices!I1954</f>
        <v>1.4455850843642315E-2</v>
      </c>
      <c r="D1954" s="21">
        <f>Prices!J1954</f>
        <v>2.8064660522841622E-2</v>
      </c>
      <c r="E1954" s="21">
        <f>Prices!K1954</f>
        <v>4.4795984363044106E-3</v>
      </c>
    </row>
    <row r="1955" spans="1:5" x14ac:dyDescent="0.2">
      <c r="A1955" s="41">
        <f>Prices!G1955</f>
        <v>43256</v>
      </c>
      <c r="B1955" s="21">
        <f>Prices!H1955</f>
        <v>-9.3655081592211881E-3</v>
      </c>
      <c r="C1955" s="21">
        <f>Prices!I1955</f>
        <v>1.866365114593016E-2</v>
      </c>
      <c r="D1955" s="21">
        <f>Prices!J1955</f>
        <v>8.3047133210656376E-4</v>
      </c>
      <c r="E1955" s="21">
        <f>Prices!K1955</f>
        <v>7.0259310334908065E-4</v>
      </c>
    </row>
    <row r="1956" spans="1:5" x14ac:dyDescent="0.2">
      <c r="A1956" s="41">
        <f>Prices!G1956</f>
        <v>43257</v>
      </c>
      <c r="B1956" s="21">
        <f>Prices!H1956</f>
        <v>-7.0908732785534298E-4</v>
      </c>
      <c r="C1956" s="21">
        <f>Prices!I1956</f>
        <v>-3.5368622009179784E-4</v>
      </c>
      <c r="D1956" s="21">
        <f>Prices!J1956</f>
        <v>3.0189743714159611E-4</v>
      </c>
      <c r="E1956" s="21">
        <f>Prices!K1956</f>
        <v>8.5673925277203189E-3</v>
      </c>
    </row>
    <row r="1957" spans="1:5" x14ac:dyDescent="0.2">
      <c r="A1957" s="41">
        <f>Prices!G1957</f>
        <v>43258</v>
      </c>
      <c r="B1957" s="21">
        <f>Prices!H1957</f>
        <v>4.6120389829876597E-3</v>
      </c>
      <c r="C1957" s="21">
        <f>Prices!I1957</f>
        <v>-3.8036519041083627E-3</v>
      </c>
      <c r="D1957" s="21">
        <f>Prices!J1957</f>
        <v>-8.4857257229447036E-3</v>
      </c>
      <c r="E1957" s="21">
        <f>Prices!K1957</f>
        <v>-7.1418865944394838E-4</v>
      </c>
    </row>
    <row r="1958" spans="1:5" x14ac:dyDescent="0.2">
      <c r="A1958" s="41">
        <f>Prices!G1958</f>
        <v>43259</v>
      </c>
      <c r="B1958" s="21">
        <f>Prices!H1958</f>
        <v>-6.9453091031625638E-3</v>
      </c>
      <c r="C1958" s="21">
        <f>Prices!I1958</f>
        <v>-3.1432582904673545E-3</v>
      </c>
      <c r="D1958" s="21">
        <f>Prices!J1958</f>
        <v>-2.3582116216191995E-3</v>
      </c>
      <c r="E1958" s="21">
        <f>Prices!K1958</f>
        <v>3.1259043500577732E-3</v>
      </c>
    </row>
    <row r="1959" spans="1:5" x14ac:dyDescent="0.2">
      <c r="A1959" s="41">
        <f>Prices!G1959</f>
        <v>43262</v>
      </c>
      <c r="B1959" s="21">
        <f>Prices!H1959</f>
        <v>-7.1097216748741113E-4</v>
      </c>
      <c r="C1959" s="21">
        <f>Prices!I1959</f>
        <v>3.0463391924155925E-3</v>
      </c>
      <c r="D1959" s="21">
        <f>Prices!J1959</f>
        <v>-6.3293932385009022E-3</v>
      </c>
      <c r="E1959" s="21">
        <f>Prices!K1959</f>
        <v>1.0687077753774865E-3</v>
      </c>
    </row>
    <row r="1960" spans="1:5" x14ac:dyDescent="0.2">
      <c r="A1960" s="41">
        <f>Prices!G1960</f>
        <v>43263</v>
      </c>
      <c r="B1960" s="21">
        <f>Prices!H1960</f>
        <v>-2.3725969256003041E-3</v>
      </c>
      <c r="C1960" s="21">
        <f>Prices!I1960</f>
        <v>5.7011782786597909E-3</v>
      </c>
      <c r="D1960" s="21">
        <f>Prices!J1960</f>
        <v>7.5205645969596002E-3</v>
      </c>
      <c r="E1960" s="21">
        <f>Prices!K1960</f>
        <v>1.7433853342918582E-3</v>
      </c>
    </row>
    <row r="1961" spans="1:5" x14ac:dyDescent="0.2">
      <c r="A1961" s="41">
        <f>Prices!G1961</f>
        <v>43264</v>
      </c>
      <c r="B1961" s="21">
        <f>Prices!H1961</f>
        <v>-1.1883660935069788E-4</v>
      </c>
      <c r="C1961" s="21">
        <f>Prices!I1961</f>
        <v>3.5967178219278306E-3</v>
      </c>
      <c r="D1961" s="21">
        <f>Prices!J1961</f>
        <v>-6.8549076269353026E-4</v>
      </c>
      <c r="E1961" s="21">
        <f>Prices!K1961</f>
        <v>-4.0261279241577963E-3</v>
      </c>
    </row>
    <row r="1962" spans="1:5" x14ac:dyDescent="0.2">
      <c r="A1962" s="41">
        <f>Prices!G1962</f>
        <v>43265</v>
      </c>
      <c r="B1962" s="21">
        <f>Prices!H1962</f>
        <v>-3.5677076637553717E-3</v>
      </c>
      <c r="C1962" s="21">
        <f>Prices!I1962</f>
        <v>1.1144664220250844E-2</v>
      </c>
      <c r="D1962" s="21">
        <f>Prices!J1962</f>
        <v>1.7187475076301029E-2</v>
      </c>
      <c r="E1962" s="21">
        <f>Prices!K1962</f>
        <v>2.4715496262726067E-3</v>
      </c>
    </row>
    <row r="1963" spans="1:5" x14ac:dyDescent="0.2">
      <c r="A1963" s="41">
        <f>Prices!G1963</f>
        <v>43266</v>
      </c>
      <c r="B1963" s="21">
        <f>Prices!H1963</f>
        <v>-1.0740915726907643E-3</v>
      </c>
      <c r="C1963" s="21">
        <f>Prices!I1963</f>
        <v>-4.5769462297891028E-3</v>
      </c>
      <c r="D1963" s="21">
        <f>Prices!J1963</f>
        <v>-6.181871365952385E-3</v>
      </c>
      <c r="E1963" s="21">
        <f>Prices!K1963</f>
        <v>-1.0171026706909947E-3</v>
      </c>
    </row>
    <row r="1964" spans="1:5" x14ac:dyDescent="0.2">
      <c r="A1964" s="41">
        <f>Prices!G1964</f>
        <v>43269</v>
      </c>
      <c r="B1964" s="21">
        <f>Prices!H1964</f>
        <v>-8.3630872639331132E-3</v>
      </c>
      <c r="C1964" s="21">
        <f>Prices!I1964</f>
        <v>4.5571757050131279E-3</v>
      </c>
      <c r="D1964" s="21">
        <f>Prices!J1964</f>
        <v>-6.4081850948372043E-4</v>
      </c>
      <c r="E1964" s="21">
        <f>Prices!K1964</f>
        <v>-2.1261277232105247E-3</v>
      </c>
    </row>
    <row r="1965" spans="1:5" x14ac:dyDescent="0.2">
      <c r="A1965" s="41">
        <f>Prices!G1965</f>
        <v>43270</v>
      </c>
      <c r="B1965" s="21">
        <f>Prices!H1965</f>
        <v>7.3493036457720319E-3</v>
      </c>
      <c r="C1965" s="21">
        <f>Prices!I1965</f>
        <v>6.3754809694105408E-3</v>
      </c>
      <c r="D1965" s="21">
        <f>Prices!J1965</f>
        <v>-1.8559627836160497E-2</v>
      </c>
      <c r="E1965" s="21">
        <f>Prices!K1965</f>
        <v>-4.0234022532672498E-3</v>
      </c>
    </row>
    <row r="1966" spans="1:5" x14ac:dyDescent="0.2">
      <c r="A1966" s="41">
        <f>Prices!G1966</f>
        <v>43271</v>
      </c>
      <c r="B1966" s="21">
        <f>Prices!H1966</f>
        <v>0</v>
      </c>
      <c r="C1966" s="21">
        <f>Prices!I1966</f>
        <v>8.8195552637577723E-3</v>
      </c>
      <c r="D1966" s="21">
        <f>Prices!J1966</f>
        <v>8.225189592163229E-3</v>
      </c>
      <c r="E1966" s="21">
        <f>Prices!K1966</f>
        <v>1.7121541196234435E-3</v>
      </c>
    </row>
    <row r="1967" spans="1:5" x14ac:dyDescent="0.2">
      <c r="A1967" s="41">
        <f>Prices!G1967</f>
        <v>43272</v>
      </c>
      <c r="B1967" s="21">
        <f>Prices!H1967</f>
        <v>7.1760763355320743E-3</v>
      </c>
      <c r="C1967" s="21">
        <f>Prices!I1967</f>
        <v>-1.1348009633452283E-2</v>
      </c>
      <c r="D1967" s="21">
        <f>Prices!J1967</f>
        <v>-1.9823719269246864E-2</v>
      </c>
      <c r="E1967" s="21">
        <f>Prices!K1967</f>
        <v>-6.3455103018462689E-3</v>
      </c>
    </row>
    <row r="1968" spans="1:5" x14ac:dyDescent="0.2">
      <c r="A1968" s="41">
        <f>Prices!G1968</f>
        <v>43273</v>
      </c>
      <c r="B1968" s="21">
        <f>Prices!H1968</f>
        <v>7.2439301871463652E-3</v>
      </c>
      <c r="C1968" s="21">
        <f>Prices!I1968</f>
        <v>-8.4093457089752244E-3</v>
      </c>
      <c r="D1968" s="21">
        <f>Prices!J1968</f>
        <v>-2.3958526883816611E-2</v>
      </c>
      <c r="E1968" s="21">
        <f>Prices!K1968</f>
        <v>1.8619344893302525E-3</v>
      </c>
    </row>
    <row r="1969" spans="1:5" x14ac:dyDescent="0.2">
      <c r="A1969" s="41">
        <f>Prices!G1969</f>
        <v>43276</v>
      </c>
      <c r="B1969" s="21">
        <f>Prices!H1969</f>
        <v>1.9452952959265045E-2</v>
      </c>
      <c r="C1969" s="21">
        <f>Prices!I1969</f>
        <v>-3.0611940868465304E-2</v>
      </c>
      <c r="D1969" s="21">
        <f>Prices!J1969</f>
        <v>-4.7140897034994911E-2</v>
      </c>
      <c r="E1969" s="21">
        <f>Prices!K1969</f>
        <v>-1.3724669170993464E-2</v>
      </c>
    </row>
    <row r="1970" spans="1:5" x14ac:dyDescent="0.2">
      <c r="A1970" s="41">
        <f>Prices!G1970</f>
        <v>43277</v>
      </c>
      <c r="B1970" s="21">
        <f>Prices!H1970</f>
        <v>-5.6666931475774299E-3</v>
      </c>
      <c r="C1970" s="21">
        <f>Prices!I1970</f>
        <v>1.6799393073441804E-2</v>
      </c>
      <c r="D1970" s="21">
        <f>Prices!J1970</f>
        <v>1.2002191010220153E-2</v>
      </c>
      <c r="E1970" s="21">
        <f>Prices!K1970</f>
        <v>2.2045773020529236E-3</v>
      </c>
    </row>
    <row r="1971" spans="1:5" x14ac:dyDescent="0.2">
      <c r="A1971" s="41">
        <f>Prices!G1971</f>
        <v>43278</v>
      </c>
      <c r="B1971" s="21">
        <f>Prices!H1971</f>
        <v>1.0583717833018785E-2</v>
      </c>
      <c r="C1971" s="21">
        <f>Prices!I1971</f>
        <v>-1.8083004315655682E-2</v>
      </c>
      <c r="D1971" s="21">
        <f>Prices!J1971</f>
        <v>-2.5910323859173578E-2</v>
      </c>
      <c r="E1971" s="21">
        <f>Prices!K1971</f>
        <v>-8.6043552078701735E-3</v>
      </c>
    </row>
    <row r="1972" spans="1:5" x14ac:dyDescent="0.2">
      <c r="A1972" s="41">
        <f>Prices!G1972</f>
        <v>43279</v>
      </c>
      <c r="B1972" s="21">
        <f>Prices!H1972</f>
        <v>-1.1854001238854257E-2</v>
      </c>
      <c r="C1972" s="21">
        <f>Prices!I1972</f>
        <v>2.4655133219518621E-2</v>
      </c>
      <c r="D1972" s="21">
        <f>Prices!J1972</f>
        <v>2.1805777407577498E-2</v>
      </c>
      <c r="E1972" s="21">
        <f>Prices!K1972</f>
        <v>6.1786899400682049E-3</v>
      </c>
    </row>
    <row r="1973" spans="1:5" x14ac:dyDescent="0.2">
      <c r="A1973" s="41">
        <f>Prices!G1973</f>
        <v>43280</v>
      </c>
      <c r="B1973" s="21">
        <f>Prices!H1973</f>
        <v>-2.4456681194941466E-3</v>
      </c>
      <c r="C1973" s="21">
        <f>Prices!I1973</f>
        <v>-9.6981137176643806E-4</v>
      </c>
      <c r="D1973" s="21">
        <f>Prices!J1973</f>
        <v>-1.6441212976942454E-2</v>
      </c>
      <c r="E1973" s="21">
        <f>Prices!K1973</f>
        <v>7.5840311129971028E-4</v>
      </c>
    </row>
    <row r="1974" spans="1:5" x14ac:dyDescent="0.2">
      <c r="A1974" s="41">
        <f>Prices!G1974</f>
        <v>43283</v>
      </c>
      <c r="B1974" s="21">
        <f>Prices!H1974</f>
        <v>-1.9264588096257352E-2</v>
      </c>
      <c r="C1974" s="21">
        <f>Prices!I1974</f>
        <v>8.2245575667792004E-3</v>
      </c>
      <c r="D1974" s="21">
        <f>Prices!J1974</f>
        <v>2.2541163637278538E-2</v>
      </c>
      <c r="E1974" s="21">
        <f>Prices!K1974</f>
        <v>3.067957504331309E-3</v>
      </c>
    </row>
    <row r="1975" spans="1:5" x14ac:dyDescent="0.2">
      <c r="A1975" s="41">
        <f>Prices!G1975</f>
        <v>43284</v>
      </c>
      <c r="B1975" s="21">
        <f>Prices!H1975</f>
        <v>5.2381286754550269E-3</v>
      </c>
      <c r="C1975" s="21">
        <f>Prices!I1975</f>
        <v>-1.1565135611575017E-2</v>
      </c>
      <c r="D1975" s="21">
        <f>Prices!J1975</f>
        <v>-2.2291863871944928E-2</v>
      </c>
      <c r="E1975" s="21">
        <f>Prices!K1975</f>
        <v>-4.9473505407420237E-3</v>
      </c>
    </row>
    <row r="1976" spans="1:5" x14ac:dyDescent="0.2">
      <c r="A1976" s="41">
        <f>Prices!G1976</f>
        <v>43286</v>
      </c>
      <c r="B1976" s="21">
        <f>Prices!H1976</f>
        <v>1.5393306955611824E-3</v>
      </c>
      <c r="C1976" s="21">
        <f>Prices!I1976</f>
        <v>3.4062853508025626E-3</v>
      </c>
      <c r="D1976" s="21">
        <f>Prices!J1976</f>
        <v>2.4869038252553821E-2</v>
      </c>
      <c r="E1976" s="21">
        <f>Prices!K1976</f>
        <v>8.6208034180801363E-3</v>
      </c>
    </row>
    <row r="1977" spans="1:5" x14ac:dyDescent="0.2">
      <c r="A1977" s="41">
        <f>Prices!G1977</f>
        <v>43287</v>
      </c>
      <c r="B1977" s="21">
        <f>Prices!H1977</f>
        <v>-7.0928152638611078E-4</v>
      </c>
      <c r="C1977" s="21">
        <f>Prices!I1977</f>
        <v>6.4127614022704282E-3</v>
      </c>
      <c r="D1977" s="21">
        <f>Prices!J1977</f>
        <v>1.8951143006695981E-2</v>
      </c>
      <c r="E1977" s="21">
        <f>Prices!K1977</f>
        <v>8.4812816194133056E-3</v>
      </c>
    </row>
    <row r="1978" spans="1:5" x14ac:dyDescent="0.2">
      <c r="A1978" s="41">
        <f>Prices!G1978</f>
        <v>43290</v>
      </c>
      <c r="B1978" s="21">
        <f>Prices!H1978</f>
        <v>1.680275447232887E-2</v>
      </c>
      <c r="C1978" s="21">
        <f>Prices!I1978</f>
        <v>1.6596161655352493E-2</v>
      </c>
      <c r="D1978" s="21">
        <f>Prices!J1978</f>
        <v>7.7628196204759803E-3</v>
      </c>
      <c r="E1978" s="21">
        <f>Prices!K1978</f>
        <v>8.8229860643218583E-3</v>
      </c>
    </row>
    <row r="1979" spans="1:5" x14ac:dyDescent="0.2">
      <c r="A1979" s="41">
        <f>Prices!G1979</f>
        <v>43291</v>
      </c>
      <c r="B1979" s="21">
        <f>Prices!H1979</f>
        <v>1.4895921254237469E-2</v>
      </c>
      <c r="C1979" s="21">
        <f>Prices!I1979</f>
        <v>2.3289787165683418E-3</v>
      </c>
      <c r="D1979" s="21">
        <f>Prices!J1979</f>
        <v>1.6048008698634542E-2</v>
      </c>
      <c r="E1979" s="21">
        <f>Prices!K1979</f>
        <v>3.4732671751058763E-3</v>
      </c>
    </row>
    <row r="1980" spans="1:5" x14ac:dyDescent="0.2">
      <c r="A1980" s="41">
        <f>Prices!G1980</f>
        <v>43292</v>
      </c>
      <c r="B1980" s="21">
        <f>Prices!H1980</f>
        <v>-7.797366926060343E-3</v>
      </c>
      <c r="C1980" s="21">
        <f>Prices!I1980</f>
        <v>6.8442065619029879E-3</v>
      </c>
      <c r="D1980" s="21">
        <f>Prices!J1980</f>
        <v>-2.2586152578879415E-2</v>
      </c>
      <c r="E1980" s="21">
        <f>Prices!K1980</f>
        <v>-7.0942027373471772E-3</v>
      </c>
    </row>
    <row r="1981" spans="1:5" x14ac:dyDescent="0.2">
      <c r="A1981" s="41">
        <f>Prices!G1981</f>
        <v>43293</v>
      </c>
      <c r="B1981" s="21">
        <f>Prices!H1981</f>
        <v>-1.1557283211729805E-4</v>
      </c>
      <c r="C1981" s="21">
        <f>Prices!I1981</f>
        <v>2.3715114301994245E-2</v>
      </c>
      <c r="D1981" s="21">
        <f>Prices!J1981</f>
        <v>1.494741532470778E-2</v>
      </c>
      <c r="E1981" s="21">
        <f>Prices!K1981</f>
        <v>8.7490424816760726E-3</v>
      </c>
    </row>
    <row r="1982" spans="1:5" x14ac:dyDescent="0.2">
      <c r="A1982" s="41">
        <f>Prices!G1982</f>
        <v>43294</v>
      </c>
      <c r="B1982" s="21">
        <f>Prices!H1982</f>
        <v>1.3638556808786376E-2</v>
      </c>
      <c r="C1982" s="21">
        <f>Prices!I1982</f>
        <v>9.1337689473431904E-3</v>
      </c>
      <c r="D1982" s="21">
        <f>Prices!J1982</f>
        <v>-7.6022302669490616E-3</v>
      </c>
      <c r="E1982" s="21">
        <f>Prices!K1982</f>
        <v>1.0792376622543731E-3</v>
      </c>
    </row>
    <row r="1983" spans="1:5" x14ac:dyDescent="0.2">
      <c r="A1983" s="41">
        <f>Prices!G1983</f>
        <v>43297</v>
      </c>
      <c r="B1983" s="21">
        <f>Prices!H1983</f>
        <v>-6.8425719939489444E-4</v>
      </c>
      <c r="C1983" s="21">
        <f>Prices!I1983</f>
        <v>5.2177800282102726E-3</v>
      </c>
      <c r="D1983" s="21">
        <f>Prices!J1983</f>
        <v>-4.4920964785474249E-3</v>
      </c>
      <c r="E1983" s="21">
        <f>Prices!K1983</f>
        <v>-1.0281357433985505E-3</v>
      </c>
    </row>
    <row r="1984" spans="1:5" x14ac:dyDescent="0.2">
      <c r="A1984" s="41">
        <f>Prices!G1984</f>
        <v>43298</v>
      </c>
      <c r="B1984" s="21">
        <f>Prices!H1984</f>
        <v>6.2755512029555689E-3</v>
      </c>
      <c r="C1984" s="21">
        <f>Prices!I1984</f>
        <v>1.1764193731051975E-2</v>
      </c>
      <c r="D1984" s="21">
        <f>Prices!J1984</f>
        <v>2.2119013204352278E-2</v>
      </c>
      <c r="E1984" s="21">
        <f>Prices!K1984</f>
        <v>3.9736985631984023E-3</v>
      </c>
    </row>
    <row r="1985" spans="1:5" x14ac:dyDescent="0.2">
      <c r="A1985" s="41">
        <f>Prices!G1985</f>
        <v>43299</v>
      </c>
      <c r="B1985" s="21">
        <f>Prices!H1985</f>
        <v>-1.3604783993843993E-3</v>
      </c>
      <c r="C1985" s="21">
        <f>Prices!I1985</f>
        <v>-5.4773194781376766E-4</v>
      </c>
      <c r="D1985" s="21">
        <f>Prices!J1985</f>
        <v>-7.8441782103886304E-3</v>
      </c>
      <c r="E1985" s="21">
        <f>Prices!K1985</f>
        <v>2.1605124999144465E-3</v>
      </c>
    </row>
    <row r="1986" spans="1:5" x14ac:dyDescent="0.2">
      <c r="A1986" s="41">
        <f>Prices!G1986</f>
        <v>43300</v>
      </c>
      <c r="B1986" s="21">
        <f>Prices!H1986</f>
        <v>-3.974092951578574E-3</v>
      </c>
      <c r="C1986" s="21">
        <f>Prices!I1986</f>
        <v>-1.6251439232789711E-2</v>
      </c>
      <c r="D1986" s="21">
        <f>Prices!J1986</f>
        <v>1.3109036145724229E-3</v>
      </c>
      <c r="E1986" s="21">
        <f>Prices!K1986</f>
        <v>-3.9529931373906146E-3</v>
      </c>
    </row>
    <row r="1987" spans="1:5" x14ac:dyDescent="0.2">
      <c r="A1987" s="41">
        <f>Prices!G1987</f>
        <v>43301</v>
      </c>
      <c r="B1987" s="21">
        <f>Prices!H1987</f>
        <v>3.8758719239747256E-3</v>
      </c>
      <c r="C1987" s="21">
        <f>Prices!I1987</f>
        <v>4.0264340378337593E-4</v>
      </c>
      <c r="D1987" s="21">
        <f>Prices!J1987</f>
        <v>-4.523022258719811E-3</v>
      </c>
      <c r="E1987" s="21">
        <f>Prices!K1987</f>
        <v>-9.4844767122881368E-4</v>
      </c>
    </row>
    <row r="1988" spans="1:5" x14ac:dyDescent="0.2">
      <c r="A1988" s="41">
        <f>Prices!G1988</f>
        <v>43304</v>
      </c>
      <c r="B1988" s="21">
        <f>Prices!H1988</f>
        <v>-4.8829163585367621E-3</v>
      </c>
      <c r="C1988" s="21">
        <f>Prices!I1988</f>
        <v>-6.4508916109629055E-3</v>
      </c>
      <c r="D1988" s="21">
        <f>Prices!J1988</f>
        <v>-5.8990006300574382E-3</v>
      </c>
      <c r="E1988" s="21">
        <f>Prices!K1988</f>
        <v>1.8380493665326458E-3</v>
      </c>
    </row>
    <row r="1989" spans="1:5" x14ac:dyDescent="0.2">
      <c r="A1989" s="41">
        <f>Prices!G1989</f>
        <v>43305</v>
      </c>
      <c r="B1989" s="21">
        <f>Prices!H1989</f>
        <v>3.7655131805154111E-3</v>
      </c>
      <c r="C1989" s="21">
        <f>Prices!I1989</f>
        <v>1.5116532110191816E-2</v>
      </c>
      <c r="D1989" s="21">
        <f>Prices!J1989</f>
        <v>-2.8068464694827044E-3</v>
      </c>
      <c r="E1989" s="21">
        <f>Prices!K1989</f>
        <v>4.7809111912511248E-3</v>
      </c>
    </row>
    <row r="1990" spans="1:5" x14ac:dyDescent="0.2">
      <c r="A1990" s="41">
        <f>Prices!G1990</f>
        <v>43306</v>
      </c>
      <c r="B1990" s="21">
        <f>Prices!H1990</f>
        <v>-6.8194565909823019E-4</v>
      </c>
      <c r="C1990" s="21">
        <f>Prices!I1990</f>
        <v>1.8789205000615539E-2</v>
      </c>
      <c r="D1990" s="21">
        <f>Prices!J1990</f>
        <v>1.2705651907471971E-2</v>
      </c>
      <c r="E1990" s="21">
        <f>Prices!K1990</f>
        <v>9.1016050531687043E-3</v>
      </c>
    </row>
    <row r="1991" spans="1:5" x14ac:dyDescent="0.2">
      <c r="A1991" s="41">
        <f>Prices!G1991</f>
        <v>43307</v>
      </c>
      <c r="B1991" s="21">
        <f>Prices!H1991</f>
        <v>3.7541639000687344E-3</v>
      </c>
      <c r="C1991" s="21">
        <f>Prices!I1991</f>
        <v>-2.9839878545347309E-2</v>
      </c>
      <c r="D1991" s="21">
        <f>Prices!J1991</f>
        <v>1.1791851291137467E-2</v>
      </c>
      <c r="E1991" s="21">
        <f>Prices!K1991</f>
        <v>-3.032296041138749E-3</v>
      </c>
    </row>
    <row r="1992" spans="1:5" x14ac:dyDescent="0.2">
      <c r="A1992" s="41">
        <f>Prices!G1992</f>
        <v>43308</v>
      </c>
      <c r="B1992" s="21">
        <f>Prices!H1992</f>
        <v>-1.1333136949622277E-3</v>
      </c>
      <c r="C1992" s="21">
        <f>Prices!I1992</f>
        <v>5.1272230326919743E-3</v>
      </c>
      <c r="D1992" s="21">
        <f>Prices!J1992</f>
        <v>-1.1065605365637721E-2</v>
      </c>
      <c r="E1992" s="21">
        <f>Prices!K1992</f>
        <v>-6.5622086765431131E-3</v>
      </c>
    </row>
    <row r="1993" spans="1:5" x14ac:dyDescent="0.2">
      <c r="A1993" s="41">
        <f>Prices!G1993</f>
        <v>43311</v>
      </c>
      <c r="B1993" s="21">
        <f>Prices!H1993</f>
        <v>8.5100024284429816E-3</v>
      </c>
      <c r="C1993" s="21">
        <f>Prices!I1993</f>
        <v>-2.0938043412975338E-2</v>
      </c>
      <c r="D1993" s="21">
        <f>Prices!J1993</f>
        <v>-3.1307204206403427E-2</v>
      </c>
      <c r="E1993" s="21">
        <f>Prices!K1993</f>
        <v>-5.7541700458760836E-3</v>
      </c>
    </row>
    <row r="1994" spans="1:5" x14ac:dyDescent="0.2">
      <c r="A1994" s="41">
        <f>Prices!G1994</f>
        <v>43312</v>
      </c>
      <c r="B1994" s="21">
        <f>Prices!H1994</f>
        <v>3.9381622193476089E-3</v>
      </c>
      <c r="C1994" s="21">
        <f>Prices!I1994</f>
        <v>-1.0004034516315485E-3</v>
      </c>
      <c r="D1994" s="21">
        <f>Prices!J1994</f>
        <v>2.9903564642810299E-3</v>
      </c>
      <c r="E1994" s="21">
        <f>Prices!K1994</f>
        <v>4.884728652428727E-3</v>
      </c>
    </row>
    <row r="1995" spans="1:5" x14ac:dyDescent="0.2">
      <c r="A1995" s="41">
        <f>Prices!G1995</f>
        <v>43313</v>
      </c>
      <c r="B1995" s="21">
        <f>Prices!H1995</f>
        <v>-1.1094763008893369E-2</v>
      </c>
      <c r="C1995" s="21">
        <f>Prices!I1995</f>
        <v>1.1100188492266128E-2</v>
      </c>
      <c r="D1995" s="21">
        <f>Prices!J1995</f>
        <v>6.5749916452495505E-3</v>
      </c>
      <c r="E1995" s="21">
        <f>Prices!K1995</f>
        <v>-1.0403516539227997E-3</v>
      </c>
    </row>
    <row r="1996" spans="1:5" x14ac:dyDescent="0.2">
      <c r="A1996" s="41">
        <f>Prices!G1996</f>
        <v>43314</v>
      </c>
      <c r="B1996" s="21">
        <f>Prices!H1996</f>
        <v>5.8925912269151446E-3</v>
      </c>
      <c r="C1996" s="21">
        <f>Prices!I1996</f>
        <v>2.0676972787340153E-2</v>
      </c>
      <c r="D1996" s="21">
        <f>Prices!J1996</f>
        <v>1.6837988487883093E-2</v>
      </c>
      <c r="E1996" s="21">
        <f>Prices!K1996</f>
        <v>4.9264450595978282E-3</v>
      </c>
    </row>
    <row r="1997" spans="1:5" x14ac:dyDescent="0.2">
      <c r="A1997" s="41">
        <f>Prices!G1997</f>
        <v>43315</v>
      </c>
      <c r="B1997" s="21">
        <f>Prices!H1997</f>
        <v>9.4639802559445228E-3</v>
      </c>
      <c r="C1997" s="21">
        <f>Prices!I1997</f>
        <v>-6.0185675863387855E-3</v>
      </c>
      <c r="D1997" s="21">
        <f>Prices!J1997</f>
        <v>5.9052014870446534E-3</v>
      </c>
      <c r="E1997" s="21">
        <f>Prices!K1997</f>
        <v>4.6441830259693617E-3</v>
      </c>
    </row>
    <row r="1998" spans="1:5" x14ac:dyDescent="0.2">
      <c r="A1998" s="41">
        <f>Prices!G1998</f>
        <v>43318</v>
      </c>
      <c r="B1998" s="21">
        <f>Prices!H1998</f>
        <v>7.8114730319802945E-4</v>
      </c>
      <c r="C1998" s="21">
        <f>Prices!I1998</f>
        <v>1.34153053562307E-2</v>
      </c>
      <c r="D1998" s="21">
        <f>Prices!J1998</f>
        <v>7.6556553888496026E-3</v>
      </c>
      <c r="E1998" s="21">
        <f>Prices!K1998</f>
        <v>3.5382272090600519E-3</v>
      </c>
    </row>
    <row r="1999" spans="1:5" x14ac:dyDescent="0.2">
      <c r="A1999" s="41">
        <f>Prices!G1999</f>
        <v>43319</v>
      </c>
      <c r="B1999" s="21">
        <f>Prices!H1999</f>
        <v>1.1151847481143595E-3</v>
      </c>
      <c r="C1999" s="21">
        <f>Prices!I1999</f>
        <v>7.9718968942150692E-3</v>
      </c>
      <c r="D1999" s="21">
        <f>Prices!J1999</f>
        <v>1.1494813078014587E-2</v>
      </c>
      <c r="E1999" s="21">
        <f>Prices!K1999</f>
        <v>2.8241823171377689E-3</v>
      </c>
    </row>
    <row r="2000" spans="1:5" x14ac:dyDescent="0.2">
      <c r="A2000" s="41">
        <f>Prices!G2000</f>
        <v>43320</v>
      </c>
      <c r="B2000" s="21">
        <f>Prices!H2000</f>
        <v>3.1190254916457338E-3</v>
      </c>
      <c r="C2000" s="21">
        <f>Prices!I2000</f>
        <v>1.290747651411972E-2</v>
      </c>
      <c r="D2000" s="21">
        <f>Prices!J2000</f>
        <v>5.720834450043677E-3</v>
      </c>
      <c r="E2000" s="21">
        <f>Prices!K2000</f>
        <v>-2.6237996566547128E-4</v>
      </c>
    </row>
    <row r="2001" spans="1:5" x14ac:dyDescent="0.2">
      <c r="A2001" s="41">
        <f>Prices!G2001</f>
        <v>43321</v>
      </c>
      <c r="B2001" s="21">
        <f>Prices!H2001</f>
        <v>-5.8079978758122461E-3</v>
      </c>
      <c r="C2001" s="21">
        <f>Prices!I2001</f>
        <v>6.3609834287423617E-3</v>
      </c>
      <c r="D2001" s="21">
        <f>Prices!J2001</f>
        <v>-7.5845142443290436E-3</v>
      </c>
      <c r="E2001" s="21">
        <f>Prices!K2001</f>
        <v>-1.4416744482073085E-3</v>
      </c>
    </row>
    <row r="2002" spans="1:5" x14ac:dyDescent="0.2">
      <c r="A2002" s="41">
        <f>Prices!G2002</f>
        <v>43322</v>
      </c>
      <c r="B2002" s="21">
        <f>Prices!H2002</f>
        <v>1.3144514594060082E-2</v>
      </c>
      <c r="C2002" s="21">
        <f>Prices!I2002</f>
        <v>-6.4365931768800566E-3</v>
      </c>
      <c r="D2002" s="21">
        <f>Prices!J2002</f>
        <v>-6.5116973717516125E-3</v>
      </c>
      <c r="E2002" s="21">
        <f>Prices!K2002</f>
        <v>-7.1138879740945127E-3</v>
      </c>
    </row>
    <row r="2003" spans="1:5" x14ac:dyDescent="0.2">
      <c r="A2003" s="41">
        <f>Prices!G2003</f>
        <v>43325</v>
      </c>
      <c r="B2003" s="21">
        <f>Prices!H2003</f>
        <v>-5.9879738444493149E-3</v>
      </c>
      <c r="C2003" s="21">
        <f>Prices!I2003</f>
        <v>5.2483179472417874E-3</v>
      </c>
      <c r="D2003" s="21">
        <f>Prices!J2003</f>
        <v>5.219847804739608E-3</v>
      </c>
      <c r="E2003" s="21">
        <f>Prices!K2003</f>
        <v>-4.0059919541401978E-3</v>
      </c>
    </row>
    <row r="2004" spans="1:5" x14ac:dyDescent="0.2">
      <c r="A2004" s="41">
        <f>Prices!G2004</f>
        <v>43326</v>
      </c>
      <c r="B2004" s="21">
        <f>Prices!H2004</f>
        <v>1.3498414216066556E-2</v>
      </c>
      <c r="C2004" s="21">
        <f>Prices!I2004</f>
        <v>1.2366845693229767E-2</v>
      </c>
      <c r="D2004" s="21">
        <f>Prices!J2004</f>
        <v>2.0732553331894943E-2</v>
      </c>
      <c r="E2004" s="21">
        <f>Prices!K2004</f>
        <v>6.3892546712602805E-3</v>
      </c>
    </row>
    <row r="2005" spans="1:5" x14ac:dyDescent="0.2">
      <c r="A2005" s="41">
        <f>Prices!G2005</f>
        <v>43327</v>
      </c>
      <c r="B2005" s="21">
        <f>Prices!H2005</f>
        <v>-6.9346227494768587E-3</v>
      </c>
      <c r="C2005" s="21">
        <f>Prices!I2005</f>
        <v>-1.9289990418052128E-2</v>
      </c>
      <c r="D2005" s="21">
        <f>Prices!J2005</f>
        <v>-8.989099591621863E-3</v>
      </c>
      <c r="E2005" s="21">
        <f>Prices!K2005</f>
        <v>-7.6021649236202027E-3</v>
      </c>
    </row>
    <row r="2006" spans="1:5" x14ac:dyDescent="0.2">
      <c r="A2006" s="41">
        <f>Prices!G2006</f>
        <v>43328</v>
      </c>
      <c r="B2006" s="21">
        <f>Prices!H2006</f>
        <v>9.3327291543973637E-2</v>
      </c>
      <c r="C2006" s="21">
        <f>Prices!I2006</f>
        <v>2.0715779800086764E-3</v>
      </c>
      <c r="D2006" s="21">
        <f>Prices!J2006</f>
        <v>-6.3299807502030792E-3</v>
      </c>
      <c r="E2006" s="21">
        <f>Prices!K2006</f>
        <v>7.9194084074942772E-3</v>
      </c>
    </row>
    <row r="2007" spans="1:5" x14ac:dyDescent="0.2">
      <c r="A2007" s="41">
        <f>Prices!G2007</f>
        <v>43329</v>
      </c>
      <c r="B2007" s="21">
        <f>Prices!H2007</f>
        <v>-8.0083829591352865E-3</v>
      </c>
      <c r="C2007" s="21">
        <f>Prices!I2007</f>
        <v>-2.279290420514446E-3</v>
      </c>
      <c r="D2007" s="21">
        <f>Prices!J2007</f>
        <v>-4.9021002580896367E-2</v>
      </c>
      <c r="E2007" s="21">
        <f>Prices!K2007</f>
        <v>3.3231159317150816E-3</v>
      </c>
    </row>
    <row r="2008" spans="1:5" x14ac:dyDescent="0.2">
      <c r="A2008" s="41">
        <f>Prices!G2008</f>
        <v>43332</v>
      </c>
      <c r="B2008" s="21">
        <f>Prices!H2008</f>
        <v>-1.890682239770549E-2</v>
      </c>
      <c r="C2008" s="21">
        <f>Prices!I2008</f>
        <v>-2.9273670434312171E-3</v>
      </c>
      <c r="D2008" s="21">
        <f>Prices!J2008</f>
        <v>1.2335353548427408E-2</v>
      </c>
      <c r="E2008" s="21">
        <f>Prices!K2008</f>
        <v>2.4280177690414462E-3</v>
      </c>
    </row>
    <row r="2009" spans="1:5" x14ac:dyDescent="0.2">
      <c r="A2009" s="41">
        <f>Prices!G2009</f>
        <v>43333</v>
      </c>
      <c r="B2009" s="21">
        <f>Prices!H2009</f>
        <v>8.3342840231408687E-4</v>
      </c>
      <c r="C2009" s="21">
        <f>Prices!I2009</f>
        <v>3.5753525119233132E-3</v>
      </c>
      <c r="D2009" s="21">
        <f>Prices!J2009</f>
        <v>2.2111137300544703E-2</v>
      </c>
      <c r="E2009" s="21">
        <f>Prices!K2009</f>
        <v>2.0685363919574762E-3</v>
      </c>
    </row>
    <row r="2010" spans="1:5" x14ac:dyDescent="0.2">
      <c r="A2010" s="41">
        <f>Prices!G2010</f>
        <v>43334</v>
      </c>
      <c r="B2010" s="21">
        <f>Prices!H2010</f>
        <v>-4.2672884344668793E-3</v>
      </c>
      <c r="C2010" s="21">
        <f>Prices!I2010</f>
        <v>1.1404839676158574E-2</v>
      </c>
      <c r="D2010" s="21">
        <f>Prices!J2010</f>
        <v>3.7502031315848283E-2</v>
      </c>
      <c r="E2010" s="21">
        <f>Prices!K2010</f>
        <v>-3.9815191812941908E-4</v>
      </c>
    </row>
    <row r="2011" spans="1:5" x14ac:dyDescent="0.2">
      <c r="A2011" s="41">
        <f>Prices!G2011</f>
        <v>43335</v>
      </c>
      <c r="B2011" s="21">
        <f>Prices!H2011</f>
        <v>-5.1218796947621751E-3</v>
      </c>
      <c r="C2011" s="21">
        <f>Prices!I2011</f>
        <v>-1.0499880005515605E-3</v>
      </c>
      <c r="D2011" s="21">
        <f>Prices!J2011</f>
        <v>1.5295530725296436E-2</v>
      </c>
      <c r="E2011" s="21">
        <f>Prices!K2011</f>
        <v>-1.6912621635861713E-3</v>
      </c>
    </row>
    <row r="2012" spans="1:5" x14ac:dyDescent="0.2">
      <c r="A2012" s="41">
        <f>Prices!G2012</f>
        <v>43336</v>
      </c>
      <c r="B2012" s="21">
        <f>Prices!H2012</f>
        <v>-2.4165677879909656E-3</v>
      </c>
      <c r="C2012" s="21">
        <f>Prices!I2012</f>
        <v>1.308572120414242E-3</v>
      </c>
      <c r="D2012" s="21">
        <f>Prices!J2012</f>
        <v>2.0161800381587325E-2</v>
      </c>
      <c r="E2012" s="21">
        <f>Prices!K2012</f>
        <v>6.1988397272563223E-3</v>
      </c>
    </row>
    <row r="2013" spans="1:5" x14ac:dyDescent="0.2">
      <c r="A2013" s="41">
        <f>Prices!G2013</f>
        <v>43339</v>
      </c>
      <c r="B2013" s="21">
        <f>Prices!H2013</f>
        <v>-4.318074354671529E-3</v>
      </c>
      <c r="C2013" s="21">
        <f>Prices!I2013</f>
        <v>1.1698412938665026E-2</v>
      </c>
      <c r="D2013" s="21">
        <f>Prices!J2013</f>
        <v>1.3518567176080687E-2</v>
      </c>
      <c r="E2013" s="21">
        <f>Prices!K2013</f>
        <v>7.6704094885202689E-3</v>
      </c>
    </row>
    <row r="2014" spans="1:5" x14ac:dyDescent="0.2">
      <c r="A2014" s="41">
        <f>Prices!G2014</f>
        <v>43340</v>
      </c>
      <c r="B2014" s="21">
        <f>Prices!H2014</f>
        <v>1.6183859168354003E-2</v>
      </c>
      <c r="C2014" s="21">
        <f>Prices!I2014</f>
        <v>2.6663776438768938E-3</v>
      </c>
      <c r="D2014" s="21">
        <f>Prices!J2014</f>
        <v>-5.5092178571554129E-3</v>
      </c>
      <c r="E2014" s="21">
        <f>Prices!K2014</f>
        <v>2.6927856925129667E-4</v>
      </c>
    </row>
    <row r="2015" spans="1:5" x14ac:dyDescent="0.2">
      <c r="A2015" s="41">
        <f>Prices!G2015</f>
        <v>43341</v>
      </c>
      <c r="B2015" s="21">
        <f>Prices!H2015</f>
        <v>-4.475970851213147E-3</v>
      </c>
      <c r="C2015" s="21">
        <f>Prices!I2015</f>
        <v>3.3774484733999133E-2</v>
      </c>
      <c r="D2015" s="21">
        <f>Prices!J2015</f>
        <v>1.5534422897966138E-2</v>
      </c>
      <c r="E2015" s="21">
        <f>Prices!K2015</f>
        <v>5.7014339455712104E-3</v>
      </c>
    </row>
    <row r="2016" spans="1:5" x14ac:dyDescent="0.2">
      <c r="A2016" s="41">
        <f>Prices!G2016</f>
        <v>43342</v>
      </c>
      <c r="B2016" s="21">
        <f>Prices!H2016</f>
        <v>4.8096921077417833E-3</v>
      </c>
      <c r="C2016" s="21">
        <f>Prices!I2016</f>
        <v>2.1420802023255359E-3</v>
      </c>
      <c r="D2016" s="21">
        <f>Prices!J2016</f>
        <v>-2.4416190817193595E-3</v>
      </c>
      <c r="E2016" s="21">
        <f>Prices!K2016</f>
        <v>-4.4303289684483049E-3</v>
      </c>
    </row>
    <row r="2017" spans="1:5" x14ac:dyDescent="0.2">
      <c r="A2017" s="41">
        <f>Prices!G2017</f>
        <v>43343</v>
      </c>
      <c r="B2017" s="21">
        <f>Prices!H2017</f>
        <v>-2.497355870785515E-3</v>
      </c>
      <c r="C2017" s="21">
        <f>Prices!I2017</f>
        <v>5.1588078484197109E-3</v>
      </c>
      <c r="D2017" s="21">
        <f>Prices!J2017</f>
        <v>1.0330634868645827E-2</v>
      </c>
      <c r="E2017" s="21">
        <f>Prices!K2017</f>
        <v>1.3447760553075838E-4</v>
      </c>
    </row>
    <row r="2018" spans="1:5" x14ac:dyDescent="0.2">
      <c r="A2018" s="41">
        <f>Prices!G2018</f>
        <v>43347</v>
      </c>
      <c r="B2018" s="21">
        <f>Prices!H2018</f>
        <v>-5.2161077917278484E-3</v>
      </c>
      <c r="C2018" s="21">
        <f>Prices!I2018</f>
        <v>1.3315420767332053E-2</v>
      </c>
      <c r="D2018" s="21">
        <f>Prices!J2018</f>
        <v>1.0759802588856671E-2</v>
      </c>
      <c r="E2018" s="21">
        <f>Prices!K2018</f>
        <v>-1.6543222059174356E-3</v>
      </c>
    </row>
    <row r="2019" spans="1:5" x14ac:dyDescent="0.2">
      <c r="A2019" s="41">
        <f>Prices!G2019</f>
        <v>43348</v>
      </c>
      <c r="B2019" s="21">
        <f>Prices!H2019</f>
        <v>1.3213308795101625E-2</v>
      </c>
      <c r="C2019" s="21">
        <f>Prices!I2019</f>
        <v>-2.1912171513507328E-2</v>
      </c>
      <c r="D2019" s="21">
        <f>Prices!J2019</f>
        <v>-1.8611621964019331E-2</v>
      </c>
      <c r="E2019" s="21">
        <f>Prices!K2019</f>
        <v>-2.8031266678487654E-3</v>
      </c>
    </row>
    <row r="2020" spans="1:5" x14ac:dyDescent="0.2">
      <c r="A2020" s="41">
        <f>Prices!G2020</f>
        <v>43349</v>
      </c>
      <c r="B2020" s="21">
        <f>Prices!H2020</f>
        <v>-1.7594590453536561E-3</v>
      </c>
      <c r="C2020" s="21">
        <f>Prices!I2020</f>
        <v>-1.8302408530428638E-2</v>
      </c>
      <c r="D2020" s="21">
        <f>Prices!J2020</f>
        <v>-2.0472446613009065E-2</v>
      </c>
      <c r="E2020" s="21">
        <f>Prices!K2020</f>
        <v>-3.6523051450786381E-3</v>
      </c>
    </row>
    <row r="2021" spans="1:5" x14ac:dyDescent="0.2">
      <c r="A2021" s="41">
        <f>Prices!G2021</f>
        <v>43350</v>
      </c>
      <c r="B2021" s="21">
        <f>Prices!H2021</f>
        <v>-6.4282481459578154E-3</v>
      </c>
      <c r="C2021" s="21">
        <f>Prices!I2021</f>
        <v>-3.1863848941263706E-3</v>
      </c>
      <c r="D2021" s="21">
        <f>Prices!J2021</f>
        <v>-3.1534137144888508E-3</v>
      </c>
      <c r="E2021" s="21">
        <f>Prices!K2021</f>
        <v>-2.2133447617470603E-3</v>
      </c>
    </row>
    <row r="2022" spans="1:5" x14ac:dyDescent="0.2">
      <c r="A2022" s="41">
        <f>Prices!G2022</f>
        <v>43353</v>
      </c>
      <c r="B2022" s="21">
        <f>Prices!H2022</f>
        <v>1.116544922948072E-2</v>
      </c>
      <c r="C2022" s="21">
        <f>Prices!I2022</f>
        <v>-6.6903325959067894E-3</v>
      </c>
      <c r="D2022" s="21">
        <f>Prices!J2022</f>
        <v>1.0557018465907619E-2</v>
      </c>
      <c r="E2022" s="21">
        <f>Prices!K2022</f>
        <v>1.8978267526508219E-3</v>
      </c>
    </row>
    <row r="2023" spans="1:5" x14ac:dyDescent="0.2">
      <c r="A2023" s="41">
        <f>Prices!G2023</f>
        <v>43354</v>
      </c>
      <c r="B2023" s="21">
        <f>Prices!H2023</f>
        <v>-2.6831927254464269E-3</v>
      </c>
      <c r="C2023" s="21">
        <f>Prices!I2023</f>
        <v>2.4827078435229577E-2</v>
      </c>
      <c r="D2023" s="21">
        <f>Prices!J2023</f>
        <v>-7.0250570384779998E-3</v>
      </c>
      <c r="E2023" s="21">
        <f>Prices!K2023</f>
        <v>3.7398415912945904E-3</v>
      </c>
    </row>
    <row r="2024" spans="1:5" x14ac:dyDescent="0.2">
      <c r="A2024" s="41">
        <f>Prices!G2024</f>
        <v>43355</v>
      </c>
      <c r="B2024" s="21">
        <f>Prices!H2024</f>
        <v>-6.9327769391530399E-3</v>
      </c>
      <c r="C2024" s="21">
        <f>Prices!I2024</f>
        <v>1.4342332750385545E-3</v>
      </c>
      <c r="D2024" s="21">
        <f>Prices!J2024</f>
        <v>-1.6862229886728586E-2</v>
      </c>
      <c r="E2024" s="21">
        <f>Prices!K2024</f>
        <v>3.5667183935816915E-4</v>
      </c>
    </row>
    <row r="2025" spans="1:5" x14ac:dyDescent="0.2">
      <c r="A2025" s="41">
        <f>Prices!G2025</f>
        <v>43356</v>
      </c>
      <c r="B2025" s="21">
        <f>Prices!H2025</f>
        <v>-8.8570091851016084E-3</v>
      </c>
      <c r="C2025" s="21">
        <f>Prices!I2025</f>
        <v>-6.5329045226047988E-5</v>
      </c>
      <c r="D2025" s="21">
        <f>Prices!J2025</f>
        <v>1.1707439201525283E-2</v>
      </c>
      <c r="E2025" s="21">
        <f>Prices!K2025</f>
        <v>5.2822544106503333E-3</v>
      </c>
    </row>
    <row r="2026" spans="1:5" x14ac:dyDescent="0.2">
      <c r="A2026" s="41">
        <f>Prices!G2026</f>
        <v>43357</v>
      </c>
      <c r="B2026" s="21">
        <f>Prices!H2026</f>
        <v>-5.5717994406626536E-3</v>
      </c>
      <c r="C2026" s="21">
        <f>Prices!I2026</f>
        <v>-9.8901050055896222E-3</v>
      </c>
      <c r="D2026" s="21">
        <f>Prices!J2026</f>
        <v>1.8758903699652274E-2</v>
      </c>
      <c r="E2026" s="21">
        <f>Prices!K2026</f>
        <v>2.7548155373735561E-4</v>
      </c>
    </row>
    <row r="2027" spans="1:5" x14ac:dyDescent="0.2">
      <c r="A2027" s="41">
        <f>Prices!G2027</f>
        <v>43360</v>
      </c>
      <c r="B2027" s="21">
        <f>Prices!H2027</f>
        <v>2.4316406635716305E-3</v>
      </c>
      <c r="C2027" s="21">
        <f>Prices!I2027</f>
        <v>-3.1550274381357934E-2</v>
      </c>
      <c r="D2027" s="21">
        <f>Prices!J2027</f>
        <v>-9.0438023720289529E-3</v>
      </c>
      <c r="E2027" s="21">
        <f>Prices!K2027</f>
        <v>-5.5697220329897767E-3</v>
      </c>
    </row>
    <row r="2028" spans="1:5" x14ac:dyDescent="0.2">
      <c r="A2028" s="41">
        <f>Prices!G2028</f>
        <v>43361</v>
      </c>
      <c r="B2028" s="21">
        <f>Prices!H2028</f>
        <v>6.4330941526017345E-3</v>
      </c>
      <c r="C2028" s="21">
        <f>Prices!I2028</f>
        <v>1.7305818292386421E-2</v>
      </c>
      <c r="D2028" s="21">
        <f>Prices!J2028</f>
        <v>-1.0623298763446032E-2</v>
      </c>
      <c r="E2028" s="21">
        <f>Prices!K2028</f>
        <v>5.3690147247709152E-3</v>
      </c>
    </row>
    <row r="2029" spans="1:5" x14ac:dyDescent="0.2">
      <c r="A2029" s="41">
        <f>Prices!G2029</f>
        <v>43362</v>
      </c>
      <c r="B2029" s="21">
        <f>Prices!H2029</f>
        <v>-1.9910338284945114E-3</v>
      </c>
      <c r="C2029" s="21">
        <f>Prices!I2029</f>
        <v>-7.5371445983306584E-3</v>
      </c>
      <c r="D2029" s="21">
        <f>Prices!J2029</f>
        <v>3.5421501841079728E-3</v>
      </c>
      <c r="E2029" s="21">
        <f>Prices!K2029</f>
        <v>1.2532725246467979E-3</v>
      </c>
    </row>
    <row r="2030" spans="1:5" x14ac:dyDescent="0.2">
      <c r="A2030" s="41">
        <f>Prices!G2030</f>
        <v>43363</v>
      </c>
      <c r="B2030" s="21">
        <f>Prices!H2030</f>
        <v>5.354925148605103E-3</v>
      </c>
      <c r="C2030" s="21">
        <f>Prices!I2030</f>
        <v>9.2814360096886706E-3</v>
      </c>
      <c r="D2030" s="21">
        <f>Prices!J2030</f>
        <v>-2.0957336591355347E-2</v>
      </c>
      <c r="E2030" s="21">
        <f>Prices!K2030</f>
        <v>7.8405919579733752E-3</v>
      </c>
    </row>
    <row r="2031" spans="1:5" x14ac:dyDescent="0.2">
      <c r="A2031" s="41">
        <f>Prices!G2031</f>
        <v>43364</v>
      </c>
      <c r="B2031" s="21">
        <f>Prices!H2031</f>
        <v>1.5666433892319574E-3</v>
      </c>
      <c r="C2031" s="21">
        <f>Prices!I2031</f>
        <v>-1.506447415662171E-2</v>
      </c>
      <c r="D2031" s="21">
        <f>Prices!J2031</f>
        <v>-1.0627992209971127E-2</v>
      </c>
      <c r="E2031" s="21">
        <f>Prices!K2031</f>
        <v>-3.6853296937644497E-4</v>
      </c>
    </row>
    <row r="2032" spans="1:5" x14ac:dyDescent="0.2">
      <c r="A2032" s="41">
        <f>Prices!G2032</f>
        <v>43367</v>
      </c>
      <c r="B2032" s="21">
        <f>Prices!H2032</f>
        <v>-1.0218796010886518E-2</v>
      </c>
      <c r="C2032" s="21">
        <f>Prices!I2032</f>
        <v>1.0104372762863134E-2</v>
      </c>
      <c r="D2032" s="21">
        <f>Prices!J2032</f>
        <v>8.5404903809134236E-3</v>
      </c>
      <c r="E2032" s="21">
        <f>Prices!K2032</f>
        <v>-3.5156878673106018E-3</v>
      </c>
    </row>
    <row r="2033" spans="1:5" x14ac:dyDescent="0.2">
      <c r="A2033" s="41">
        <f>Prices!G2033</f>
        <v>43368</v>
      </c>
      <c r="B2033" s="21">
        <f>Prices!H2033</f>
        <v>1.8962506208935388E-3</v>
      </c>
      <c r="C2033" s="21">
        <f>Prices!I2033</f>
        <v>2.0776882811861519E-2</v>
      </c>
      <c r="D2033" s="21">
        <f>Prices!J2033</f>
        <v>1.019959552075278E-2</v>
      </c>
      <c r="E2033" s="21">
        <f>Prices!K2033</f>
        <v>-1.3050959101805759E-3</v>
      </c>
    </row>
    <row r="2034" spans="1:5" x14ac:dyDescent="0.2">
      <c r="A2034" s="41">
        <f>Prices!G2034</f>
        <v>43369</v>
      </c>
      <c r="B2034" s="21">
        <f>Prices!H2034</f>
        <v>-5.3628733896574909E-3</v>
      </c>
      <c r="C2034" s="21">
        <f>Prices!I2034</f>
        <v>1.5192717186418569E-4</v>
      </c>
      <c r="D2034" s="21">
        <f>Prices!J2034</f>
        <v>-5.5513058712410857E-3</v>
      </c>
      <c r="E2034" s="21">
        <f>Prices!K2034</f>
        <v>-3.2892781510009961E-3</v>
      </c>
    </row>
    <row r="2035" spans="1:5" x14ac:dyDescent="0.2">
      <c r="A2035" s="41">
        <f>Prices!G2035</f>
        <v>43370</v>
      </c>
      <c r="B2035" s="21">
        <f>Prices!H2035</f>
        <v>-4.8632151950312626E-3</v>
      </c>
      <c r="C2035" s="21">
        <f>Prices!I2035</f>
        <v>1.9307813596117107E-2</v>
      </c>
      <c r="D2035" s="21">
        <f>Prices!J2035</f>
        <v>1.7982795694431175E-3</v>
      </c>
      <c r="E2035" s="21">
        <f>Prices!K2035</f>
        <v>2.7632869851152986E-3</v>
      </c>
    </row>
    <row r="2036" spans="1:5" x14ac:dyDescent="0.2">
      <c r="A2036" s="41">
        <f>Prices!G2036</f>
        <v>43371</v>
      </c>
      <c r="B2036" s="21">
        <f>Prices!H2036</f>
        <v>-2.3370918430602006E-3</v>
      </c>
      <c r="C2036" s="21">
        <f>Prices!I2036</f>
        <v>-4.9578295818990537E-3</v>
      </c>
      <c r="D2036" s="21">
        <f>Prices!J2036</f>
        <v>5.0935147651213653E-2</v>
      </c>
      <c r="E2036" s="21">
        <f>Prices!K2036</f>
        <v>-6.8702814001175838E-6</v>
      </c>
    </row>
    <row r="2037" spans="1:5" x14ac:dyDescent="0.2">
      <c r="A2037" s="41">
        <f>Prices!G2037</f>
        <v>43374</v>
      </c>
      <c r="B2037" s="21">
        <f>Prices!H2037</f>
        <v>5.2179378912932265E-3</v>
      </c>
      <c r="C2037" s="21">
        <f>Prices!I2037</f>
        <v>6.7898950555678184E-4</v>
      </c>
      <c r="D2037" s="21">
        <f>Prices!J2037</f>
        <v>2.9677519056971802E-2</v>
      </c>
      <c r="E2037" s="21">
        <f>Prices!K2037</f>
        <v>3.6411053174085772E-3</v>
      </c>
    </row>
    <row r="2038" spans="1:5" x14ac:dyDescent="0.2">
      <c r="A2038" s="41">
        <f>Prices!G2038</f>
        <v>43375</v>
      </c>
      <c r="B2038" s="21">
        <f>Prices!H2038</f>
        <v>7.9447684145716475E-3</v>
      </c>
      <c r="C2038" s="21">
        <f>Prices!I2038</f>
        <v>-1.6489092898232638E-2</v>
      </c>
      <c r="D2038" s="21">
        <f>Prices!J2038</f>
        <v>-9.9527990901988606E-3</v>
      </c>
      <c r="E2038" s="21">
        <f>Prices!K2038</f>
        <v>-3.9669012240728385E-4</v>
      </c>
    </row>
    <row r="2039" spans="1:5" x14ac:dyDescent="0.2">
      <c r="A2039" s="41">
        <f>Prices!G2039</f>
        <v>43376</v>
      </c>
      <c r="B2039" s="21">
        <f>Prices!H2039</f>
        <v>-1.1350535423837464E-2</v>
      </c>
      <c r="C2039" s="21">
        <f>Prices!I2039</f>
        <v>-9.4099646988696772E-3</v>
      </c>
      <c r="D2039" s="21">
        <f>Prices!J2039</f>
        <v>8.726130897520612E-4</v>
      </c>
      <c r="E2039" s="21">
        <f>Prices!K2039</f>
        <v>7.1151970404059739E-4</v>
      </c>
    </row>
    <row r="2040" spans="1:5" x14ac:dyDescent="0.2">
      <c r="A2040" s="41">
        <f>Prices!G2040</f>
        <v>43377</v>
      </c>
      <c r="B2040" s="21">
        <f>Prices!H2040</f>
        <v>1.4881216454350381E-3</v>
      </c>
      <c r="C2040" s="21">
        <f>Prices!I2040</f>
        <v>-2.2194225702337533E-2</v>
      </c>
      <c r="D2040" s="21">
        <f>Prices!J2040</f>
        <v>-2.594784408995221E-2</v>
      </c>
      <c r="E2040" s="21">
        <f>Prices!K2040</f>
        <v>-8.1694825580173047E-3</v>
      </c>
    </row>
    <row r="2041" spans="1:5" x14ac:dyDescent="0.2">
      <c r="A2041" s="41">
        <f>Prices!G2041</f>
        <v>43378</v>
      </c>
      <c r="B2041" s="21">
        <f>Prices!H2041</f>
        <v>-9.5530463026319342E-3</v>
      </c>
      <c r="C2041" s="21">
        <f>Prices!I2041</f>
        <v>-1.0353955578791929E-2</v>
      </c>
      <c r="D2041" s="21">
        <f>Prices!J2041</f>
        <v>-3.3764344216900888E-2</v>
      </c>
      <c r="E2041" s="21">
        <f>Prices!K2041</f>
        <v>-5.5279787457674923E-3</v>
      </c>
    </row>
    <row r="2042" spans="1:5" x14ac:dyDescent="0.2">
      <c r="A2042" s="41">
        <f>Prices!G2042</f>
        <v>43381</v>
      </c>
      <c r="B2042" s="21">
        <f>Prices!H2042</f>
        <v>1.4789309468638795E-2</v>
      </c>
      <c r="C2042" s="21">
        <f>Prices!I2042</f>
        <v>-1.3351652681010018E-2</v>
      </c>
      <c r="D2042" s="21">
        <f>Prices!J2042</f>
        <v>-1.5155860938889876E-2</v>
      </c>
      <c r="E2042" s="21">
        <f>Prices!K2042</f>
        <v>-3.951163801717561E-4</v>
      </c>
    </row>
    <row r="2043" spans="1:5" x14ac:dyDescent="0.2">
      <c r="A2043" s="41">
        <f>Prices!G2043</f>
        <v>43382</v>
      </c>
      <c r="B2043" s="21">
        <f>Prices!H2043</f>
        <v>2.5240495844258484E-2</v>
      </c>
      <c r="C2043" s="21">
        <f>Prices!I2043</f>
        <v>3.1645033616864993E-3</v>
      </c>
      <c r="D2043" s="21">
        <f>Prices!J2043</f>
        <v>-8.6552161010233775E-4</v>
      </c>
      <c r="E2043" s="21">
        <f>Prices!K2043</f>
        <v>-1.4179037440387177E-3</v>
      </c>
    </row>
    <row r="2044" spans="1:5" x14ac:dyDescent="0.2">
      <c r="A2044" s="41">
        <f>Prices!G2044</f>
        <v>43383</v>
      </c>
      <c r="B2044" s="21">
        <f>Prices!H2044</f>
        <v>-1.3597155670020318E-2</v>
      </c>
      <c r="C2044" s="21">
        <f>Prices!I2044</f>
        <v>-6.1524252121221257E-2</v>
      </c>
      <c r="D2044" s="21">
        <f>Prices!J2044</f>
        <v>-7.4753292381926628E-2</v>
      </c>
      <c r="E2044" s="21">
        <f>Prices!K2044</f>
        <v>-3.2864228913235149E-2</v>
      </c>
    </row>
    <row r="2045" spans="1:5" x14ac:dyDescent="0.2">
      <c r="A2045" s="41">
        <f>Prices!G2045</f>
        <v>43384</v>
      </c>
      <c r="B2045" s="21">
        <f>Prices!H2045</f>
        <v>-1.9214658442481707E-2</v>
      </c>
      <c r="C2045" s="21">
        <f>Prices!I2045</f>
        <v>-2.0447169262086562E-2</v>
      </c>
      <c r="D2045" s="21">
        <f>Prices!J2045</f>
        <v>-4.2981014804070461E-2</v>
      </c>
      <c r="E2045" s="21">
        <f>Prices!K2045</f>
        <v>-2.0573007811006461E-2</v>
      </c>
    </row>
    <row r="2046" spans="1:5" x14ac:dyDescent="0.2">
      <c r="A2046" s="41">
        <f>Prices!G2046</f>
        <v>43385</v>
      </c>
      <c r="B2046" s="21">
        <f>Prices!H2046</f>
        <v>9.4759390733678284E-3</v>
      </c>
      <c r="C2046" s="21">
        <f>Prices!I2046</f>
        <v>4.0276542510683244E-2</v>
      </c>
      <c r="D2046" s="21">
        <f>Prices!J2046</f>
        <v>4.8526337154286781E-2</v>
      </c>
      <c r="E2046" s="21">
        <f>Prices!K2046</f>
        <v>1.4206197963573475E-2</v>
      </c>
    </row>
    <row r="2047" spans="1:5" x14ac:dyDescent="0.2">
      <c r="A2047" s="41">
        <f>Prices!G2047</f>
        <v>43388</v>
      </c>
      <c r="B2047" s="21">
        <f>Prices!H2047</f>
        <v>-1.044175047862078E-2</v>
      </c>
      <c r="C2047" s="21">
        <f>Prices!I2047</f>
        <v>-1.5464474295186825E-2</v>
      </c>
      <c r="D2047" s="21">
        <f>Prices!J2047</f>
        <v>-4.5266378681160346E-2</v>
      </c>
      <c r="E2047" s="21">
        <f>Prices!K2047</f>
        <v>-5.9049790544292158E-3</v>
      </c>
    </row>
    <row r="2048" spans="1:5" x14ac:dyDescent="0.2">
      <c r="A2048" s="41">
        <f>Prices!G2048</f>
        <v>43389</v>
      </c>
      <c r="B2048" s="21">
        <f>Prices!H2048</f>
        <v>2.1210847878090064E-2</v>
      </c>
      <c r="C2048" s="21">
        <f>Prices!I2048</f>
        <v>3.3510326466494655E-2</v>
      </c>
      <c r="D2048" s="21">
        <f>Prices!J2048</f>
        <v>4.4396226395800209E-2</v>
      </c>
      <c r="E2048" s="21">
        <f>Prices!K2048</f>
        <v>2.1495600231814072E-2</v>
      </c>
    </row>
    <row r="2049" spans="1:5" x14ac:dyDescent="0.2">
      <c r="A2049" s="41">
        <f>Prices!G2049</f>
        <v>43390</v>
      </c>
      <c r="B2049" s="21">
        <f>Prices!H2049</f>
        <v>7.8280472503405533E-3</v>
      </c>
      <c r="C2049" s="21">
        <f>Prices!I2049</f>
        <v>6.4671857940405975E-3</v>
      </c>
      <c r="D2049" s="21">
        <f>Prices!J2049</f>
        <v>-1.126801978708325E-2</v>
      </c>
      <c r="E2049" s="21">
        <f>Prices!K2049</f>
        <v>-2.5266236039023227E-4</v>
      </c>
    </row>
    <row r="2050" spans="1:5" x14ac:dyDescent="0.2">
      <c r="A2050" s="41">
        <f>Prices!G2050</f>
        <v>43391</v>
      </c>
      <c r="B2050" s="21">
        <f>Prices!H2050</f>
        <v>-4.0389594867623092E-3</v>
      </c>
      <c r="C2050" s="21">
        <f>Prices!I2050</f>
        <v>-3.3307298572615274E-2</v>
      </c>
      <c r="D2050" s="21">
        <f>Prices!J2050</f>
        <v>-1.4523095201947833E-2</v>
      </c>
      <c r="E2050" s="21">
        <f>Prices!K2050</f>
        <v>-1.4391922484002562E-2</v>
      </c>
    </row>
    <row r="2051" spans="1:5" x14ac:dyDescent="0.2">
      <c r="A2051" s="41">
        <f>Prices!G2051</f>
        <v>43392</v>
      </c>
      <c r="B2051" s="21">
        <f>Prices!H2051</f>
        <v>1.0190040971029279E-2</v>
      </c>
      <c r="C2051" s="21">
        <f>Prices!I2051</f>
        <v>-3.7781598248159964E-3</v>
      </c>
      <c r="D2051" s="21">
        <f>Prices!J2051</f>
        <v>-4.3251274968038156E-2</v>
      </c>
      <c r="E2051" s="21">
        <f>Prices!K2051</f>
        <v>-3.6116989776224795E-4</v>
      </c>
    </row>
    <row r="2052" spans="1:5" x14ac:dyDescent="0.2">
      <c r="A2052" s="41">
        <f>Prices!G2052</f>
        <v>43395</v>
      </c>
      <c r="B2052" s="21">
        <f>Prices!H2052</f>
        <v>-1.0266919576914322E-4</v>
      </c>
      <c r="C2052" s="21">
        <f>Prices!I2052</f>
        <v>1.4325112394454775E-2</v>
      </c>
      <c r="D2052" s="21">
        <f>Prices!J2052</f>
        <v>8.9455045129209765E-3</v>
      </c>
      <c r="E2052" s="21">
        <f>Prices!K2052</f>
        <v>-4.2995273740376039E-3</v>
      </c>
    </row>
    <row r="2053" spans="1:5" x14ac:dyDescent="0.2">
      <c r="A2053" s="41">
        <f>Prices!G2053</f>
        <v>43396</v>
      </c>
      <c r="B2053" s="21">
        <f>Prices!H2053</f>
        <v>6.7942162498707721E-3</v>
      </c>
      <c r="C2053" s="21">
        <f>Prices!I2053</f>
        <v>-1.1512868967049728E-2</v>
      </c>
      <c r="D2053" s="21">
        <f>Prices!J2053</f>
        <v>-4.3940941828754854E-2</v>
      </c>
      <c r="E2053" s="21">
        <f>Prices!K2053</f>
        <v>-5.5118302120862328E-3</v>
      </c>
    </row>
    <row r="2054" spans="1:5" x14ac:dyDescent="0.2">
      <c r="A2054" s="41">
        <f>Prices!G2054</f>
        <v>43397</v>
      </c>
      <c r="B2054" s="21">
        <f>Prices!H2054</f>
        <v>-2.4538164767018773E-3</v>
      </c>
      <c r="C2054" s="21">
        <f>Prices!I2054</f>
        <v>-5.908292671637172E-2</v>
      </c>
      <c r="D2054" s="21">
        <f>Prices!J2054</f>
        <v>-9.7937478372357223E-2</v>
      </c>
      <c r="E2054" s="21">
        <f>Prices!K2054</f>
        <v>-3.0864433708665207E-2</v>
      </c>
    </row>
    <row r="2055" spans="1:5" x14ac:dyDescent="0.2">
      <c r="A2055" s="41">
        <f>Prices!G2055</f>
        <v>43398</v>
      </c>
      <c r="B2055" s="21">
        <f>Prices!H2055</f>
        <v>1.6605087802467017E-2</v>
      </c>
      <c r="C2055" s="21">
        <f>Prices!I2055</f>
        <v>7.0886895868476518E-2</v>
      </c>
      <c r="D2055" s="21">
        <f>Prices!J2055</f>
        <v>4.2274923932833497E-2</v>
      </c>
      <c r="E2055" s="21">
        <f>Prices!K2055</f>
        <v>1.8625039785680642E-2</v>
      </c>
    </row>
    <row r="2056" spans="1:5" x14ac:dyDescent="0.2">
      <c r="A2056" s="41">
        <f>Prices!G2056</f>
        <v>43399</v>
      </c>
      <c r="B2056" s="21">
        <f>Prices!H2056</f>
        <v>-2.4199282327319388E-3</v>
      </c>
      <c r="C2056" s="21">
        <f>Prices!I2056</f>
        <v>-7.8196747516883991E-2</v>
      </c>
      <c r="D2056" s="21">
        <f>Prices!J2056</f>
        <v>-4.5948966430683136E-2</v>
      </c>
      <c r="E2056" s="21">
        <f>Prices!K2056</f>
        <v>-1.7327264059605163E-2</v>
      </c>
    </row>
    <row r="2057" spans="1:5" x14ac:dyDescent="0.2">
      <c r="A2057" s="41">
        <f>Prices!G2057</f>
        <v>43402</v>
      </c>
      <c r="B2057" s="21">
        <f>Prices!H2057</f>
        <v>8.691949751889038E-3</v>
      </c>
      <c r="C2057" s="21">
        <f>Prices!I2057</f>
        <v>-6.3263585011507084E-2</v>
      </c>
      <c r="D2057" s="21">
        <f>Prices!J2057</f>
        <v>-6.3896092532795379E-2</v>
      </c>
      <c r="E2057" s="21">
        <f>Prices!K2057</f>
        <v>-6.5595994219019849E-3</v>
      </c>
    </row>
    <row r="2058" spans="1:5" x14ac:dyDescent="0.2">
      <c r="A2058" s="41">
        <f>Prices!G2058</f>
        <v>43403</v>
      </c>
      <c r="B2058" s="21">
        <f>Prices!H2058</f>
        <v>2.6252695996970287E-2</v>
      </c>
      <c r="C2058" s="21">
        <f>Prices!I2058</f>
        <v>-5.4974594338819127E-3</v>
      </c>
      <c r="D2058" s="21">
        <f>Prices!J2058</f>
        <v>9.3631788664394699E-2</v>
      </c>
      <c r="E2058" s="21">
        <f>Prices!K2058</f>
        <v>1.5666780123047896E-2</v>
      </c>
    </row>
    <row r="2059" spans="1:5" x14ac:dyDescent="0.2">
      <c r="A2059" s="41">
        <f>Prices!G2059</f>
        <v>43404</v>
      </c>
      <c r="B2059" s="21">
        <f>Prices!H2059</f>
        <v>-2.0894371879549907E-2</v>
      </c>
      <c r="C2059" s="21">
        <f>Prices!I2059</f>
        <v>4.4164262826007716E-2</v>
      </c>
      <c r="D2059" s="21">
        <f>Prices!J2059</f>
        <v>3.8571518180490649E-2</v>
      </c>
      <c r="E2059" s="21">
        <f>Prices!K2059</f>
        <v>1.0851331816018606E-2</v>
      </c>
    </row>
    <row r="2060" spans="1:5" x14ac:dyDescent="0.2">
      <c r="A2060" s="41">
        <f>Prices!G2060</f>
        <v>43405</v>
      </c>
      <c r="B2060" s="21">
        <f>Prices!H2060</f>
        <v>2.9916822057733982E-3</v>
      </c>
      <c r="C2060" s="21">
        <f>Prices!I2060</f>
        <v>4.2252546081270159E-2</v>
      </c>
      <c r="D2060" s="21">
        <f>Prices!J2060</f>
        <v>3.453050737832486E-2</v>
      </c>
      <c r="E2060" s="21">
        <f>Prices!K2060</f>
        <v>1.0557843711262338E-2</v>
      </c>
    </row>
    <row r="2061" spans="1:5" x14ac:dyDescent="0.2">
      <c r="A2061" s="41">
        <f>Prices!G2061</f>
        <v>43406</v>
      </c>
      <c r="B2061" s="21">
        <f>Prices!H2061</f>
        <v>7.5560333510322928E-3</v>
      </c>
      <c r="C2061" s="21">
        <f>Prices!I2061</f>
        <v>0</v>
      </c>
      <c r="D2061" s="21">
        <f>Prices!J2061</f>
        <v>-1.4626130007100335E-2</v>
      </c>
      <c r="E2061" s="21">
        <f>Prices!K2061</f>
        <v>-6.3166861631632765E-3</v>
      </c>
    </row>
    <row r="2062" spans="1:5" x14ac:dyDescent="0.2">
      <c r="A2062" s="41">
        <f>Prices!G2062</f>
        <v>43409</v>
      </c>
      <c r="B2062" s="21">
        <f>Prices!H2062</f>
        <v>1.5492476516045265E-2</v>
      </c>
      <c r="C2062" s="21">
        <f>Prices!I2062</f>
        <v>-2.2653420478191855E-2</v>
      </c>
      <c r="D2062" s="21">
        <f>Prices!J2062</f>
        <v>-1.4656263790016943E-2</v>
      </c>
      <c r="E2062" s="21">
        <f>Prices!K2062</f>
        <v>5.6003171687664111E-3</v>
      </c>
    </row>
    <row r="2063" spans="1:5" x14ac:dyDescent="0.2">
      <c r="A2063" s="41">
        <f>Prices!G2063</f>
        <v>43410</v>
      </c>
      <c r="B2063" s="21">
        <f>Prices!H2063</f>
        <v>4.0811199622863802E-3</v>
      </c>
      <c r="C2063" s="21">
        <f>Prices!I2063</f>
        <v>9.2210780885226828E-3</v>
      </c>
      <c r="D2063" s="21">
        <f>Prices!J2063</f>
        <v>-3.3526370549684659E-3</v>
      </c>
      <c r="E2063" s="21">
        <f>Prices!K2063</f>
        <v>6.2592955621174617E-3</v>
      </c>
    </row>
    <row r="2064" spans="1:5" x14ac:dyDescent="0.2">
      <c r="A2064" s="41">
        <f>Prices!G2064</f>
        <v>43411</v>
      </c>
      <c r="B2064" s="21">
        <f>Prices!H2064</f>
        <v>9.5808441050310132E-3</v>
      </c>
      <c r="C2064" s="21">
        <f>Prices!I2064</f>
        <v>6.8589731728344594E-2</v>
      </c>
      <c r="D2064" s="21">
        <f>Prices!J2064</f>
        <v>1.2934746653400664E-2</v>
      </c>
      <c r="E2064" s="21">
        <f>Prices!K2064</f>
        <v>2.1208856280910071E-2</v>
      </c>
    </row>
    <row r="2065" spans="1:5" x14ac:dyDescent="0.2">
      <c r="A2065" s="41">
        <f>Prices!G2065</f>
        <v>43412</v>
      </c>
      <c r="B2065" s="21">
        <f>Prices!H2065</f>
        <v>5.3685314260936631E-3</v>
      </c>
      <c r="C2065" s="21">
        <f>Prices!I2065</f>
        <v>-3.3038445863065036E-4</v>
      </c>
      <c r="D2065" s="21">
        <f>Prices!J2065</f>
        <v>-3.6484462449312693E-2</v>
      </c>
      <c r="E2065" s="21">
        <f>Prices!K2065</f>
        <v>-2.5089165775684652E-3</v>
      </c>
    </row>
    <row r="2066" spans="1:5" x14ac:dyDescent="0.2">
      <c r="A2066" s="41">
        <f>Prices!G2066</f>
        <v>43413</v>
      </c>
      <c r="B2066" s="21">
        <f>Prices!H2066</f>
        <v>6.4836181671332135E-3</v>
      </c>
      <c r="C2066" s="21">
        <f>Prices!I2066</f>
        <v>-2.4206376195207047E-2</v>
      </c>
      <c r="D2066" s="21">
        <f>Prices!J2066</f>
        <v>-1.5535561884650884E-3</v>
      </c>
      <c r="E2066" s="21">
        <f>Prices!K2066</f>
        <v>-9.1990135784770777E-3</v>
      </c>
    </row>
    <row r="2067" spans="1:5" x14ac:dyDescent="0.2">
      <c r="A2067" s="41">
        <f>Prices!G2067</f>
        <v>43416</v>
      </c>
      <c r="B2067" s="21">
        <f>Prices!H2067</f>
        <v>-1.6009989806674778E-2</v>
      </c>
      <c r="C2067" s="21">
        <f>Prices!I2067</f>
        <v>-4.4136103822255413E-2</v>
      </c>
      <c r="D2067" s="21">
        <f>Prices!J2067</f>
        <v>-7.8426716035807864E-2</v>
      </c>
      <c r="E2067" s="21">
        <f>Prices!K2067</f>
        <v>-1.970148931610638E-2</v>
      </c>
    </row>
    <row r="2068" spans="1:5" x14ac:dyDescent="0.2">
      <c r="A2068" s="41">
        <f>Prices!G2068</f>
        <v>43417</v>
      </c>
      <c r="B2068" s="21">
        <f>Prices!H2068</f>
        <v>-8.9536561390243154E-3</v>
      </c>
      <c r="C2068" s="21">
        <f>Prices!I2068</f>
        <v>-3.4700379904504253E-3</v>
      </c>
      <c r="D2068" s="21">
        <f>Prices!J2068</f>
        <v>5.154574484602481E-2</v>
      </c>
      <c r="E2068" s="21">
        <f>Prices!K2068</f>
        <v>-1.481919670083709E-3</v>
      </c>
    </row>
    <row r="2069" spans="1:5" x14ac:dyDescent="0.2">
      <c r="A2069" s="41">
        <f>Prices!G2069</f>
        <v>43418</v>
      </c>
      <c r="B2069" s="21">
        <f>Prices!H2069</f>
        <v>-1.3696950224616089E-2</v>
      </c>
      <c r="C2069" s="21">
        <f>Prices!I2069</f>
        <v>-1.9715929873955096E-2</v>
      </c>
      <c r="D2069" s="21">
        <f>Prices!J2069</f>
        <v>-1.0636481699817901E-2</v>
      </c>
      <c r="E2069" s="21">
        <f>Prices!K2069</f>
        <v>-7.5674108672402207E-3</v>
      </c>
    </row>
    <row r="2070" spans="1:5" x14ac:dyDescent="0.2">
      <c r="A2070" s="41">
        <f>Prices!G2070</f>
        <v>43419</v>
      </c>
      <c r="B2070" s="21">
        <f>Prices!H2070</f>
        <v>-1.9600379467660339E-2</v>
      </c>
      <c r="C2070" s="21">
        <f>Prices!I2070</f>
        <v>1.2776650849456228E-2</v>
      </c>
      <c r="D2070" s="21">
        <f>Prices!J2070</f>
        <v>2.6370521600919128E-2</v>
      </c>
      <c r="E2070" s="21">
        <f>Prices!K2070</f>
        <v>1.0593753349405599E-2</v>
      </c>
    </row>
    <row r="2071" spans="1:5" x14ac:dyDescent="0.2">
      <c r="A2071" s="41">
        <f>Prices!G2071</f>
        <v>43420</v>
      </c>
      <c r="B2071" s="21">
        <f>Prices!H2071</f>
        <v>-1.8585382168901373E-2</v>
      </c>
      <c r="C2071" s="21">
        <f>Prices!I2071</f>
        <v>-1.6073437831240378E-2</v>
      </c>
      <c r="D2071" s="21">
        <f>Prices!J2071</f>
        <v>-0.18755858521306046</v>
      </c>
      <c r="E2071" s="21">
        <f>Prices!K2071</f>
        <v>2.2233056585385658E-3</v>
      </c>
    </row>
    <row r="2072" spans="1:5" x14ac:dyDescent="0.2">
      <c r="A2072" s="41">
        <f>Prices!G2072</f>
        <v>43423</v>
      </c>
      <c r="B2072" s="21">
        <f>Prices!H2072</f>
        <v>-9.315420401085751E-3</v>
      </c>
      <c r="C2072" s="21">
        <f>Prices!I2072</f>
        <v>-5.0909680156951964E-2</v>
      </c>
      <c r="D2072" s="21">
        <f>Prices!J2072</f>
        <v>-0.11999041919540754</v>
      </c>
      <c r="E2072" s="21">
        <f>Prices!K2072</f>
        <v>-1.6643108928262818E-2</v>
      </c>
    </row>
    <row r="2073" spans="1:5" x14ac:dyDescent="0.2">
      <c r="A2073" s="41">
        <f>Prices!G2073</f>
        <v>43424</v>
      </c>
      <c r="B2073" s="21">
        <f>Prices!H2073</f>
        <v>-2.7071578427877104E-2</v>
      </c>
      <c r="C2073" s="21">
        <f>Prices!I2073</f>
        <v>-1.1128808737726592E-2</v>
      </c>
      <c r="D2073" s="21">
        <f>Prices!J2073</f>
        <v>3.0269551557274177E-2</v>
      </c>
      <c r="E2073" s="21">
        <f>Prices!K2073</f>
        <v>-1.8151240504630684E-2</v>
      </c>
    </row>
    <row r="2074" spans="1:5" x14ac:dyDescent="0.2">
      <c r="A2074" s="41">
        <f>Prices!G2074</f>
        <v>43425</v>
      </c>
      <c r="B2074" s="21">
        <f>Prices!H2074</f>
        <v>1.0619757973446922E-4</v>
      </c>
      <c r="C2074" s="21">
        <f>Prices!I2074</f>
        <v>1.422304070634639E-2</v>
      </c>
      <c r="D2074" s="21">
        <f>Prices!J2074</f>
        <v>-2.9313228229063903E-2</v>
      </c>
      <c r="E2074" s="21">
        <f>Prices!K2074</f>
        <v>3.0432907220330208E-3</v>
      </c>
    </row>
    <row r="2075" spans="1:5" x14ac:dyDescent="0.2">
      <c r="A2075" s="41">
        <f>Prices!G2075</f>
        <v>43427</v>
      </c>
      <c r="B2075" s="21">
        <f>Prices!H2075</f>
        <v>9.8759299980965016E-3</v>
      </c>
      <c r="C2075" s="21">
        <f>Prices!I2075</f>
        <v>-9.6721925442477819E-3</v>
      </c>
      <c r="D2075" s="21">
        <f>Prices!J2075</f>
        <v>2.0041107488935062E-3</v>
      </c>
      <c r="E2075" s="21">
        <f>Prices!K2075</f>
        <v>-6.5548423715832138E-3</v>
      </c>
    </row>
    <row r="2076" spans="1:5" x14ac:dyDescent="0.2">
      <c r="A2076" s="41">
        <f>Prices!G2076</f>
        <v>43430</v>
      </c>
      <c r="B2076" s="21">
        <f>Prices!H2076</f>
        <v>5.2567322453010864E-4</v>
      </c>
      <c r="C2076" s="21">
        <f>Prices!I2076</f>
        <v>5.2774205255372353E-2</v>
      </c>
      <c r="D2076" s="21">
        <f>Prices!J2076</f>
        <v>5.5517446433163142E-2</v>
      </c>
      <c r="E2076" s="21">
        <f>Prices!K2076</f>
        <v>1.5532368144919984E-2</v>
      </c>
    </row>
    <row r="2077" spans="1:5" x14ac:dyDescent="0.2">
      <c r="A2077" s="41">
        <f>Prices!G2077</f>
        <v>43431</v>
      </c>
      <c r="B2077" s="21">
        <f>Prices!H2077</f>
        <v>-1.1562181976139977E-3</v>
      </c>
      <c r="C2077" s="21">
        <f>Prices!I2077</f>
        <v>5.6931192417231102E-5</v>
      </c>
      <c r="D2077" s="21">
        <f>Prices!J2077</f>
        <v>4.4428986410141036E-3</v>
      </c>
      <c r="E2077" s="21">
        <f>Prices!K2077</f>
        <v>3.2616922552592964E-3</v>
      </c>
    </row>
    <row r="2078" spans="1:5" x14ac:dyDescent="0.2">
      <c r="A2078" s="41">
        <f>Prices!G2078</f>
        <v>43432</v>
      </c>
      <c r="B2078" s="21">
        <f>Prices!H2078</f>
        <v>2.5462919805119961E-2</v>
      </c>
      <c r="C2078" s="21">
        <f>Prices!I2078</f>
        <v>6.091358211957032E-2</v>
      </c>
      <c r="D2078" s="21">
        <f>Prices!J2078</f>
        <v>4.1241198118903366E-2</v>
      </c>
      <c r="E2078" s="21">
        <f>Prices!K2078</f>
        <v>2.2973979573244874E-2</v>
      </c>
    </row>
    <row r="2079" spans="1:5" x14ac:dyDescent="0.2">
      <c r="A2079" s="41">
        <f>Prices!G2079</f>
        <v>43433</v>
      </c>
      <c r="B2079" s="21">
        <f>Prices!H2079</f>
        <v>-1.7440352684214638E-3</v>
      </c>
      <c r="C2079" s="21">
        <f>Prices!I2079</f>
        <v>-2.49142777647271E-3</v>
      </c>
      <c r="D2079" s="21">
        <f>Prices!J2079</f>
        <v>-1.5946545434458281E-2</v>
      </c>
      <c r="E2079" s="21">
        <f>Prices!K2079</f>
        <v>-2.1831080056632368E-3</v>
      </c>
    </row>
    <row r="2080" spans="1:5" x14ac:dyDescent="0.2">
      <c r="A2080" s="41">
        <f>Prices!G2080</f>
        <v>43434</v>
      </c>
      <c r="B2080" s="21">
        <f>Prices!H2080</f>
        <v>3.6999860318429004E-3</v>
      </c>
      <c r="C2080" s="21">
        <f>Prices!I2080</f>
        <v>9.9189381583315583E-3</v>
      </c>
      <c r="D2080" s="21">
        <f>Prices!J2080</f>
        <v>3.8573893897781764E-2</v>
      </c>
      <c r="E2080" s="21">
        <f>Prices!K2080</f>
        <v>8.1707475343828495E-3</v>
      </c>
    </row>
    <row r="2081" spans="1:5" x14ac:dyDescent="0.2">
      <c r="A2081" s="41">
        <f>Prices!G2081</f>
        <v>43437</v>
      </c>
      <c r="B2081" s="21">
        <f>Prices!H2081</f>
        <v>1.1265137407866556E-2</v>
      </c>
      <c r="C2081" s="21">
        <f>Prices!I2081</f>
        <v>4.8628210314157316E-2</v>
      </c>
      <c r="D2081" s="21">
        <f>Prices!J2081</f>
        <v>4.0445671546054385E-2</v>
      </c>
      <c r="E2081" s="21">
        <f>Prices!K2081</f>
        <v>1.0941426018481248E-2</v>
      </c>
    </row>
    <row r="2082" spans="1:5" x14ac:dyDescent="0.2">
      <c r="A2082" s="41">
        <f>Prices!G2082</f>
        <v>43438</v>
      </c>
      <c r="B2082" s="21">
        <f>Prices!H2082</f>
        <v>-2.9772382583362303E-2</v>
      </c>
      <c r="C2082" s="21">
        <f>Prices!I2082</f>
        <v>-5.8656235434342507E-2</v>
      </c>
      <c r="D2082" s="21">
        <f>Prices!J2082</f>
        <v>-7.604114868073697E-2</v>
      </c>
      <c r="E2082" s="21">
        <f>Prices!K2082</f>
        <v>-3.2364902938788132E-2</v>
      </c>
    </row>
    <row r="2083" spans="1:5" x14ac:dyDescent="0.2">
      <c r="A2083" s="41">
        <f>Prices!G2083</f>
        <v>43440</v>
      </c>
      <c r="B2083" s="21">
        <f>Prices!H2083</f>
        <v>-5.4569538792665706E-3</v>
      </c>
      <c r="C2083" s="21">
        <f>Prices!I2083</f>
        <v>1.8454867343232095E-2</v>
      </c>
      <c r="D2083" s="21">
        <f>Prices!J2083</f>
        <v>7.5105985081493909E-3</v>
      </c>
      <c r="E2083" s="21">
        <f>Prices!K2083</f>
        <v>-1.5222283616617149E-3</v>
      </c>
    </row>
    <row r="2084" spans="1:5" x14ac:dyDescent="0.2">
      <c r="A2084" s="41">
        <f>Prices!G2084</f>
        <v>43441</v>
      </c>
      <c r="B2084" s="21">
        <f>Prices!H2084</f>
        <v>-1.6671828663266022E-2</v>
      </c>
      <c r="C2084" s="21">
        <f>Prices!I2084</f>
        <v>-4.1231479108236546E-2</v>
      </c>
      <c r="D2084" s="21">
        <f>Prices!J2084</f>
        <v>-6.7471098642063354E-2</v>
      </c>
      <c r="E2084" s="21">
        <f>Prices!K2084</f>
        <v>-2.332011874948936E-2</v>
      </c>
    </row>
    <row r="2085" spans="1:5" x14ac:dyDescent="0.2">
      <c r="A2085" s="41">
        <f>Prices!G2085</f>
        <v>43444</v>
      </c>
      <c r="B2085" s="21">
        <f>Prices!H2085</f>
        <v>8.047904010794589E-3</v>
      </c>
      <c r="C2085" s="21">
        <f>Prices!I2085</f>
        <v>7.3045274536189808E-3</v>
      </c>
      <c r="D2085" s="21">
        <f>Prices!J2085</f>
        <v>2.8792403924430277E-2</v>
      </c>
      <c r="E2085" s="21">
        <f>Prices!K2085</f>
        <v>1.7621541550396636E-3</v>
      </c>
    </row>
    <row r="2086" spans="1:5" x14ac:dyDescent="0.2">
      <c r="A2086" s="41">
        <f>Prices!G2086</f>
        <v>43445</v>
      </c>
      <c r="B2086" s="21">
        <f>Prices!H2086</f>
        <v>-9.5809701059653351E-4</v>
      </c>
      <c r="C2086" s="21">
        <f>Prices!I2086</f>
        <v>1.3467657768764241E-3</v>
      </c>
      <c r="D2086" s="21">
        <f>Prices!J2086</f>
        <v>-2.4167183411507476E-2</v>
      </c>
      <c r="E2086" s="21">
        <f>Prices!K2086</f>
        <v>-3.5634639398196555E-4</v>
      </c>
    </row>
    <row r="2087" spans="1:5" x14ac:dyDescent="0.2">
      <c r="A2087" s="41">
        <f>Prices!G2087</f>
        <v>43446</v>
      </c>
      <c r="B2087" s="21">
        <f>Prices!H2087</f>
        <v>-7.8848704587953164E-3</v>
      </c>
      <c r="C2087" s="21">
        <f>Prices!I2087</f>
        <v>1.2353634993971685E-2</v>
      </c>
      <c r="D2087" s="21">
        <f>Prices!J2087</f>
        <v>4.7913358654350091E-3</v>
      </c>
      <c r="E2087" s="21">
        <f>Prices!K2087</f>
        <v>5.4195036532567187E-3</v>
      </c>
    </row>
    <row r="2088" spans="1:5" x14ac:dyDescent="0.2">
      <c r="A2088" s="41">
        <f>Prices!G2088</f>
        <v>43447</v>
      </c>
      <c r="B2088" s="21">
        <f>Prices!H2088</f>
        <v>-1.6110856179257004E-3</v>
      </c>
      <c r="C2088" s="21">
        <f>Prices!I2088</f>
        <v>-3.1018577725979712E-3</v>
      </c>
      <c r="D2088" s="21">
        <f>Prices!J2088</f>
        <v>-6.7462662341921664E-5</v>
      </c>
      <c r="E2088" s="21">
        <f>Prices!K2088</f>
        <v>-1.9993021172759473E-4</v>
      </c>
    </row>
    <row r="2089" spans="1:5" x14ac:dyDescent="0.2">
      <c r="A2089" s="41">
        <f>Prices!G2089</f>
        <v>43448</v>
      </c>
      <c r="B2089" s="21">
        <f>Prices!H2089</f>
        <v>-1.1940473044847029E-2</v>
      </c>
      <c r="C2089" s="21">
        <f>Prices!I2089</f>
        <v>-4.0081303938832802E-2</v>
      </c>
      <c r="D2089" s="21">
        <f>Prices!J2089</f>
        <v>-1.6387781291048009E-2</v>
      </c>
      <c r="E2089" s="21">
        <f>Prices!K2089</f>
        <v>-1.9086709597145535E-2</v>
      </c>
    </row>
    <row r="2090" spans="1:5" x14ac:dyDescent="0.2">
      <c r="A2090" s="41">
        <f>Prices!G2090</f>
        <v>43451</v>
      </c>
      <c r="B2090" s="21">
        <f>Prices!H2090</f>
        <v>-1.1758434902713513E-2</v>
      </c>
      <c r="C2090" s="21">
        <f>Prices!I2090</f>
        <v>-4.4600455402671102E-2</v>
      </c>
      <c r="D2090" s="21">
        <f>Prices!J2090</f>
        <v>-1.9597117147136411E-2</v>
      </c>
      <c r="E2090" s="21">
        <f>Prices!K2090</f>
        <v>-2.077348065074347E-2</v>
      </c>
    </row>
    <row r="2091" spans="1:5" x14ac:dyDescent="0.2">
      <c r="A2091" s="41">
        <f>Prices!G2091</f>
        <v>43452</v>
      </c>
      <c r="B2091" s="21">
        <f>Prices!H2091</f>
        <v>3.4152176237554868E-3</v>
      </c>
      <c r="C2091" s="21">
        <f>Prices!I2091</f>
        <v>2.0099752853613095E-2</v>
      </c>
      <c r="D2091" s="21">
        <f>Prices!J2091</f>
        <v>2.3401602361530438E-2</v>
      </c>
      <c r="E2091" s="21">
        <f>Prices!K2091</f>
        <v>8.6400702725697442E-5</v>
      </c>
    </row>
    <row r="2092" spans="1:5" x14ac:dyDescent="0.2">
      <c r="A2092" s="41">
        <f>Prices!G2092</f>
        <v>43453</v>
      </c>
      <c r="B2092" s="21">
        <f>Prices!H2092</f>
        <v>-5.8189359411296507E-3</v>
      </c>
      <c r="C2092" s="21">
        <f>Prices!I2092</f>
        <v>-3.6352383413011724E-2</v>
      </c>
      <c r="D2092" s="21">
        <f>Prices!J2092</f>
        <v>-5.7370527794608273E-2</v>
      </c>
      <c r="E2092" s="21">
        <f>Prices!K2092</f>
        <v>-1.5395714469955912E-2</v>
      </c>
    </row>
    <row r="2093" spans="1:5" x14ac:dyDescent="0.2">
      <c r="A2093" s="41">
        <f>Prices!G2093</f>
        <v>43454</v>
      </c>
      <c r="B2093" s="21">
        <f>Prices!H2093</f>
        <v>-3.6112694328570852E-2</v>
      </c>
      <c r="C2093" s="21">
        <f>Prices!I2093</f>
        <v>-2.2908494132737767E-2</v>
      </c>
      <c r="D2093" s="21">
        <f>Prices!J2093</f>
        <v>-2.4619007647114111E-2</v>
      </c>
      <c r="E2093" s="21">
        <f>Prices!K2093</f>
        <v>-1.5772106302099798E-2</v>
      </c>
    </row>
    <row r="2094" spans="1:5" x14ac:dyDescent="0.2">
      <c r="A2094" s="41">
        <f>Prices!G2094</f>
        <v>43455</v>
      </c>
      <c r="B2094" s="21">
        <f>Prices!H2094</f>
        <v>-1.7187001631797354E-3</v>
      </c>
      <c r="C2094" s="21">
        <f>Prices!I2094</f>
        <v>-5.7077126459983862E-2</v>
      </c>
      <c r="D2094" s="21">
        <f>Prices!J2094</f>
        <v>-4.0932697778998439E-2</v>
      </c>
      <c r="E2094" s="21">
        <f>Prices!K2094</f>
        <v>-2.0588228435321931E-2</v>
      </c>
    </row>
    <row r="2095" spans="1:5" x14ac:dyDescent="0.2">
      <c r="A2095" s="41">
        <f>Prices!G2095</f>
        <v>43458</v>
      </c>
      <c r="B2095" s="21">
        <f>Prices!H2095</f>
        <v>-1.5034758422270407E-2</v>
      </c>
      <c r="C2095" s="21">
        <f>Prices!I2095</f>
        <v>-2.4313035962449603E-2</v>
      </c>
      <c r="D2095" s="21">
        <f>Prices!J2095</f>
        <v>-1.9217268490922979E-2</v>
      </c>
      <c r="E2095" s="21">
        <f>Prices!K2095</f>
        <v>-2.7112254234371247E-2</v>
      </c>
    </row>
    <row r="2096" spans="1:5" x14ac:dyDescent="0.2">
      <c r="A2096" s="41">
        <f>Prices!G2096</f>
        <v>43460</v>
      </c>
      <c r="B2096" s="21">
        <f>Prices!H2096</f>
        <v>5.3483924067626268E-2</v>
      </c>
      <c r="C2096" s="21">
        <f>Prices!I2096</f>
        <v>9.4452220366407325E-2</v>
      </c>
      <c r="D2096" s="21">
        <f>Prices!J2096</f>
        <v>4.7371596339028876E-2</v>
      </c>
      <c r="E2096" s="21">
        <f>Prices!K2096</f>
        <v>4.9593742562976217E-2</v>
      </c>
    </row>
    <row r="2097" spans="1:5" x14ac:dyDescent="0.2">
      <c r="A2097" s="41">
        <f>Prices!G2097</f>
        <v>43461</v>
      </c>
      <c r="B2097" s="21">
        <f>Prices!H2097</f>
        <v>1.3051571240878464E-2</v>
      </c>
      <c r="C2097" s="21">
        <f>Prices!I2097</f>
        <v>-6.29543070937022E-3</v>
      </c>
      <c r="D2097" s="21">
        <f>Prices!J2097</f>
        <v>-1.4500498067753553E-2</v>
      </c>
      <c r="E2097" s="21">
        <f>Prices!K2097</f>
        <v>8.562680803813727E-3</v>
      </c>
    </row>
    <row r="2098" spans="1:5" x14ac:dyDescent="0.2">
      <c r="A2098" s="41">
        <f>Prices!G2098</f>
        <v>43462</v>
      </c>
      <c r="B2098" s="21">
        <f>Prices!H2098</f>
        <v>5.8957361602382562E-3</v>
      </c>
      <c r="C2098" s="21">
        <f>Prices!I2098</f>
        <v>1.1206593166842582E-2</v>
      </c>
      <c r="D2098" s="21">
        <f>Prices!J2098</f>
        <v>1.8907011038353794E-2</v>
      </c>
      <c r="E2098" s="21">
        <f>Prices!K2098</f>
        <v>-1.2415825521053803E-3</v>
      </c>
    </row>
    <row r="2099" spans="1:5" x14ac:dyDescent="0.2">
      <c r="A2099" s="41">
        <f>Prices!G2099</f>
        <v>43465</v>
      </c>
      <c r="B2099" s="21">
        <f>Prices!H2099</f>
        <v>1.1071330209937301E-2</v>
      </c>
      <c r="C2099" s="21">
        <f>Prices!I2099</f>
        <v>1.6204139512590254E-2</v>
      </c>
      <c r="D2099" s="21">
        <f>Prices!J2099</f>
        <v>-1.1224457275783584E-3</v>
      </c>
      <c r="E2099" s="21">
        <f>Prices!K2099</f>
        <v>8.4924843647866677E-3</v>
      </c>
    </row>
    <row r="2100" spans="1:5" x14ac:dyDescent="0.2">
      <c r="A2100" s="41">
        <f>Prices!G2100</f>
        <v>43467</v>
      </c>
      <c r="B2100" s="21">
        <f>Prices!H2100</f>
        <v>2.0397510678597315E-3</v>
      </c>
      <c r="C2100" s="21">
        <f>Prices!I2100</f>
        <v>2.4740760508615178E-2</v>
      </c>
      <c r="D2100" s="21">
        <f>Prices!J2100</f>
        <v>2.0374404858755302E-2</v>
      </c>
      <c r="E2100" s="21">
        <f>Prices!K2100</f>
        <v>1.2684966694007649E-3</v>
      </c>
    </row>
    <row r="2101" spans="1:5" x14ac:dyDescent="0.2">
      <c r="A2101" s="41">
        <f>Prices!G2101</f>
        <v>43468</v>
      </c>
      <c r="B2101" s="21">
        <f>Prices!H2101</f>
        <v>-5.1425413670452514E-3</v>
      </c>
      <c r="C2101" s="21">
        <f>Prices!I2101</f>
        <v>-2.5241497741303132E-2</v>
      </c>
      <c r="D2101" s="21">
        <f>Prices!J2101</f>
        <v>-6.0416883241100061E-2</v>
      </c>
      <c r="E2101" s="21">
        <f>Prices!K2101</f>
        <v>-2.4756730111614167E-2</v>
      </c>
    </row>
    <row r="2102" spans="1:5" x14ac:dyDescent="0.2">
      <c r="A2102" s="41">
        <f>Prices!G2102</f>
        <v>43469</v>
      </c>
      <c r="B2102" s="21">
        <f>Prices!H2102</f>
        <v>6.2461402291990433E-3</v>
      </c>
      <c r="C2102" s="21">
        <f>Prices!I2102</f>
        <v>5.0063998626974193E-2</v>
      </c>
      <c r="D2102" s="21">
        <f>Prices!J2102</f>
        <v>6.406754628912914E-2</v>
      </c>
      <c r="E2102" s="21">
        <f>Prices!K2102</f>
        <v>3.4335714298404429E-2</v>
      </c>
    </row>
    <row r="2103" spans="1:5" x14ac:dyDescent="0.2">
      <c r="A2103" s="41">
        <f>Prices!G2103</f>
        <v>43472</v>
      </c>
      <c r="B2103" s="21">
        <f>Prices!H2103</f>
        <v>1.1772026719286259E-2</v>
      </c>
      <c r="C2103" s="21">
        <f>Prices!I2103</f>
        <v>3.4353414137731075E-2</v>
      </c>
      <c r="D2103" s="21">
        <f>Prices!J2103</f>
        <v>5.2940738043985913E-2</v>
      </c>
      <c r="E2103" s="21">
        <f>Prices!K2103</f>
        <v>7.010434849805236E-3</v>
      </c>
    </row>
    <row r="2104" spans="1:5" x14ac:dyDescent="0.2">
      <c r="A2104" s="41">
        <f>Prices!G2104</f>
        <v>43473</v>
      </c>
      <c r="B2104" s="21">
        <f>Prices!H2104</f>
        <v>6.9814339867641821E-3</v>
      </c>
      <c r="C2104" s="21">
        <f>Prices!I2104</f>
        <v>1.6612359992993708E-2</v>
      </c>
      <c r="D2104" s="21">
        <f>Prices!J2104</f>
        <v>-2.4895464257848499E-2</v>
      </c>
      <c r="E2104" s="21">
        <f>Prices!K2104</f>
        <v>9.6952851413394381E-3</v>
      </c>
    </row>
    <row r="2105" spans="1:5" x14ac:dyDescent="0.2">
      <c r="A2105" s="41">
        <f>Prices!G2105</f>
        <v>43474</v>
      </c>
      <c r="B2105" s="21">
        <f>Prices!H2105</f>
        <v>-3.2564268551482918E-3</v>
      </c>
      <c r="C2105" s="21">
        <f>Prices!I2105</f>
        <v>1.7143547057167918E-3</v>
      </c>
      <c r="D2105" s="21">
        <f>Prices!J2105</f>
        <v>1.966690071341981E-2</v>
      </c>
      <c r="E2105" s="21">
        <f>Prices!K2105</f>
        <v>4.0980455174692842E-3</v>
      </c>
    </row>
    <row r="2106" spans="1:5" x14ac:dyDescent="0.2">
      <c r="A2106" s="41">
        <f>Prices!G2106</f>
        <v>43475</v>
      </c>
      <c r="B2106" s="21">
        <f>Prices!H2106</f>
        <v>7.3756424612097724E-4</v>
      </c>
      <c r="C2106" s="21">
        <f>Prices!I2106</f>
        <v>-1.928428712537511E-3</v>
      </c>
      <c r="D2106" s="21">
        <f>Prices!J2106</f>
        <v>1.8586008934854403E-2</v>
      </c>
      <c r="E2106" s="21">
        <f>Prices!K2106</f>
        <v>4.5184189218472337E-3</v>
      </c>
    </row>
    <row r="2107" spans="1:5" x14ac:dyDescent="0.2">
      <c r="A2107" s="41">
        <f>Prices!G2107</f>
        <v>43476</v>
      </c>
      <c r="B2107" s="21">
        <f>Prices!H2107</f>
        <v>-1.2635870750517745E-3</v>
      </c>
      <c r="C2107" s="21">
        <f>Prices!I2107</f>
        <v>-9.4552312889729651E-3</v>
      </c>
      <c r="D2107" s="21">
        <f>Prices!J2107</f>
        <v>2.4788272499334019E-2</v>
      </c>
      <c r="E2107" s="21">
        <f>Prices!K2107</f>
        <v>-1.462979140943732E-4</v>
      </c>
    </row>
    <row r="2108" spans="1:5" x14ac:dyDescent="0.2">
      <c r="A2108" s="41">
        <f>Prices!G2108</f>
        <v>43479</v>
      </c>
      <c r="B2108" s="21">
        <f>Prices!H2108</f>
        <v>1.1597262396130183E-3</v>
      </c>
      <c r="C2108" s="21">
        <f>Prices!I2108</f>
        <v>-1.4232985830545108E-2</v>
      </c>
      <c r="D2108" s="21">
        <f>Prices!J2108</f>
        <v>1.0817659010746938E-2</v>
      </c>
      <c r="E2108" s="21">
        <f>Prices!K2108</f>
        <v>-5.2575254201908672E-3</v>
      </c>
    </row>
    <row r="2109" spans="1:5" x14ac:dyDescent="0.2">
      <c r="A2109" s="41">
        <f>Prices!G2109</f>
        <v>43480</v>
      </c>
      <c r="B2109" s="21">
        <f>Prices!H2109</f>
        <v>1.3691436749657471E-2</v>
      </c>
      <c r="C2109" s="21">
        <f>Prices!I2109</f>
        <v>3.546231390368404E-2</v>
      </c>
      <c r="D2109" s="21">
        <f>Prices!J2109</f>
        <v>-3.7889546524657591E-3</v>
      </c>
      <c r="E2109" s="21">
        <f>Prices!K2109</f>
        <v>1.0721688854600231E-2</v>
      </c>
    </row>
    <row r="2110" spans="1:5" x14ac:dyDescent="0.2">
      <c r="A2110" s="41">
        <f>Prices!G2110</f>
        <v>43481</v>
      </c>
      <c r="B2110" s="21">
        <f>Prices!H2110</f>
        <v>1.0389528182421671E-3</v>
      </c>
      <c r="C2110" s="21">
        <f>Prices!I2110</f>
        <v>5.5059977242264413E-3</v>
      </c>
      <c r="D2110" s="21">
        <f>Prices!J2110</f>
        <v>-6.8727783940520926E-3</v>
      </c>
      <c r="E2110" s="21">
        <f>Prices!K2110</f>
        <v>2.2219855538148092E-3</v>
      </c>
    </row>
    <row r="2111" spans="1:5" x14ac:dyDescent="0.2">
      <c r="A2111" s="41">
        <f>Prices!G2111</f>
        <v>43482</v>
      </c>
      <c r="B2111" s="21">
        <f>Prices!H2111</f>
        <v>4.0479506195039219E-3</v>
      </c>
      <c r="C2111" s="21">
        <f>Prices!I2111</f>
        <v>5.6064343707225017E-3</v>
      </c>
      <c r="D2111" s="21">
        <f>Prices!J2111</f>
        <v>1.9349866578205033E-2</v>
      </c>
      <c r="E2111" s="21">
        <f>Prices!K2111</f>
        <v>7.5914002737063058E-3</v>
      </c>
    </row>
    <row r="2112" spans="1:5" x14ac:dyDescent="0.2">
      <c r="A2112" s="41">
        <f>Prices!G2112</f>
        <v>43483</v>
      </c>
      <c r="B2112" s="21">
        <f>Prices!H2112</f>
        <v>1.023351058080222E-2</v>
      </c>
      <c r="C2112" s="21">
        <f>Prices!I2112</f>
        <v>1.7598946920864833E-3</v>
      </c>
      <c r="D2112" s="21">
        <f>Prices!J2112</f>
        <v>3.4339718737228075E-2</v>
      </c>
      <c r="E2112" s="21">
        <f>Prices!K2112</f>
        <v>1.3183053048657412E-2</v>
      </c>
    </row>
    <row r="2113" spans="1:5" x14ac:dyDescent="0.2">
      <c r="A2113" s="41">
        <f>Prices!G2113</f>
        <v>43487</v>
      </c>
      <c r="B2113" s="21">
        <f>Prices!H2113</f>
        <v>-2.4557382200042269E-3</v>
      </c>
      <c r="C2113" s="21">
        <f>Prices!I2113</f>
        <v>-3.7749086571250756E-2</v>
      </c>
      <c r="D2113" s="21">
        <f>Prices!J2113</f>
        <v>-5.1997925696081082E-2</v>
      </c>
      <c r="E2113" s="21">
        <f>Prices!K2113</f>
        <v>-1.4157306316348373E-2</v>
      </c>
    </row>
    <row r="2114" spans="1:5" x14ac:dyDescent="0.2">
      <c r="A2114" s="41">
        <f>Prices!G2114</f>
        <v>43488</v>
      </c>
      <c r="B2114" s="21">
        <f>Prices!H2114</f>
        <v>1.2514103325730747E-2</v>
      </c>
      <c r="C2114" s="21">
        <f>Prices!I2114</f>
        <v>4.8095705894211083E-3</v>
      </c>
      <c r="D2114" s="21">
        <f>Prices!J2114</f>
        <v>3.495235446395073E-3</v>
      </c>
      <c r="E2114" s="21">
        <f>Prices!K2114</f>
        <v>2.2029128397909048E-3</v>
      </c>
    </row>
    <row r="2115" spans="1:5" x14ac:dyDescent="0.2">
      <c r="A2115" s="41">
        <f>Prices!G2115</f>
        <v>43489</v>
      </c>
      <c r="B2115" s="21">
        <f>Prices!H2115</f>
        <v>-3.5456787841590533E-3</v>
      </c>
      <c r="C2115" s="21">
        <f>Prices!I2115</f>
        <v>9.0913362641948936E-3</v>
      </c>
      <c r="D2115" s="21">
        <f>Prices!J2115</f>
        <v>5.7271295155111979E-2</v>
      </c>
      <c r="E2115" s="21">
        <f>Prices!K2115</f>
        <v>1.3757255722175454E-3</v>
      </c>
    </row>
    <row r="2116" spans="1:5" x14ac:dyDescent="0.2">
      <c r="A2116" s="41">
        <f>Prices!G2116</f>
        <v>43490</v>
      </c>
      <c r="B2116" s="21">
        <f>Prices!H2116</f>
        <v>-1.4436744389685507E-2</v>
      </c>
      <c r="C2116" s="21">
        <f>Prices!I2116</f>
        <v>9.4506151663413807E-3</v>
      </c>
      <c r="D2116" s="21">
        <f>Prices!J2116</f>
        <v>1.4634915459057263E-2</v>
      </c>
      <c r="E2116" s="21">
        <f>Prices!K2116</f>
        <v>8.4886941971222818E-3</v>
      </c>
    </row>
    <row r="2117" spans="1:5" x14ac:dyDescent="0.2">
      <c r="A2117" s="41">
        <f>Prices!G2117</f>
        <v>43493</v>
      </c>
      <c r="B2117" s="21">
        <f>Prices!H2117</f>
        <v>1.2377132184730447E-3</v>
      </c>
      <c r="C2117" s="21">
        <f>Prices!I2117</f>
        <v>-1.956221676550185E-2</v>
      </c>
      <c r="D2117" s="21">
        <f>Prices!J2117</f>
        <v>-0.13824533006054984</v>
      </c>
      <c r="E2117" s="21">
        <f>Prices!K2117</f>
        <v>-7.8468274522027759E-3</v>
      </c>
    </row>
    <row r="2118" spans="1:5" x14ac:dyDescent="0.2">
      <c r="A2118" s="41">
        <f>Prices!G2118</f>
        <v>43494</v>
      </c>
      <c r="B2118" s="21">
        <f>Prices!H2118</f>
        <v>-3.6059549008336461E-3</v>
      </c>
      <c r="C2118" s="21">
        <f>Prices!I2118</f>
        <v>-2.6869942064301711E-2</v>
      </c>
      <c r="D2118" s="21">
        <f>Prices!J2118</f>
        <v>-4.6445820028773621E-2</v>
      </c>
      <c r="E2118" s="21">
        <f>Prices!K2118</f>
        <v>-1.4562467073728769E-3</v>
      </c>
    </row>
    <row r="2119" spans="1:5" x14ac:dyDescent="0.2">
      <c r="A2119" s="41">
        <f>Prices!G2119</f>
        <v>43495</v>
      </c>
      <c r="B2119" s="21">
        <f>Prices!H2119</f>
        <v>-1.9749558648030369E-2</v>
      </c>
      <c r="C2119" s="21">
        <f>Prices!I2119</f>
        <v>4.8027447216520747E-2</v>
      </c>
      <c r="D2119" s="21">
        <f>Prices!J2119</f>
        <v>4.3996891761616697E-2</v>
      </c>
      <c r="E2119" s="21">
        <f>Prices!K2119</f>
        <v>1.5549260984848434E-2</v>
      </c>
    </row>
    <row r="2120" spans="1:5" x14ac:dyDescent="0.2">
      <c r="A2120" s="41">
        <f>Prices!G2120</f>
        <v>43496</v>
      </c>
      <c r="B2120" s="21">
        <f>Prices!H2120</f>
        <v>1.0864946198549294E-2</v>
      </c>
      <c r="C2120" s="21">
        <f>Prices!I2120</f>
        <v>2.8914721726722492E-2</v>
      </c>
      <c r="D2120" s="21">
        <f>Prices!J2120</f>
        <v>4.6291521212450393E-2</v>
      </c>
      <c r="E2120" s="21">
        <f>Prices!K2120</f>
        <v>8.5973960122815996E-3</v>
      </c>
    </row>
    <row r="2121" spans="1:5" x14ac:dyDescent="0.2">
      <c r="A2121" s="41">
        <f>Prices!G2121</f>
        <v>43497</v>
      </c>
      <c r="B2121" s="21">
        <f>Prices!H2121</f>
        <v>-2.0557331750276485E-2</v>
      </c>
      <c r="C2121" s="21">
        <f>Prices!I2121</f>
        <v>-5.381880772895864E-2</v>
      </c>
      <c r="D2121" s="21">
        <f>Prices!J2121</f>
        <v>6.8173183427946427E-3</v>
      </c>
      <c r="E2121" s="21">
        <f>Prices!K2121</f>
        <v>8.9860985612078004E-4</v>
      </c>
    </row>
    <row r="2122" spans="1:5" x14ac:dyDescent="0.2">
      <c r="A2122" s="41">
        <f>Prices!G2122</f>
        <v>43500</v>
      </c>
      <c r="B2122" s="21">
        <f>Prices!H2122</f>
        <v>9.6953639104777941E-3</v>
      </c>
      <c r="C2122" s="21">
        <f>Prices!I2122</f>
        <v>4.3535819362023886E-3</v>
      </c>
      <c r="D2122" s="21">
        <f>Prices!J2122</f>
        <v>3.0746970580651123E-2</v>
      </c>
      <c r="E2122" s="21">
        <f>Prices!K2122</f>
        <v>6.7762366585588651E-3</v>
      </c>
    </row>
    <row r="2123" spans="1:5" x14ac:dyDescent="0.2">
      <c r="A2123" s="41">
        <f>Prices!G2123</f>
        <v>43501</v>
      </c>
      <c r="B2123" s="21">
        <f>Prices!H2123</f>
        <v>8.7580315862895441E-3</v>
      </c>
      <c r="C2123" s="21">
        <f>Prices!I2123</f>
        <v>1.5612487151754229E-2</v>
      </c>
      <c r="D2123" s="21">
        <f>Prices!J2123</f>
        <v>5.1615590074696183E-3</v>
      </c>
      <c r="E2123" s="21">
        <f>Prices!K2123</f>
        <v>4.7084203830329852E-3</v>
      </c>
    </row>
    <row r="2124" spans="1:5" x14ac:dyDescent="0.2">
      <c r="A2124" s="41">
        <f>Prices!G2124</f>
        <v>43502</v>
      </c>
      <c r="B2124" s="21">
        <f>Prices!H2124</f>
        <v>4.1815700019183114E-4</v>
      </c>
      <c r="C2124" s="21">
        <f>Prices!I2124</f>
        <v>-1.1182689740855678E-2</v>
      </c>
      <c r="D2124" s="21">
        <f>Prices!J2124</f>
        <v>2.0340079161147218E-2</v>
      </c>
      <c r="E2124" s="21">
        <f>Prices!K2124</f>
        <v>-2.2244380717381107E-3</v>
      </c>
    </row>
    <row r="2125" spans="1:5" x14ac:dyDescent="0.2">
      <c r="A2125" s="41">
        <f>Prices!G2125</f>
        <v>43503</v>
      </c>
      <c r="B2125" s="21">
        <f>Prices!H2125</f>
        <v>1.1397054984719988E-2</v>
      </c>
      <c r="C2125" s="21">
        <f>Prices!I2125</f>
        <v>-1.578411047353212E-2</v>
      </c>
      <c r="D2125" s="21">
        <f>Prices!J2125</f>
        <v>-3.6470424060439655E-2</v>
      </c>
      <c r="E2125" s="21">
        <f>Prices!K2125</f>
        <v>-9.357139928022673E-3</v>
      </c>
    </row>
    <row r="2126" spans="1:5" x14ac:dyDescent="0.2">
      <c r="A2126" s="41">
        <f>Prices!G2126</f>
        <v>43504</v>
      </c>
      <c r="B2126" s="21">
        <f>Prices!H2126</f>
        <v>-1.1888696192013604E-2</v>
      </c>
      <c r="C2126" s="21">
        <f>Prices!I2126</f>
        <v>-1.6198209192079038E-2</v>
      </c>
      <c r="D2126" s="21">
        <f>Prices!J2126</f>
        <v>5.0874874504367451E-3</v>
      </c>
      <c r="E2126" s="21">
        <f>Prices!K2126</f>
        <v>6.7620109268728967E-4</v>
      </c>
    </row>
    <row r="2127" spans="1:5" x14ac:dyDescent="0.2">
      <c r="A2127" s="41">
        <f>Prices!G2127</f>
        <v>43507</v>
      </c>
      <c r="B2127" s="21">
        <f>Prices!H2127</f>
        <v>6.4865665153869823E-3</v>
      </c>
      <c r="C2127" s="21">
        <f>Prices!I2127</f>
        <v>1.7503864018373338E-3</v>
      </c>
      <c r="D2127" s="21">
        <f>Prices!J2127</f>
        <v>-1.1608282876604203E-2</v>
      </c>
      <c r="E2127" s="21">
        <f>Prices!K2127</f>
        <v>7.0910309281235762E-4</v>
      </c>
    </row>
    <row r="2128" spans="1:5" x14ac:dyDescent="0.2">
      <c r="A2128" s="41">
        <f>Prices!G2128</f>
        <v>43508</v>
      </c>
      <c r="B2128" s="21">
        <f>Prices!H2128</f>
        <v>8.0043597367289235E-3</v>
      </c>
      <c r="C2128" s="21">
        <f>Prices!I2128</f>
        <v>2.9547382776624387E-2</v>
      </c>
      <c r="D2128" s="21">
        <f>Prices!J2128</f>
        <v>3.222935323922238E-2</v>
      </c>
      <c r="E2128" s="21">
        <f>Prices!K2128</f>
        <v>1.2890224506745485E-2</v>
      </c>
    </row>
    <row r="2129" spans="1:5" x14ac:dyDescent="0.2">
      <c r="A2129" s="41">
        <f>Prices!G2129</f>
        <v>43509</v>
      </c>
      <c r="B2129" s="21">
        <f>Prices!H2129</f>
        <v>1.0003080620260339E-2</v>
      </c>
      <c r="C2129" s="21">
        <f>Prices!I2129</f>
        <v>1.2149200934084003E-3</v>
      </c>
      <c r="D2129" s="21">
        <f>Prices!J2129</f>
        <v>1.1311846633163203E-2</v>
      </c>
      <c r="E2129" s="21">
        <f>Prices!K2129</f>
        <v>3.0239947318970728E-3</v>
      </c>
    </row>
    <row r="2130" spans="1:5" x14ac:dyDescent="0.2">
      <c r="A2130" s="41">
        <f>Prices!G2130</f>
        <v>43510</v>
      </c>
      <c r="B2130" s="21">
        <f>Prices!H2130</f>
        <v>5.921904875173337E-3</v>
      </c>
      <c r="C2130" s="21">
        <f>Prices!I2130</f>
        <v>-1.0579272073170665E-2</v>
      </c>
      <c r="D2130" s="21">
        <f>Prices!J2130</f>
        <v>1.0792778782974466E-2</v>
      </c>
      <c r="E2130" s="21">
        <f>Prices!K2130</f>
        <v>-2.6516416178182789E-3</v>
      </c>
    </row>
    <row r="2131" spans="1:5" x14ac:dyDescent="0.2">
      <c r="A2131" s="41">
        <f>Prices!G2131</f>
        <v>43511</v>
      </c>
      <c r="B2131" s="21">
        <f>Prices!H2131</f>
        <v>1.492064651378959E-2</v>
      </c>
      <c r="C2131" s="21">
        <f>Prices!I2131</f>
        <v>-9.0592624756832274E-3</v>
      </c>
      <c r="D2131" s="21">
        <f>Prices!J2131</f>
        <v>1.8184081367100813E-2</v>
      </c>
      <c r="E2131" s="21">
        <f>Prices!K2131</f>
        <v>1.0878752906358091E-2</v>
      </c>
    </row>
    <row r="2132" spans="1:5" x14ac:dyDescent="0.2">
      <c r="A2132" s="41">
        <f>Prices!G2132</f>
        <v>43515</v>
      </c>
      <c r="B2132" s="21">
        <f>Prices!H2132</f>
        <v>2.2102614208954662E-2</v>
      </c>
      <c r="C2132" s="21">
        <f>Prices!I2132</f>
        <v>1.2208075266412655E-2</v>
      </c>
      <c r="D2132" s="21">
        <f>Prices!J2132</f>
        <v>-4.4489163227671158E-3</v>
      </c>
      <c r="E2132" s="21">
        <f>Prices!K2132</f>
        <v>1.4987432818573954E-3</v>
      </c>
    </row>
    <row r="2133" spans="1:5" x14ac:dyDescent="0.2">
      <c r="A2133" s="41">
        <f>Prices!G2133</f>
        <v>43516</v>
      </c>
      <c r="B2133" s="21">
        <f>Prices!H2133</f>
        <v>-2.2700737012090116E-2</v>
      </c>
      <c r="C2133" s="21">
        <f>Prices!I2133</f>
        <v>-3.3668937613777761E-3</v>
      </c>
      <c r="D2133" s="21">
        <f>Prices!J2133</f>
        <v>1.2193398375413445E-2</v>
      </c>
      <c r="E2133" s="21">
        <f>Prices!K2133</f>
        <v>1.777110607472876E-3</v>
      </c>
    </row>
    <row r="2134" spans="1:5" x14ac:dyDescent="0.2">
      <c r="A2134" s="41">
        <f>Prices!G2134</f>
        <v>43517</v>
      </c>
      <c r="B2134" s="21">
        <f>Prices!H2134</f>
        <v>-4.9058273295391865E-3</v>
      </c>
      <c r="C2134" s="21">
        <f>Prices!I2134</f>
        <v>-1.639889457986099E-3</v>
      </c>
      <c r="D2134" s="21">
        <f>Prices!J2134</f>
        <v>-1.7533810344759093E-2</v>
      </c>
      <c r="E2134" s="21">
        <f>Prices!K2134</f>
        <v>-3.526436662044552E-3</v>
      </c>
    </row>
    <row r="2135" spans="1:5" x14ac:dyDescent="0.2">
      <c r="A2135" s="41">
        <f>Prices!G2135</f>
        <v>43518</v>
      </c>
      <c r="B2135" s="21">
        <f>Prices!H2135</f>
        <v>1.6097305703245486E-3</v>
      </c>
      <c r="C2135" s="21">
        <f>Prices!I2135</f>
        <v>7.4841032591748125E-3</v>
      </c>
      <c r="D2135" s="21">
        <f>Prices!J2135</f>
        <v>2.1955476657796735E-2</v>
      </c>
      <c r="E2135" s="21">
        <f>Prices!K2135</f>
        <v>6.4111023720301308E-3</v>
      </c>
    </row>
    <row r="2136" spans="1:5" x14ac:dyDescent="0.2">
      <c r="A2136" s="41">
        <f>Prices!G2136</f>
        <v>43521</v>
      </c>
      <c r="B2136" s="21">
        <f>Prices!H2136</f>
        <v>-4.3193319586190973E-3</v>
      </c>
      <c r="C2136" s="21">
        <f>Prices!I2136</f>
        <v>8.8257370141531233E-4</v>
      </c>
      <c r="D2136" s="21">
        <f>Prices!J2136</f>
        <v>-3.140910137576669E-3</v>
      </c>
      <c r="E2136" s="21">
        <f>Prices!K2136</f>
        <v>1.2318623740310564E-3</v>
      </c>
    </row>
    <row r="2137" spans="1:5" x14ac:dyDescent="0.2">
      <c r="A2137" s="41">
        <f>Prices!G2137</f>
        <v>43522</v>
      </c>
      <c r="B2137" s="21">
        <f>Prices!H2137</f>
        <v>-4.3383863458665833E-3</v>
      </c>
      <c r="C2137" s="21">
        <f>Prices!I2137</f>
        <v>2.082034988542425E-3</v>
      </c>
      <c r="D2137" s="21">
        <f>Prices!J2137</f>
        <v>-1.0019401535023564E-2</v>
      </c>
      <c r="E2137" s="21">
        <f>Prices!K2137</f>
        <v>-7.9045706907843183E-4</v>
      </c>
    </row>
    <row r="2138" spans="1:5" x14ac:dyDescent="0.2">
      <c r="A2138" s="41">
        <f>Prices!G2138</f>
        <v>43523</v>
      </c>
      <c r="B2138" s="21">
        <f>Prices!H2138</f>
        <v>-5.8767745595261593E-3</v>
      </c>
      <c r="C2138" s="21">
        <f>Prices!I2138</f>
        <v>2.8660117439314181E-3</v>
      </c>
      <c r="D2138" s="21">
        <f>Prices!J2138</f>
        <v>-1.0757589734644135E-2</v>
      </c>
      <c r="E2138" s="21">
        <f>Prices!K2138</f>
        <v>-5.4404919765094206E-4</v>
      </c>
    </row>
    <row r="2139" spans="1:5" x14ac:dyDescent="0.2">
      <c r="A2139" s="41">
        <f>Prices!G2139</f>
        <v>43524</v>
      </c>
      <c r="B2139" s="21">
        <f>Prices!H2139</f>
        <v>8.969281753430482E-3</v>
      </c>
      <c r="C2139" s="21">
        <f>Prices!I2139</f>
        <v>-7.6773269570573621E-4</v>
      </c>
      <c r="D2139" s="21">
        <f>Prices!J2139</f>
        <v>-6.3767787934180253E-3</v>
      </c>
      <c r="E2139" s="21">
        <f>Prices!K2139</f>
        <v>-2.8255084661058527E-3</v>
      </c>
    </row>
    <row r="2140" spans="1:5" x14ac:dyDescent="0.2">
      <c r="A2140" s="41">
        <f>Prices!G2140</f>
        <v>43525</v>
      </c>
      <c r="B2140" s="21">
        <f>Prices!H2140</f>
        <v>-1.070817858246831E-2</v>
      </c>
      <c r="C2140" s="21">
        <f>Prices!I2140</f>
        <v>1.9453250806056088E-2</v>
      </c>
      <c r="D2140" s="21">
        <f>Prices!J2140</f>
        <v>1.4196759453221075E-2</v>
      </c>
      <c r="E2140" s="21">
        <f>Prices!K2140</f>
        <v>6.8953205322890287E-3</v>
      </c>
    </row>
    <row r="2141" spans="1:5" x14ac:dyDescent="0.2">
      <c r="A2141" s="41">
        <f>Prices!G2141</f>
        <v>43528</v>
      </c>
      <c r="B2141" s="21">
        <f>Prices!H2141</f>
        <v>-8.1654423229265949E-4</v>
      </c>
      <c r="C2141" s="21">
        <f>Prices!I2141</f>
        <v>1.4619586770486359E-2</v>
      </c>
      <c r="D2141" s="21">
        <f>Prices!J2141</f>
        <v>2.109350639896368E-3</v>
      </c>
      <c r="E2141" s="21">
        <f>Prices!K2141</f>
        <v>-3.8805582032795938E-3</v>
      </c>
    </row>
    <row r="2142" spans="1:5" x14ac:dyDescent="0.2">
      <c r="A2142" s="41">
        <f>Prices!G2142</f>
        <v>43529</v>
      </c>
      <c r="B2142" s="21">
        <f>Prices!H2142</f>
        <v>5.0074101522894618E-3</v>
      </c>
      <c r="C2142" s="21">
        <f>Prices!I2142</f>
        <v>-2.2050158315377599E-3</v>
      </c>
      <c r="D2142" s="21">
        <f>Prices!J2142</f>
        <v>-1.658399718846848E-3</v>
      </c>
      <c r="E2142" s="21">
        <f>Prices!K2142</f>
        <v>-1.1315330914882793E-3</v>
      </c>
    </row>
    <row r="2143" spans="1:5" x14ac:dyDescent="0.2">
      <c r="A2143" s="41">
        <f>Prices!G2143</f>
        <v>43530</v>
      </c>
      <c r="B2143" s="21">
        <f>Prices!H2143</f>
        <v>-8.1352306962797398E-4</v>
      </c>
      <c r="C2143" s="21">
        <f>Prices!I2143</f>
        <v>-1.3873495461802388E-2</v>
      </c>
      <c r="D2143" s="21">
        <f>Prices!J2143</f>
        <v>-2.8558591871304606E-2</v>
      </c>
      <c r="E2143" s="21">
        <f>Prices!K2143</f>
        <v>-6.5240985927846884E-3</v>
      </c>
    </row>
    <row r="2144" spans="1:5" x14ac:dyDescent="0.2">
      <c r="A2144" s="41">
        <f>Prices!G2144</f>
        <v>43531</v>
      </c>
      <c r="B2144" s="21">
        <f>Prices!H2144</f>
        <v>-8.243322603542139E-3</v>
      </c>
      <c r="C2144" s="21">
        <f>Prices!I2144</f>
        <v>-2.5764720031918209E-2</v>
      </c>
      <c r="D2144" s="21">
        <f>Prices!J2144</f>
        <v>-1.8349228800861317E-2</v>
      </c>
      <c r="E2144" s="21">
        <f>Prices!K2144</f>
        <v>-8.1257173675007843E-3</v>
      </c>
    </row>
    <row r="2145" spans="1:5" x14ac:dyDescent="0.2">
      <c r="A2145" s="41">
        <f>Prices!G2145</f>
        <v>43532</v>
      </c>
      <c r="B2145" s="21">
        <f>Prices!H2145</f>
        <v>1.4365062852182871E-3</v>
      </c>
      <c r="C2145" s="21">
        <f>Prices!I2145</f>
        <v>-3.1673752337759709E-3</v>
      </c>
      <c r="D2145" s="21">
        <f>Prices!J2145</f>
        <v>9.2456802601095234E-3</v>
      </c>
      <c r="E2145" s="21">
        <f>Prices!K2145</f>
        <v>-2.1316891099282254E-3</v>
      </c>
    </row>
    <row r="2146" spans="1:5" x14ac:dyDescent="0.2">
      <c r="A2146" s="41">
        <f>Prices!G2146</f>
        <v>43535</v>
      </c>
      <c r="B2146" s="21">
        <f>Prices!H2146</f>
        <v>9.1197561809344477E-3</v>
      </c>
      <c r="C2146" s="21">
        <f>Prices!I2146</f>
        <v>3.0737873663883919E-2</v>
      </c>
      <c r="D2146" s="21">
        <f>Prices!J2146</f>
        <v>6.9702945322109189E-2</v>
      </c>
      <c r="E2146" s="21">
        <f>Prices!K2146</f>
        <v>1.4666042063348428E-2</v>
      </c>
    </row>
    <row r="2147" spans="1:5" x14ac:dyDescent="0.2">
      <c r="A2147" s="41">
        <f>Prices!G2147</f>
        <v>43536</v>
      </c>
      <c r="B2147" s="21">
        <f>Prices!H2147</f>
        <v>-1.1169241998853288E-3</v>
      </c>
      <c r="C2147" s="21">
        <f>Prices!I2147</f>
        <v>1.4844854320856804E-3</v>
      </c>
      <c r="D2147" s="21">
        <f>Prices!J2147</f>
        <v>8.5634459434349441E-3</v>
      </c>
      <c r="E2147" s="21">
        <f>Prices!K2147</f>
        <v>2.9533183111010164E-3</v>
      </c>
    </row>
    <row r="2148" spans="1:5" x14ac:dyDescent="0.2">
      <c r="A2148" s="41">
        <f>Prices!G2148</f>
        <v>43537</v>
      </c>
      <c r="B2148" s="21">
        <f>Prices!H2148</f>
        <v>6.7094857575862102E-3</v>
      </c>
      <c r="C2148" s="21">
        <f>Prices!I2148</f>
        <v>1.0585118198719101E-2</v>
      </c>
      <c r="D2148" s="21">
        <f>Prices!J2148</f>
        <v>3.7534134248098816E-2</v>
      </c>
      <c r="E2148" s="21">
        <f>Prices!K2148</f>
        <v>6.9495836895341334E-3</v>
      </c>
    </row>
    <row r="2149" spans="1:5" x14ac:dyDescent="0.2">
      <c r="A2149" s="41">
        <f>Prices!G2149</f>
        <v>43538</v>
      </c>
      <c r="B2149" s="21">
        <f>Prices!H2149</f>
        <v>-2.8428976368368324E-3</v>
      </c>
      <c r="C2149" s="21">
        <f>Prices!I2149</f>
        <v>-2.7146731874724273E-3</v>
      </c>
      <c r="D2149" s="21">
        <f>Prices!J2149</f>
        <v>-1.8147485117576911E-2</v>
      </c>
      <c r="E2149" s="21">
        <f>Prices!K2149</f>
        <v>-8.6802259320994946E-4</v>
      </c>
    </row>
    <row r="2150" spans="1:5" x14ac:dyDescent="0.2">
      <c r="A2150" s="41">
        <f>Prices!G2150</f>
        <v>43539</v>
      </c>
      <c r="B2150" s="21">
        <f>Prices!H2150</f>
        <v>2.0365212994647168E-3</v>
      </c>
      <c r="C2150" s="21">
        <f>Prices!I2150</f>
        <v>1.5502120202006253E-2</v>
      </c>
      <c r="D2150" s="21">
        <f>Prices!J2150</f>
        <v>2.567046080830182E-2</v>
      </c>
      <c r="E2150" s="21">
        <f>Prices!K2150</f>
        <v>4.9849029011059809E-3</v>
      </c>
    </row>
    <row r="2151" spans="1:5" x14ac:dyDescent="0.2">
      <c r="A2151" s="41">
        <f>Prices!G2151</f>
        <v>43542</v>
      </c>
      <c r="B2151" s="21">
        <f>Prices!H2151</f>
        <v>1.2598992977463155E-2</v>
      </c>
      <c r="C2151" s="21">
        <f>Prices!I2151</f>
        <v>1.7397066221599644E-2</v>
      </c>
      <c r="D2151" s="21">
        <f>Prices!J2151</f>
        <v>-5.0646117000936464E-3</v>
      </c>
      <c r="E2151" s="21">
        <f>Prices!K2151</f>
        <v>3.7059469240239284E-3</v>
      </c>
    </row>
    <row r="2152" spans="1:5" x14ac:dyDescent="0.2">
      <c r="A2152" s="41">
        <f>Prices!G2152</f>
        <v>43543</v>
      </c>
      <c r="B2152" s="21">
        <f>Prices!H2152</f>
        <v>1.9063327723568264E-3</v>
      </c>
      <c r="C2152" s="21">
        <f>Prices!I2152</f>
        <v>1.130787395681665E-2</v>
      </c>
      <c r="D2152" s="21">
        <f>Prices!J2152</f>
        <v>4.0011985879441214E-2</v>
      </c>
      <c r="E2152" s="21">
        <f>Prices!K2152</f>
        <v>-1.3056153949719818E-4</v>
      </c>
    </row>
    <row r="2153" spans="1:5" x14ac:dyDescent="0.2">
      <c r="A2153" s="41">
        <f>Prices!G2153</f>
        <v>43544</v>
      </c>
      <c r="B2153" s="21">
        <f>Prices!H2153</f>
        <v>-1.2118287001234204E-2</v>
      </c>
      <c r="C2153" s="21">
        <f>Prices!I2153</f>
        <v>2.0103910599957642E-2</v>
      </c>
      <c r="D2153" s="21">
        <f>Prices!J2153</f>
        <v>-7.4553927486538107E-3</v>
      </c>
      <c r="E2153" s="21">
        <f>Prices!K2153</f>
        <v>-2.9443536434347051E-3</v>
      </c>
    </row>
    <row r="2154" spans="1:5" x14ac:dyDescent="0.2">
      <c r="A2154" s="41">
        <f>Prices!G2154</f>
        <v>43545</v>
      </c>
      <c r="B2154" s="21">
        <f>Prices!H2154</f>
        <v>4.2582316664677294E-3</v>
      </c>
      <c r="C2154" s="21">
        <f>Prices!I2154</f>
        <v>1.2235166774186235E-2</v>
      </c>
      <c r="D2154" s="21">
        <f>Prices!J2154</f>
        <v>5.4701825456590747E-2</v>
      </c>
      <c r="E2154" s="21">
        <f>Prices!K2154</f>
        <v>1.0852481284119753E-2</v>
      </c>
    </row>
    <row r="2155" spans="1:5" x14ac:dyDescent="0.2">
      <c r="A2155" s="41">
        <f>Prices!G2155</f>
        <v>43546</v>
      </c>
      <c r="B2155" s="21">
        <f>Prices!H2155</f>
        <v>-7.8743244759513741E-3</v>
      </c>
      <c r="C2155" s="21">
        <f>Prices!I2155</f>
        <v>-2.9951683834925302E-2</v>
      </c>
      <c r="D2155" s="21">
        <f>Prices!J2155</f>
        <v>-3.5011430834376744E-2</v>
      </c>
      <c r="E2155" s="21">
        <f>Prices!K2155</f>
        <v>-1.8974501282021161E-2</v>
      </c>
    </row>
    <row r="2156" spans="1:5" x14ac:dyDescent="0.2">
      <c r="A2156" s="41">
        <f>Prices!G2156</f>
        <v>43549</v>
      </c>
      <c r="B2156" s="21">
        <f>Prices!H2156</f>
        <v>-1.1189898809086021E-3</v>
      </c>
      <c r="C2156" s="21">
        <f>Prices!I2156</f>
        <v>5.3774137882722783E-3</v>
      </c>
      <c r="D2156" s="21">
        <f>Prices!J2156</f>
        <v>-2.0957458961731068E-2</v>
      </c>
      <c r="E2156" s="21">
        <f>Prices!K2156</f>
        <v>-8.3902083140408035E-4</v>
      </c>
    </row>
    <row r="2157" spans="1:5" x14ac:dyDescent="0.2">
      <c r="A2157" s="41">
        <f>Prices!G2157</f>
        <v>43550</v>
      </c>
      <c r="B2157" s="21">
        <f>Prices!H2157</f>
        <v>1.5280096515537247E-3</v>
      </c>
      <c r="C2157" s="21">
        <f>Prices!I2157</f>
        <v>5.3544138255645635E-3</v>
      </c>
      <c r="D2157" s="21">
        <f>Prices!J2157</f>
        <v>1.7780817578178842E-2</v>
      </c>
      <c r="E2157" s="21">
        <f>Prices!K2157</f>
        <v>7.1827260364814016E-3</v>
      </c>
    </row>
    <row r="2158" spans="1:5" x14ac:dyDescent="0.2">
      <c r="A2158" s="41">
        <f>Prices!G2158</f>
        <v>43551</v>
      </c>
      <c r="B2158" s="21">
        <f>Prices!H2158</f>
        <v>-1.1289828413426312E-2</v>
      </c>
      <c r="C2158" s="21">
        <f>Prices!I2158</f>
        <v>-1.0124678702949197E-2</v>
      </c>
      <c r="D2158" s="21">
        <f>Prices!J2158</f>
        <v>-2.091896224327483E-3</v>
      </c>
      <c r="E2158" s="21">
        <f>Prices!K2158</f>
        <v>-4.6443249792896824E-3</v>
      </c>
    </row>
    <row r="2159" spans="1:5" x14ac:dyDescent="0.2">
      <c r="A2159" s="41">
        <f>Prices!G2159</f>
        <v>43552</v>
      </c>
      <c r="B2159" s="21">
        <f>Prices!H2159</f>
        <v>-8.229433887091711E-4</v>
      </c>
      <c r="C2159" s="21">
        <f>Prices!I2159</f>
        <v>4.3721350625585131E-3</v>
      </c>
      <c r="D2159" s="21">
        <f>Prices!J2159</f>
        <v>4.2494720634678185E-3</v>
      </c>
      <c r="E2159" s="21">
        <f>Prices!K2159</f>
        <v>3.5894814516554963E-3</v>
      </c>
    </row>
    <row r="2160" spans="1:5" x14ac:dyDescent="0.2">
      <c r="A2160" s="41">
        <f>Prices!G2160</f>
        <v>43553</v>
      </c>
      <c r="B2160" s="21">
        <f>Prices!H2160</f>
        <v>4.1182997394603772E-3</v>
      </c>
      <c r="C2160" s="21">
        <f>Prices!I2160</f>
        <v>4.1332663422899429E-3</v>
      </c>
      <c r="D2160" s="21">
        <f>Prices!J2160</f>
        <v>1.3032205822254284E-2</v>
      </c>
      <c r="E2160" s="21">
        <f>Prices!K2160</f>
        <v>6.7342800405345571E-3</v>
      </c>
    </row>
    <row r="2161" spans="1:5" x14ac:dyDescent="0.2">
      <c r="A2161" s="41">
        <f>Prices!G2161</f>
        <v>43556</v>
      </c>
      <c r="B2161" s="21">
        <f>Prices!H2161</f>
        <v>2.9734303133553113E-3</v>
      </c>
      <c r="C2161" s="21">
        <f>Prices!I2161</f>
        <v>1.8778657630002416E-2</v>
      </c>
      <c r="D2161" s="21">
        <f>Prices!J2161</f>
        <v>1.5147797562026888E-2</v>
      </c>
      <c r="E2161" s="21">
        <f>Prices!K2161</f>
        <v>1.1568600103627924E-2</v>
      </c>
    </row>
    <row r="2162" spans="1:5" x14ac:dyDescent="0.2">
      <c r="A2162" s="41">
        <f>Prices!G2162</f>
        <v>43557</v>
      </c>
      <c r="B2162" s="21">
        <f>Prices!H2162</f>
        <v>-8.9961199656227123E-3</v>
      </c>
      <c r="C2162" s="21">
        <f>Prices!I2162</f>
        <v>-1.1581664139770353E-4</v>
      </c>
      <c r="D2162" s="21">
        <f>Prices!J2162</f>
        <v>3.9502541665270563E-3</v>
      </c>
      <c r="E2162" s="21">
        <f>Prices!K2162</f>
        <v>1.7455767155283297E-5</v>
      </c>
    </row>
    <row r="2163" spans="1:5" x14ac:dyDescent="0.2">
      <c r="A2163" s="41">
        <f>Prices!G2163</f>
        <v>43558</v>
      </c>
      <c r="B2163" s="21">
        <f>Prices!H2163</f>
        <v>2.5788450029767978E-3</v>
      </c>
      <c r="C2163" s="21">
        <f>Prices!I2163</f>
        <v>3.7046292600972919E-3</v>
      </c>
      <c r="D2163" s="21">
        <f>Prices!J2163</f>
        <v>3.0710412962190459E-2</v>
      </c>
      <c r="E2163" s="21">
        <f>Prices!K2163</f>
        <v>2.1483768437535744E-3</v>
      </c>
    </row>
    <row r="2164" spans="1:5" x14ac:dyDescent="0.2">
      <c r="A2164" s="41">
        <f>Prices!G2164</f>
        <v>43559</v>
      </c>
      <c r="B2164" s="21">
        <f>Prices!H2164</f>
        <v>9.4661200338902983E-3</v>
      </c>
      <c r="C2164" s="21">
        <f>Prices!I2164</f>
        <v>-1.0106318042630846E-3</v>
      </c>
      <c r="D2164" s="21">
        <f>Prices!J2164</f>
        <v>-1.9085338097725169E-3</v>
      </c>
      <c r="E2164" s="21">
        <f>Prices!K2164</f>
        <v>2.0846353463821465E-3</v>
      </c>
    </row>
    <row r="2165" spans="1:5" x14ac:dyDescent="0.2">
      <c r="A2165" s="41">
        <f>Prices!G2165</f>
        <v>43560</v>
      </c>
      <c r="B2165" s="21">
        <f>Prices!H2165</f>
        <v>7.3384209758013234E-3</v>
      </c>
      <c r="C2165" s="21">
        <f>Prices!I2165</f>
        <v>1.0127196287779361E-2</v>
      </c>
      <c r="D2165" s="21">
        <f>Prices!J2165</f>
        <v>1.4288529910043479E-2</v>
      </c>
      <c r="E2165" s="21">
        <f>Prices!K2165</f>
        <v>4.636432541648805E-3</v>
      </c>
    </row>
    <row r="2166" spans="1:5" x14ac:dyDescent="0.2">
      <c r="A2166" s="41">
        <f>Prices!G2166</f>
        <v>43563</v>
      </c>
      <c r="B2166" s="21">
        <f>Prices!H2166</f>
        <v>4.0476501938718993E-3</v>
      </c>
      <c r="C2166" s="21">
        <f>Prices!I2166</f>
        <v>6.8470545685668238E-3</v>
      </c>
      <c r="D2166" s="21">
        <f>Prices!J2166</f>
        <v>4.3994097760131634E-3</v>
      </c>
      <c r="E2166" s="21">
        <f>Prices!K2166</f>
        <v>1.0474601970706932E-3</v>
      </c>
    </row>
    <row r="2167" spans="1:5" x14ac:dyDescent="0.2">
      <c r="A2167" s="41">
        <f>Prices!G2167</f>
        <v>43564</v>
      </c>
      <c r="B2167" s="21">
        <f>Prices!H2167</f>
        <v>-5.4420723755027314E-3</v>
      </c>
      <c r="C2167" s="21">
        <f>Prices!I2167</f>
        <v>-7.578913308556201E-3</v>
      </c>
      <c r="D2167" s="21">
        <f>Prices!J2167</f>
        <v>-1.3191690015099122E-2</v>
      </c>
      <c r="E2167" s="21">
        <f>Prices!K2167</f>
        <v>-6.0674946140922836E-3</v>
      </c>
    </row>
    <row r="2168" spans="1:5" x14ac:dyDescent="0.2">
      <c r="A2168" s="41">
        <f>Prices!G2168</f>
        <v>43565</v>
      </c>
      <c r="B2168" s="21">
        <f>Prices!H2168</f>
        <v>9.2208707258578399E-3</v>
      </c>
      <c r="C2168" s="21">
        <f>Prices!I2168</f>
        <v>6.2587265897524613E-3</v>
      </c>
      <c r="D2168" s="21">
        <f>Prices!J2168</f>
        <v>1.5005871494038425E-2</v>
      </c>
      <c r="E2168" s="21">
        <f>Prices!K2168</f>
        <v>3.4778716456171921E-3</v>
      </c>
    </row>
    <row r="2169" spans="1:5" x14ac:dyDescent="0.2">
      <c r="A2169" s="41">
        <f>Prices!G2169</f>
        <v>43566</v>
      </c>
      <c r="B2169" s="21">
        <f>Prices!H2169</f>
        <v>1.2048130763452781E-2</v>
      </c>
      <c r="C2169" s="21">
        <f>Prices!I2169</f>
        <v>-1.7647308114953075E-3</v>
      </c>
      <c r="D2169" s="21">
        <f>Prices!J2169</f>
        <v>-2.9154145084948624E-3</v>
      </c>
      <c r="E2169" s="21">
        <f>Prices!K2169</f>
        <v>3.8122920939631655E-5</v>
      </c>
    </row>
    <row r="2170" spans="1:5" x14ac:dyDescent="0.2">
      <c r="A2170" s="41">
        <f>Prices!G2170</f>
        <v>43567</v>
      </c>
      <c r="B2170" s="21">
        <f>Prices!H2170</f>
        <v>7.5398980544271526E-3</v>
      </c>
      <c r="C2170" s="21">
        <f>Prices!I2170</f>
        <v>-5.4769027895162914E-4</v>
      </c>
      <c r="D2170" s="21">
        <f>Prices!J2170</f>
        <v>-7.9878154648507227E-3</v>
      </c>
      <c r="E2170" s="21">
        <f>Prices!K2170</f>
        <v>6.6093242959803788E-3</v>
      </c>
    </row>
    <row r="2171" spans="1:5" x14ac:dyDescent="0.2">
      <c r="A2171" s="41">
        <f>Prices!G2171</f>
        <v>43570</v>
      </c>
      <c r="B2171" s="21">
        <f>Prices!H2171</f>
        <v>8.5662009664064873E-3</v>
      </c>
      <c r="C2171" s="21">
        <f>Prices!I2171</f>
        <v>9.8206113873522405E-4</v>
      </c>
      <c r="D2171" s="21">
        <f>Prices!J2171</f>
        <v>-2.7945850650438753E-2</v>
      </c>
      <c r="E2171" s="21">
        <f>Prices!K2171</f>
        <v>-6.2936911387956318E-4</v>
      </c>
    </row>
    <row r="2172" spans="1:5" x14ac:dyDescent="0.2">
      <c r="A2172" s="41">
        <f>Prices!G2172</f>
        <v>43571</v>
      </c>
      <c r="B2172" s="21">
        <f>Prices!H2172</f>
        <v>4.8813725689088169E-3</v>
      </c>
      <c r="C2172" s="21">
        <f>Prices!I2172</f>
        <v>9.8489397341139373E-3</v>
      </c>
      <c r="D2172" s="21">
        <f>Prices!J2172</f>
        <v>1.9003762377665767E-2</v>
      </c>
      <c r="E2172" s="21">
        <f>Prices!K2172</f>
        <v>5.0935818675434952E-4</v>
      </c>
    </row>
    <row r="2173" spans="1:5" x14ac:dyDescent="0.2">
      <c r="A2173" s="41">
        <f>Prices!G2173</f>
        <v>43572</v>
      </c>
      <c r="B2173" s="21">
        <f>Prices!H2173</f>
        <v>2.2343758722521852E-3</v>
      </c>
      <c r="C2173" s="21">
        <f>Prices!I2173</f>
        <v>9.5539419002466097E-4</v>
      </c>
      <c r="D2173" s="21">
        <f>Prices!J2173</f>
        <v>-4.8880573259154625E-3</v>
      </c>
      <c r="E2173" s="21">
        <f>Prices!K2173</f>
        <v>-2.27381198387544E-3</v>
      </c>
    </row>
    <row r="2174" spans="1:5" x14ac:dyDescent="0.2">
      <c r="A2174" s="41">
        <f>Prices!G2174</f>
        <v>43573</v>
      </c>
      <c r="B2174" s="21">
        <f>Prices!H2174</f>
        <v>1.9389994641969037E-4</v>
      </c>
      <c r="C2174" s="21">
        <f>Prices!I2174</f>
        <v>-1.6783833776433665E-3</v>
      </c>
      <c r="D2174" s="21">
        <f>Prices!J2174</f>
        <v>-5.2858411925934545E-3</v>
      </c>
      <c r="E2174" s="21">
        <f>Prices!K2174</f>
        <v>1.5790922365066518E-3</v>
      </c>
    </row>
    <row r="2175" spans="1:5" x14ac:dyDescent="0.2">
      <c r="A2175" s="41">
        <f>Prices!G2175</f>
        <v>43577</v>
      </c>
      <c r="B2175" s="21">
        <f>Prices!H2175</f>
        <v>-7.8501815192611873E-3</v>
      </c>
      <c r="C2175" s="21">
        <f>Prices!I2175</f>
        <v>1.3761670163942474E-2</v>
      </c>
      <c r="D2175" s="21">
        <f>Prices!J2175</f>
        <v>1.1647925497766387E-2</v>
      </c>
      <c r="E2175" s="21">
        <f>Prices!K2175</f>
        <v>1.0120177659616036E-3</v>
      </c>
    </row>
    <row r="2176" spans="1:5" x14ac:dyDescent="0.2">
      <c r="A2176" s="41">
        <f>Prices!G2176</f>
        <v>43578</v>
      </c>
      <c r="B2176" s="21">
        <f>Prices!H2176</f>
        <v>6.8376461021398193E-3</v>
      </c>
      <c r="C2176" s="21">
        <f>Prices!I2176</f>
        <v>1.9318479984254067E-2</v>
      </c>
      <c r="D2176" s="21">
        <f>Prices!J2176</f>
        <v>1.1672882421394748E-2</v>
      </c>
      <c r="E2176" s="21">
        <f>Prices!K2176</f>
        <v>8.8412058089990531E-3</v>
      </c>
    </row>
    <row r="2177" spans="1:5" x14ac:dyDescent="0.2">
      <c r="A2177" s="41">
        <f>Prices!G2177</f>
        <v>43579</v>
      </c>
      <c r="B2177" s="21">
        <f>Prices!H2177</f>
        <v>4.4632886966269811E-3</v>
      </c>
      <c r="C2177" s="21">
        <f>Prices!I2177</f>
        <v>-1.1446253203817869E-2</v>
      </c>
      <c r="D2177" s="21">
        <f>Prices!J2177</f>
        <v>2.6223087706691572E-3</v>
      </c>
      <c r="E2177" s="21">
        <f>Prices!K2177</f>
        <v>-2.1917632969649103E-3</v>
      </c>
    </row>
    <row r="2178" spans="1:5" x14ac:dyDescent="0.2">
      <c r="A2178" s="41">
        <f>Prices!G2178</f>
        <v>43580</v>
      </c>
      <c r="B2178" s="21">
        <f>Prices!H2178</f>
        <v>-9.6513020062418323E-5</v>
      </c>
      <c r="C2178" s="21">
        <f>Prices!I2178</f>
        <v>2.6293171655278336E-4</v>
      </c>
      <c r="D2178" s="21">
        <f>Prices!J2178</f>
        <v>-2.2283969018433991E-2</v>
      </c>
      <c r="E2178" s="21">
        <f>Prices!K2178</f>
        <v>-3.6897361004351037E-4</v>
      </c>
    </row>
    <row r="2179" spans="1:5" x14ac:dyDescent="0.2">
      <c r="A2179" s="41">
        <f>Prices!G2179</f>
        <v>43581</v>
      </c>
      <c r="B2179" s="21">
        <f>Prices!H2179</f>
        <v>-1.9223314321811791E-2</v>
      </c>
      <c r="C2179" s="21">
        <f>Prices!I2179</f>
        <v>2.5433025547948684E-2</v>
      </c>
      <c r="D2179" s="21">
        <f>Prices!J2179</f>
        <v>-4.7188411470839409E-2</v>
      </c>
      <c r="E2179" s="21">
        <f>Prices!K2179</f>
        <v>4.685292161922483E-3</v>
      </c>
    </row>
    <row r="2180" spans="1:5" x14ac:dyDescent="0.2">
      <c r="A2180" s="41">
        <f>Prices!G2180</f>
        <v>43584</v>
      </c>
      <c r="B2180" s="21">
        <f>Prices!H2180</f>
        <v>2.9548827978674266E-4</v>
      </c>
      <c r="C2180" s="21">
        <f>Prices!I2180</f>
        <v>-6.2543957483450763E-3</v>
      </c>
      <c r="D2180" s="21">
        <f>Prices!J2180</f>
        <v>6.9626763284511561E-3</v>
      </c>
      <c r="E2180" s="21">
        <f>Prices!K2180</f>
        <v>1.0715220095269817E-3</v>
      </c>
    </row>
    <row r="2181" spans="1:5" x14ac:dyDescent="0.2">
      <c r="A2181" s="41">
        <f>Prices!G2181</f>
        <v>43585</v>
      </c>
      <c r="B2181" s="21">
        <f>Prices!H2181</f>
        <v>1.2603000648583981E-2</v>
      </c>
      <c r="C2181" s="21">
        <f>Prices!I2181</f>
        <v>-6.1441966217272714E-3</v>
      </c>
      <c r="D2181" s="21">
        <f>Prices!J2181</f>
        <v>9.3126217377137444E-3</v>
      </c>
      <c r="E2181" s="21">
        <f>Prices!K2181</f>
        <v>9.5141706758306022E-4</v>
      </c>
    </row>
    <row r="2182" spans="1:5" x14ac:dyDescent="0.2">
      <c r="A2182" s="41">
        <f>Prices!G2182</f>
        <v>43586</v>
      </c>
      <c r="B2182" s="21">
        <f>Prices!H2182</f>
        <v>-1.4391113491765509E-2</v>
      </c>
      <c r="C2182" s="21">
        <f>Prices!I2182</f>
        <v>-7.7860601294542642E-3</v>
      </c>
      <c r="D2182" s="21">
        <f>Prices!J2182</f>
        <v>-2.9281467147044271E-3</v>
      </c>
      <c r="E2182" s="21">
        <f>Prices!K2182</f>
        <v>-7.5021631984300008E-3</v>
      </c>
    </row>
    <row r="2183" spans="1:5" x14ac:dyDescent="0.2">
      <c r="A2183" s="41">
        <f>Prices!G2183</f>
        <v>43587</v>
      </c>
      <c r="B2183" s="21">
        <f>Prices!H2183</f>
        <v>-2.0718881412257629E-3</v>
      </c>
      <c r="C2183" s="21">
        <f>Prices!I2183</f>
        <v>-5.5975982480052089E-3</v>
      </c>
      <c r="D2183" s="21">
        <f>Prices!J2183</f>
        <v>1.5071521794784104E-2</v>
      </c>
      <c r="E2183" s="21">
        <f>Prices!K2183</f>
        <v>-2.1239854714627526E-3</v>
      </c>
    </row>
    <row r="2184" spans="1:5" x14ac:dyDescent="0.2">
      <c r="A2184" s="41">
        <f>Prices!G2184</f>
        <v>43588</v>
      </c>
      <c r="B2184" s="21">
        <f>Prices!H2184</f>
        <v>9.1944314327706226E-3</v>
      </c>
      <c r="C2184" s="21">
        <f>Prices!I2184</f>
        <v>3.2428117528241263E-2</v>
      </c>
      <c r="D2184" s="21">
        <f>Prices!J2184</f>
        <v>-9.8244792763191313E-4</v>
      </c>
      <c r="E2184" s="21">
        <f>Prices!K2184</f>
        <v>9.6382793630325203E-3</v>
      </c>
    </row>
    <row r="2185" spans="1:5" x14ac:dyDescent="0.2">
      <c r="A2185" s="41">
        <f>Prices!G2185</f>
        <v>43591</v>
      </c>
      <c r="B2185" s="21">
        <f>Prices!H2185</f>
        <v>3.7226459073162808E-3</v>
      </c>
      <c r="C2185" s="21">
        <f>Prices!I2185</f>
        <v>-6.0689619490246205E-3</v>
      </c>
      <c r="D2185" s="21">
        <f>Prices!J2185</f>
        <v>-1.7266887630253525E-2</v>
      </c>
      <c r="E2185" s="21">
        <f>Prices!K2185</f>
        <v>-4.4709884705517178E-3</v>
      </c>
    </row>
    <row r="2186" spans="1:5" x14ac:dyDescent="0.2">
      <c r="A2186" s="41">
        <f>Prices!G2186</f>
        <v>43592</v>
      </c>
      <c r="B2186" s="21">
        <f>Prices!H2186</f>
        <v>-1.1321559770897285E-2</v>
      </c>
      <c r="C2186" s="21">
        <f>Prices!I2186</f>
        <v>-1.5149504964724669E-2</v>
      </c>
      <c r="D2186" s="21">
        <f>Prices!J2186</f>
        <v>-3.7475742200542062E-2</v>
      </c>
      <c r="E2186" s="21">
        <f>Prices!K2186</f>
        <v>-1.6511651433377961E-2</v>
      </c>
    </row>
    <row r="2187" spans="1:5" x14ac:dyDescent="0.2">
      <c r="A2187" s="41">
        <f>Prices!G2187</f>
        <v>43593</v>
      </c>
      <c r="B2187" s="21">
        <f>Prices!H2187</f>
        <v>-9.8717095383637696E-3</v>
      </c>
      <c r="C2187" s="21">
        <f>Prices!I2187</f>
        <v>-1.6814851105827477E-3</v>
      </c>
      <c r="D2187" s="21">
        <f>Prices!J2187</f>
        <v>4.6790566193590788E-3</v>
      </c>
      <c r="E2187" s="21">
        <f>Prices!K2187</f>
        <v>-1.6054253294270904E-3</v>
      </c>
    </row>
    <row r="2188" spans="1:5" x14ac:dyDescent="0.2">
      <c r="A2188" s="41">
        <f>Prices!G2188</f>
        <v>43594</v>
      </c>
      <c r="B2188" s="21">
        <f>Prices!H2188</f>
        <v>-2.3053544078341262E-3</v>
      </c>
      <c r="C2188" s="21">
        <f>Prices!I2188</f>
        <v>-9.3337227467463757E-3</v>
      </c>
      <c r="D2188" s="21">
        <f>Prices!J2188</f>
        <v>-2.1446498294167671E-2</v>
      </c>
      <c r="E2188" s="21">
        <f>Prices!K2188</f>
        <v>-3.0214248826746504E-3</v>
      </c>
    </row>
    <row r="2189" spans="1:5" x14ac:dyDescent="0.2">
      <c r="A2189" s="41">
        <f>Prices!G2189</f>
        <v>43595</v>
      </c>
      <c r="B2189" s="21">
        <f>Prices!H2189</f>
        <v>2.3809641357281894E-2</v>
      </c>
      <c r="C2189" s="21">
        <f>Prices!I2189</f>
        <v>-5.2056110286424762E-3</v>
      </c>
      <c r="D2189" s="21">
        <f>Prices!J2189</f>
        <v>-8.0497385868235627E-3</v>
      </c>
      <c r="E2189" s="21">
        <f>Prices!K2189</f>
        <v>3.7202970362448795E-3</v>
      </c>
    </row>
    <row r="2190" spans="1:5" x14ac:dyDescent="0.2">
      <c r="A2190" s="41">
        <f>Prices!G2190</f>
        <v>43598</v>
      </c>
      <c r="B2190" s="21">
        <f>Prices!H2190</f>
        <v>-1.9821379301283717E-2</v>
      </c>
      <c r="C2190" s="21">
        <f>Prices!I2190</f>
        <v>-3.5608819568621386E-2</v>
      </c>
      <c r="D2190" s="21">
        <f>Prices!J2190</f>
        <v>-6.1426439015998868E-2</v>
      </c>
      <c r="E2190" s="21">
        <f>Prices!K2190</f>
        <v>-2.4130557147495901E-2</v>
      </c>
    </row>
    <row r="2191" spans="1:5" x14ac:dyDescent="0.2">
      <c r="A2191" s="41">
        <f>Prices!G2191</f>
        <v>43599</v>
      </c>
      <c r="B2191" s="21">
        <f>Prices!H2191</f>
        <v>4.0044305190372271E-3</v>
      </c>
      <c r="C2191" s="21">
        <f>Prices!I2191</f>
        <v>9.5682619468187013E-3</v>
      </c>
      <c r="D2191" s="21">
        <f>Prices!J2191</f>
        <v>2.2657201589240117E-2</v>
      </c>
      <c r="E2191" s="21">
        <f>Prices!K2191</f>
        <v>8.0159445714540478E-3</v>
      </c>
    </row>
    <row r="2192" spans="1:5" x14ac:dyDescent="0.2">
      <c r="A2192" s="41">
        <f>Prices!G2192</f>
        <v>43600</v>
      </c>
      <c r="B2192" s="21">
        <f>Prices!H2192</f>
        <v>-4.088306555701816E-3</v>
      </c>
      <c r="C2192" s="21">
        <f>Prices!I2192</f>
        <v>1.6863097033326335E-2</v>
      </c>
      <c r="D2192" s="21">
        <f>Prices!J2192</f>
        <v>-1.5181623463891292E-2</v>
      </c>
      <c r="E2192" s="21">
        <f>Prices!K2192</f>
        <v>5.8389751355061303E-3</v>
      </c>
    </row>
    <row r="2193" spans="1:5" x14ac:dyDescent="0.2">
      <c r="A2193" s="41">
        <f>Prices!G2193</f>
        <v>43601</v>
      </c>
      <c r="B2193" s="21">
        <f>Prices!H2193</f>
        <v>1.4316937535567694E-2</v>
      </c>
      <c r="C2193" s="21">
        <f>Prices!I2193</f>
        <v>1.9463956245882041E-2</v>
      </c>
      <c r="D2193" s="21">
        <f>Prices!J2193</f>
        <v>3.8226234685707627E-3</v>
      </c>
      <c r="E2193" s="21">
        <f>Prices!K2193</f>
        <v>8.8952869724290284E-3</v>
      </c>
    </row>
    <row r="2194" spans="1:5" x14ac:dyDescent="0.2">
      <c r="A2194" s="41">
        <f>Prices!G2194</f>
        <v>43602</v>
      </c>
      <c r="B2194" s="21">
        <f>Prices!H2194</f>
        <v>-4.4414743216425736E-3</v>
      </c>
      <c r="C2194" s="21">
        <f>Prices!I2194</f>
        <v>-2.0219492881363821E-2</v>
      </c>
      <c r="D2194" s="21">
        <f>Prices!J2194</f>
        <v>-2.2847860912183604E-2</v>
      </c>
      <c r="E2194" s="21">
        <f>Prices!K2194</f>
        <v>-5.8373333297621066E-3</v>
      </c>
    </row>
    <row r="2195" spans="1:5" x14ac:dyDescent="0.2">
      <c r="A2195" s="41">
        <f>Prices!G2195</f>
        <v>43605</v>
      </c>
      <c r="B2195" s="21">
        <f>Prices!H2195</f>
        <v>6.543593416281304E-3</v>
      </c>
      <c r="C2195" s="21">
        <f>Prices!I2195</f>
        <v>-5.3664566759517029E-3</v>
      </c>
      <c r="D2195" s="21">
        <f>Prices!J2195</f>
        <v>-3.0537370599881708E-2</v>
      </c>
      <c r="E2195" s="21">
        <f>Prices!K2195</f>
        <v>-6.7493779761946815E-3</v>
      </c>
    </row>
    <row r="2196" spans="1:5" x14ac:dyDescent="0.2">
      <c r="A2196" s="41">
        <f>Prices!G2196</f>
        <v>43606</v>
      </c>
      <c r="B2196" s="21">
        <f>Prices!H2196</f>
        <v>-3.9398911437157165E-3</v>
      </c>
      <c r="C2196" s="21">
        <f>Prices!I2196</f>
        <v>-7.8002483912886778E-4</v>
      </c>
      <c r="D2196" s="21">
        <f>Prices!J2196</f>
        <v>2.181205366046135E-2</v>
      </c>
      <c r="E2196" s="21">
        <f>Prices!K2196</f>
        <v>8.4958356083544295E-3</v>
      </c>
    </row>
    <row r="2197" spans="1:5" x14ac:dyDescent="0.2">
      <c r="A2197" s="41">
        <f>Prices!G2197</f>
        <v>43607</v>
      </c>
      <c r="B2197" s="21">
        <f>Prices!H2197</f>
        <v>1.0976769895096163E-2</v>
      </c>
      <c r="C2197" s="21">
        <f>Prices!I2197</f>
        <v>1.16285919548198E-3</v>
      </c>
      <c r="D2197" s="21">
        <f>Prices!J2197</f>
        <v>-1.8444254916207936E-2</v>
      </c>
      <c r="E2197" s="21">
        <f>Prices!K2197</f>
        <v>-2.8243959201321722E-3</v>
      </c>
    </row>
    <row r="2198" spans="1:5" x14ac:dyDescent="0.2">
      <c r="A2198" s="41">
        <f>Prices!G2198</f>
        <v>43608</v>
      </c>
      <c r="B2198" s="21">
        <f>Prices!H2198</f>
        <v>-3.6190950111400647E-3</v>
      </c>
      <c r="C2198" s="21">
        <f>Prices!I2198</f>
        <v>-2.3767519706935358E-2</v>
      </c>
      <c r="D2198" s="21">
        <f>Prices!J2198</f>
        <v>-3.2063190912704598E-2</v>
      </c>
      <c r="E2198" s="21">
        <f>Prices!K2198</f>
        <v>-1.191415018948383E-2</v>
      </c>
    </row>
    <row r="2199" spans="1:5" x14ac:dyDescent="0.2">
      <c r="A2199" s="41">
        <f>Prices!G2199</f>
        <v>43609</v>
      </c>
      <c r="B2199" s="21">
        <f>Prices!H2199</f>
        <v>7.952093131955721E-3</v>
      </c>
      <c r="C2199" s="21">
        <f>Prices!I2199</f>
        <v>4.2963774986617409E-3</v>
      </c>
      <c r="D2199" s="21">
        <f>Prices!J2199</f>
        <v>-1.4729703710919861E-2</v>
      </c>
      <c r="E2199" s="21">
        <f>Prices!K2199</f>
        <v>1.3535592343441039E-3</v>
      </c>
    </row>
    <row r="2200" spans="1:5" x14ac:dyDescent="0.2">
      <c r="A2200" s="41">
        <f>Prices!G2200</f>
        <v>43613</v>
      </c>
      <c r="B2200" s="21">
        <f>Prices!H2200</f>
        <v>-2.4352436073353119E-3</v>
      </c>
      <c r="C2200" s="21">
        <f>Prices!I2200</f>
        <v>7.2122901525828453E-3</v>
      </c>
      <c r="D2200" s="21">
        <f>Prices!J2200</f>
        <v>-1.253887249368113E-2</v>
      </c>
      <c r="E2200" s="21">
        <f>Prices!K2200</f>
        <v>-8.3756769162137701E-3</v>
      </c>
    </row>
    <row r="2201" spans="1:5" x14ac:dyDescent="0.2">
      <c r="A2201" s="41">
        <f>Prices!G2201</f>
        <v>43614</v>
      </c>
      <c r="B2201" s="21">
        <f>Prices!H2201</f>
        <v>-2.9287709410292235E-3</v>
      </c>
      <c r="C2201" s="21">
        <f>Prices!I2201</f>
        <v>-9.3877740479831884E-3</v>
      </c>
      <c r="D2201" s="21">
        <f>Prices!J2201</f>
        <v>-2.0860993512364812E-2</v>
      </c>
      <c r="E2201" s="21">
        <f>Prices!K2201</f>
        <v>-6.9119122390440824E-3</v>
      </c>
    </row>
    <row r="2202" spans="1:5" x14ac:dyDescent="0.2">
      <c r="A2202" s="41">
        <f>Prices!G2202</f>
        <v>43615</v>
      </c>
      <c r="B2202" s="21">
        <f>Prices!H2202</f>
        <v>6.8507090700089114E-4</v>
      </c>
      <c r="C2202" s="21">
        <f>Prices!I2202</f>
        <v>-1.5776392240380854E-3</v>
      </c>
      <c r="D2202" s="21">
        <f>Prices!J2202</f>
        <v>-7.632997626710214E-3</v>
      </c>
      <c r="E2202" s="21">
        <f>Prices!K2202</f>
        <v>2.0984710702871556E-3</v>
      </c>
    </row>
    <row r="2203" spans="1:5" x14ac:dyDescent="0.2">
      <c r="A2203" s="41">
        <f>Prices!G2203</f>
        <v>43616</v>
      </c>
      <c r="B2203" s="21">
        <f>Prices!H2203</f>
        <v>-7.3393797975217197E-3</v>
      </c>
      <c r="C2203" s="21">
        <f>Prices!I2203</f>
        <v>-2.2710755341312949E-2</v>
      </c>
      <c r="D2203" s="21">
        <f>Prices!J2203</f>
        <v>-2.6238259174776957E-2</v>
      </c>
      <c r="E2203" s="21">
        <f>Prices!K2203</f>
        <v>-1.3195372513534309E-2</v>
      </c>
    </row>
    <row r="2204" spans="1:5" x14ac:dyDescent="0.2">
      <c r="A2204" s="41">
        <f>Prices!G2204</f>
        <v>43619</v>
      </c>
      <c r="B2204" s="21">
        <f>Prices!H2204</f>
        <v>5.1264872098441923E-3</v>
      </c>
      <c r="C2204" s="21">
        <f>Prices!I2204</f>
        <v>-4.6409473454974592E-2</v>
      </c>
      <c r="D2204" s="21">
        <f>Prices!J2204</f>
        <v>-1.2402207630061723E-2</v>
      </c>
      <c r="E2204" s="21">
        <f>Prices!K2204</f>
        <v>-2.7652405241348488E-3</v>
      </c>
    </row>
    <row r="2205" spans="1:5" x14ac:dyDescent="0.2">
      <c r="A2205" s="41">
        <f>Prices!G2205</f>
        <v>43620</v>
      </c>
      <c r="B2205" s="21">
        <f>Prices!H2205</f>
        <v>5.8846382595482347E-3</v>
      </c>
      <c r="C2205" s="21">
        <f>Prices!I2205</f>
        <v>2.1781876900018649E-2</v>
      </c>
      <c r="D2205" s="21">
        <f>Prices!J2205</f>
        <v>6.8919254559433707E-2</v>
      </c>
      <c r="E2205" s="21">
        <f>Prices!K2205</f>
        <v>2.1432370802960898E-2</v>
      </c>
    </row>
    <row r="2206" spans="1:5" x14ac:dyDescent="0.2">
      <c r="A2206" s="41">
        <f>Prices!G2206</f>
        <v>43621</v>
      </c>
      <c r="B2206" s="21">
        <f>Prices!H2206</f>
        <v>1.813597695463046E-2</v>
      </c>
      <c r="C2206" s="21">
        <f>Prices!I2206</f>
        <v>5.169016817985872E-3</v>
      </c>
      <c r="D2206" s="21">
        <f>Prices!J2206</f>
        <v>-1.2027909254228142E-2</v>
      </c>
      <c r="E2206" s="21">
        <f>Prices!K2206</f>
        <v>8.1618544902071211E-3</v>
      </c>
    </row>
    <row r="2207" spans="1:5" x14ac:dyDescent="0.2">
      <c r="A2207" s="41">
        <f>Prices!G2207</f>
        <v>43622</v>
      </c>
      <c r="B2207" s="21">
        <f>Prices!H2207</f>
        <v>6.6077212506113802E-3</v>
      </c>
      <c r="C2207" s="21">
        <f>Prices!I2207</f>
        <v>9.1227982994013246E-3</v>
      </c>
      <c r="D2207" s="21">
        <f>Prices!J2207</f>
        <v>1.7695054318015657E-2</v>
      </c>
      <c r="E2207" s="21">
        <f>Prices!K2207</f>
        <v>6.1355867881349724E-3</v>
      </c>
    </row>
    <row r="2208" spans="1:5" x14ac:dyDescent="0.2">
      <c r="A2208" s="41">
        <f>Prices!G2208</f>
        <v>43623</v>
      </c>
      <c r="B2208" s="21">
        <f>Prices!H2208</f>
        <v>9.038031805195702E-3</v>
      </c>
      <c r="C2208" s="21">
        <f>Prices!I2208</f>
        <v>2.8312291141105561E-2</v>
      </c>
      <c r="D2208" s="21">
        <f>Prices!J2208</f>
        <v>1.1962927842852134E-2</v>
      </c>
      <c r="E2208" s="21">
        <f>Prices!K2208</f>
        <v>1.0497697584650245E-2</v>
      </c>
    </row>
    <row r="2209" spans="1:5" x14ac:dyDescent="0.2">
      <c r="A2209" s="41">
        <f>Prices!G2209</f>
        <v>43626</v>
      </c>
      <c r="B2209" s="21">
        <f>Prices!H2209</f>
        <v>1.3765837063080188E-2</v>
      </c>
      <c r="C2209" s="21">
        <f>Prices!I2209</f>
        <v>3.1374221402997282E-2</v>
      </c>
      <c r="D2209" s="21">
        <f>Prices!J2209</f>
        <v>2.0137429674907503E-2</v>
      </c>
      <c r="E2209" s="21">
        <f>Prices!K2209</f>
        <v>4.6600442655293506E-3</v>
      </c>
    </row>
    <row r="2210" spans="1:5" x14ac:dyDescent="0.2">
      <c r="A2210" s="41">
        <f>Prices!G2210</f>
        <v>43627</v>
      </c>
      <c r="B2210" s="21">
        <f>Prices!H2210</f>
        <v>3.9064142841303091E-3</v>
      </c>
      <c r="C2210" s="21">
        <f>Prices!I2210</f>
        <v>1.6499334857507097E-3</v>
      </c>
      <c r="D2210" s="21">
        <f>Prices!J2210</f>
        <v>1.5630173892285493E-2</v>
      </c>
      <c r="E2210" s="21">
        <f>Prices!K2210</f>
        <v>-3.4987997041557861E-4</v>
      </c>
    </row>
    <row r="2211" spans="1:5" x14ac:dyDescent="0.2">
      <c r="A2211" s="41">
        <f>Prices!G2211</f>
        <v>43628</v>
      </c>
      <c r="B2211" s="21">
        <f>Prices!H2211</f>
        <v>8.152706505686811E-3</v>
      </c>
      <c r="C2211" s="21">
        <f>Prices!I2211</f>
        <v>-4.4964182107770645E-3</v>
      </c>
      <c r="D2211" s="21">
        <f>Prices!J2211</f>
        <v>-3.0182375982486409E-2</v>
      </c>
      <c r="E2211" s="21">
        <f>Prices!K2211</f>
        <v>-2.0375792034881268E-3</v>
      </c>
    </row>
    <row r="2212" spans="1:5" x14ac:dyDescent="0.2">
      <c r="A2212" s="41">
        <f>Prices!G2212</f>
        <v>43629</v>
      </c>
      <c r="B2212" s="21">
        <f>Prices!H2212</f>
        <v>-1.5624168076999855E-3</v>
      </c>
      <c r="C2212" s="21">
        <f>Prices!I2212</f>
        <v>8.0740848949609756E-3</v>
      </c>
      <c r="D2212" s="21">
        <f>Prices!J2212</f>
        <v>1.4090361049622357E-2</v>
      </c>
      <c r="E2212" s="21">
        <f>Prices!K2212</f>
        <v>4.0973820210257195E-3</v>
      </c>
    </row>
    <row r="2213" spans="1:5" x14ac:dyDescent="0.2">
      <c r="A2213" s="41">
        <f>Prices!G2213</f>
        <v>43630</v>
      </c>
      <c r="B2213" s="21">
        <f>Prices!H2213</f>
        <v>3.8655574674819389E-3</v>
      </c>
      <c r="C2213" s="21">
        <f>Prices!I2213</f>
        <v>-3.3686328616255867E-4</v>
      </c>
      <c r="D2213" s="21">
        <f>Prices!J2213</f>
        <v>-2.4416636705891004E-2</v>
      </c>
      <c r="E2213" s="21">
        <f>Prices!K2213</f>
        <v>-1.6115122119045866E-3</v>
      </c>
    </row>
    <row r="2214" spans="1:5" x14ac:dyDescent="0.2">
      <c r="A2214" s="41">
        <f>Prices!G2214</f>
        <v>43633</v>
      </c>
      <c r="B2214" s="21">
        <f>Prices!H2214</f>
        <v>8.2515233402770144E-4</v>
      </c>
      <c r="C2214" s="21">
        <f>Prices!I2214</f>
        <v>8.7502159292871529E-3</v>
      </c>
      <c r="D2214" s="21">
        <f>Prices!J2214</f>
        <v>2.6964325770260089E-3</v>
      </c>
      <c r="E2214" s="21">
        <f>Prices!K2214</f>
        <v>9.3174944704665918E-4</v>
      </c>
    </row>
    <row r="2215" spans="1:5" x14ac:dyDescent="0.2">
      <c r="A2215" s="41">
        <f>Prices!G2215</f>
        <v>43634</v>
      </c>
      <c r="B2215" s="21">
        <f>Prices!H2215</f>
        <v>4.4888421944921557E-3</v>
      </c>
      <c r="C2215" s="21">
        <f>Prices!I2215</f>
        <v>8.1334687458016752E-3</v>
      </c>
      <c r="D2215" s="21">
        <f>Prices!J2215</f>
        <v>5.4126611392621315E-2</v>
      </c>
      <c r="E2215" s="21">
        <f>Prices!K2215</f>
        <v>9.7173998269550754E-3</v>
      </c>
    </row>
    <row r="2216" spans="1:5" x14ac:dyDescent="0.2">
      <c r="A2216" s="41">
        <f>Prices!G2216</f>
        <v>43635</v>
      </c>
      <c r="B2216" s="21">
        <f>Prices!H2216</f>
        <v>-2.734071680693767E-4</v>
      </c>
      <c r="C2216" s="21">
        <f>Prices!I2216</f>
        <v>3.9024725632377244E-3</v>
      </c>
      <c r="D2216" s="21">
        <f>Prices!J2216</f>
        <v>1.5699601338121649E-3</v>
      </c>
      <c r="E2216" s="21">
        <f>Prices!K2216</f>
        <v>2.9851635678177502E-3</v>
      </c>
    </row>
    <row r="2217" spans="1:5" x14ac:dyDescent="0.2">
      <c r="A2217" s="41">
        <f>Prices!G2217</f>
        <v>43636</v>
      </c>
      <c r="B2217" s="21">
        <f>Prices!H2217</f>
        <v>6.3856240103790313E-3</v>
      </c>
      <c r="C2217" s="21">
        <f>Prices!I2217</f>
        <v>4.924598572048966E-3</v>
      </c>
      <c r="D2217" s="21">
        <f>Prices!J2217</f>
        <v>6.4001677212512931E-3</v>
      </c>
      <c r="E2217" s="21">
        <f>Prices!K2217</f>
        <v>9.4721852919279481E-3</v>
      </c>
    </row>
    <row r="2218" spans="1:5" x14ac:dyDescent="0.2">
      <c r="A2218" s="41">
        <f>Prices!G2218</f>
        <v>43637</v>
      </c>
      <c r="B2218" s="21">
        <f>Prices!H2218</f>
        <v>7.3423358409874986E-3</v>
      </c>
      <c r="C2218" s="21">
        <f>Prices!I2218</f>
        <v>-3.5919036129786752E-3</v>
      </c>
      <c r="D2218" s="21">
        <f>Prices!J2218</f>
        <v>-1.5184913828321545E-2</v>
      </c>
      <c r="E2218" s="21">
        <f>Prices!K2218</f>
        <v>-1.2592228928592908E-3</v>
      </c>
    </row>
    <row r="2219" spans="1:5" x14ac:dyDescent="0.2">
      <c r="A2219" s="41">
        <f>Prices!G2219</f>
        <v>43640</v>
      </c>
      <c r="B2219" s="21">
        <f>Prices!H2219</f>
        <v>9.899612577324256E-4</v>
      </c>
      <c r="C2219" s="21">
        <f>Prices!I2219</f>
        <v>1.3603018540351286E-3</v>
      </c>
      <c r="D2219" s="21">
        <f>Prices!J2219</f>
        <v>5.930277860938693E-3</v>
      </c>
      <c r="E2219" s="21">
        <f>Prices!K2219</f>
        <v>-1.7318869151060623E-3</v>
      </c>
    </row>
    <row r="2220" spans="1:5" x14ac:dyDescent="0.2">
      <c r="A2220" s="41">
        <f>Prices!G2220</f>
        <v>43641</v>
      </c>
      <c r="B2220" s="21">
        <f>Prices!H2220</f>
        <v>-4.6749644902171908E-3</v>
      </c>
      <c r="C2220" s="21">
        <f>Prices!I2220</f>
        <v>-1.8616456196991593E-2</v>
      </c>
      <c r="D2220" s="21">
        <f>Prices!J2220</f>
        <v>-7.729545265421689E-3</v>
      </c>
      <c r="E2220" s="21">
        <f>Prices!K2220</f>
        <v>-9.4963973956755376E-3</v>
      </c>
    </row>
    <row r="2221" spans="1:5" x14ac:dyDescent="0.2">
      <c r="A2221" s="41">
        <f>Prices!G2221</f>
        <v>43642</v>
      </c>
      <c r="B2221" s="21">
        <f>Prices!H2221</f>
        <v>-5.0574558765269333E-3</v>
      </c>
      <c r="C2221" s="21">
        <f>Prices!I2221</f>
        <v>1.041388598722115E-2</v>
      </c>
      <c r="D2221" s="21">
        <f>Prices!J2221</f>
        <v>5.1360052304089576E-2</v>
      </c>
      <c r="E2221" s="21">
        <f>Prices!K2221</f>
        <v>-1.2339339216592693E-3</v>
      </c>
    </row>
    <row r="2222" spans="1:5" x14ac:dyDescent="0.2">
      <c r="A2222" s="41">
        <f>Prices!G2222</f>
        <v>43643</v>
      </c>
      <c r="B2222" s="21">
        <f>Prices!H2222</f>
        <v>-5.446205698408736E-4</v>
      </c>
      <c r="C2222" s="21">
        <f>Prices!I2222</f>
        <v>3.3985604813016046E-3</v>
      </c>
      <c r="D2222" s="21">
        <f>Prices!J2222</f>
        <v>2.492752398220488E-2</v>
      </c>
      <c r="E2222" s="21">
        <f>Prices!K2222</f>
        <v>3.8231756993074573E-3</v>
      </c>
    </row>
    <row r="2223" spans="1:5" x14ac:dyDescent="0.2">
      <c r="A2223" s="41">
        <f>Prices!G2223</f>
        <v>43644</v>
      </c>
      <c r="B2223" s="21">
        <f>Prices!H2223</f>
        <v>3.5421323769822786E-3</v>
      </c>
      <c r="C2223" s="21">
        <f>Prices!I2223</f>
        <v>-5.5925978048709801E-3</v>
      </c>
      <c r="D2223" s="21">
        <f>Prices!J2223</f>
        <v>6.1266921358227311E-3</v>
      </c>
      <c r="E2223" s="21">
        <f>Prices!K2223</f>
        <v>5.7574526650578939E-3</v>
      </c>
    </row>
    <row r="2224" spans="1:5" x14ac:dyDescent="0.2">
      <c r="A2224" s="41">
        <f>Prices!G2224</f>
        <v>43647</v>
      </c>
      <c r="B2224" s="21">
        <f>Prices!H2224</f>
        <v>1.1765059830773253E-3</v>
      </c>
      <c r="C2224" s="21">
        <f>Prices!I2224</f>
        <v>1.5082077493799195E-2</v>
      </c>
      <c r="D2224" s="21">
        <f>Prices!J2224</f>
        <v>1.1812454898472602E-2</v>
      </c>
      <c r="E2224" s="21">
        <f>Prices!K2224</f>
        <v>7.6723009094137318E-3</v>
      </c>
    </row>
    <row r="2225" spans="1:5" x14ac:dyDescent="0.2">
      <c r="A2225" s="41">
        <f>Prices!G2225</f>
        <v>43648</v>
      </c>
      <c r="B2225" s="21">
        <f>Prices!H2225</f>
        <v>8.8595293313046709E-3</v>
      </c>
      <c r="C2225" s="21">
        <f>Prices!I2225</f>
        <v>6.3053374377624039E-3</v>
      </c>
      <c r="D2225" s="21">
        <f>Prices!J2225</f>
        <v>-2.3710790413799532E-2</v>
      </c>
      <c r="E2225" s="21">
        <f>Prices!K2225</f>
        <v>2.9281260087796745E-3</v>
      </c>
    </row>
    <row r="2226" spans="1:5" x14ac:dyDescent="0.2">
      <c r="A2226" s="41">
        <f>Prices!G2226</f>
        <v>43649</v>
      </c>
      <c r="B2226" s="21">
        <f>Prices!H2226</f>
        <v>6.4513407949632357E-3</v>
      </c>
      <c r="C2226" s="21">
        <f>Prices!I2226</f>
        <v>2.4246069171016682E-3</v>
      </c>
      <c r="D2226" s="21">
        <f>Prices!J2226</f>
        <v>3.2056219184188883E-3</v>
      </c>
      <c r="E2226" s="21">
        <f>Prices!K2226</f>
        <v>7.6723784727519284E-3</v>
      </c>
    </row>
    <row r="2227" spans="1:5" x14ac:dyDescent="0.2">
      <c r="A2227" s="41">
        <f>Prices!G2227</f>
        <v>43651</v>
      </c>
      <c r="B2227" s="21">
        <f>Prices!H2227</f>
        <v>-3.0271291233500298E-3</v>
      </c>
      <c r="C2227" s="21">
        <f>Prices!I2227</f>
        <v>2.0165367318250027E-3</v>
      </c>
      <c r="D2227" s="21">
        <f>Prices!J2227</f>
        <v>-1.5484014612933472E-2</v>
      </c>
      <c r="E2227" s="21">
        <f>Prices!K2227</f>
        <v>-1.8059015151773439E-3</v>
      </c>
    </row>
    <row r="2228" spans="1:5" x14ac:dyDescent="0.2">
      <c r="A2228" s="41">
        <f>Prices!G2228</f>
        <v>43654</v>
      </c>
      <c r="B2228" s="21">
        <f>Prices!H2228</f>
        <v>6.6080771457318228E-3</v>
      </c>
      <c r="C2228" s="21">
        <f>Prices!I2228</f>
        <v>4.8432210357476357E-3</v>
      </c>
      <c r="D2228" s="21">
        <f>Prices!J2228</f>
        <v>-1.8847941470600094E-2</v>
      </c>
      <c r="E2228" s="21">
        <f>Prices!K2228</f>
        <v>-4.8354444459185464E-3</v>
      </c>
    </row>
    <row r="2229" spans="1:5" x14ac:dyDescent="0.2">
      <c r="A2229" s="41">
        <f>Prices!G2229</f>
        <v>43655</v>
      </c>
      <c r="B2229" s="21">
        <f>Prices!H2229</f>
        <v>1.4197426305098092E-3</v>
      </c>
      <c r="C2229" s="21">
        <f>Prices!I2229</f>
        <v>1.84293933328048E-2</v>
      </c>
      <c r="D2229" s="21">
        <f>Prices!J2229</f>
        <v>6.3623976198590171E-4</v>
      </c>
      <c r="E2229" s="21">
        <f>Prices!K2229</f>
        <v>1.2365570861712083E-3</v>
      </c>
    </row>
    <row r="2230" spans="1:5" x14ac:dyDescent="0.2">
      <c r="A2230" s="41">
        <f>Prices!G2230</f>
        <v>43656</v>
      </c>
      <c r="B2230" s="21">
        <f>Prices!H2230</f>
        <v>8.8579203463724028E-4</v>
      </c>
      <c r="C2230" s="21">
        <f>Prices!I2230</f>
        <v>1.4640625323448342E-2</v>
      </c>
      <c r="D2230" s="21">
        <f>Prices!J2230</f>
        <v>1.748150461843978E-2</v>
      </c>
      <c r="E2230" s="21">
        <f>Prices!K2230</f>
        <v>4.5106894237709749E-3</v>
      </c>
    </row>
    <row r="2231" spans="1:5" x14ac:dyDescent="0.2">
      <c r="A2231" s="41">
        <f>Prices!G2231</f>
        <v>43657</v>
      </c>
      <c r="B2231" s="21">
        <f>Prices!H2231</f>
        <v>8.3198247333953826E-3</v>
      </c>
      <c r="C2231" s="21">
        <f>Prices!I2231</f>
        <v>-8.0995078891187289E-3</v>
      </c>
      <c r="D2231" s="21">
        <f>Prices!J2231</f>
        <v>3.8860428404188019E-2</v>
      </c>
      <c r="E2231" s="21">
        <f>Prices!K2231</f>
        <v>2.2852268221607019E-3</v>
      </c>
    </row>
    <row r="2232" spans="1:5" x14ac:dyDescent="0.2">
      <c r="A2232" s="41">
        <f>Prices!G2232</f>
        <v>43658</v>
      </c>
      <c r="B2232" s="21">
        <f>Prices!H2232</f>
        <v>5.9694467334570553E-3</v>
      </c>
      <c r="C2232" s="21">
        <f>Prices!I2232</f>
        <v>4.9624032482469271E-3</v>
      </c>
      <c r="D2232" s="21">
        <f>Prices!J2232</f>
        <v>7.9985453815278884E-3</v>
      </c>
      <c r="E2232" s="21">
        <f>Prices!K2232</f>
        <v>4.6201747407672578E-3</v>
      </c>
    </row>
    <row r="2233" spans="1:5" x14ac:dyDescent="0.2">
      <c r="A2233" s="41">
        <f>Prices!G2233</f>
        <v>43661</v>
      </c>
      <c r="B2233" s="21">
        <f>Prices!H2233</f>
        <v>3.3158808376663154E-3</v>
      </c>
      <c r="C2233" s="21">
        <f>Prices!I2233</f>
        <v>4.9676418160149449E-3</v>
      </c>
      <c r="D2233" s="21">
        <f>Prices!J2233</f>
        <v>-2.0286922629001447E-3</v>
      </c>
      <c r="E2233" s="21">
        <f>Prices!K2233</f>
        <v>1.7586909302380604E-4</v>
      </c>
    </row>
    <row r="2234" spans="1:5" x14ac:dyDescent="0.2">
      <c r="A2234" s="41">
        <f>Prices!G2234</f>
        <v>43662</v>
      </c>
      <c r="B2234" s="21">
        <f>Prices!H2234</f>
        <v>-1.9135180333231514E-3</v>
      </c>
      <c r="C2234" s="21">
        <f>Prices!I2234</f>
        <v>-5.4873779953753532E-3</v>
      </c>
      <c r="D2234" s="21">
        <f>Prices!J2234</f>
        <v>-1.1356244308693419E-3</v>
      </c>
      <c r="E2234" s="21">
        <f>Prices!K2234</f>
        <v>-3.4037785997461656E-3</v>
      </c>
    </row>
    <row r="2235" spans="1:5" x14ac:dyDescent="0.2">
      <c r="A2235" s="41">
        <f>Prices!G2235</f>
        <v>43663</v>
      </c>
      <c r="B2235" s="21">
        <f>Prices!H2235</f>
        <v>-1.3940716577061547E-3</v>
      </c>
      <c r="C2235" s="21">
        <f>Prices!I2235</f>
        <v>-8.8910017015204623E-3</v>
      </c>
      <c r="D2235" s="21">
        <f>Prices!J2235</f>
        <v>1.5740690365615206E-2</v>
      </c>
      <c r="E2235" s="21">
        <f>Prices!K2235</f>
        <v>-6.5312435071708252E-3</v>
      </c>
    </row>
    <row r="2236" spans="1:5" x14ac:dyDescent="0.2">
      <c r="A2236" s="41">
        <f>Prices!G2236</f>
        <v>43664</v>
      </c>
      <c r="B2236" s="21">
        <f>Prices!H2236</f>
        <v>1.0470404955281033E-3</v>
      </c>
      <c r="C2236" s="21">
        <f>Prices!I2236</f>
        <v>-7.0933149565393094E-3</v>
      </c>
      <c r="D2236" s="21">
        <f>Prices!J2236</f>
        <v>2.7694182527733258E-3</v>
      </c>
      <c r="E2236" s="21">
        <f>Prices!K2236</f>
        <v>3.5819976006714604E-3</v>
      </c>
    </row>
    <row r="2237" spans="1:5" x14ac:dyDescent="0.2">
      <c r="A2237" s="41">
        <f>Prices!G2237</f>
        <v>43665</v>
      </c>
      <c r="B2237" s="21">
        <f>Prices!H2237</f>
        <v>-7.1480143611469789E-3</v>
      </c>
      <c r="C2237" s="21">
        <f>Prices!I2237</f>
        <v>-6.7647377797616093E-3</v>
      </c>
      <c r="D2237" s="21">
        <f>Prices!J2237</f>
        <v>-1.0224297400411864E-2</v>
      </c>
      <c r="E2237" s="21">
        <f>Prices!K2237</f>
        <v>-6.1767345236366511E-3</v>
      </c>
    </row>
    <row r="2238" spans="1:5" x14ac:dyDescent="0.2">
      <c r="A2238" s="41">
        <f>Prices!G2238</f>
        <v>43668</v>
      </c>
      <c r="B2238" s="21">
        <f>Prices!H2238</f>
        <v>-9.481824897028944E-3</v>
      </c>
      <c r="C2238" s="21">
        <f>Prices!I2238</f>
        <v>1.0745666853490876E-2</v>
      </c>
      <c r="D2238" s="21">
        <f>Prices!J2238</f>
        <v>1.7097925351079013E-2</v>
      </c>
      <c r="E2238" s="21">
        <f>Prices!K2238</f>
        <v>2.8286949574616305E-3</v>
      </c>
    </row>
    <row r="2239" spans="1:5" x14ac:dyDescent="0.2">
      <c r="A2239" s="41">
        <f>Prices!G2239</f>
        <v>43669</v>
      </c>
      <c r="B2239" s="21">
        <f>Prices!H2239</f>
        <v>-6.4704488481517651E-3</v>
      </c>
      <c r="C2239" s="21">
        <f>Prices!I2239</f>
        <v>4.4620677780062845E-3</v>
      </c>
      <c r="D2239" s="21">
        <f>Prices!J2239</f>
        <v>2.5332709231711714E-2</v>
      </c>
      <c r="E2239" s="21">
        <f>Prices!K2239</f>
        <v>6.8474828733455784E-3</v>
      </c>
    </row>
    <row r="2240" spans="1:5" x14ac:dyDescent="0.2">
      <c r="A2240" s="41">
        <f>Prices!G2240</f>
        <v>43670</v>
      </c>
      <c r="B2240" s="21">
        <f>Prices!H2240</f>
        <v>-8.0292039412955044E-4</v>
      </c>
      <c r="C2240" s="21">
        <f>Prices!I2240</f>
        <v>3.1686720102701571E-3</v>
      </c>
      <c r="D2240" s="21">
        <f>Prices!J2240</f>
        <v>1.7078594408743486E-2</v>
      </c>
      <c r="E2240" s="21">
        <f>Prices!K2240</f>
        <v>4.6881479888192246E-3</v>
      </c>
    </row>
    <row r="2241" spans="1:5" x14ac:dyDescent="0.2">
      <c r="A2241" s="41">
        <f>Prices!G2241</f>
        <v>43671</v>
      </c>
      <c r="B2241" s="21">
        <f>Prices!H2241</f>
        <v>1.9643205619410916E-3</v>
      </c>
      <c r="C2241" s="21">
        <f>Prices!I2241</f>
        <v>-1.3489486289716246E-2</v>
      </c>
      <c r="D2241" s="21">
        <f>Prices!J2241</f>
        <v>-2.9553527931576062E-2</v>
      </c>
      <c r="E2241" s="21">
        <f>Prices!K2241</f>
        <v>-5.2624013728881369E-3</v>
      </c>
    </row>
    <row r="2242" spans="1:5" x14ac:dyDescent="0.2">
      <c r="A2242" s="41">
        <f>Prices!G2242</f>
        <v>43672</v>
      </c>
      <c r="B2242" s="21">
        <f>Prices!H2242</f>
        <v>7.1287888971839032E-3</v>
      </c>
      <c r="C2242" s="21">
        <f>Prices!I2242</f>
        <v>-1.5589116743538578E-2</v>
      </c>
      <c r="D2242" s="21">
        <f>Prices!J2242</f>
        <v>9.747362493102818E-3</v>
      </c>
      <c r="E2242" s="21">
        <f>Prices!K2242</f>
        <v>7.3876909168584248E-3</v>
      </c>
    </row>
    <row r="2243" spans="1:5" x14ac:dyDescent="0.2">
      <c r="A2243" s="41">
        <f>Prices!G2243</f>
        <v>43675</v>
      </c>
      <c r="B2243" s="21">
        <f>Prices!H2243</f>
        <v>-6.6357616925870454E-3</v>
      </c>
      <c r="C2243" s="21">
        <f>Prices!I2243</f>
        <v>-1.574842477176841E-2</v>
      </c>
      <c r="D2243" s="21">
        <f>Prices!J2243</f>
        <v>-1.4276747013790558E-3</v>
      </c>
      <c r="E2243" s="21">
        <f>Prices!K2243</f>
        <v>-1.6161143698240066E-3</v>
      </c>
    </row>
    <row r="2244" spans="1:5" x14ac:dyDescent="0.2">
      <c r="A2244" s="41">
        <f>Prices!G2244</f>
        <v>43676</v>
      </c>
      <c r="B2244" s="21">
        <f>Prices!H2244</f>
        <v>-1.8708454288091465E-3</v>
      </c>
      <c r="C2244" s="21">
        <f>Prices!I2244</f>
        <v>-7.2786129599186067E-3</v>
      </c>
      <c r="D2244" s="21">
        <f>Prices!J2244</f>
        <v>3.6034239374391763E-3</v>
      </c>
      <c r="E2244" s="21">
        <f>Prices!K2244</f>
        <v>-2.5786548938854237E-3</v>
      </c>
    </row>
    <row r="2245" spans="1:5" x14ac:dyDescent="0.2">
      <c r="A2245" s="41">
        <f>Prices!G2245</f>
        <v>43677</v>
      </c>
      <c r="B2245" s="21">
        <f>Prices!H2245</f>
        <v>-1.4991823438976488E-2</v>
      </c>
      <c r="C2245" s="21">
        <f>Prices!I2245</f>
        <v>-1.6723481289106057E-2</v>
      </c>
      <c r="D2245" s="21">
        <f>Prices!J2245</f>
        <v>-3.8358435458055951E-2</v>
      </c>
      <c r="E2245" s="21">
        <f>Prices!K2245</f>
        <v>-1.088552616843852E-2</v>
      </c>
    </row>
    <row r="2246" spans="1:5" x14ac:dyDescent="0.2">
      <c r="A2246" s="41">
        <f>Prices!G2246</f>
        <v>43678</v>
      </c>
      <c r="B2246" s="21">
        <f>Prices!H2246</f>
        <v>-9.0596704913845517E-3</v>
      </c>
      <c r="C2246" s="21">
        <f>Prices!I2246</f>
        <v>-6.1388923075238466E-3</v>
      </c>
      <c r="D2246" s="21">
        <f>Prices!J2246</f>
        <v>-2.2522412528294677E-2</v>
      </c>
      <c r="E2246" s="21">
        <f>Prices!K2246</f>
        <v>-8.9987937957103359E-3</v>
      </c>
    </row>
    <row r="2247" spans="1:5" x14ac:dyDescent="0.2">
      <c r="A2247" s="41">
        <f>Prices!G2247</f>
        <v>43679</v>
      </c>
      <c r="B2247" s="21">
        <f>Prices!H2247</f>
        <v>1.8287261179804738E-4</v>
      </c>
      <c r="C2247" s="21">
        <f>Prices!I2247</f>
        <v>-1.7290777871820429E-2</v>
      </c>
      <c r="D2247" s="21">
        <f>Prices!J2247</f>
        <v>-2.2617254571675294E-2</v>
      </c>
      <c r="E2247" s="21">
        <f>Prices!K2247</f>
        <v>-7.2827400053895319E-3</v>
      </c>
    </row>
    <row r="2248" spans="1:5" x14ac:dyDescent="0.2">
      <c r="A2248" s="41">
        <f>Prices!G2248</f>
        <v>43682</v>
      </c>
      <c r="B2248" s="21">
        <f>Prices!H2248</f>
        <v>-3.2723910607129023E-2</v>
      </c>
      <c r="C2248" s="21">
        <f>Prices!I2248</f>
        <v>-3.1871857115991942E-2</v>
      </c>
      <c r="D2248" s="21">
        <f>Prices!J2248</f>
        <v>-6.4519958459838156E-2</v>
      </c>
      <c r="E2248" s="21">
        <f>Prices!K2248</f>
        <v>-2.9777820139795241E-2</v>
      </c>
    </row>
    <row r="2249" spans="1:5" x14ac:dyDescent="0.2">
      <c r="A2249" s="41">
        <f>Prices!G2249</f>
        <v>43683</v>
      </c>
      <c r="B2249" s="21">
        <f>Prices!H2249</f>
        <v>1.3702660485693321E-2</v>
      </c>
      <c r="C2249" s="21">
        <f>Prices!I2249</f>
        <v>1.2860266800899023E-2</v>
      </c>
      <c r="D2249" s="21">
        <f>Prices!J2249</f>
        <v>1.0345321763037596E-2</v>
      </c>
      <c r="E2249" s="21">
        <f>Prices!K2249</f>
        <v>1.301701741817185E-2</v>
      </c>
    </row>
    <row r="2250" spans="1:5" x14ac:dyDescent="0.2">
      <c r="A2250" s="41">
        <f>Prices!G2250</f>
        <v>43684</v>
      </c>
      <c r="B2250" s="21">
        <f>Prices!H2250</f>
        <v>8.6693379407288673E-3</v>
      </c>
      <c r="C2250" s="21">
        <f>Prices!I2250</f>
        <v>3.1154615660906604E-3</v>
      </c>
      <c r="D2250" s="21">
        <f>Prices!J2250</f>
        <v>1.0108374398051234E-2</v>
      </c>
      <c r="E2250" s="21">
        <f>Prices!K2250</f>
        <v>7.6687590774504599E-4</v>
      </c>
    </row>
    <row r="2251" spans="1:5" x14ac:dyDescent="0.2">
      <c r="A2251" s="41">
        <f>Prices!G2251</f>
        <v>43685</v>
      </c>
      <c r="B2251" s="21">
        <f>Prices!H2251</f>
        <v>7.8945132033545265E-3</v>
      </c>
      <c r="C2251" s="21">
        <f>Prices!I2251</f>
        <v>2.2019656521645725E-2</v>
      </c>
      <c r="D2251" s="21">
        <f>Prices!J2251</f>
        <v>2.8396863007824402E-2</v>
      </c>
      <c r="E2251" s="21">
        <f>Prices!K2251</f>
        <v>1.8762303613494513E-2</v>
      </c>
    </row>
    <row r="2252" spans="1:5" x14ac:dyDescent="0.2">
      <c r="A2252" s="41">
        <f>Prices!G2252</f>
        <v>43686</v>
      </c>
      <c r="B2252" s="21">
        <f>Prices!H2252</f>
        <v>-1.142632478026849E-2</v>
      </c>
      <c r="C2252" s="21">
        <f>Prices!I2252</f>
        <v>-1.3808825624228027E-2</v>
      </c>
      <c r="D2252" s="21">
        <f>Prices!J2252</f>
        <v>-2.5780330402313645E-2</v>
      </c>
      <c r="E2252" s="21">
        <f>Prices!K2252</f>
        <v>-6.6166065089015014E-3</v>
      </c>
    </row>
    <row r="2253" spans="1:5" x14ac:dyDescent="0.2">
      <c r="A2253" s="41">
        <f>Prices!G2253</f>
        <v>43689</v>
      </c>
      <c r="B2253" s="21">
        <f>Prices!H2253</f>
        <v>-1.9202029812407484E-2</v>
      </c>
      <c r="C2253" s="21">
        <f>Prices!I2253</f>
        <v>-1.2536049608640187E-2</v>
      </c>
      <c r="D2253" s="21">
        <f>Prices!J2253</f>
        <v>-1.7706561687793831E-2</v>
      </c>
      <c r="E2253" s="21">
        <f>Prices!K2253</f>
        <v>-1.231732212053438E-2</v>
      </c>
    </row>
    <row r="2254" spans="1:5" x14ac:dyDescent="0.2">
      <c r="A2254" s="41">
        <f>Prices!G2254</f>
        <v>43690</v>
      </c>
      <c r="B2254" s="21">
        <f>Prices!H2254</f>
        <v>2.08132216278057E-2</v>
      </c>
      <c r="C2254" s="21">
        <f>Prices!I2254</f>
        <v>2.2085030381338466E-2</v>
      </c>
      <c r="D2254" s="21">
        <f>Prices!J2254</f>
        <v>3.0373090149830473E-2</v>
      </c>
      <c r="E2254" s="21">
        <f>Prices!K2254</f>
        <v>1.5131688258040343E-2</v>
      </c>
    </row>
    <row r="2255" spans="1:5" x14ac:dyDescent="0.2">
      <c r="A2255" s="41">
        <f>Prices!G2255</f>
        <v>43691</v>
      </c>
      <c r="B2255" s="21">
        <f>Prices!H2255</f>
        <v>-1.1264824963288714E-2</v>
      </c>
      <c r="C2255" s="21">
        <f>Prices!I2255</f>
        <v>-3.3645045917303995E-2</v>
      </c>
      <c r="D2255" s="21">
        <f>Prices!J2255</f>
        <v>-3.8321081140771263E-2</v>
      </c>
      <c r="E2255" s="21">
        <f>Prices!K2255</f>
        <v>-2.9292752675063927E-2</v>
      </c>
    </row>
    <row r="2256" spans="1:5" x14ac:dyDescent="0.2">
      <c r="A2256" s="41">
        <f>Prices!G2256</f>
        <v>43692</v>
      </c>
      <c r="B2256" s="21">
        <f>Prices!H2256</f>
        <v>6.1110858207185773E-2</v>
      </c>
      <c r="C2256" s="21">
        <f>Prices!I2256</f>
        <v>7.4646857607947315E-3</v>
      </c>
      <c r="D2256" s="21">
        <f>Prices!J2256</f>
        <v>-8.6624644718835686E-3</v>
      </c>
      <c r="E2256" s="21">
        <f>Prices!K2256</f>
        <v>2.4642680273538886E-3</v>
      </c>
    </row>
    <row r="2257" spans="1:5" x14ac:dyDescent="0.2">
      <c r="A2257" s="41">
        <f>Prices!G2257</f>
        <v>43693</v>
      </c>
      <c r="B2257" s="21">
        <f>Prices!H2257</f>
        <v>2.6624224369128416E-3</v>
      </c>
      <c r="C2257" s="21">
        <f>Prices!I2257</f>
        <v>9.261785602581174E-3</v>
      </c>
      <c r="D2257" s="21">
        <f>Prices!J2257</f>
        <v>7.2528004589514694E-2</v>
      </c>
      <c r="E2257" s="21">
        <f>Prices!K2257</f>
        <v>1.4426124661553574E-2</v>
      </c>
    </row>
    <row r="2258" spans="1:5" x14ac:dyDescent="0.2">
      <c r="A2258" s="41">
        <f>Prices!G2258</f>
        <v>43696</v>
      </c>
      <c r="B2258" s="21">
        <f>Prices!H2258</f>
        <v>7.2571403109728235E-3</v>
      </c>
      <c r="C2258" s="21">
        <f>Prices!I2258</f>
        <v>1.3137538229135437E-2</v>
      </c>
      <c r="D2258" s="21">
        <f>Prices!J2258</f>
        <v>7.0318505834608303E-2</v>
      </c>
      <c r="E2258" s="21">
        <f>Prices!K2258</f>
        <v>1.2105865247517444E-2</v>
      </c>
    </row>
    <row r="2259" spans="1:5" x14ac:dyDescent="0.2">
      <c r="A2259" s="41">
        <f>Prices!G2259</f>
        <v>43697</v>
      </c>
      <c r="B2259" s="21">
        <f>Prices!H2259</f>
        <v>-1.5464391295322982E-2</v>
      </c>
      <c r="C2259" s="21">
        <f>Prices!I2259</f>
        <v>-8.1161985105377976E-3</v>
      </c>
      <c r="D2259" s="21">
        <f>Prices!J2259</f>
        <v>-1.7039783262499109E-2</v>
      </c>
      <c r="E2259" s="21">
        <f>Prices!K2259</f>
        <v>-7.9147274043210869E-3</v>
      </c>
    </row>
    <row r="2260" spans="1:5" x14ac:dyDescent="0.2">
      <c r="A2260" s="41">
        <f>Prices!G2260</f>
        <v>43698</v>
      </c>
      <c r="B2260" s="21">
        <f>Prices!H2260</f>
        <v>-2.677849933492012E-4</v>
      </c>
      <c r="C2260" s="21">
        <f>Prices!I2260</f>
        <v>1.2301698775911918E-2</v>
      </c>
      <c r="D2260" s="21">
        <f>Prices!J2260</f>
        <v>2.0015525541247969E-2</v>
      </c>
      <c r="E2260" s="21">
        <f>Prices!K2260</f>
        <v>8.2467986380092562E-3</v>
      </c>
    </row>
    <row r="2261" spans="1:5" x14ac:dyDescent="0.2">
      <c r="A2261" s="41">
        <f>Prices!G2261</f>
        <v>43699</v>
      </c>
      <c r="B2261" s="21">
        <f>Prices!H2261</f>
        <v>-9.8181033395408363E-4</v>
      </c>
      <c r="C2261" s="21">
        <f>Prices!I2261</f>
        <v>-1.0353490680881205E-2</v>
      </c>
      <c r="D2261" s="21">
        <f>Prices!J2261</f>
        <v>1.4602520528661511E-3</v>
      </c>
      <c r="E2261" s="21">
        <f>Prices!K2261</f>
        <v>-5.0607504177324625E-4</v>
      </c>
    </row>
    <row r="2262" spans="1:5" x14ac:dyDescent="0.2">
      <c r="A2262" s="41">
        <f>Prices!G2262</f>
        <v>43700</v>
      </c>
      <c r="B2262" s="21">
        <f>Prices!H2262</f>
        <v>-9.650882875917836E-3</v>
      </c>
      <c r="C2262" s="21">
        <f>Prices!I2262</f>
        <v>-3.0498806953631497E-2</v>
      </c>
      <c r="D2262" s="21">
        <f>Prices!J2262</f>
        <v>-5.2717725330906462E-2</v>
      </c>
      <c r="E2262" s="21">
        <f>Prices!K2262</f>
        <v>-2.59463368416738E-2</v>
      </c>
    </row>
    <row r="2263" spans="1:5" x14ac:dyDescent="0.2">
      <c r="A2263" s="41">
        <f>Prices!G2263</f>
        <v>43703</v>
      </c>
      <c r="B2263" s="21">
        <f>Prices!H2263</f>
        <v>1.0466549588634915E-2</v>
      </c>
      <c r="C2263" s="21">
        <f>Prices!I2263</f>
        <v>1.1002318893056584E-2</v>
      </c>
      <c r="D2263" s="21">
        <f>Prices!J2263</f>
        <v>1.853028228548026E-2</v>
      </c>
      <c r="E2263" s="21">
        <f>Prices!K2263</f>
        <v>1.098298795087671E-2</v>
      </c>
    </row>
    <row r="2264" spans="1:5" x14ac:dyDescent="0.2">
      <c r="A2264" s="41">
        <f>Prices!G2264</f>
        <v>43704</v>
      </c>
      <c r="B2264" s="21">
        <f>Prices!H2264</f>
        <v>3.8395356440779045E-3</v>
      </c>
      <c r="C2264" s="21">
        <f>Prices!I2264</f>
        <v>-3.9799124088678584E-3</v>
      </c>
      <c r="D2264" s="21">
        <f>Prices!J2264</f>
        <v>-2.2061528714276579E-2</v>
      </c>
      <c r="E2264" s="21">
        <f>Prices!K2264</f>
        <v>-3.2031807387391531E-3</v>
      </c>
    </row>
    <row r="2265" spans="1:5" x14ac:dyDescent="0.2">
      <c r="A2265" s="41">
        <f>Prices!G2265</f>
        <v>43705</v>
      </c>
      <c r="B2265" s="21">
        <f>Prices!H2265</f>
        <v>2.6685970896499081E-3</v>
      </c>
      <c r="C2265" s="21">
        <f>Prices!I2265</f>
        <v>1.3735967819858974E-3</v>
      </c>
      <c r="D2265" s="21">
        <f>Prices!J2265</f>
        <v>-2.5980848108315691E-3</v>
      </c>
      <c r="E2265" s="21">
        <f>Prices!K2265</f>
        <v>6.5454800624580312E-3</v>
      </c>
    </row>
    <row r="2266" spans="1:5" x14ac:dyDescent="0.2">
      <c r="A2266" s="41">
        <f>Prices!G2266</f>
        <v>43706</v>
      </c>
      <c r="B2266" s="21">
        <f>Prices!H2266</f>
        <v>1.2065567368101274E-2</v>
      </c>
      <c r="C2266" s="21">
        <f>Prices!I2266</f>
        <v>1.2554888941941567E-2</v>
      </c>
      <c r="D2266" s="21">
        <f>Prices!J2266</f>
        <v>3.5851698232906681E-2</v>
      </c>
      <c r="E2266" s="21">
        <f>Prices!K2266</f>
        <v>1.2687291892681252E-2</v>
      </c>
    </row>
    <row r="2267" spans="1:5" x14ac:dyDescent="0.2">
      <c r="A2267" s="41">
        <f>Prices!G2267</f>
        <v>43707</v>
      </c>
      <c r="B2267" s="21">
        <f>Prices!H2267</f>
        <v>1.5777938447849482E-3</v>
      </c>
      <c r="C2267" s="21">
        <f>Prices!I2267</f>
        <v>-5.6594356443621097E-3</v>
      </c>
      <c r="D2267" s="21">
        <f>Prices!J2267</f>
        <v>3.0539448466926356E-3</v>
      </c>
      <c r="E2267" s="21">
        <f>Prices!K2267</f>
        <v>6.4278732326106258E-4</v>
      </c>
    </row>
    <row r="2268" spans="1:5" x14ac:dyDescent="0.2">
      <c r="A2268" s="41">
        <f>Prices!G2268</f>
        <v>43711</v>
      </c>
      <c r="B2268" s="21">
        <f>Prices!H2268</f>
        <v>3.3255792262420593E-3</v>
      </c>
      <c r="C2268" s="21">
        <f>Prices!I2268</f>
        <v>7.6282350110743469E-3</v>
      </c>
      <c r="D2268" s="21">
        <f>Prices!J2268</f>
        <v>-1.9939392941652256E-2</v>
      </c>
      <c r="E2268" s="21">
        <f>Prices!K2268</f>
        <v>-6.8991003700938913E-3</v>
      </c>
    </row>
    <row r="2269" spans="1:5" x14ac:dyDescent="0.2">
      <c r="A2269" s="41">
        <f>Prices!G2269</f>
        <v>43712</v>
      </c>
      <c r="B2269" s="21">
        <f>Prices!H2269</f>
        <v>1.1078286327630556E-2</v>
      </c>
      <c r="C2269" s="21">
        <f>Prices!I2269</f>
        <v>6.0229012588159936E-3</v>
      </c>
      <c r="D2269" s="21">
        <f>Prices!J2269</f>
        <v>2.7958728772902841E-2</v>
      </c>
      <c r="E2269" s="21">
        <f>Prices!K2269</f>
        <v>1.0842078947640221E-2</v>
      </c>
    </row>
    <row r="2270" spans="1:5" x14ac:dyDescent="0.2">
      <c r="A2270" s="41">
        <f>Prices!G2270</f>
        <v>43713</v>
      </c>
      <c r="B2270" s="21">
        <f>Prices!H2270</f>
        <v>-4.0549478167601315E-3</v>
      </c>
      <c r="C2270" s="21">
        <f>Prices!I2270</f>
        <v>2.2270161604538208E-2</v>
      </c>
      <c r="D2270" s="21">
        <f>Prices!J2270</f>
        <v>6.5063194804780178E-2</v>
      </c>
      <c r="E2270" s="21">
        <f>Prices!K2270</f>
        <v>1.3009813744635501E-2</v>
      </c>
    </row>
    <row r="2271" spans="1:5" x14ac:dyDescent="0.2">
      <c r="A2271" s="41">
        <f>Prices!G2271</f>
        <v>43714</v>
      </c>
      <c r="B2271" s="21">
        <f>Prices!H2271</f>
        <v>-6.1505059747821236E-3</v>
      </c>
      <c r="C2271" s="21">
        <f>Prices!I2271</f>
        <v>-3.916990501740103E-3</v>
      </c>
      <c r="D2271" s="21">
        <f>Prices!J2271</f>
        <v>-6.0644593804417557E-3</v>
      </c>
      <c r="E2271" s="21">
        <f>Prices!K2271</f>
        <v>9.1060517473118274E-4</v>
      </c>
    </row>
    <row r="2272" spans="1:5" x14ac:dyDescent="0.2">
      <c r="A2272" s="41">
        <f>Prices!G2272</f>
        <v>43717</v>
      </c>
      <c r="B2272" s="21">
        <f>Prices!H2272</f>
        <v>1.3946208774010559E-2</v>
      </c>
      <c r="C2272" s="21">
        <f>Prices!I2272</f>
        <v>-1.1780869613495781E-3</v>
      </c>
      <c r="D2272" s="21">
        <f>Prices!J2272</f>
        <v>1.0355438405225348E-2</v>
      </c>
      <c r="E2272" s="21">
        <f>Prices!K2272</f>
        <v>-9.4010159990887132E-5</v>
      </c>
    </row>
    <row r="2273" spans="1:5" x14ac:dyDescent="0.2">
      <c r="A2273" s="41">
        <f>Prices!G2273</f>
        <v>43718</v>
      </c>
      <c r="B2273" s="21">
        <f>Prices!H2273</f>
        <v>-2.4071585173683343E-3</v>
      </c>
      <c r="C2273" s="21">
        <f>Prices!I2273</f>
        <v>-5.8972990003830494E-3</v>
      </c>
      <c r="D2273" s="21">
        <f>Prices!J2273</f>
        <v>1.4847431185931237E-2</v>
      </c>
      <c r="E2273" s="21">
        <f>Prices!K2273</f>
        <v>3.2230437576741267E-4</v>
      </c>
    </row>
    <row r="2274" spans="1:5" x14ac:dyDescent="0.2">
      <c r="A2274" s="41">
        <f>Prices!G2274</f>
        <v>43719</v>
      </c>
      <c r="B2274" s="21">
        <f>Prices!H2274</f>
        <v>-2.585549993193447E-4</v>
      </c>
      <c r="C2274" s="21">
        <f>Prices!I2274</f>
        <v>1.3402724990294601E-3</v>
      </c>
      <c r="D2274" s="21">
        <f>Prices!J2274</f>
        <v>6.2780411842628947E-3</v>
      </c>
      <c r="E2274" s="21">
        <f>Prices!K2274</f>
        <v>7.2296811674792405E-3</v>
      </c>
    </row>
    <row r="2275" spans="1:5" x14ac:dyDescent="0.2">
      <c r="A2275" s="41">
        <f>Prices!G2275</f>
        <v>43720</v>
      </c>
      <c r="B2275" s="21">
        <f>Prices!H2275</f>
        <v>7.7570579063833967E-3</v>
      </c>
      <c r="C2275" s="21">
        <f>Prices!I2275</f>
        <v>1.1278173689039717E-2</v>
      </c>
      <c r="D2275" s="21">
        <f>Prices!J2275</f>
        <v>-3.2573520803458322E-4</v>
      </c>
      <c r="E2275" s="21">
        <f>Prices!K2275</f>
        <v>2.8791528612071016E-3</v>
      </c>
    </row>
    <row r="2276" spans="1:5" x14ac:dyDescent="0.2">
      <c r="A2276" s="41">
        <f>Prices!G2276</f>
        <v>43721</v>
      </c>
      <c r="B2276" s="21">
        <f>Prices!H2276</f>
        <v>4.362412689558462E-3</v>
      </c>
      <c r="C2276" s="21">
        <f>Prices!I2276</f>
        <v>-2.2835832484811025E-3</v>
      </c>
      <c r="D2276" s="21">
        <f>Prices!J2276</f>
        <v>-1.2644473122366384E-2</v>
      </c>
      <c r="E2276" s="21">
        <f>Prices!K2276</f>
        <v>-7.2441410259271866E-4</v>
      </c>
    </row>
    <row r="2277" spans="1:5" x14ac:dyDescent="0.2">
      <c r="A2277" s="41">
        <f>Prices!G2277</f>
        <v>43724</v>
      </c>
      <c r="B2277" s="21">
        <f>Prices!H2277</f>
        <v>-1.5839496645659069E-2</v>
      </c>
      <c r="C2277" s="21">
        <f>Prices!I2277</f>
        <v>-1.7125757400470509E-2</v>
      </c>
      <c r="D2277" s="21">
        <f>Prices!J2277</f>
        <v>-9.5085790447092533E-3</v>
      </c>
      <c r="E2277" s="21">
        <f>Prices!K2277</f>
        <v>-3.1355867830603623E-3</v>
      </c>
    </row>
    <row r="2278" spans="1:5" x14ac:dyDescent="0.2">
      <c r="A2278" s="41">
        <f>Prices!G2278</f>
        <v>43725</v>
      </c>
      <c r="B2278" s="21">
        <f>Prices!H2278</f>
        <v>8.1337549341953339E-3</v>
      </c>
      <c r="C2278" s="21">
        <f>Prices!I2278</f>
        <v>8.1368280811795479E-3</v>
      </c>
      <c r="D2278" s="21">
        <f>Prices!J2278</f>
        <v>4.7725991287799197E-3</v>
      </c>
      <c r="E2278" s="21">
        <f>Prices!K2278</f>
        <v>2.5817522917879199E-3</v>
      </c>
    </row>
    <row r="2279" spans="1:5" x14ac:dyDescent="0.2">
      <c r="A2279" s="41">
        <f>Prices!G2279</f>
        <v>43726</v>
      </c>
      <c r="B2279" s="21">
        <f>Prices!H2279</f>
        <v>5.578740046359199E-3</v>
      </c>
      <c r="C2279" s="21">
        <f>Prices!I2279</f>
        <v>-2.7928049511460884E-3</v>
      </c>
      <c r="D2279" s="21">
        <f>Prices!J2279</f>
        <v>-6.0198091432265288E-3</v>
      </c>
      <c r="E2279" s="21">
        <f>Prices!K2279</f>
        <v>3.4269189100433195E-4</v>
      </c>
    </row>
    <row r="2280" spans="1:5" x14ac:dyDescent="0.2">
      <c r="A2280" s="41">
        <f>Prices!G2280</f>
        <v>43727</v>
      </c>
      <c r="B2280" s="21">
        <f>Prices!H2280</f>
        <v>-4.2663130566745751E-4</v>
      </c>
      <c r="C2280" s="21">
        <f>Prices!I2280</f>
        <v>2.2228367893091239E-3</v>
      </c>
      <c r="D2280" s="21">
        <f>Prices!J2280</f>
        <v>-1.6890804035473828E-2</v>
      </c>
      <c r="E2280" s="21">
        <f>Prices!K2280</f>
        <v>1.9974856538373942E-5</v>
      </c>
    </row>
    <row r="2281" spans="1:5" x14ac:dyDescent="0.2">
      <c r="A2281" s="41">
        <f>Prices!G2281</f>
        <v>43728</v>
      </c>
      <c r="B2281" s="21">
        <f>Prices!H2281</f>
        <v>-1.1100529565597967E-3</v>
      </c>
      <c r="C2281" s="21">
        <f>Prices!I2281</f>
        <v>-1.5009572503751789E-2</v>
      </c>
      <c r="D2281" s="21">
        <f>Prices!J2281</f>
        <v>-2.4019462322718788E-2</v>
      </c>
      <c r="E2281" s="21">
        <f>Prices!K2281</f>
        <v>-4.8955766146197011E-3</v>
      </c>
    </row>
    <row r="2282" spans="1:5" x14ac:dyDescent="0.2">
      <c r="A2282" s="41">
        <f>Prices!G2282</f>
        <v>43731</v>
      </c>
      <c r="B2282" s="21">
        <f>Prices!H2282</f>
        <v>5.4711431779659514E-3</v>
      </c>
      <c r="C2282" s="21">
        <f>Prices!I2282</f>
        <v>-4.9382528772362599E-3</v>
      </c>
      <c r="D2282" s="21">
        <f>Prices!J2282</f>
        <v>1.2450067179476054E-2</v>
      </c>
      <c r="E2282" s="21">
        <f>Prices!K2282</f>
        <v>-9.6935898360794859E-5</v>
      </c>
    </row>
    <row r="2283" spans="1:5" x14ac:dyDescent="0.2">
      <c r="A2283" s="41">
        <f>Prices!G2283</f>
        <v>43732</v>
      </c>
      <c r="B2283" s="21">
        <f>Prices!H2283</f>
        <v>6.6313313566053172E-3</v>
      </c>
      <c r="C2283" s="21">
        <f>Prices!I2283</f>
        <v>-2.4472096173505653E-2</v>
      </c>
      <c r="D2283" s="21">
        <f>Prices!J2283</f>
        <v>-1.321223200626831E-2</v>
      </c>
      <c r="E2283" s="21">
        <f>Prices!K2283</f>
        <v>-8.4163711088132143E-3</v>
      </c>
    </row>
    <row r="2284" spans="1:5" x14ac:dyDescent="0.2">
      <c r="A2284" s="41">
        <f>Prices!G2284</f>
        <v>43733</v>
      </c>
      <c r="B2284" s="21">
        <f>Prices!H2284</f>
        <v>5.9132083813740269E-4</v>
      </c>
      <c r="C2284" s="21">
        <f>Prices!I2284</f>
        <v>1.5342109595984921E-2</v>
      </c>
      <c r="D2284" s="21">
        <f>Prices!J2284</f>
        <v>3.3037842171925069E-2</v>
      </c>
      <c r="E2284" s="21">
        <f>Prices!K2284</f>
        <v>6.1585715622125559E-3</v>
      </c>
    </row>
    <row r="2285" spans="1:5" x14ac:dyDescent="0.2">
      <c r="A2285" s="41">
        <f>Prices!G2285</f>
        <v>43734</v>
      </c>
      <c r="B2285" s="21">
        <f>Prices!H2285</f>
        <v>-1.435111991266324E-3</v>
      </c>
      <c r="C2285" s="21">
        <f>Prices!I2285</f>
        <v>-1.6111241339951454E-2</v>
      </c>
      <c r="D2285" s="21">
        <f>Prices!J2285</f>
        <v>-4.9936834190797974E-3</v>
      </c>
      <c r="E2285" s="21">
        <f>Prices!K2285</f>
        <v>-2.4289164070183666E-3</v>
      </c>
    </row>
    <row r="2286" spans="1:5" x14ac:dyDescent="0.2">
      <c r="A2286" s="41">
        <f>Prices!G2286</f>
        <v>43735</v>
      </c>
      <c r="B2286" s="21">
        <f>Prices!H2286</f>
        <v>1.2678738354725382E-3</v>
      </c>
      <c r="C2286" s="21">
        <f>Prices!I2286</f>
        <v>-8.2708492357325136E-3</v>
      </c>
      <c r="D2286" s="21">
        <f>Prices!J2286</f>
        <v>-3.1464715835759938E-2</v>
      </c>
      <c r="E2286" s="21">
        <f>Prices!K2286</f>
        <v>-5.3163524485954072E-3</v>
      </c>
    </row>
    <row r="2287" spans="1:5" x14ac:dyDescent="0.2">
      <c r="A2287" s="41">
        <f>Prices!G2287</f>
        <v>43738</v>
      </c>
      <c r="B2287" s="21">
        <f>Prices!H2287</f>
        <v>1.9418826807709847E-3</v>
      </c>
      <c r="C2287" s="21">
        <f>Prices!I2287</f>
        <v>6.0622172253874673E-3</v>
      </c>
      <c r="D2287" s="21">
        <f>Prices!J2287</f>
        <v>1.3448817893806808E-2</v>
      </c>
      <c r="E2287" s="21">
        <f>Prices!K2287</f>
        <v>5.0476066173306133E-3</v>
      </c>
    </row>
    <row r="2288" spans="1:5" x14ac:dyDescent="0.2">
      <c r="A2288" s="41">
        <f>Prices!G2288</f>
        <v>43739</v>
      </c>
      <c r="B2288" s="21">
        <f>Prices!H2288</f>
        <v>-6.9934796037233382E-3</v>
      </c>
      <c r="C2288" s="21">
        <f>Prices!I2288</f>
        <v>-1.4978299271117823E-4</v>
      </c>
      <c r="D2288" s="21">
        <f>Prices!J2288</f>
        <v>-4.0207495454802622E-4</v>
      </c>
      <c r="E2288" s="21">
        <f>Prices!K2288</f>
        <v>-1.2258373295142899E-2</v>
      </c>
    </row>
    <row r="2289" spans="1:5" x14ac:dyDescent="0.2">
      <c r="A2289" s="41">
        <f>Prices!G2289</f>
        <v>43740</v>
      </c>
      <c r="B2289" s="21">
        <f>Prices!H2289</f>
        <v>-1.4679756434269194E-2</v>
      </c>
      <c r="C2289" s="21">
        <f>Prices!I2289</f>
        <v>-1.2917376017524407E-2</v>
      </c>
      <c r="D2289" s="21">
        <f>Prices!J2289</f>
        <v>-5.516987615141522E-3</v>
      </c>
      <c r="E2289" s="21">
        <f>Prices!K2289</f>
        <v>-1.7903203128985634E-2</v>
      </c>
    </row>
    <row r="2290" spans="1:5" x14ac:dyDescent="0.2">
      <c r="A2290" s="41">
        <f>Prices!G2290</f>
        <v>43741</v>
      </c>
      <c r="B2290" s="21">
        <f>Prices!H2290</f>
        <v>1.6361022323514059E-3</v>
      </c>
      <c r="C2290" s="21">
        <f>Prices!I2290</f>
        <v>6.5315416657532044E-3</v>
      </c>
      <c r="D2290" s="21">
        <f>Prices!J2290</f>
        <v>4.7792259276219218E-2</v>
      </c>
      <c r="E2290" s="21">
        <f>Prices!K2290</f>
        <v>7.9719128092108349E-3</v>
      </c>
    </row>
    <row r="2291" spans="1:5" x14ac:dyDescent="0.2">
      <c r="A2291" s="41">
        <f>Prices!G2291</f>
        <v>43742</v>
      </c>
      <c r="B2291" s="21">
        <f>Prices!H2291</f>
        <v>1.5905821991039799E-2</v>
      </c>
      <c r="C2291" s="21">
        <f>Prices!I2291</f>
        <v>8.8319260282601064E-3</v>
      </c>
      <c r="D2291" s="21">
        <f>Prices!J2291</f>
        <v>3.6400196838279886E-3</v>
      </c>
      <c r="E2291" s="21">
        <f>Prices!K2291</f>
        <v>1.4216897600648926E-2</v>
      </c>
    </row>
    <row r="2292" spans="1:5" x14ac:dyDescent="0.2">
      <c r="A2292" s="41">
        <f>Prices!G2292</f>
        <v>43745</v>
      </c>
      <c r="B2292" s="21">
        <f>Prices!H2292</f>
        <v>-7.8705078090448178E-3</v>
      </c>
      <c r="C2292" s="21">
        <f>Prices!I2292</f>
        <v>-4.0179915195921456E-3</v>
      </c>
      <c r="D2292" s="21">
        <f>Prices!J2292</f>
        <v>1.2969110344710488E-2</v>
      </c>
      <c r="E2292" s="21">
        <f>Prices!K2292</f>
        <v>-4.4782947738040146E-3</v>
      </c>
    </row>
    <row r="2293" spans="1:5" x14ac:dyDescent="0.2">
      <c r="A2293" s="41">
        <f>Prices!G2293</f>
        <v>43746</v>
      </c>
      <c r="B2293" s="21">
        <f>Prices!H2293</f>
        <v>2.9853736885910595E-3</v>
      </c>
      <c r="C2293" s="21">
        <f>Prices!I2293</f>
        <v>-1.5669614804833643E-2</v>
      </c>
      <c r="D2293" s="21">
        <f>Prices!J2293</f>
        <v>-3.8517845647284887E-2</v>
      </c>
      <c r="E2293" s="21">
        <f>Prices!K2293</f>
        <v>-1.5560819042234386E-2</v>
      </c>
    </row>
    <row r="2294" spans="1:5" x14ac:dyDescent="0.2">
      <c r="A2294" s="41">
        <f>Prices!G2294</f>
        <v>43747</v>
      </c>
      <c r="B2294" s="21">
        <f>Prices!H2294</f>
        <v>1.1481369590904395E-2</v>
      </c>
      <c r="C2294" s="21">
        <f>Prices!I2294</f>
        <v>9.6628591416869636E-3</v>
      </c>
      <c r="D2294" s="21">
        <f>Prices!J2294</f>
        <v>1.9635546606536325E-2</v>
      </c>
      <c r="E2294" s="21">
        <f>Prices!K2294</f>
        <v>9.1044922894218949E-3</v>
      </c>
    </row>
    <row r="2295" spans="1:5" x14ac:dyDescent="0.2">
      <c r="A2295" s="41">
        <f>Prices!G2295</f>
        <v>43748</v>
      </c>
      <c r="B2295" s="21">
        <f>Prices!H2295</f>
        <v>5.7180385016746228E-3</v>
      </c>
      <c r="C2295" s="21">
        <f>Prices!I2295</f>
        <v>-1.0046756070365426E-3</v>
      </c>
      <c r="D2295" s="21">
        <f>Prices!J2295</f>
        <v>1.2838207151012471E-2</v>
      </c>
      <c r="E2295" s="21">
        <f>Prices!K2295</f>
        <v>6.4156955637246771E-3</v>
      </c>
    </row>
    <row r="2296" spans="1:5" x14ac:dyDescent="0.2">
      <c r="A2296" s="41">
        <f>Prices!G2296</f>
        <v>43749</v>
      </c>
      <c r="B2296" s="21">
        <f>Prices!H2296</f>
        <v>5.2670160558530247E-3</v>
      </c>
      <c r="C2296" s="21">
        <f>Prices!I2296</f>
        <v>6.7780472333107689E-3</v>
      </c>
      <c r="D2296" s="21">
        <f>Prices!J2296</f>
        <v>1.6172185295383779E-2</v>
      </c>
      <c r="E2296" s="21">
        <f>Prices!K2296</f>
        <v>1.0938977608158984E-2</v>
      </c>
    </row>
    <row r="2297" spans="1:5" x14ac:dyDescent="0.2">
      <c r="A2297" s="41">
        <f>Prices!G2297</f>
        <v>43752</v>
      </c>
      <c r="B2297" s="21">
        <f>Prices!H2297</f>
        <v>-8.8990040353575731E-3</v>
      </c>
      <c r="C2297" s="21">
        <f>Prices!I2297</f>
        <v>2.6040696828408816E-3</v>
      </c>
      <c r="D2297" s="21">
        <f>Prices!J2297</f>
        <v>2.9034933183651468E-3</v>
      </c>
      <c r="E2297" s="21">
        <f>Prices!K2297</f>
        <v>-1.3871190067763495E-3</v>
      </c>
    </row>
    <row r="2298" spans="1:5" x14ac:dyDescent="0.2">
      <c r="A2298" s="41">
        <f>Prices!G2298</f>
        <v>43753</v>
      </c>
      <c r="B2298" s="21">
        <f>Prices!H2298</f>
        <v>3.0208068944836304E-3</v>
      </c>
      <c r="C2298" s="21">
        <f>Prices!I2298</f>
        <v>1.7823932574922319E-2</v>
      </c>
      <c r="D2298" s="21">
        <f>Prices!J2298</f>
        <v>5.2752896709112207E-2</v>
      </c>
      <c r="E2298" s="21">
        <f>Prices!K2298</f>
        <v>9.9556768793407358E-3</v>
      </c>
    </row>
    <row r="2299" spans="1:5" x14ac:dyDescent="0.2">
      <c r="A2299" s="41">
        <f>Prices!G2299</f>
        <v>43754</v>
      </c>
      <c r="B2299" s="21">
        <f>Prices!H2299</f>
        <v>-9.2022720819769923E-4</v>
      </c>
      <c r="C2299" s="21">
        <f>Prices!I2299</f>
        <v>5.6863242905897948E-3</v>
      </c>
      <c r="D2299" s="21">
        <f>Prices!J2299</f>
        <v>-1.0999674435121176E-2</v>
      </c>
      <c r="E2299" s="21">
        <f>Prices!K2299</f>
        <v>-1.9995430539873071E-3</v>
      </c>
    </row>
    <row r="2300" spans="1:5" x14ac:dyDescent="0.2">
      <c r="A2300" s="41">
        <f>Prices!G2300</f>
        <v>43755</v>
      </c>
      <c r="B2300" s="21">
        <f>Prices!H2300</f>
        <v>3.5168970999742122E-3</v>
      </c>
      <c r="C2300" s="21">
        <f>Prices!I2300</f>
        <v>5.6542586845789167E-3</v>
      </c>
      <c r="D2300" s="21">
        <f>Prices!J2300</f>
        <v>4.1198851281665227E-4</v>
      </c>
      <c r="E2300" s="21">
        <f>Prices!K2300</f>
        <v>2.7628316524479501E-3</v>
      </c>
    </row>
    <row r="2301" spans="1:5" x14ac:dyDescent="0.2">
      <c r="A2301" s="41">
        <f>Prices!G2301</f>
        <v>43756</v>
      </c>
      <c r="B2301" s="21">
        <f>Prices!H2301</f>
        <v>-5.8410218265507055E-3</v>
      </c>
      <c r="C2301" s="21">
        <f>Prices!I2301</f>
        <v>-1.6766587606892203E-2</v>
      </c>
      <c r="D2301" s="21">
        <f>Prices!J2301</f>
        <v>-1.9558289573447407E-2</v>
      </c>
      <c r="E2301" s="21">
        <f>Prices!K2301</f>
        <v>-3.9193449497315624E-3</v>
      </c>
    </row>
    <row r="2302" spans="1:5" x14ac:dyDescent="0.2">
      <c r="A2302" s="41">
        <f>Prices!G2302</f>
        <v>43759</v>
      </c>
      <c r="B2302" s="21">
        <f>Prices!H2302</f>
        <v>5.0363615211176053E-3</v>
      </c>
      <c r="C2302" s="21">
        <f>Prices!I2302</f>
        <v>1.6016904976929425E-2</v>
      </c>
      <c r="D2302" s="21">
        <f>Prices!J2302</f>
        <v>2.897792100214347E-2</v>
      </c>
      <c r="E2302" s="21">
        <f>Prices!K2302</f>
        <v>6.8716162134849768E-3</v>
      </c>
    </row>
    <row r="2303" spans="1:5" x14ac:dyDescent="0.2">
      <c r="A2303" s="41">
        <f>Prices!G2303</f>
        <v>43760</v>
      </c>
      <c r="B2303" s="21">
        <f>Prices!H2303</f>
        <v>-1.3363616687466424E-3</v>
      </c>
      <c r="C2303" s="21">
        <f>Prices!I2303</f>
        <v>-1.1161118488765109E-2</v>
      </c>
      <c r="D2303" s="21">
        <f>Prices!J2303</f>
        <v>-2.0407322922980642E-3</v>
      </c>
      <c r="E2303" s="21">
        <f>Prices!K2303</f>
        <v>-3.5686665547477459E-3</v>
      </c>
    </row>
    <row r="2304" spans="1:5" x14ac:dyDescent="0.2">
      <c r="A2304" s="41">
        <f>Prices!G2304</f>
        <v>43761</v>
      </c>
      <c r="B2304" s="21">
        <f>Prices!H2304</f>
        <v>-1.9234288957194719E-3</v>
      </c>
      <c r="C2304" s="21">
        <f>Prices!I2304</f>
        <v>-2.0161791664168316E-3</v>
      </c>
      <c r="D2304" s="21">
        <f>Prices!J2304</f>
        <v>-2.6584158898919075E-3</v>
      </c>
      <c r="E2304" s="21">
        <f>Prices!K2304</f>
        <v>2.847149032029872E-3</v>
      </c>
    </row>
    <row r="2305" spans="1:5" x14ac:dyDescent="0.2">
      <c r="A2305" s="41">
        <f>Prices!G2305</f>
        <v>43762</v>
      </c>
      <c r="B2305" s="21">
        <f>Prices!H2305</f>
        <v>-2.0945324353837972E-3</v>
      </c>
      <c r="C2305" s="21">
        <f>Prices!I2305</f>
        <v>1.0560886465379671E-2</v>
      </c>
      <c r="D2305" s="21">
        <f>Prices!J2305</f>
        <v>9.0727659706710817E-3</v>
      </c>
      <c r="E2305" s="21">
        <f>Prices!K2305</f>
        <v>1.9204461816166862E-3</v>
      </c>
    </row>
    <row r="2306" spans="1:5" x14ac:dyDescent="0.2">
      <c r="A2306" s="41">
        <f>Prices!G2306</f>
        <v>43763</v>
      </c>
      <c r="B2306" s="21">
        <f>Prices!H2306</f>
        <v>-5.0386743304639027E-4</v>
      </c>
      <c r="C2306" s="21">
        <f>Prices!I2306</f>
        <v>-1.0922221094728846E-2</v>
      </c>
      <c r="D2306" s="21">
        <f>Prices!J2306</f>
        <v>3.9012450655331321E-2</v>
      </c>
      <c r="E2306" s="21">
        <f>Prices!K2306</f>
        <v>4.072700584051514E-3</v>
      </c>
    </row>
    <row r="2307" spans="1:5" x14ac:dyDescent="0.2">
      <c r="A2307" s="41">
        <f>Prices!G2307</f>
        <v>43766</v>
      </c>
      <c r="B2307" s="21">
        <f>Prices!H2307</f>
        <v>1.5122606012438456E-3</v>
      </c>
      <c r="C2307" s="21">
        <f>Prices!I2307</f>
        <v>8.9420892129539187E-3</v>
      </c>
      <c r="D2307" s="21">
        <f>Prices!J2307</f>
        <v>1.1000401856776421E-2</v>
      </c>
      <c r="E2307" s="21">
        <f>Prices!K2307</f>
        <v>5.5813378526456958E-3</v>
      </c>
    </row>
    <row r="2308" spans="1:5" x14ac:dyDescent="0.2">
      <c r="A2308" s="41">
        <f>Prices!G2308</f>
        <v>43767</v>
      </c>
      <c r="B2308" s="21">
        <f>Prices!H2308</f>
        <v>-1.7362817555312059E-2</v>
      </c>
      <c r="C2308" s="21">
        <f>Prices!I2308</f>
        <v>-8.0862792905324055E-3</v>
      </c>
      <c r="D2308" s="21">
        <f>Prices!J2308</f>
        <v>-1.871476481872425E-2</v>
      </c>
      <c r="E2308" s="21">
        <f>Prices!K2308</f>
        <v>-8.3240521708993764E-4</v>
      </c>
    </row>
    <row r="2309" spans="1:5" x14ac:dyDescent="0.2">
      <c r="A2309" s="41">
        <f>Prices!G2309</f>
        <v>43768</v>
      </c>
      <c r="B2309" s="21">
        <f>Prices!H2309</f>
        <v>8.1090064719383254E-3</v>
      </c>
      <c r="C2309" s="21">
        <f>Prices!I2309</f>
        <v>9.8030694682165187E-3</v>
      </c>
      <c r="D2309" s="21">
        <f>Prices!J2309</f>
        <v>3.9421009493145753E-4</v>
      </c>
      <c r="E2309" s="21">
        <f>Prices!K2309</f>
        <v>3.2533701741288557E-3</v>
      </c>
    </row>
    <row r="2310" spans="1:5" x14ac:dyDescent="0.2">
      <c r="A2310" s="41">
        <f>Prices!G2310</f>
        <v>43769</v>
      </c>
      <c r="B2310" s="21">
        <f>Prices!H2310</f>
        <v>-7.1124098880522334E-3</v>
      </c>
      <c r="C2310" s="21">
        <f>Prices!I2310</f>
        <v>-1.870755303372218E-3</v>
      </c>
      <c r="D2310" s="21">
        <f>Prices!J2310</f>
        <v>-9.7539424147501386E-3</v>
      </c>
      <c r="E2310" s="21">
        <f>Prices!K2310</f>
        <v>-3.0228605833531041E-3</v>
      </c>
    </row>
    <row r="2311" spans="1:5" x14ac:dyDescent="0.2">
      <c r="A2311" s="41">
        <f>Prices!G2311</f>
        <v>43770</v>
      </c>
      <c r="B2311" s="21">
        <f>Prices!H2311</f>
        <v>3.0701163033232432E-3</v>
      </c>
      <c r="C2311" s="21">
        <f>Prices!I2311</f>
        <v>8.3189627559869805E-3</v>
      </c>
      <c r="D2311" s="21">
        <f>Prices!J2311</f>
        <v>7.8104764884490141E-3</v>
      </c>
      <c r="E2311" s="21">
        <f>Prices!K2311</f>
        <v>9.6623119971042115E-3</v>
      </c>
    </row>
    <row r="2312" spans="1:5" x14ac:dyDescent="0.2">
      <c r="A2312" s="41">
        <f>Prices!G2312</f>
        <v>43773</v>
      </c>
      <c r="B2312" s="21">
        <f>Prices!H2312</f>
        <v>-4.2527789741661308E-4</v>
      </c>
      <c r="C2312" s="21">
        <f>Prices!I2312</f>
        <v>7.3795730845733765E-3</v>
      </c>
      <c r="D2312" s="21">
        <f>Prices!J2312</f>
        <v>3.9044400593802653E-2</v>
      </c>
      <c r="E2312" s="21">
        <f>Prices!K2312</f>
        <v>3.7040892383408686E-3</v>
      </c>
    </row>
    <row r="2313" spans="1:5" x14ac:dyDescent="0.2">
      <c r="A2313" s="41">
        <f>Prices!G2313</f>
        <v>43774</v>
      </c>
      <c r="B2313" s="21">
        <f>Prices!H2313</f>
        <v>1.0972025565109039E-2</v>
      </c>
      <c r="C2313" s="21">
        <f>Prices!I2313</f>
        <v>-1.6346468277099735E-3</v>
      </c>
      <c r="D2313" s="21">
        <f>Prices!J2313</f>
        <v>-4.2279608647212141E-3</v>
      </c>
      <c r="E2313" s="21">
        <f>Prices!K2313</f>
        <v>-1.1856994273685695E-3</v>
      </c>
    </row>
    <row r="2314" spans="1:5" x14ac:dyDescent="0.2">
      <c r="A2314" s="41">
        <f>Prices!G2314</f>
        <v>43775</v>
      </c>
      <c r="B2314" s="21">
        <f>Prices!H2314</f>
        <v>5.3846074034424292E-3</v>
      </c>
      <c r="C2314" s="21">
        <f>Prices!I2314</f>
        <v>-3.2969200521956177E-3</v>
      </c>
      <c r="D2314" s="21">
        <f>Prices!J2314</f>
        <v>-9.4462611801190421E-3</v>
      </c>
      <c r="E2314" s="21">
        <f>Prices!K2314</f>
        <v>7.0249719243609121E-4</v>
      </c>
    </row>
    <row r="2315" spans="1:5" x14ac:dyDescent="0.2">
      <c r="A2315" s="41">
        <f>Prices!G2315</f>
        <v>43776</v>
      </c>
      <c r="B2315" s="21">
        <f>Prices!H2315</f>
        <v>6.108937003941166E-3</v>
      </c>
      <c r="C2315" s="21">
        <f>Prices!I2315</f>
        <v>-4.2153980606427499E-3</v>
      </c>
      <c r="D2315" s="21">
        <f>Prices!J2315</f>
        <v>3.4196890668165558E-3</v>
      </c>
      <c r="E2315" s="21">
        <f>Prices!K2315</f>
        <v>2.7300953987048349E-3</v>
      </c>
    </row>
    <row r="2316" spans="1:5" x14ac:dyDescent="0.2">
      <c r="A2316" s="41">
        <f>Prices!G2316</f>
        <v>43777</v>
      </c>
      <c r="B2316" s="21">
        <f>Prices!H2316</f>
        <v>-6.5708732660052513E-3</v>
      </c>
      <c r="C2316" s="21">
        <f>Prices!I2316</f>
        <v>-1.2974492254930192E-3</v>
      </c>
      <c r="D2316" s="21">
        <f>Prices!J2316</f>
        <v>-2.6879587195365318E-3</v>
      </c>
      <c r="E2316" s="21">
        <f>Prices!K2316</f>
        <v>2.5606759327254647E-3</v>
      </c>
    </row>
    <row r="2317" spans="1:5" x14ac:dyDescent="0.2">
      <c r="A2317" s="41">
        <f>Prices!G2317</f>
        <v>43780</v>
      </c>
      <c r="B2317" s="21">
        <f>Prices!H2317</f>
        <v>-3.3489336617849811E-3</v>
      </c>
      <c r="C2317" s="21">
        <f>Prices!I2317</f>
        <v>-7.9680839720378538E-3</v>
      </c>
      <c r="D2317" s="21">
        <f>Prices!J2317</f>
        <v>1.9250396943537584E-3</v>
      </c>
      <c r="E2317" s="21">
        <f>Prices!K2317</f>
        <v>-1.9624671353238865E-3</v>
      </c>
    </row>
    <row r="2318" spans="1:5" x14ac:dyDescent="0.2">
      <c r="A2318" s="41">
        <f>Prices!G2318</f>
        <v>43781</v>
      </c>
      <c r="B2318" s="21">
        <f>Prices!H2318</f>
        <v>6.7205819553712567E-4</v>
      </c>
      <c r="C2318" s="21">
        <f>Prices!I2318</f>
        <v>3.5842847294125235E-3</v>
      </c>
      <c r="D2318" s="21">
        <f>Prices!J2318</f>
        <v>6.86917876098736E-3</v>
      </c>
      <c r="E2318" s="21">
        <f>Prices!K2318</f>
        <v>1.5646460440210674E-3</v>
      </c>
    </row>
    <row r="2319" spans="1:5" x14ac:dyDescent="0.2">
      <c r="A2319" s="41">
        <f>Prices!G2319</f>
        <v>43782</v>
      </c>
      <c r="B2319" s="21">
        <f>Prices!H2319</f>
        <v>1.5614259646109173E-2</v>
      </c>
      <c r="C2319" s="21">
        <f>Prices!I2319</f>
        <v>-1.3998866013292921E-2</v>
      </c>
      <c r="D2319" s="21">
        <f>Prices!J2319</f>
        <v>-4.9616254943856131E-3</v>
      </c>
      <c r="E2319" s="21">
        <f>Prices!K2319</f>
        <v>7.1153453522332377E-4</v>
      </c>
    </row>
    <row r="2320" spans="1:5" x14ac:dyDescent="0.2">
      <c r="A2320" s="41">
        <f>Prices!G2320</f>
        <v>43783</v>
      </c>
      <c r="B2320" s="21">
        <f>Prices!H2320</f>
        <v>-2.7276960015261676E-3</v>
      </c>
      <c r="C2320" s="21">
        <f>Prices!I2320</f>
        <v>8.49929987601028E-4</v>
      </c>
      <c r="D2320" s="21">
        <f>Prices!J2320</f>
        <v>5.8492654455668536E-3</v>
      </c>
      <c r="E2320" s="21">
        <f>Prices!K2320</f>
        <v>8.3704282018182141E-4</v>
      </c>
    </row>
    <row r="2321" spans="1:5" x14ac:dyDescent="0.2">
      <c r="A2321" s="41">
        <f>Prices!G2321</f>
        <v>43784</v>
      </c>
      <c r="B2321" s="21">
        <f>Prices!H2321</f>
        <v>-1.4753368537651154E-2</v>
      </c>
      <c r="C2321" s="21">
        <f>Prices!I2321</f>
        <v>-8.6116581678424842E-3</v>
      </c>
      <c r="D2321" s="21">
        <f>Prices!J2321</f>
        <v>-2.6693075704356972E-2</v>
      </c>
      <c r="E2321" s="21">
        <f>Prices!K2321</f>
        <v>7.6954879660702247E-3</v>
      </c>
    </row>
    <row r="2322" spans="1:5" x14ac:dyDescent="0.2">
      <c r="A2322" s="41">
        <f>Prices!G2322</f>
        <v>43787</v>
      </c>
      <c r="B2322" s="21">
        <f>Prices!H2322</f>
        <v>1.1609401181349555E-2</v>
      </c>
      <c r="C2322" s="21">
        <f>Prices!I2322</f>
        <v>7.496454832267796E-3</v>
      </c>
      <c r="D2322" s="21">
        <f>Prices!J2322</f>
        <v>3.9619759811750477E-2</v>
      </c>
      <c r="E2322" s="21">
        <f>Prices!K2322</f>
        <v>5.0315274658951914E-4</v>
      </c>
    </row>
    <row r="2323" spans="1:5" x14ac:dyDescent="0.2">
      <c r="A2323" s="41">
        <f>Prices!G2323</f>
        <v>43788</v>
      </c>
      <c r="B2323" s="21">
        <f>Prices!H2323</f>
        <v>-2.9937789648615148E-3</v>
      </c>
      <c r="C2323" s="21">
        <f>Prices!I2323</f>
        <v>1.4836253366734553E-4</v>
      </c>
      <c r="D2323" s="21">
        <f>Prices!J2323</f>
        <v>-2.0209247023101007E-2</v>
      </c>
      <c r="E2323" s="21">
        <f>Prices!K2323</f>
        <v>-5.9259423606272676E-4</v>
      </c>
    </row>
    <row r="2324" spans="1:5" x14ac:dyDescent="0.2">
      <c r="A2324" s="41">
        <f>Prices!G2324</f>
        <v>43789</v>
      </c>
      <c r="B2324" s="21">
        <f>Prices!H2324</f>
        <v>-6.3390291562768234E-3</v>
      </c>
      <c r="C2324" s="21">
        <f>Prices!I2324</f>
        <v>-4.1420429781741097E-3</v>
      </c>
      <c r="D2324" s="21">
        <f>Prices!J2324</f>
        <v>1.5337316659742806E-2</v>
      </c>
      <c r="E2324" s="21">
        <f>Prices!K2324</f>
        <v>-3.7561843404613215E-3</v>
      </c>
    </row>
    <row r="2325" spans="1:5" x14ac:dyDescent="0.2">
      <c r="A2325" s="41">
        <f>Prices!G2325</f>
        <v>43790</v>
      </c>
      <c r="B2325" s="21">
        <f>Prices!H2325</f>
        <v>6.1279097309807117E-3</v>
      </c>
      <c r="C2325" s="21">
        <f>Prices!I2325</f>
        <v>-6.1986948293979438E-3</v>
      </c>
      <c r="D2325" s="21">
        <f>Prices!J2325</f>
        <v>-4.7353435021302293E-3</v>
      </c>
      <c r="E2325" s="21">
        <f>Prices!K2325</f>
        <v>-1.5827522508661263E-3</v>
      </c>
    </row>
    <row r="2326" spans="1:5" x14ac:dyDescent="0.2">
      <c r="A2326" s="41">
        <f>Prices!G2326</f>
        <v>43791</v>
      </c>
      <c r="B2326" s="21">
        <f>Prices!H2326</f>
        <v>-4.1717551969769392E-3</v>
      </c>
      <c r="C2326" s="21">
        <f>Prices!I2326</f>
        <v>6.3469584205706475E-3</v>
      </c>
      <c r="D2326" s="21">
        <f>Prices!J2326</f>
        <v>3.3782909484012524E-3</v>
      </c>
      <c r="E2326" s="21">
        <f>Prices!K2326</f>
        <v>2.1749356912357243E-3</v>
      </c>
    </row>
    <row r="2327" spans="1:5" x14ac:dyDescent="0.2">
      <c r="A2327" s="41">
        <f>Prices!G2327</f>
        <v>43794</v>
      </c>
      <c r="B2327" s="21">
        <f>Prices!H2327</f>
        <v>-3.6863579901702539E-3</v>
      </c>
      <c r="C2327" s="21">
        <f>Prices!I2327</f>
        <v>1.6107946061273193E-2</v>
      </c>
      <c r="D2327" s="21">
        <f>Prices!J2327</f>
        <v>4.8935336453872269E-2</v>
      </c>
      <c r="E2327" s="21">
        <f>Prices!K2327</f>
        <v>7.5072915088996162E-3</v>
      </c>
    </row>
    <row r="2328" spans="1:5" x14ac:dyDescent="0.2">
      <c r="A2328" s="41">
        <f>Prices!G2328</f>
        <v>43795</v>
      </c>
      <c r="B2328" s="21">
        <f>Prices!H2328</f>
        <v>2.2706278733510177E-3</v>
      </c>
      <c r="C2328" s="21">
        <f>Prices!I2328</f>
        <v>1.302258109581178E-2</v>
      </c>
      <c r="D2328" s="21">
        <f>Prices!J2328</f>
        <v>-1.9031719285895865E-2</v>
      </c>
      <c r="E2328" s="21">
        <f>Prices!K2328</f>
        <v>2.1955704021285882E-3</v>
      </c>
    </row>
    <row r="2329" spans="1:5" x14ac:dyDescent="0.2">
      <c r="A2329" s="41">
        <f>Prices!G2329</f>
        <v>43796</v>
      </c>
      <c r="B2329" s="21">
        <f>Prices!H2329</f>
        <v>-3.6077010014930297E-3</v>
      </c>
      <c r="C2329" s="21">
        <f>Prices!I2329</f>
        <v>1.2003726763938127E-2</v>
      </c>
      <c r="D2329" s="21">
        <f>Prices!J2329</f>
        <v>6.4562684782001334E-3</v>
      </c>
      <c r="E2329" s="21">
        <f>Prices!K2329</f>
        <v>4.1744242725763048E-3</v>
      </c>
    </row>
    <row r="2330" spans="1:5" x14ac:dyDescent="0.2">
      <c r="A2330" s="41">
        <f>Prices!G2330</f>
        <v>43798</v>
      </c>
      <c r="B2330" s="21">
        <f>Prices!H2330</f>
        <v>2.7784761268274758E-3</v>
      </c>
      <c r="C2330" s="21">
        <f>Prices!I2330</f>
        <v>-9.7387207123224018E-3</v>
      </c>
      <c r="D2330" s="21">
        <f>Prices!J2330</f>
        <v>-6.8732569210749883E-3</v>
      </c>
      <c r="E2330" s="21">
        <f>Prices!K2330</f>
        <v>-4.0112199177813057E-3</v>
      </c>
    </row>
    <row r="2331" spans="1:5" x14ac:dyDescent="0.2">
      <c r="A2331" s="41">
        <f>Prices!G2331</f>
        <v>43801</v>
      </c>
      <c r="B2331" s="21">
        <f>Prices!H2331</f>
        <v>1.5952995266173909E-3</v>
      </c>
      <c r="C2331" s="21">
        <f>Prices!I2331</f>
        <v>-1.0661917816426336E-2</v>
      </c>
      <c r="D2331" s="21">
        <f>Prices!J2331</f>
        <v>-3.4557474998295312E-2</v>
      </c>
      <c r="E2331" s="21">
        <f>Prices!K2331</f>
        <v>-8.6310206281544621E-3</v>
      </c>
    </row>
    <row r="2332" spans="1:5" x14ac:dyDescent="0.2">
      <c r="A2332" s="41">
        <f>Prices!G2332</f>
        <v>43802</v>
      </c>
      <c r="B2332" s="21">
        <f>Prices!H2332</f>
        <v>-5.1137838795108637E-3</v>
      </c>
      <c r="C2332" s="21">
        <f>Prices!I2332</f>
        <v>-6.533461136548846E-3</v>
      </c>
      <c r="D2332" s="21">
        <f>Prices!J2332</f>
        <v>-7.5982375585196271E-3</v>
      </c>
      <c r="E2332" s="21">
        <f>Prices!K2332</f>
        <v>-6.6380951110170949E-3</v>
      </c>
    </row>
    <row r="2333" spans="1:5" x14ac:dyDescent="0.2">
      <c r="A2333" s="41">
        <f>Prices!G2333</f>
        <v>43803</v>
      </c>
      <c r="B2333" s="21">
        <f>Prices!H2333</f>
        <v>1.6846036562673892E-4</v>
      </c>
      <c r="C2333" s="21">
        <f>Prices!I2333</f>
        <v>-5.2374175036592474E-3</v>
      </c>
      <c r="D2333" s="21">
        <f>Prices!J2333</f>
        <v>8.4750530353512321E-3</v>
      </c>
      <c r="E2333" s="21">
        <f>Prices!K2333</f>
        <v>6.3235676030823917E-3</v>
      </c>
    </row>
    <row r="2334" spans="1:5" x14ac:dyDescent="0.2">
      <c r="A2334" s="41">
        <f>Prices!G2334</f>
        <v>43804</v>
      </c>
      <c r="B2334" s="21">
        <f>Prices!H2334</f>
        <v>4.2316291627815476E-3</v>
      </c>
      <c r="C2334" s="21">
        <f>Prices!I2334</f>
        <v>-1.1478432189909515E-2</v>
      </c>
      <c r="D2334" s="21">
        <f>Prices!J2334</f>
        <v>-3.2469509871752011E-3</v>
      </c>
      <c r="E2334" s="21">
        <f>Prices!K2334</f>
        <v>1.5002512191744088E-3</v>
      </c>
    </row>
    <row r="2335" spans="1:5" x14ac:dyDescent="0.2">
      <c r="A2335" s="41">
        <f>Prices!G2335</f>
        <v>43805</v>
      </c>
      <c r="B2335" s="21">
        <f>Prices!H2335</f>
        <v>9.4387005347822493E-3</v>
      </c>
      <c r="C2335" s="21">
        <f>Prices!I2335</f>
        <v>6.3890390778498229E-3</v>
      </c>
      <c r="D2335" s="21">
        <f>Prices!J2335</f>
        <v>1.6431860510973229E-2</v>
      </c>
      <c r="E2335" s="21">
        <f>Prices!K2335</f>
        <v>9.1357241770397835E-3</v>
      </c>
    </row>
    <row r="2336" spans="1:5" x14ac:dyDescent="0.2">
      <c r="A2336" s="41">
        <f>Prices!G2336</f>
        <v>43808</v>
      </c>
      <c r="B2336" s="21">
        <f>Prices!H2336</f>
        <v>-3.5063909255393546E-3</v>
      </c>
      <c r="C2336" s="21">
        <f>Prices!I2336</f>
        <v>-1.1931927131361153E-3</v>
      </c>
      <c r="D2336" s="21">
        <f>Prices!J2336</f>
        <v>0</v>
      </c>
      <c r="E2336" s="21">
        <f>Prices!K2336</f>
        <v>-3.1628213389220949E-3</v>
      </c>
    </row>
    <row r="2337" spans="1:5" x14ac:dyDescent="0.2">
      <c r="A2337" s="41">
        <f>Prices!G2337</f>
        <v>43809</v>
      </c>
      <c r="B2337" s="21">
        <f>Prices!H2337</f>
        <v>-1.8430946625035893E-3</v>
      </c>
      <c r="C2337" s="21">
        <f>Prices!I2337</f>
        <v>-5.887355638623526E-3</v>
      </c>
      <c r="D2337" s="21">
        <f>Prices!J2337</f>
        <v>8.5311158830290168E-3</v>
      </c>
      <c r="E2337" s="21">
        <f>Prices!K2337</f>
        <v>-1.0969339668811529E-3</v>
      </c>
    </row>
    <row r="2338" spans="1:5" x14ac:dyDescent="0.2">
      <c r="A2338" s="41">
        <f>Prices!G2338</f>
        <v>43810</v>
      </c>
      <c r="B2338" s="21">
        <f>Prices!H2338</f>
        <v>-1.1751098232551515E-3</v>
      </c>
      <c r="C2338" s="21">
        <f>Prices!I2338</f>
        <v>5.46793516221733E-3</v>
      </c>
      <c r="D2338" s="21">
        <f>Prices!J2338</f>
        <v>1.5702001910041341E-2</v>
      </c>
      <c r="E2338" s="21">
        <f>Prices!K2338</f>
        <v>2.9081579500966903E-3</v>
      </c>
    </row>
    <row r="2339" spans="1:5" x14ac:dyDescent="0.2">
      <c r="A2339" s="41">
        <f>Prices!G2339</f>
        <v>43811</v>
      </c>
      <c r="B2339" s="21">
        <f>Prices!H2339</f>
        <v>6.3863625197021039E-3</v>
      </c>
      <c r="C2339" s="21">
        <f>Prices!I2339</f>
        <v>6.6392034156552704E-3</v>
      </c>
      <c r="D2339" s="21">
        <f>Prices!J2339</f>
        <v>3.0965485736353715E-2</v>
      </c>
      <c r="E2339" s="21">
        <f>Prices!K2339</f>
        <v>8.5752256005007244E-3</v>
      </c>
    </row>
    <row r="2340" spans="1:5" x14ac:dyDescent="0.2">
      <c r="A2340" s="41">
        <f>Prices!G2340</f>
        <v>43812</v>
      </c>
      <c r="B2340" s="21">
        <f>Prices!H2340</f>
        <v>4.4258574683112371E-3</v>
      </c>
      <c r="C2340" s="21">
        <f>Prices!I2340</f>
        <v>3.46465596512191E-4</v>
      </c>
      <c r="D2340" s="21">
        <f>Prices!J2340</f>
        <v>-3.5699381315923429E-4</v>
      </c>
      <c r="E2340" s="21">
        <f>Prices!K2340</f>
        <v>7.2581951815697821E-5</v>
      </c>
    </row>
    <row r="2341" spans="1:5" x14ac:dyDescent="0.2">
      <c r="A2341" s="41">
        <f>Prices!G2341</f>
        <v>43815</v>
      </c>
      <c r="B2341" s="21">
        <f>Prices!H2341</f>
        <v>2.0781952761357589E-3</v>
      </c>
      <c r="C2341" s="21">
        <f>Prices!I2341</f>
        <v>4.6964185464637431E-3</v>
      </c>
      <c r="D2341" s="21">
        <f>Prices!J2341</f>
        <v>5.178814280048627E-3</v>
      </c>
      <c r="E2341" s="21">
        <f>Prices!K2341</f>
        <v>7.1477851709664808E-3</v>
      </c>
    </row>
    <row r="2342" spans="1:5" x14ac:dyDescent="0.2">
      <c r="A2342" s="41">
        <f>Prices!G2342</f>
        <v>43816</v>
      </c>
      <c r="B2342" s="21">
        <f>Prices!H2342</f>
        <v>6.1388481470431343E-3</v>
      </c>
      <c r="C2342" s="21">
        <f>Prices!I2342</f>
        <v>1.2123992948662288E-2</v>
      </c>
      <c r="D2342" s="21">
        <f>Prices!J2342</f>
        <v>1.3946387049601272E-2</v>
      </c>
      <c r="E2342" s="21">
        <f>Prices!K2342</f>
        <v>3.3529242708785212E-4</v>
      </c>
    </row>
    <row r="2343" spans="1:5" x14ac:dyDescent="0.2">
      <c r="A2343" s="41">
        <f>Prices!G2343</f>
        <v>43817</v>
      </c>
      <c r="B2343" s="21">
        <f>Prices!H2343</f>
        <v>-1.1708256016446403E-2</v>
      </c>
      <c r="C2343" s="21">
        <f>Prices!I2343</f>
        <v>-3.7025141637855308E-3</v>
      </c>
      <c r="D2343" s="21">
        <f>Prices!J2343</f>
        <v>5.34383223068291E-3</v>
      </c>
      <c r="E2343" s="21">
        <f>Prices!K2343</f>
        <v>-4.3230018648399149E-4</v>
      </c>
    </row>
    <row r="2344" spans="1:5" x14ac:dyDescent="0.2">
      <c r="A2344" s="41">
        <f>Prices!G2344</f>
        <v>43818</v>
      </c>
      <c r="B2344" s="21">
        <f>Prices!H2344</f>
        <v>1.8353034303088234E-3</v>
      </c>
      <c r="C2344" s="21">
        <f>Prices!I2344</f>
        <v>4.6243445488860502E-3</v>
      </c>
      <c r="D2344" s="21">
        <f>Prices!J2344</f>
        <v>2.5924963844613735E-2</v>
      </c>
      <c r="E2344" s="21">
        <f>Prices!K2344</f>
        <v>4.4592918133157244E-3</v>
      </c>
    </row>
    <row r="2345" spans="1:5" x14ac:dyDescent="0.2">
      <c r="A2345" s="41">
        <f>Prices!G2345</f>
        <v>43819</v>
      </c>
      <c r="B2345" s="21">
        <f>Prices!H2345</f>
        <v>1.7491230096580278E-3</v>
      </c>
      <c r="C2345" s="21">
        <f>Prices!I2345</f>
        <v>-3.2249588806178009E-3</v>
      </c>
      <c r="D2345" s="21">
        <f>Prices!J2345</f>
        <v>1.6605927763176709E-2</v>
      </c>
      <c r="E2345" s="21">
        <f>Prices!K2345</f>
        <v>4.9447812331995245E-3</v>
      </c>
    </row>
    <row r="2346" spans="1:5" x14ac:dyDescent="0.2">
      <c r="A2346" s="41">
        <f>Prices!G2346</f>
        <v>43822</v>
      </c>
      <c r="B2346" s="21">
        <f>Prices!H2346</f>
        <v>-1.047487875356891E-2</v>
      </c>
      <c r="C2346" s="21">
        <f>Prices!I2346</f>
        <v>3.6384505020685687E-3</v>
      </c>
      <c r="D2346" s="21">
        <f>Prices!J2346</f>
        <v>-2.2977862460240583E-3</v>
      </c>
      <c r="E2346" s="21">
        <f>Prices!K2346</f>
        <v>8.6614358072978348E-4</v>
      </c>
    </row>
    <row r="2347" spans="1:5" x14ac:dyDescent="0.2">
      <c r="A2347" s="41">
        <f>Prices!G2347</f>
        <v>43823</v>
      </c>
      <c r="B2347" s="21">
        <f>Prices!H2347</f>
        <v>4.0327751267575261E-3</v>
      </c>
      <c r="C2347" s="21">
        <f>Prices!I2347</f>
        <v>-2.1137636002893645E-3</v>
      </c>
      <c r="D2347" s="21">
        <f>Prices!J2347</f>
        <v>-8.3764337663139177E-4</v>
      </c>
      <c r="E2347" s="21">
        <f>Prices!K2347</f>
        <v>-1.9544821450478977E-4</v>
      </c>
    </row>
    <row r="2348" spans="1:5" x14ac:dyDescent="0.2">
      <c r="A2348" s="41">
        <f>Prices!G2348</f>
        <v>43825</v>
      </c>
      <c r="B2348" s="21">
        <f>Prices!H2348</f>
        <v>8.3316089304713879E-5</v>
      </c>
      <c r="C2348" s="21">
        <f>Prices!I2348</f>
        <v>4.4466515540352747E-2</v>
      </c>
      <c r="D2348" s="21">
        <f>Prices!J2348</f>
        <v>2.3887954114296672E-3</v>
      </c>
      <c r="E2348" s="21">
        <f>Prices!K2348</f>
        <v>5.1281665829021605E-3</v>
      </c>
    </row>
    <row r="2349" spans="1:5" x14ac:dyDescent="0.2">
      <c r="A2349" s="41">
        <f>Prices!G2349</f>
        <v>43826</v>
      </c>
      <c r="B2349" s="21">
        <f>Prices!H2349</f>
        <v>5.8604737928397166E-4</v>
      </c>
      <c r="C2349" s="21">
        <f>Prices!I2349</f>
        <v>5.5114765651342879E-4</v>
      </c>
      <c r="D2349" s="21">
        <f>Prices!J2349</f>
        <v>-9.6993440345554127E-3</v>
      </c>
      <c r="E2349" s="21">
        <f>Prices!K2349</f>
        <v>3.3984895565053463E-5</v>
      </c>
    </row>
    <row r="2350" spans="1:5" x14ac:dyDescent="0.2">
      <c r="A2350" s="41">
        <f>Prices!G2350</f>
        <v>43829</v>
      </c>
      <c r="B2350" s="21">
        <f>Prices!H2350</f>
        <v>-1.5888420756169834E-3</v>
      </c>
      <c r="C2350" s="21">
        <f>Prices!I2350</f>
        <v>-1.2252649547766281E-2</v>
      </c>
      <c r="D2350" s="21">
        <f>Prices!J2350</f>
        <v>-1.9208860936368422E-2</v>
      </c>
      <c r="E2350" s="21">
        <f>Prices!K2350</f>
        <v>-5.7808226135590557E-3</v>
      </c>
    </row>
    <row r="2351" spans="1:5" x14ac:dyDescent="0.2">
      <c r="A2351" s="41">
        <f>Prices!G2351</f>
        <v>43830</v>
      </c>
      <c r="B2351" s="21">
        <f>Prices!H2351</f>
        <v>-4.6903068663739014E-3</v>
      </c>
      <c r="C2351" s="21">
        <f>Prices!I2351</f>
        <v>5.1438484363841575E-4</v>
      </c>
      <c r="D2351" s="21">
        <f>Prices!J2351</f>
        <v>1.2827002801105269E-2</v>
      </c>
      <c r="E2351" s="21">
        <f>Prices!K2351</f>
        <v>2.9460215892096464E-3</v>
      </c>
    </row>
    <row r="2352" spans="1:5" x14ac:dyDescent="0.2">
      <c r="A2352" s="41">
        <f>Prices!G2352</f>
        <v>43832</v>
      </c>
      <c r="B2352" s="21">
        <f>Prices!H2352</f>
        <v>8.4158677369310152E-4</v>
      </c>
      <c r="C2352" s="21">
        <f>Prices!I2352</f>
        <v>2.7150610403796183E-2</v>
      </c>
      <c r="D2352" s="21">
        <f>Prices!J2352</f>
        <v>1.9592181517771534E-2</v>
      </c>
      <c r="E2352" s="21">
        <f>Prices!K2352</f>
        <v>8.3788028763995825E-3</v>
      </c>
    </row>
    <row r="2353" spans="1:5" x14ac:dyDescent="0.2">
      <c r="A2353" s="41">
        <f>Prices!G2353</f>
        <v>43833</v>
      </c>
      <c r="B2353" s="21">
        <f>Prices!H2353</f>
        <v>-8.828195812865796E-3</v>
      </c>
      <c r="C2353" s="21">
        <f>Prices!I2353</f>
        <v>-1.2139034684495176E-2</v>
      </c>
      <c r="D2353" s="21">
        <f>Prices!J2353</f>
        <v>-1.6006155339520323E-2</v>
      </c>
      <c r="E2353" s="21">
        <f>Prices!K2353</f>
        <v>-7.0598705613004187E-3</v>
      </c>
    </row>
    <row r="2354" spans="1:5" x14ac:dyDescent="0.2">
      <c r="A2354" s="41">
        <f>Prices!G2354</f>
        <v>43836</v>
      </c>
      <c r="B2354" s="21">
        <f>Prices!H2354</f>
        <v>-2.0355209560087894E-3</v>
      </c>
      <c r="C2354" s="21">
        <f>Prices!I2354</f>
        <v>1.4885573897266191E-2</v>
      </c>
      <c r="D2354" s="21">
        <f>Prices!J2354</f>
        <v>4.1936063159848658E-3</v>
      </c>
      <c r="E2354" s="21">
        <f>Prices!K2354</f>
        <v>3.5333726923132414E-3</v>
      </c>
    </row>
    <row r="2355" spans="1:5" x14ac:dyDescent="0.2">
      <c r="A2355" s="41">
        <f>Prices!G2355</f>
        <v>43837</v>
      </c>
      <c r="B2355" s="21">
        <f>Prices!H2355</f>
        <v>-9.2648871627378625E-3</v>
      </c>
      <c r="C2355" s="21">
        <f>Prices!I2355</f>
        <v>2.0916204477157141E-3</v>
      </c>
      <c r="D2355" s="21">
        <f>Prices!J2355</f>
        <v>1.2106995254016262E-2</v>
      </c>
      <c r="E2355" s="21">
        <f>Prices!K2355</f>
        <v>-2.8032384509980579E-3</v>
      </c>
    </row>
    <row r="2356" spans="1:5" x14ac:dyDescent="0.2">
      <c r="A2356" s="41">
        <f>Prices!G2356</f>
        <v>43838</v>
      </c>
      <c r="B2356" s="21">
        <f>Prices!H2356</f>
        <v>-3.4317727356196065E-3</v>
      </c>
      <c r="C2356" s="21">
        <f>Prices!I2356</f>
        <v>-7.8086402974938407E-3</v>
      </c>
      <c r="D2356" s="21">
        <f>Prices!J2356</f>
        <v>1.8753795515473737E-3</v>
      </c>
      <c r="E2356" s="21">
        <f>Prices!K2356</f>
        <v>4.9024513105131451E-3</v>
      </c>
    </row>
    <row r="2357" spans="1:5" x14ac:dyDescent="0.2">
      <c r="A2357" s="41">
        <f>Prices!G2357</f>
        <v>43839</v>
      </c>
      <c r="B2357" s="21">
        <f>Prices!H2357</f>
        <v>1.0330559135267207E-2</v>
      </c>
      <c r="C2357" s="21">
        <f>Prices!I2357</f>
        <v>4.7991747762867742E-3</v>
      </c>
      <c r="D2357" s="21">
        <f>Prices!J2357</f>
        <v>1.0982492154379075E-2</v>
      </c>
      <c r="E2357" s="21">
        <f>Prices!K2357</f>
        <v>6.6552624994673515E-3</v>
      </c>
    </row>
    <row r="2358" spans="1:5" x14ac:dyDescent="0.2">
      <c r="A2358" s="41">
        <f>Prices!G2358</f>
        <v>43840</v>
      </c>
      <c r="B2358" s="21">
        <f>Prices!H2358</f>
        <v>-8.3503210380012505E-3</v>
      </c>
      <c r="C2358" s="21">
        <f>Prices!I2358</f>
        <v>-9.4105967769252397E-3</v>
      </c>
      <c r="D2358" s="21">
        <f>Prices!J2358</f>
        <v>5.3492454823049762E-3</v>
      </c>
      <c r="E2358" s="21">
        <f>Prices!K2358</f>
        <v>-2.8551785323552847E-3</v>
      </c>
    </row>
    <row r="2359" spans="1:5" x14ac:dyDescent="0.2">
      <c r="A2359" s="41">
        <f>Prices!G2359</f>
        <v>43843</v>
      </c>
      <c r="B2359" s="21">
        <f>Prices!H2359</f>
        <v>-4.2963509032359314E-3</v>
      </c>
      <c r="C2359" s="21">
        <f>Prices!I2359</f>
        <v>4.3225782451390415E-3</v>
      </c>
      <c r="D2359" s="21">
        <f>Prices!J2359</f>
        <v>3.1352505216501347E-2</v>
      </c>
      <c r="E2359" s="21">
        <f>Prices!K2359</f>
        <v>6.9762152039845038E-3</v>
      </c>
    </row>
    <row r="2360" spans="1:5" x14ac:dyDescent="0.2">
      <c r="A2360" s="41">
        <f>Prices!G2360</f>
        <v>43844</v>
      </c>
      <c r="B2360" s="21">
        <f>Prices!H2360</f>
        <v>2.588933564446443E-3</v>
      </c>
      <c r="C2360" s="21">
        <f>Prices!I2360</f>
        <v>-1.1558211725246736E-2</v>
      </c>
      <c r="D2360" s="21">
        <f>Prices!J2360</f>
        <v>-1.8652157569027827E-2</v>
      </c>
      <c r="E2360" s="21">
        <f>Prices!K2360</f>
        <v>-1.5145329342819425E-3</v>
      </c>
    </row>
    <row r="2361" spans="1:5" x14ac:dyDescent="0.2">
      <c r="A2361" s="41">
        <f>Prices!G2361</f>
        <v>43845</v>
      </c>
      <c r="B2361" s="21">
        <f>Prices!H2361</f>
        <v>-7.7465327141904884E-3</v>
      </c>
      <c r="C2361" s="21">
        <f>Prices!I2361</f>
        <v>-3.9691265782663132E-3</v>
      </c>
      <c r="D2361" s="21">
        <f>Prices!J2361</f>
        <v>-6.9153333287568231E-3</v>
      </c>
      <c r="E2361" s="21">
        <f>Prices!K2361</f>
        <v>1.8701969703727173E-3</v>
      </c>
    </row>
    <row r="2362" spans="1:5" x14ac:dyDescent="0.2">
      <c r="A2362" s="41">
        <f>Prices!G2362</f>
        <v>43846</v>
      </c>
      <c r="B2362" s="21">
        <f>Prices!H2362</f>
        <v>5.3782027217785583E-3</v>
      </c>
      <c r="C2362" s="21">
        <f>Prices!I2362</f>
        <v>8.5499110405240497E-3</v>
      </c>
      <c r="D2362" s="21">
        <f>Prices!J2362</f>
        <v>1.3682497111328518E-2</v>
      </c>
      <c r="E2362" s="21">
        <f>Prices!K2362</f>
        <v>8.3665531691350381E-3</v>
      </c>
    </row>
    <row r="2363" spans="1:5" x14ac:dyDescent="0.2">
      <c r="A2363" s="41">
        <f>Prices!G2363</f>
        <v>43847</v>
      </c>
      <c r="B2363" s="21">
        <f>Prices!H2363</f>
        <v>-8.1105906572976477E-3</v>
      </c>
      <c r="C2363" s="21">
        <f>Prices!I2363</f>
        <v>-7.0396614128702684E-3</v>
      </c>
      <c r="D2363" s="21">
        <f>Prices!J2363</f>
        <v>1.4059949885387724E-3</v>
      </c>
      <c r="E2363" s="21">
        <f>Prices!K2363</f>
        <v>3.8621620690157954E-3</v>
      </c>
    </row>
    <row r="2364" spans="1:5" x14ac:dyDescent="0.2">
      <c r="A2364" s="41">
        <f>Prices!G2364</f>
        <v>43851</v>
      </c>
      <c r="B2364" s="21">
        <f>Prices!H2364</f>
        <v>5.4804303313040342E-3</v>
      </c>
      <c r="C2364" s="21">
        <f>Prices!I2364</f>
        <v>1.4629525173991187E-2</v>
      </c>
      <c r="D2364" s="21">
        <f>Prices!J2364</f>
        <v>-5.3753966322355184E-3</v>
      </c>
      <c r="E2364" s="21">
        <f>Prices!K2364</f>
        <v>-2.6519776099730441E-3</v>
      </c>
    </row>
    <row r="2365" spans="1:5" x14ac:dyDescent="0.2">
      <c r="A2365" s="41">
        <f>Prices!G2365</f>
        <v>43852</v>
      </c>
      <c r="B2365" s="21">
        <f>Prices!H2365</f>
        <v>4.4122809812894457E-3</v>
      </c>
      <c r="C2365" s="21">
        <f>Prices!I2365</f>
        <v>-2.3995494045593313E-3</v>
      </c>
      <c r="D2365" s="21">
        <f>Prices!J2365</f>
        <v>8.7521913908854554E-3</v>
      </c>
      <c r="E2365" s="21">
        <f>Prices!K2365</f>
        <v>2.8907608994432898E-4</v>
      </c>
    </row>
    <row r="2366" spans="1:5" x14ac:dyDescent="0.2">
      <c r="A2366" s="41">
        <f>Prices!G2366</f>
        <v>43853</v>
      </c>
      <c r="B2366" s="21">
        <f>Prices!H2366</f>
        <v>-2.4979454536614462E-3</v>
      </c>
      <c r="C2366" s="21">
        <f>Prices!I2366</f>
        <v>-1.525911206822772E-3</v>
      </c>
      <c r="D2366" s="21">
        <f>Prices!J2366</f>
        <v>1.0994971467025882E-2</v>
      </c>
      <c r="E2366" s="21">
        <f>Prices!K2366</f>
        <v>1.1409765936629679E-3</v>
      </c>
    </row>
    <row r="2367" spans="1:5" x14ac:dyDescent="0.2">
      <c r="A2367" s="41">
        <f>Prices!G2367</f>
        <v>43854</v>
      </c>
      <c r="B2367" s="21">
        <f>Prices!H2367</f>
        <v>-1.2434388670496753E-2</v>
      </c>
      <c r="C2367" s="21">
        <f>Prices!I2367</f>
        <v>-1.2172426697528604E-2</v>
      </c>
      <c r="D2367" s="21">
        <f>Prices!J2367</f>
        <v>-9.4122618322638463E-3</v>
      </c>
      <c r="E2367" s="21">
        <f>Prices!K2367</f>
        <v>-9.0421608663121544E-3</v>
      </c>
    </row>
    <row r="2368" spans="1:5" x14ac:dyDescent="0.2">
      <c r="A2368" s="41">
        <f>Prices!G2368</f>
        <v>43857</v>
      </c>
      <c r="B2368" s="21">
        <f>Prices!H2368</f>
        <v>1.3027866110860424E-2</v>
      </c>
      <c r="C2368" s="21">
        <f>Prices!I2368</f>
        <v>-1.7887463708796014E-2</v>
      </c>
      <c r="D2368" s="21">
        <f>Prices!J2368</f>
        <v>-4.1041282701199222E-2</v>
      </c>
      <c r="E2368" s="21">
        <f>Prices!K2368</f>
        <v>-1.5730711690954746E-2</v>
      </c>
    </row>
    <row r="2369" spans="1:5" x14ac:dyDescent="0.2">
      <c r="A2369" s="41">
        <f>Prices!G2369</f>
        <v>43858</v>
      </c>
      <c r="B2369" s="21">
        <f>Prices!H2369</f>
        <v>6.3872445242153372E-3</v>
      </c>
      <c r="C2369" s="21">
        <f>Prices!I2369</f>
        <v>1.3624365845000153E-2</v>
      </c>
      <c r="D2369" s="21">
        <f>Prices!J2369</f>
        <v>3.2348143576178767E-2</v>
      </c>
      <c r="E2369" s="21">
        <f>Prices!K2369</f>
        <v>1.0053584464402299E-2</v>
      </c>
    </row>
    <row r="2370" spans="1:5" x14ac:dyDescent="0.2">
      <c r="A2370" s="41">
        <f>Prices!G2370</f>
        <v>43859</v>
      </c>
      <c r="B2370" s="21">
        <f>Prices!H2370</f>
        <v>-6.0892534964336895E-3</v>
      </c>
      <c r="C2370" s="21">
        <f>Prices!I2370</f>
        <v>2.5630979513993069E-3</v>
      </c>
      <c r="D2370" s="21">
        <f>Prices!J2370</f>
        <v>-9.7996717246544573E-3</v>
      </c>
      <c r="E2370" s="21">
        <f>Prices!K2370</f>
        <v>-8.668742243146399E-4</v>
      </c>
    </row>
    <row r="2371" spans="1:5" x14ac:dyDescent="0.2">
      <c r="A2371" s="41">
        <f>Prices!G2371</f>
        <v>43860</v>
      </c>
      <c r="B2371" s="21">
        <f>Prices!H2371</f>
        <v>5.9539791140259084E-3</v>
      </c>
      <c r="C2371" s="21">
        <f>Prices!I2371</f>
        <v>6.8244891233426586E-3</v>
      </c>
      <c r="D2371" s="21">
        <f>Prices!J2371</f>
        <v>1.0995503731296985E-3</v>
      </c>
      <c r="E2371" s="21">
        <f>Prices!K2371</f>
        <v>3.1343588645345033E-3</v>
      </c>
    </row>
    <row r="2372" spans="1:5" x14ac:dyDescent="0.2">
      <c r="A2372" s="41">
        <f>Prices!G2372</f>
        <v>43861</v>
      </c>
      <c r="B2372" s="21">
        <f>Prices!H2372</f>
        <v>-1.7927670848890048E-2</v>
      </c>
      <c r="C2372" s="21">
        <f>Prices!I2372</f>
        <v>7.3791355788979995E-2</v>
      </c>
      <c r="D2372" s="21">
        <f>Prices!J2372</f>
        <v>-3.8159424296452138E-2</v>
      </c>
      <c r="E2372" s="21">
        <f>Prices!K2372</f>
        <v>-1.7705820200054956E-2</v>
      </c>
    </row>
    <row r="2373" spans="1:5" x14ac:dyDescent="0.2">
      <c r="A2373" s="41">
        <f>Prices!G2373</f>
        <v>43864</v>
      </c>
      <c r="B2373" s="21">
        <f>Prices!H2373</f>
        <v>-1.9216007339688101E-3</v>
      </c>
      <c r="C2373" s="21">
        <f>Prices!I2373</f>
        <v>-2.2501683335706124E-3</v>
      </c>
      <c r="D2373" s="21">
        <f>Prices!J2373</f>
        <v>1.6495437048875905E-2</v>
      </c>
      <c r="E2373" s="21">
        <f>Prices!K2373</f>
        <v>7.2546137847255832E-3</v>
      </c>
    </row>
    <row r="2374" spans="1:5" x14ac:dyDescent="0.2">
      <c r="A2374" s="41">
        <f>Prices!G2374</f>
        <v>43865</v>
      </c>
      <c r="B2374" s="21">
        <f>Prices!H2374</f>
        <v>8.7508273588543586E-3</v>
      </c>
      <c r="C2374" s="21">
        <f>Prices!I2374</f>
        <v>2.2687341786434612E-2</v>
      </c>
      <c r="D2374" s="21">
        <f>Prices!J2374</f>
        <v>2.8294241602387027E-2</v>
      </c>
      <c r="E2374" s="21">
        <f>Prices!K2374</f>
        <v>1.4980414158696442E-2</v>
      </c>
    </row>
    <row r="2375" spans="1:5" x14ac:dyDescent="0.2">
      <c r="A2375" s="41">
        <f>Prices!G2375</f>
        <v>43866</v>
      </c>
      <c r="B2375" s="21">
        <f>Prices!H2375</f>
        <v>1.336051108129708E-2</v>
      </c>
      <c r="C2375" s="21">
        <f>Prices!I2375</f>
        <v>-4.781236115813603E-3</v>
      </c>
      <c r="D2375" s="21">
        <f>Prices!J2375</f>
        <v>1.468860398397287E-2</v>
      </c>
      <c r="E2375" s="21">
        <f>Prices!K2375</f>
        <v>1.125059574111642E-2</v>
      </c>
    </row>
    <row r="2376" spans="1:5" x14ac:dyDescent="0.2">
      <c r="A2376" s="41">
        <f>Prices!G2376</f>
        <v>43867</v>
      </c>
      <c r="B2376" s="21">
        <f>Prices!H2376</f>
        <v>-4.2806394791906465E-3</v>
      </c>
      <c r="C2376" s="21">
        <f>Prices!I2376</f>
        <v>5.0787324782044507E-3</v>
      </c>
      <c r="D2376" s="21">
        <f>Prices!J2376</f>
        <v>1.3918014438448978E-2</v>
      </c>
      <c r="E2376" s="21">
        <f>Prices!K2376</f>
        <v>3.325672909989974E-3</v>
      </c>
    </row>
    <row r="2377" spans="1:5" x14ac:dyDescent="0.2">
      <c r="A2377" s="41">
        <f>Prices!G2377</f>
        <v>43868</v>
      </c>
      <c r="B2377" s="21">
        <f>Prices!H2377</f>
        <v>1.2038078260073136E-3</v>
      </c>
      <c r="C2377" s="21">
        <f>Prices!I2377</f>
        <v>1.4169136491250622E-2</v>
      </c>
      <c r="D2377" s="21">
        <f>Prices!J2377</f>
        <v>-1.0462303643019033E-2</v>
      </c>
      <c r="E2377" s="21">
        <f>Prices!K2377</f>
        <v>-5.4008535657978918E-3</v>
      </c>
    </row>
    <row r="2378" spans="1:5" x14ac:dyDescent="0.2">
      <c r="A2378" s="41">
        <f>Prices!G2378</f>
        <v>43871</v>
      </c>
      <c r="B2378" s="21">
        <f>Prices!H2378</f>
        <v>-1.0304936268077195E-2</v>
      </c>
      <c r="C2378" s="21">
        <f>Prices!I2378</f>
        <v>2.6273579137471748E-2</v>
      </c>
      <c r="D2378" s="21">
        <f>Prices!J2378</f>
        <v>4.523234367217821E-2</v>
      </c>
      <c r="E2378" s="21">
        <f>Prices!K2378</f>
        <v>7.3263978188391476E-3</v>
      </c>
    </row>
    <row r="2379" spans="1:5" x14ac:dyDescent="0.2">
      <c r="A2379" s="41">
        <f>Prices!G2379</f>
        <v>43872</v>
      </c>
      <c r="B2379" s="21">
        <f>Prices!H2379</f>
        <v>1.3017028843181652E-3</v>
      </c>
      <c r="C2379" s="21">
        <f>Prices!I2379</f>
        <v>7.9150261695377644E-3</v>
      </c>
      <c r="D2379" s="21">
        <f>Prices!J2379</f>
        <v>1.8709248204569207E-2</v>
      </c>
      <c r="E2379" s="21">
        <f>Prices!K2379</f>
        <v>1.6884725205512652E-3</v>
      </c>
    </row>
    <row r="2380" spans="1:5" x14ac:dyDescent="0.2">
      <c r="A2380" s="41">
        <f>Prices!G2380</f>
        <v>43873</v>
      </c>
      <c r="B2380" s="21">
        <f>Prices!H2380</f>
        <v>3.8992849106398303E-3</v>
      </c>
      <c r="C2380" s="21">
        <f>Prices!I2380</f>
        <v>4.2774697428888953E-3</v>
      </c>
      <c r="D2380" s="21">
        <f>Prices!J2380</f>
        <v>1.7357968602717433E-2</v>
      </c>
      <c r="E2380" s="21">
        <f>Prices!K2380</f>
        <v>6.4626464150101537E-3</v>
      </c>
    </row>
    <row r="2381" spans="1:5" x14ac:dyDescent="0.2">
      <c r="A2381" s="41">
        <f>Prices!G2381</f>
        <v>43874</v>
      </c>
      <c r="B2381" s="21">
        <f>Prices!H2381</f>
        <v>1.3724632880153706E-2</v>
      </c>
      <c r="C2381" s="21">
        <f>Prices!I2381</f>
        <v>-4.6898166666666796E-3</v>
      </c>
      <c r="D2381" s="21">
        <f>Prices!J2381</f>
        <v>-6.4577913595036396E-3</v>
      </c>
      <c r="E2381" s="21">
        <f>Prices!K2381</f>
        <v>-1.6304458062382787E-3</v>
      </c>
    </row>
    <row r="2382" spans="1:5" x14ac:dyDescent="0.2">
      <c r="A2382" s="41">
        <f>Prices!G2382</f>
        <v>43875</v>
      </c>
      <c r="B2382" s="21">
        <f>Prices!H2382</f>
        <v>3.8315528871878364E-3</v>
      </c>
      <c r="C2382" s="21">
        <f>Prices!I2382</f>
        <v>-6.9771660741853037E-3</v>
      </c>
      <c r="D2382" s="21">
        <f>Prices!J2382</f>
        <v>7.0204525782259664E-2</v>
      </c>
      <c r="E2382" s="21">
        <f>Prices!K2382</f>
        <v>1.8435334086464028E-3</v>
      </c>
    </row>
    <row r="2383" spans="1:5" x14ac:dyDescent="0.2">
      <c r="A2383" s="41">
        <f>Prices!G2383</f>
        <v>43879</v>
      </c>
      <c r="B2383" s="21">
        <f>Prices!H2383</f>
        <v>1.4759798294185833E-2</v>
      </c>
      <c r="C2383" s="21">
        <f>Prices!I2383</f>
        <v>9.742990457954015E-3</v>
      </c>
      <c r="D2383" s="21">
        <f>Prices!J2383</f>
        <v>2.3396256366158719E-2</v>
      </c>
      <c r="E2383" s="21">
        <f>Prices!K2383</f>
        <v>-2.9199426231170111E-3</v>
      </c>
    </row>
    <row r="2384" spans="1:5" x14ac:dyDescent="0.2">
      <c r="A2384" s="41">
        <f>Prices!G2384</f>
        <v>43880</v>
      </c>
      <c r="B2384" s="21">
        <f>Prices!H2384</f>
        <v>-1.6300200156754784E-2</v>
      </c>
      <c r="C2384" s="21">
        <f>Prices!I2384</f>
        <v>6.7496499489740902E-3</v>
      </c>
      <c r="D2384" s="21">
        <f>Prices!J2384</f>
        <v>6.1132338552655874E-2</v>
      </c>
      <c r="E2384" s="21">
        <f>Prices!K2384</f>
        <v>4.70578579780212E-3</v>
      </c>
    </row>
    <row r="2385" spans="1:5" x14ac:dyDescent="0.2">
      <c r="A2385" s="41">
        <f>Prices!G2385</f>
        <v>43881</v>
      </c>
      <c r="B2385" s="21">
        <f>Prices!H2385</f>
        <v>8.4820903009526818E-5</v>
      </c>
      <c r="C2385" s="21">
        <f>Prices!I2385</f>
        <v>-7.8886268431606066E-3</v>
      </c>
      <c r="D2385" s="21">
        <f>Prices!J2385</f>
        <v>-1.9065720313618417E-2</v>
      </c>
      <c r="E2385" s="21">
        <f>Prices!K2385</f>
        <v>-3.8155198009305336E-3</v>
      </c>
    </row>
    <row r="2386" spans="1:5" x14ac:dyDescent="0.2">
      <c r="A2386" s="41">
        <f>Prices!G2386</f>
        <v>43882</v>
      </c>
      <c r="B2386" s="21">
        <f>Prices!H2386</f>
        <v>7.5623279052501116E-3</v>
      </c>
      <c r="C2386" s="21">
        <f>Prices!I2386</f>
        <v>-2.6533823155827307E-2</v>
      </c>
      <c r="D2386" s="21">
        <f>Prices!J2386</f>
        <v>-4.7392400893491171E-2</v>
      </c>
      <c r="E2386" s="21">
        <f>Prices!K2386</f>
        <v>-1.0518102889622738E-2</v>
      </c>
    </row>
    <row r="2387" spans="1:5" x14ac:dyDescent="0.2">
      <c r="A2387" s="41">
        <f>Prices!G2387</f>
        <v>43885</v>
      </c>
      <c r="B2387" s="21">
        <f>Prices!H2387</f>
        <v>-1.9059007852821944E-2</v>
      </c>
      <c r="C2387" s="21">
        <f>Prices!I2387</f>
        <v>-4.1355550851056466E-2</v>
      </c>
      <c r="D2387" s="21">
        <f>Prices!J2387</f>
        <v>-7.0697458276729686E-2</v>
      </c>
      <c r="E2387" s="21">
        <f>Prices!K2387</f>
        <v>-3.3513626544828146E-2</v>
      </c>
    </row>
    <row r="2388" spans="1:5" x14ac:dyDescent="0.2">
      <c r="A2388" s="41">
        <f>Prices!G2388</f>
        <v>43886</v>
      </c>
      <c r="B2388" s="21">
        <f>Prices!H2388</f>
        <v>-1.6591886476795863E-2</v>
      </c>
      <c r="C2388" s="21">
        <f>Prices!I2388</f>
        <v>-1.8190498660957899E-2</v>
      </c>
      <c r="D2388" s="21">
        <f>Prices!J2388</f>
        <v>-4.1093385860182519E-2</v>
      </c>
      <c r="E2388" s="21">
        <f>Prices!K2388</f>
        <v>-3.0279995672499505E-2</v>
      </c>
    </row>
    <row r="2389" spans="1:5" x14ac:dyDescent="0.2">
      <c r="A2389" s="41">
        <f>Prices!G2389</f>
        <v>43887</v>
      </c>
      <c r="B2389" s="21">
        <f>Prices!H2389</f>
        <v>-5.3326781170649259E-3</v>
      </c>
      <c r="C2389" s="21">
        <f>Prices!I2389</f>
        <v>3.4723154231048881E-3</v>
      </c>
      <c r="D2389" s="21">
        <f>Prices!J2389</f>
        <v>2.1370061276434038E-2</v>
      </c>
      <c r="E2389" s="21">
        <f>Prices!K2389</f>
        <v>-3.7785404903645237E-3</v>
      </c>
    </row>
    <row r="2390" spans="1:5" x14ac:dyDescent="0.2">
      <c r="A2390" s="41">
        <f>Prices!G2390</f>
        <v>43888</v>
      </c>
      <c r="B2390" s="21">
        <f>Prices!H2390</f>
        <v>-2.9706564701382471E-2</v>
      </c>
      <c r="C2390" s="21">
        <f>Prices!I2390</f>
        <v>-4.8136265475826057E-2</v>
      </c>
      <c r="D2390" s="21">
        <f>Prices!J2390</f>
        <v>-5.5665707478267268E-2</v>
      </c>
      <c r="E2390" s="21">
        <f>Prices!K2390</f>
        <v>-4.4163242638266431E-2</v>
      </c>
    </row>
    <row r="2391" spans="1:5" x14ac:dyDescent="0.2">
      <c r="A2391" s="41">
        <f>Prices!G2391</f>
        <v>43889</v>
      </c>
      <c r="B2391" s="21">
        <f>Prices!H2391</f>
        <v>-2.4637579629419707E-2</v>
      </c>
      <c r="C2391" s="21">
        <f>Prices!I2391</f>
        <v>-2.9184674487248152E-4</v>
      </c>
      <c r="D2391" s="21">
        <f>Prices!J2391</f>
        <v>6.9160662078814994E-2</v>
      </c>
      <c r="E2391" s="21">
        <f>Prices!K2391</f>
        <v>-8.2383404227317492E-3</v>
      </c>
    </row>
    <row r="2392" spans="1:5" x14ac:dyDescent="0.2">
      <c r="A2392" s="41">
        <f>Prices!G2392</f>
        <v>43892</v>
      </c>
      <c r="B2392" s="21">
        <f>Prices!H2392</f>
        <v>7.6151246958523502E-2</v>
      </c>
      <c r="C2392" s="21">
        <f>Prices!I2392</f>
        <v>3.7266114293297958E-2</v>
      </c>
      <c r="D2392" s="21">
        <f>Prices!J2392</f>
        <v>2.3549590579775348E-2</v>
      </c>
      <c r="E2392" s="21">
        <f>Prices!K2392</f>
        <v>4.6039228742320359E-2</v>
      </c>
    </row>
    <row r="2393" spans="1:5" x14ac:dyDescent="0.2">
      <c r="A2393" s="41">
        <f>Prices!G2393</f>
        <v>43893</v>
      </c>
      <c r="B2393" s="21">
        <f>Prices!H2393</f>
        <v>-2.5629962970600873E-2</v>
      </c>
      <c r="C2393" s="21">
        <f>Prices!I2393</f>
        <v>-2.3009811415430237E-2</v>
      </c>
      <c r="D2393" s="21">
        <f>Prices!J2393</f>
        <v>-3.8129014303397102E-2</v>
      </c>
      <c r="E2393" s="21">
        <f>Prices!K2393</f>
        <v>-2.8107896034326951E-2</v>
      </c>
    </row>
    <row r="2394" spans="1:5" x14ac:dyDescent="0.2">
      <c r="A2394" s="41">
        <f>Prices!G2394</f>
        <v>43894</v>
      </c>
      <c r="B2394" s="21">
        <f>Prices!H2394</f>
        <v>3.4186287217742126E-2</v>
      </c>
      <c r="C2394" s="21">
        <f>Prices!I2394</f>
        <v>3.5013229022532899E-2</v>
      </c>
      <c r="D2394" s="21">
        <f>Prices!J2394</f>
        <v>7.0028920471897571E-2</v>
      </c>
      <c r="E2394" s="21">
        <f>Prices!K2394</f>
        <v>4.2202590777125959E-2</v>
      </c>
    </row>
    <row r="2395" spans="1:5" x14ac:dyDescent="0.2">
      <c r="A2395" s="41">
        <f>Prices!G2395</f>
        <v>43895</v>
      </c>
      <c r="B2395" s="21">
        <f>Prices!H2395</f>
        <v>-7.2787196923339102E-3</v>
      </c>
      <c r="C2395" s="21">
        <f>Prices!I2395</f>
        <v>-2.6216794334800841E-2</v>
      </c>
      <c r="D2395" s="21">
        <f>Prices!J2395</f>
        <v>-3.9436205827319437E-2</v>
      </c>
      <c r="E2395" s="21">
        <f>Prices!K2395</f>
        <v>-3.3922077118805904E-2</v>
      </c>
    </row>
    <row r="2396" spans="1:5" x14ac:dyDescent="0.2">
      <c r="A2396" s="41">
        <f>Prices!G2396</f>
        <v>43896</v>
      </c>
      <c r="B2396" s="21">
        <f>Prices!H2396</f>
        <v>1.1300627124622851E-2</v>
      </c>
      <c r="C2396" s="21">
        <f>Prices!I2396</f>
        <v>-1.1922923974318267E-2</v>
      </c>
      <c r="D2396" s="21">
        <f>Prices!J2396</f>
        <v>-2.6528675613345265E-2</v>
      </c>
      <c r="E2396" s="21">
        <f>Prices!K2396</f>
        <v>-1.7053851930321828E-2</v>
      </c>
    </row>
    <row r="2397" spans="1:5" x14ac:dyDescent="0.2">
      <c r="A2397" s="41">
        <f>Prices!G2397</f>
        <v>43899</v>
      </c>
      <c r="B2397" s="21">
        <f>Prices!H2397</f>
        <v>-5.9718045511335683E-4</v>
      </c>
      <c r="C2397" s="21">
        <f>Prices!I2397</f>
        <v>-5.2853832493126363E-2</v>
      </c>
      <c r="D2397" s="21">
        <f>Prices!J2397</f>
        <v>-7.7431972755239165E-2</v>
      </c>
      <c r="E2397" s="21">
        <f>Prices!K2397</f>
        <v>-7.5969697282486814E-2</v>
      </c>
    </row>
    <row r="2398" spans="1:5" x14ac:dyDescent="0.2">
      <c r="A2398" s="41">
        <f>Prices!G2398</f>
        <v>43900</v>
      </c>
      <c r="B2398" s="21">
        <f>Prices!H2398</f>
        <v>2.2448091435140129E-2</v>
      </c>
      <c r="C2398" s="21">
        <f>Prices!I2398</f>
        <v>5.0655066699399232E-2</v>
      </c>
      <c r="D2398" s="21">
        <f>Prices!J2398</f>
        <v>6.3722234905687181E-2</v>
      </c>
      <c r="E2398" s="21">
        <f>Prices!K2398</f>
        <v>4.9396305955674791E-2</v>
      </c>
    </row>
    <row r="2399" spans="1:5" x14ac:dyDescent="0.2">
      <c r="A2399" s="41">
        <f>Prices!G2399</f>
        <v>43901</v>
      </c>
      <c r="B2399" s="21">
        <f>Prices!H2399</f>
        <v>-4.4745080803536827E-2</v>
      </c>
      <c r="C2399" s="21">
        <f>Prices!I2399</f>
        <v>-3.7508896424814031E-2</v>
      </c>
      <c r="D2399" s="21">
        <f>Prices!J2399</f>
        <v>-5.5959783660765372E-2</v>
      </c>
      <c r="E2399" s="21">
        <f>Prices!K2399</f>
        <v>-4.8868444911533415E-2</v>
      </c>
    </row>
    <row r="2400" spans="1:5" x14ac:dyDescent="0.2">
      <c r="A2400" s="41">
        <f>Prices!G2400</f>
        <v>43902</v>
      </c>
      <c r="B2400" s="21">
        <f>Prices!H2400</f>
        <v>-9.0710772673577952E-2</v>
      </c>
      <c r="C2400" s="21">
        <f>Prices!I2400</f>
        <v>-7.9220825190637445E-2</v>
      </c>
      <c r="D2400" s="21">
        <f>Prices!J2400</f>
        <v>-0.12236779932165265</v>
      </c>
      <c r="E2400" s="21">
        <f>Prices!K2400</f>
        <v>-9.5112680886335954E-2</v>
      </c>
    </row>
    <row r="2401" spans="1:5" x14ac:dyDescent="0.2">
      <c r="A2401" s="41">
        <f>Prices!G2401</f>
        <v>43903</v>
      </c>
      <c r="B2401" s="21">
        <f>Prices!H2401</f>
        <v>9.65887704461805E-2</v>
      </c>
      <c r="C2401" s="21">
        <f>Prices!I2401</f>
        <v>6.4648336895345215E-2</v>
      </c>
      <c r="D2401" s="21">
        <f>Prices!J2401</f>
        <v>0.11340185035317263</v>
      </c>
      <c r="E2401" s="21">
        <f>Prices!K2401</f>
        <v>9.2871249732820349E-2</v>
      </c>
    </row>
    <row r="2402" spans="1:5" x14ac:dyDescent="0.2">
      <c r="A2402" s="41">
        <f>Prices!G2402</f>
        <v>43906</v>
      </c>
      <c r="B2402" s="21">
        <f>Prices!H2402</f>
        <v>-6.4329751012111205E-2</v>
      </c>
      <c r="C2402" s="21">
        <f>Prices!I2402</f>
        <v>-5.3697516638655407E-2</v>
      </c>
      <c r="D2402" s="21">
        <f>Prices!J2402</f>
        <v>-0.18452068945332978</v>
      </c>
      <c r="E2402" s="21">
        <f>Prices!K2402</f>
        <v>-0.11984055248695646</v>
      </c>
    </row>
    <row r="2403" spans="1:5" x14ac:dyDescent="0.2">
      <c r="A2403" s="41">
        <f>Prices!G2403</f>
        <v>43907</v>
      </c>
      <c r="B2403" s="21">
        <f>Prices!H2403</f>
        <v>0.11708539254891162</v>
      </c>
      <c r="C2403" s="21">
        <f>Prices!I2403</f>
        <v>7.0266132505629519E-2</v>
      </c>
      <c r="D2403" s="21">
        <f>Prices!J2403</f>
        <v>0.10626251066463954</v>
      </c>
      <c r="E2403" s="21">
        <f>Prices!K2403</f>
        <v>5.9954849490479356E-2</v>
      </c>
    </row>
    <row r="2404" spans="1:5" x14ac:dyDescent="0.2">
      <c r="A2404" s="41">
        <f>Prices!G2404</f>
        <v>43908</v>
      </c>
      <c r="B2404" s="21">
        <f>Prices!H2404</f>
        <v>2.7838022184874533E-2</v>
      </c>
      <c r="C2404" s="21">
        <f>Prices!I2404</f>
        <v>1.2257741071784345E-2</v>
      </c>
      <c r="D2404" s="21">
        <f>Prices!J2404</f>
        <v>-6.6507014694457522E-2</v>
      </c>
      <c r="E2404" s="21">
        <f>Prices!K2404</f>
        <v>-5.1830762440945644E-2</v>
      </c>
    </row>
    <row r="2405" spans="1:5" x14ac:dyDescent="0.2">
      <c r="A2405" s="41">
        <f>Prices!G2405</f>
        <v>43909</v>
      </c>
      <c r="B2405" s="21">
        <f>Prices!H2405</f>
        <v>-2.1222580975204918E-2</v>
      </c>
      <c r="C2405" s="21">
        <f>Prices!I2405</f>
        <v>2.7830613770491786E-2</v>
      </c>
      <c r="D2405" s="21">
        <f>Prices!J2405</f>
        <v>5.0044606225892574E-2</v>
      </c>
      <c r="E2405" s="21">
        <f>Prices!K2405</f>
        <v>4.7078080724887172E-3</v>
      </c>
    </row>
    <row r="2406" spans="1:5" x14ac:dyDescent="0.2">
      <c r="A2406" s="41">
        <f>Prices!G2406</f>
        <v>43910</v>
      </c>
      <c r="B2406" s="21">
        <f>Prices!H2406</f>
        <v>-4.587675462295817E-2</v>
      </c>
      <c r="C2406" s="21">
        <f>Prices!I2406</f>
        <v>-1.8522798493442738E-2</v>
      </c>
      <c r="D2406" s="21">
        <f>Prices!J2406</f>
        <v>-3.390154039020743E-2</v>
      </c>
      <c r="E2406" s="21">
        <f>Prices!K2406</f>
        <v>-4.3359512424085644E-2</v>
      </c>
    </row>
    <row r="2407" spans="1:5" x14ac:dyDescent="0.2">
      <c r="A2407" s="41">
        <f>Prices!G2407</f>
        <v>43913</v>
      </c>
      <c r="B2407" s="21">
        <f>Prices!H2407</f>
        <v>2.7198549357035904E-3</v>
      </c>
      <c r="C2407" s="21">
        <f>Prices!I2407</f>
        <v>3.0735291445974866E-2</v>
      </c>
      <c r="D2407" s="21">
        <f>Prices!J2407</f>
        <v>3.3730290524896178E-2</v>
      </c>
      <c r="E2407" s="21">
        <f>Prices!K2407</f>
        <v>-2.9293868023585024E-2</v>
      </c>
    </row>
    <row r="2408" spans="1:5" x14ac:dyDescent="0.2">
      <c r="A2408" s="41">
        <f>Prices!G2408</f>
        <v>43914</v>
      </c>
      <c r="B2408" s="21">
        <f>Prices!H2408</f>
        <v>6.5628289895555249E-3</v>
      </c>
      <c r="C2408" s="21">
        <f>Prices!I2408</f>
        <v>1.9586561315345863E-2</v>
      </c>
      <c r="D2408" s="21">
        <f>Prices!J2408</f>
        <v>0.17156413362100764</v>
      </c>
      <c r="E2408" s="21">
        <f>Prices!K2408</f>
        <v>9.3827739874460692E-2</v>
      </c>
    </row>
    <row r="2409" spans="1:5" x14ac:dyDescent="0.2">
      <c r="A2409" s="41">
        <f>Prices!G2409</f>
        <v>43915</v>
      </c>
      <c r="B2409" s="21">
        <f>Prices!H2409</f>
        <v>-4.8943436460490285E-2</v>
      </c>
      <c r="C2409" s="21">
        <f>Prices!I2409</f>
        <v>-2.7967604833883941E-2</v>
      </c>
      <c r="D2409" s="21">
        <f>Prices!J2409</f>
        <v>-1.4286996986339506E-2</v>
      </c>
      <c r="E2409" s="21">
        <f>Prices!K2409</f>
        <v>1.1535011665884554E-2</v>
      </c>
    </row>
    <row r="2410" spans="1:5" x14ac:dyDescent="0.2">
      <c r="A2410" s="41">
        <f>Prices!G2410</f>
        <v>43916</v>
      </c>
      <c r="B2410" s="21">
        <f>Prices!H2410</f>
        <v>3.8388573906870901E-3</v>
      </c>
      <c r="C2410" s="21">
        <f>Prices!I2410</f>
        <v>3.6933124513722992E-2</v>
      </c>
      <c r="D2410" s="21">
        <f>Prices!J2410</f>
        <v>4.7309172892573859E-2</v>
      </c>
      <c r="E2410" s="21">
        <f>Prices!K2410</f>
        <v>6.2414162984360866E-2</v>
      </c>
    </row>
    <row r="2411" spans="1:5" x14ac:dyDescent="0.2">
      <c r="A2411" s="41">
        <f>Prices!G2411</f>
        <v>43917</v>
      </c>
      <c r="B2411" s="21">
        <f>Prices!H2411</f>
        <v>-2.1854033254514243E-3</v>
      </c>
      <c r="C2411" s="21">
        <f>Prices!I2411</f>
        <v>-2.8325389512951049E-2</v>
      </c>
      <c r="D2411" s="21">
        <f>Prices!J2411</f>
        <v>-1.7532561118981493E-2</v>
      </c>
      <c r="E2411" s="21">
        <f>Prices!K2411</f>
        <v>-3.3687352317337549E-2</v>
      </c>
    </row>
    <row r="2412" spans="1:5" x14ac:dyDescent="0.2">
      <c r="A2412" s="41">
        <f>Prices!G2412</f>
        <v>43920</v>
      </c>
      <c r="B2412" s="21">
        <f>Prices!H2412</f>
        <v>5.1195826149238621E-2</v>
      </c>
      <c r="C2412" s="21">
        <f>Prices!I2412</f>
        <v>3.3603546996576528E-2</v>
      </c>
      <c r="D2412" s="21">
        <f>Prices!J2412</f>
        <v>5.0884426420645612E-2</v>
      </c>
      <c r="E2412" s="21">
        <f>Prices!K2412</f>
        <v>3.351600922771647E-2</v>
      </c>
    </row>
    <row r="2413" spans="1:5" x14ac:dyDescent="0.2">
      <c r="A2413" s="41">
        <f>Prices!G2413</f>
        <v>43921</v>
      </c>
      <c r="B2413" s="21">
        <f>Prices!H2413</f>
        <v>-1.3629911414038867E-2</v>
      </c>
      <c r="C2413" s="21">
        <f>Prices!I2413</f>
        <v>-7.2456229995098154E-3</v>
      </c>
      <c r="D2413" s="21">
        <f>Prices!J2413</f>
        <v>-7.4927560272877169E-3</v>
      </c>
      <c r="E2413" s="21">
        <f>Prices!K2413</f>
        <v>-1.601272174414059E-2</v>
      </c>
    </row>
    <row r="2414" spans="1:5" x14ac:dyDescent="0.2">
      <c r="A2414" s="41">
        <f>Prices!G2414</f>
        <v>43922</v>
      </c>
      <c r="B2414" s="21">
        <f>Prices!H2414</f>
        <v>4.5764259607990266E-3</v>
      </c>
      <c r="C2414" s="21">
        <f>Prices!I2414</f>
        <v>-2.1551791218296867E-2</v>
      </c>
      <c r="D2414" s="21">
        <f>Prices!J2414</f>
        <v>-7.7883195739240185E-2</v>
      </c>
      <c r="E2414" s="21">
        <f>Prices!K2414</f>
        <v>-4.4142430372115515E-2</v>
      </c>
    </row>
    <row r="2415" spans="1:5" x14ac:dyDescent="0.2">
      <c r="A2415" s="41">
        <f>Prices!G2415</f>
        <v>43923</v>
      </c>
      <c r="B2415" s="21">
        <f>Prices!H2415</f>
        <v>3.9513094116772285E-2</v>
      </c>
      <c r="C2415" s="21">
        <f>Prices!I2415</f>
        <v>5.8342050376347654E-3</v>
      </c>
      <c r="D2415" s="21">
        <f>Prices!J2415</f>
        <v>5.1014167665533794E-2</v>
      </c>
      <c r="E2415" s="21">
        <f>Prices!K2415</f>
        <v>2.2829347095729702E-2</v>
      </c>
    </row>
    <row r="2416" spans="1:5" x14ac:dyDescent="0.2">
      <c r="A2416" s="41">
        <f>Prices!G2416</f>
        <v>43924</v>
      </c>
      <c r="B2416" s="21">
        <f>Prices!H2416</f>
        <v>6.9954018610143189E-3</v>
      </c>
      <c r="C2416" s="21">
        <f>Prices!I2416</f>
        <v>-6.3788821733403722E-3</v>
      </c>
      <c r="D2416" s="21">
        <f>Prices!J2416</f>
        <v>-4.5249858545272637E-2</v>
      </c>
      <c r="E2416" s="21">
        <f>Prices!K2416</f>
        <v>-1.513712512700871E-2</v>
      </c>
    </row>
    <row r="2417" spans="1:5" x14ac:dyDescent="0.2">
      <c r="A2417" s="41">
        <f>Prices!G2417</f>
        <v>43927</v>
      </c>
      <c r="B2417" s="21">
        <f>Prices!H2417</f>
        <v>5.5155599826576251E-2</v>
      </c>
      <c r="C2417" s="21">
        <f>Prices!I2417</f>
        <v>4.7729224758516153E-2</v>
      </c>
      <c r="D2417" s="21">
        <f>Prices!J2417</f>
        <v>0.10040585022165671</v>
      </c>
      <c r="E2417" s="21">
        <f>Prices!K2417</f>
        <v>7.0331318944997889E-2</v>
      </c>
    </row>
    <row r="2418" spans="1:5" x14ac:dyDescent="0.2">
      <c r="A2418" s="41">
        <f>Prices!G2418</f>
        <v>43928</v>
      </c>
      <c r="B2418" s="21">
        <f>Prices!H2418</f>
        <v>-3.2362912468343302E-2</v>
      </c>
      <c r="C2418" s="21">
        <f>Prices!I2418</f>
        <v>7.0134557201624315E-3</v>
      </c>
      <c r="D2418" s="21">
        <f>Prices!J2418</f>
        <v>-3.4910638070276057E-2</v>
      </c>
      <c r="E2418" s="21">
        <f>Prices!K2418</f>
        <v>-1.6030529601932519E-3</v>
      </c>
    </row>
    <row r="2419" spans="1:5" x14ac:dyDescent="0.2">
      <c r="A2419" s="41">
        <f>Prices!G2419</f>
        <v>43929</v>
      </c>
      <c r="B2419" s="21">
        <f>Prices!H2419</f>
        <v>-1.2296892298201008E-3</v>
      </c>
      <c r="C2419" s="21">
        <f>Prices!I2419</f>
        <v>1.5609461840355499E-2</v>
      </c>
      <c r="D2419" s="21">
        <f>Prices!J2419</f>
        <v>3.0575549279384884E-2</v>
      </c>
      <c r="E2419" s="21">
        <f>Prices!K2419</f>
        <v>3.4056452745897747E-2</v>
      </c>
    </row>
    <row r="2420" spans="1:5" x14ac:dyDescent="0.2">
      <c r="A2420" s="41">
        <f>Prices!G2420</f>
        <v>43930</v>
      </c>
      <c r="B2420" s="21">
        <f>Prices!H2420</f>
        <v>-3.2826746394932577E-4</v>
      </c>
      <c r="C2420" s="21">
        <f>Prices!I2420</f>
        <v>-1.17484090296327E-4</v>
      </c>
      <c r="D2420" s="21">
        <f>Prices!J2420</f>
        <v>-1.4984017590968124E-2</v>
      </c>
      <c r="E2420" s="21">
        <f>Prices!K2420</f>
        <v>1.4487410195618944E-2</v>
      </c>
    </row>
    <row r="2421" spans="1:5" x14ac:dyDescent="0.2">
      <c r="A2421" s="41">
        <f>Prices!G2421</f>
        <v>43934</v>
      </c>
      <c r="B2421" s="21">
        <f>Prices!H2421</f>
        <v>2.8735734073203293E-2</v>
      </c>
      <c r="C2421" s="21">
        <f>Prices!I2421</f>
        <v>6.1735065980658144E-2</v>
      </c>
      <c r="D2421" s="21">
        <f>Prices!J2421</f>
        <v>2.6240685888857751E-2</v>
      </c>
      <c r="E2421" s="21">
        <f>Prices!K2421</f>
        <v>-1.0104660627883844E-2</v>
      </c>
    </row>
    <row r="2422" spans="1:5" x14ac:dyDescent="0.2">
      <c r="A2422" s="41">
        <f>Prices!G2422</f>
        <v>43935</v>
      </c>
      <c r="B2422" s="21">
        <f>Prices!H2422</f>
        <v>2.9528874209659599E-2</v>
      </c>
      <c r="C2422" s="21">
        <f>Prices!I2422</f>
        <v>5.2769450212683866E-2</v>
      </c>
      <c r="D2422" s="21">
        <f>Prices!J2422</f>
        <v>5.2251254297330796E-2</v>
      </c>
      <c r="E2422" s="21">
        <f>Prices!K2422</f>
        <v>3.0572589223390789E-2</v>
      </c>
    </row>
    <row r="2423" spans="1:5" x14ac:dyDescent="0.2">
      <c r="A2423" s="41">
        <f>Prices!G2423</f>
        <v>43936</v>
      </c>
      <c r="B2423" s="21">
        <f>Prices!H2423</f>
        <v>-1.8602833066902577E-3</v>
      </c>
      <c r="C2423" s="21">
        <f>Prices!I2423</f>
        <v>1.0668695546244278E-2</v>
      </c>
      <c r="D2423" s="21">
        <f>Prices!J2423</f>
        <v>-1.095262825391552E-2</v>
      </c>
      <c r="E2423" s="21">
        <f>Prices!K2423</f>
        <v>-2.2030438817243536E-2</v>
      </c>
    </row>
    <row r="2424" spans="1:5" x14ac:dyDescent="0.2">
      <c r="A2424" s="41">
        <f>Prices!G2424</f>
        <v>43937</v>
      </c>
      <c r="B2424" s="21">
        <f>Prices!H2424</f>
        <v>2.7725758650440923E-2</v>
      </c>
      <c r="C2424" s="21">
        <f>Prices!I2424</f>
        <v>4.3554542071714719E-2</v>
      </c>
      <c r="D2424" s="21">
        <f>Prices!J2424</f>
        <v>4.9351934423544019E-2</v>
      </c>
      <c r="E2424" s="21">
        <f>Prices!K2424</f>
        <v>5.8166896763673925E-3</v>
      </c>
    </row>
    <row r="2425" spans="1:5" x14ac:dyDescent="0.2">
      <c r="A2425" s="41">
        <f>Prices!G2425</f>
        <v>43938</v>
      </c>
      <c r="B2425" s="21">
        <f>Prices!H2425</f>
        <v>-1.5867867428950562E-3</v>
      </c>
      <c r="C2425" s="21">
        <f>Prices!I2425</f>
        <v>-1.3782135949586993E-2</v>
      </c>
      <c r="D2425" s="21">
        <f>Prices!J2425</f>
        <v>-8.0760007521794019E-3</v>
      </c>
      <c r="E2425" s="21">
        <f>Prices!K2425</f>
        <v>2.6793594930297315E-2</v>
      </c>
    </row>
    <row r="2426" spans="1:5" x14ac:dyDescent="0.2">
      <c r="A2426" s="41">
        <f>Prices!G2426</f>
        <v>43941</v>
      </c>
      <c r="B2426" s="21">
        <f>Prices!H2426</f>
        <v>-1.7181429649413747E-2</v>
      </c>
      <c r="C2426" s="21">
        <f>Prices!I2426</f>
        <v>7.8357574736842572E-3</v>
      </c>
      <c r="D2426" s="21">
        <f>Prices!J2426</f>
        <v>-1.8028032967708718E-2</v>
      </c>
      <c r="E2426" s="21">
        <f>Prices!K2426</f>
        <v>-1.7881048210862893E-2</v>
      </c>
    </row>
    <row r="2427" spans="1:5" x14ac:dyDescent="0.2">
      <c r="A2427" s="41">
        <f>Prices!G2427</f>
        <v>43942</v>
      </c>
      <c r="B2427" s="21">
        <f>Prices!H2427</f>
        <v>-4.9287533852395236E-3</v>
      </c>
      <c r="C2427" s="21">
        <f>Prices!I2427</f>
        <v>-2.736033108124758E-2</v>
      </c>
      <c r="D2427" s="21">
        <f>Prices!J2427</f>
        <v>-6.1104376898878821E-2</v>
      </c>
      <c r="E2427" s="21">
        <f>Prices!K2427</f>
        <v>-3.0674795512610764E-2</v>
      </c>
    </row>
    <row r="2428" spans="1:5" x14ac:dyDescent="0.2">
      <c r="A2428" s="41">
        <f>Prices!G2428</f>
        <v>43943</v>
      </c>
      <c r="B2428" s="21">
        <f>Prices!H2428</f>
        <v>1.8419815645368549E-2</v>
      </c>
      <c r="C2428" s="21">
        <f>Prices!I2428</f>
        <v>1.5192527252431587E-2</v>
      </c>
      <c r="D2428" s="21">
        <f>Prices!J2428</f>
        <v>6.1741674724393292E-2</v>
      </c>
      <c r="E2428" s="21">
        <f>Prices!K2428</f>
        <v>2.2930247700439832E-2</v>
      </c>
    </row>
    <row r="2429" spans="1:5" x14ac:dyDescent="0.2">
      <c r="A2429" s="41">
        <f>Prices!G2429</f>
        <v>43944</v>
      </c>
      <c r="B2429" s="21">
        <f>Prices!H2429</f>
        <v>-2.3254187583927981E-2</v>
      </c>
      <c r="C2429" s="21">
        <f>Prices!I2429</f>
        <v>1.5214823905389308E-2</v>
      </c>
      <c r="D2429" s="21">
        <f>Prices!J2429</f>
        <v>-7.4788402739446314E-3</v>
      </c>
      <c r="E2429" s="21">
        <f>Prices!K2429</f>
        <v>-5.3942220339087132E-4</v>
      </c>
    </row>
    <row r="2430" spans="1:5" x14ac:dyDescent="0.2">
      <c r="A2430" s="41">
        <f>Prices!G2430</f>
        <v>43945</v>
      </c>
      <c r="B2430" s="21">
        <f>Prices!H2430</f>
        <v>7.079937977168045E-3</v>
      </c>
      <c r="C2430" s="21">
        <f>Prices!I2430</f>
        <v>4.4885109787033972E-3</v>
      </c>
      <c r="D2430" s="21">
        <f>Prices!J2430</f>
        <v>1.9647223160369931E-2</v>
      </c>
      <c r="E2430" s="21">
        <f>Prices!K2430</f>
        <v>1.3918057158487152E-2</v>
      </c>
    </row>
    <row r="2431" spans="1:5" x14ac:dyDescent="0.2">
      <c r="A2431" s="41">
        <f>Prices!G2431</f>
        <v>43948</v>
      </c>
      <c r="B2431" s="21">
        <f>Prices!H2431</f>
        <v>-8.806970718995397E-3</v>
      </c>
      <c r="C2431" s="21">
        <f>Prices!I2431</f>
        <v>-1.4197861417492352E-2</v>
      </c>
      <c r="D2431" s="21">
        <f>Prices!J2431</f>
        <v>2.586437815269349E-2</v>
      </c>
      <c r="E2431" s="21">
        <f>Prices!K2431</f>
        <v>1.4714069723394063E-2</v>
      </c>
    </row>
    <row r="2432" spans="1:5" x14ac:dyDescent="0.2">
      <c r="A2432" s="41">
        <f>Prices!G2432</f>
        <v>43949</v>
      </c>
      <c r="B2432" s="21">
        <f>Prices!H2432</f>
        <v>-2.3380405734861457E-3</v>
      </c>
      <c r="C2432" s="21">
        <f>Prices!I2432</f>
        <v>-2.6060611272829215E-2</v>
      </c>
      <c r="D2432" s="21">
        <f>Prices!J2432</f>
        <v>-1.9254101802840484E-2</v>
      </c>
      <c r="E2432" s="21">
        <f>Prices!K2432</f>
        <v>-5.2423803899446231E-3</v>
      </c>
    </row>
    <row r="2433" spans="1:5" x14ac:dyDescent="0.2">
      <c r="A2433" s="41">
        <f>Prices!G2433</f>
        <v>43950</v>
      </c>
      <c r="B2433" s="21">
        <f>Prices!H2433</f>
        <v>-3.437516573430803E-2</v>
      </c>
      <c r="C2433" s="21">
        <f>Prices!I2433</f>
        <v>2.5336164170583597E-2</v>
      </c>
      <c r="D2433" s="21">
        <f>Prices!J2433</f>
        <v>2.4368382417030876E-2</v>
      </c>
      <c r="E2433" s="21">
        <f>Prices!K2433</f>
        <v>2.6583916212768344E-2</v>
      </c>
    </row>
    <row r="2434" spans="1:5" x14ac:dyDescent="0.2">
      <c r="A2434" s="41">
        <f>Prices!G2434</f>
        <v>43951</v>
      </c>
      <c r="B2434" s="21">
        <f>Prices!H2434</f>
        <v>-1.6586018008668105E-2</v>
      </c>
      <c r="C2434" s="21">
        <f>Prices!I2434</f>
        <v>4.2689574245307282E-2</v>
      </c>
      <c r="D2434" s="21">
        <f>Prices!J2434</f>
        <v>-2.0706154165516022E-2</v>
      </c>
      <c r="E2434" s="21">
        <f>Prices!K2434</f>
        <v>-9.2124462607290347E-3</v>
      </c>
    </row>
    <row r="2435" spans="1:5" x14ac:dyDescent="0.2">
      <c r="A2435" s="41">
        <f>Prices!G2435</f>
        <v>43952</v>
      </c>
      <c r="B2435" s="21">
        <f>Prices!H2435</f>
        <v>1.1271189349760695E-2</v>
      </c>
      <c r="C2435" s="21">
        <f>Prices!I2435</f>
        <v>-7.597409163718416E-2</v>
      </c>
      <c r="D2435" s="21">
        <f>Prices!J2435</f>
        <v>-3.2503169435244561E-2</v>
      </c>
      <c r="E2435" s="21">
        <f>Prices!K2435</f>
        <v>-2.8059034176963649E-2</v>
      </c>
    </row>
    <row r="2436" spans="1:5" x14ac:dyDescent="0.2">
      <c r="A2436" s="41">
        <f>Prices!G2436</f>
        <v>43955</v>
      </c>
      <c r="B2436" s="21">
        <f>Prices!H2436</f>
        <v>6.3458667902333774E-3</v>
      </c>
      <c r="C2436" s="21">
        <f>Prices!I2436</f>
        <v>1.3101235969602554E-2</v>
      </c>
      <c r="D2436" s="21">
        <f>Prices!J2436</f>
        <v>3.0094008578623654E-2</v>
      </c>
      <c r="E2436" s="21">
        <f>Prices!K2436</f>
        <v>4.2498274870061969E-3</v>
      </c>
    </row>
    <row r="2437" spans="1:5" x14ac:dyDescent="0.2">
      <c r="A2437" s="41">
        <f>Prices!G2437</f>
        <v>43956</v>
      </c>
      <c r="B2437" s="21">
        <f>Prices!H2437</f>
        <v>8.3265715879940021E-3</v>
      </c>
      <c r="C2437" s="21">
        <f>Prices!I2437</f>
        <v>7.8152237609629971E-4</v>
      </c>
      <c r="D2437" s="21">
        <f>Prices!J2437</f>
        <v>8.4108896837644664E-3</v>
      </c>
      <c r="E2437" s="21">
        <f>Prices!K2437</f>
        <v>9.0405563260818056E-3</v>
      </c>
    </row>
    <row r="2438" spans="1:5" x14ac:dyDescent="0.2">
      <c r="A2438" s="41">
        <f>Prices!G2438</f>
        <v>43957</v>
      </c>
      <c r="B2438" s="21">
        <f>Prices!H2438</f>
        <v>-1.1465014075453079E-2</v>
      </c>
      <c r="C2438" s="21">
        <f>Prices!I2438</f>
        <v>1.4436138654428277E-2</v>
      </c>
      <c r="D2438" s="21">
        <f>Prices!J2438</f>
        <v>1.3787812315254611E-2</v>
      </c>
      <c r="E2438" s="21">
        <f>Prices!K2438</f>
        <v>-6.9794102061696561E-3</v>
      </c>
    </row>
    <row r="2439" spans="1:5" x14ac:dyDescent="0.2">
      <c r="A2439" s="41">
        <f>Prices!G2439</f>
        <v>43958</v>
      </c>
      <c r="B2439" s="21">
        <f>Prices!H2439</f>
        <v>-7.086873529509945E-3</v>
      </c>
      <c r="C2439" s="21">
        <f>Prices!I2439</f>
        <v>6.953695258389736E-3</v>
      </c>
      <c r="D2439" s="21">
        <f>Prices!J2439</f>
        <v>2.3775111688882911E-2</v>
      </c>
      <c r="E2439" s="21">
        <f>Prices!K2439</f>
        <v>1.1504630601302246E-2</v>
      </c>
    </row>
    <row r="2440" spans="1:5" x14ac:dyDescent="0.2">
      <c r="A2440" s="41">
        <f>Prices!G2440</f>
        <v>43959</v>
      </c>
      <c r="B2440" s="21">
        <f>Prices!H2440</f>
        <v>8.6141913926377888E-3</v>
      </c>
      <c r="C2440" s="21">
        <f>Prices!I2440</f>
        <v>5.0683896076237911E-3</v>
      </c>
      <c r="D2440" s="21">
        <f>Prices!J2440</f>
        <v>2.5027025894720945E-2</v>
      </c>
      <c r="E2440" s="21">
        <f>Prices!K2440</f>
        <v>1.6871538841735756E-2</v>
      </c>
    </row>
    <row r="2441" spans="1:5" x14ac:dyDescent="0.2">
      <c r="A2441" s="41">
        <f>Prices!G2441</f>
        <v>43962</v>
      </c>
      <c r="B2441" s="21">
        <f>Prices!H2441</f>
        <v>5.9378672566586148E-3</v>
      </c>
      <c r="C2441" s="21">
        <f>Prices!I2441</f>
        <v>1.235074326167318E-2</v>
      </c>
      <c r="D2441" s="21">
        <f>Prices!J2441</f>
        <v>3.2384055185967542E-2</v>
      </c>
      <c r="E2441" s="21">
        <f>Prices!K2441</f>
        <v>1.3307802357820364E-4</v>
      </c>
    </row>
    <row r="2442" spans="1:5" x14ac:dyDescent="0.2">
      <c r="A2442" s="41">
        <f>Prices!G2442</f>
        <v>43963</v>
      </c>
      <c r="B2442" s="21">
        <f>Prices!H2442</f>
        <v>8.893291941262046E-4</v>
      </c>
      <c r="C2442" s="21">
        <f>Prices!I2442</f>
        <v>-2.1606419817184697E-2</v>
      </c>
      <c r="D2442" s="21">
        <f>Prices!J2442</f>
        <v>-3.2608092110053333E-2</v>
      </c>
      <c r="E2442" s="21">
        <f>Prices!K2442</f>
        <v>-2.0500317457065598E-2</v>
      </c>
    </row>
    <row r="2443" spans="1:5" x14ac:dyDescent="0.2">
      <c r="A2443" s="41">
        <f>Prices!G2443</f>
        <v>43964</v>
      </c>
      <c r="B2443" s="21">
        <f>Prices!H2443</f>
        <v>-5.653533604614634E-4</v>
      </c>
      <c r="C2443" s="21">
        <f>Prices!I2443</f>
        <v>4.6543200558264441E-3</v>
      </c>
      <c r="D2443" s="21">
        <f>Prices!J2443</f>
        <v>-2.8836116660219124E-3</v>
      </c>
      <c r="E2443" s="21">
        <f>Prices!K2443</f>
        <v>-1.7462724540040497E-2</v>
      </c>
    </row>
    <row r="2444" spans="1:5" x14ac:dyDescent="0.2">
      <c r="A2444" s="41">
        <f>Prices!G2444</f>
        <v>43965</v>
      </c>
      <c r="B2444" s="21">
        <f>Prices!H2444</f>
        <v>-2.344051881713102E-3</v>
      </c>
      <c r="C2444" s="21">
        <f>Prices!I2444</f>
        <v>8.8389267145509987E-3</v>
      </c>
      <c r="D2444" s="21">
        <f>Prices!J2444</f>
        <v>3.2197623129633923E-2</v>
      </c>
      <c r="E2444" s="21">
        <f>Prices!K2444</f>
        <v>1.1524822695035519E-2</v>
      </c>
    </row>
    <row r="2445" spans="1:5" x14ac:dyDescent="0.2">
      <c r="A2445" s="41">
        <f>Prices!G2445</f>
        <v>43966</v>
      </c>
      <c r="B2445" s="21">
        <f>Prices!H2445</f>
        <v>2.0418005918026762E-2</v>
      </c>
      <c r="C2445" s="21">
        <f>Prices!I2445</f>
        <v>8.7615473860325199E-3</v>
      </c>
      <c r="D2445" s="21">
        <f>Prices!J2445</f>
        <v>5.7312871182348957E-2</v>
      </c>
      <c r="E2445" s="21">
        <f>Prices!K2445</f>
        <v>3.9263631901840235E-3</v>
      </c>
    </row>
    <row r="2446" spans="1:5" x14ac:dyDescent="0.2">
      <c r="A2446" s="41">
        <f>Prices!G2446</f>
        <v>43969</v>
      </c>
      <c r="B2446" s="21">
        <f>Prices!H2446</f>
        <v>1.3657180950297656E-2</v>
      </c>
      <c r="C2446" s="21">
        <f>Prices!I2446</f>
        <v>6.8388409808541883E-3</v>
      </c>
      <c r="D2446" s="21">
        <f>Prices!J2446</f>
        <v>3.0562737376987892E-2</v>
      </c>
      <c r="E2446" s="21">
        <f>Prices!K2446</f>
        <v>3.1501191655396221E-2</v>
      </c>
    </row>
    <row r="2447" spans="1:5" x14ac:dyDescent="0.2">
      <c r="A2447" s="41">
        <f>Prices!G2447</f>
        <v>43970</v>
      </c>
      <c r="B2447" s="21">
        <f>Prices!H2447</f>
        <v>-2.1228121122160739E-2</v>
      </c>
      <c r="C2447" s="21">
        <f>Prices!I2447</f>
        <v>9.5084266873337597E-3</v>
      </c>
      <c r="D2447" s="21">
        <f>Prices!J2447</f>
        <v>6.3140634221992009E-3</v>
      </c>
      <c r="E2447" s="21">
        <f>Prices!K2447</f>
        <v>-1.0484399295383806E-2</v>
      </c>
    </row>
    <row r="2448" spans="1:5" x14ac:dyDescent="0.2">
      <c r="A2448" s="41">
        <f>Prices!G2448</f>
        <v>43971</v>
      </c>
      <c r="B2448" s="21">
        <f>Prices!H2448</f>
        <v>4.0015529065233228E-3</v>
      </c>
      <c r="C2448" s="21">
        <f>Prices!I2448</f>
        <v>1.9846275625517107E-2</v>
      </c>
      <c r="D2448" s="21">
        <f>Prices!J2448</f>
        <v>1.868184140235285E-2</v>
      </c>
      <c r="E2448" s="21">
        <f>Prices!K2448</f>
        <v>1.6651100256048545E-2</v>
      </c>
    </row>
    <row r="2449" spans="1:5" x14ac:dyDescent="0.2">
      <c r="A2449" s="41">
        <f>Prices!G2449</f>
        <v>43972</v>
      </c>
      <c r="B2449" s="21">
        <f>Prices!H2449</f>
        <v>-3.6668181399198713E-3</v>
      </c>
      <c r="C2449" s="21">
        <f>Prices!I2449</f>
        <v>-2.049693054604862E-2</v>
      </c>
      <c r="D2449" s="21">
        <f>Prices!J2449</f>
        <v>-2.1711286036820931E-2</v>
      </c>
      <c r="E2449" s="21">
        <f>Prices!K2449</f>
        <v>-7.7735961880008864E-3</v>
      </c>
    </row>
    <row r="2450" spans="1:5" x14ac:dyDescent="0.2">
      <c r="A2450" s="41">
        <f>Prices!G2450</f>
        <v>43973</v>
      </c>
      <c r="B2450" s="21">
        <f>Prices!H2450</f>
        <v>-5.2804026079489325E-3</v>
      </c>
      <c r="C2450" s="21">
        <f>Prices!I2450</f>
        <v>-4.0298209704311416E-3</v>
      </c>
      <c r="D2450" s="21">
        <f>Prices!J2450</f>
        <v>2.8602832202209161E-2</v>
      </c>
      <c r="E2450" s="21">
        <f>Prices!K2450</f>
        <v>2.3537111885199025E-3</v>
      </c>
    </row>
    <row r="2451" spans="1:5" x14ac:dyDescent="0.2">
      <c r="A2451" s="41">
        <f>Prices!G2451</f>
        <v>43977</v>
      </c>
      <c r="B2451" s="21">
        <f>Prices!H2451</f>
        <v>-3.7800190742504499E-3</v>
      </c>
      <c r="C2451" s="21">
        <f>Prices!I2451</f>
        <v>-6.1636148592093543E-3</v>
      </c>
      <c r="D2451" s="21">
        <f>Prices!J2451</f>
        <v>-3.417813006413073E-2</v>
      </c>
      <c r="E2451" s="21">
        <f>Prices!K2451</f>
        <v>1.2289184253555296E-2</v>
      </c>
    </row>
    <row r="2452" spans="1:5" x14ac:dyDescent="0.2">
      <c r="A2452" s="41">
        <f>Prices!G2452</f>
        <v>43978</v>
      </c>
      <c r="B2452" s="21">
        <f>Prices!H2452</f>
        <v>-1.1141862348192354E-2</v>
      </c>
      <c r="C2452" s="21">
        <f>Prices!I2452</f>
        <v>-4.7360424558571257E-3</v>
      </c>
      <c r="D2452" s="21">
        <f>Prices!J2452</f>
        <v>-2.2080896277469231E-2</v>
      </c>
      <c r="E2452" s="21">
        <f>Prices!K2452</f>
        <v>1.4827297119582861E-2</v>
      </c>
    </row>
    <row r="2453" spans="1:5" x14ac:dyDescent="0.2">
      <c r="A2453" s="41">
        <f>Prices!G2453</f>
        <v>43979</v>
      </c>
      <c r="B2453" s="21">
        <f>Prices!H2453</f>
        <v>9.8791599564842791E-3</v>
      </c>
      <c r="C2453" s="21">
        <f>Prices!I2453</f>
        <v>-3.8541513804992711E-3</v>
      </c>
      <c r="D2453" s="21">
        <f>Prices!J2453</f>
        <v>-4.4870462129061872E-3</v>
      </c>
      <c r="E2453" s="21">
        <f>Prices!K2453</f>
        <v>-2.1079147620906014E-3</v>
      </c>
    </row>
    <row r="2454" spans="1:5" x14ac:dyDescent="0.2">
      <c r="A2454" s="41">
        <f>Prices!G2454</f>
        <v>43980</v>
      </c>
      <c r="B2454" s="21">
        <f>Prices!H2454</f>
        <v>2.9914698129672188E-3</v>
      </c>
      <c r="C2454" s="21">
        <f>Prices!I2454</f>
        <v>1.7187951312678473E-2</v>
      </c>
      <c r="D2454" s="21">
        <f>Prices!J2454</f>
        <v>4.5775958870178268E-2</v>
      </c>
      <c r="E2454" s="21">
        <f>Prices!K2454</f>
        <v>4.8123361145206989E-3</v>
      </c>
    </row>
    <row r="2455" spans="1:5" x14ac:dyDescent="0.2">
      <c r="A2455" s="41">
        <f>Prices!G2455</f>
        <v>43983</v>
      </c>
      <c r="B2455" s="21">
        <f>Prices!H2455</f>
        <v>-8.0628810821144431E-4</v>
      </c>
      <c r="C2455" s="21">
        <f>Prices!I2455</f>
        <v>1.1738616199410634E-2</v>
      </c>
      <c r="D2455" s="21">
        <f>Prices!J2455</f>
        <v>-7.8022512237329034E-3</v>
      </c>
      <c r="E2455" s="21">
        <f>Prices!K2455</f>
        <v>3.7512345256156543E-3</v>
      </c>
    </row>
    <row r="2456" spans="1:5" x14ac:dyDescent="0.2">
      <c r="A2456" s="41">
        <f>Prices!G2456</f>
        <v>43984</v>
      </c>
      <c r="B2456" s="21">
        <f>Prices!H2456</f>
        <v>-1.6130874710084821E-4</v>
      </c>
      <c r="C2456" s="21">
        <f>Prices!I2456</f>
        <v>5.5439571104631824E-4</v>
      </c>
      <c r="D2456" s="21">
        <f>Prices!J2456</f>
        <v>2.1573731388759843E-3</v>
      </c>
      <c r="E2456" s="21">
        <f>Prices!K2456</f>
        <v>8.2108328171064393E-3</v>
      </c>
    </row>
    <row r="2457" spans="1:5" x14ac:dyDescent="0.2">
      <c r="A2457" s="41">
        <f>Prices!G2457</f>
        <v>43985</v>
      </c>
      <c r="B2457" s="21">
        <f>Prices!H2457</f>
        <v>-3.7921108131608139E-3</v>
      </c>
      <c r="C2457" s="21">
        <f>Prices!I2457</f>
        <v>2.4227333100055315E-3</v>
      </c>
      <c r="D2457" s="21">
        <f>Prices!J2457</f>
        <v>-6.3170064789986879E-3</v>
      </c>
      <c r="E2457" s="21">
        <f>Prices!K2457</f>
        <v>1.3648979191211774E-2</v>
      </c>
    </row>
    <row r="2458" spans="1:5" x14ac:dyDescent="0.2">
      <c r="A2458" s="41">
        <f>Prices!G2458</f>
        <v>43986</v>
      </c>
      <c r="B2458" s="21">
        <f>Prices!H2458</f>
        <v>-1.101461577969272E-2</v>
      </c>
      <c r="C2458" s="21">
        <f>Prices!I2458</f>
        <v>-7.1820481998683405E-3</v>
      </c>
      <c r="D2458" s="21">
        <f>Prices!J2458</f>
        <v>1.1403332411585865E-4</v>
      </c>
      <c r="E2458" s="21">
        <f>Prices!K2458</f>
        <v>-3.3687020612007679E-3</v>
      </c>
    </row>
    <row r="2459" spans="1:5" x14ac:dyDescent="0.2">
      <c r="A2459" s="41">
        <f>Prices!G2459</f>
        <v>43987</v>
      </c>
      <c r="B2459" s="21">
        <f>Prices!H2459</f>
        <v>-4.5042512117821586E-3</v>
      </c>
      <c r="C2459" s="21">
        <f>Prices!I2459</f>
        <v>9.1034927328634829E-3</v>
      </c>
      <c r="D2459" s="21">
        <f>Prices!J2459</f>
        <v>1.7509805750552276E-2</v>
      </c>
      <c r="E2459" s="21">
        <f>Prices!K2459</f>
        <v>2.6211650820524124E-2</v>
      </c>
    </row>
    <row r="2460" spans="1:5" x14ac:dyDescent="0.2">
      <c r="A2460" s="41">
        <f>Prices!G2460</f>
        <v>43990</v>
      </c>
      <c r="B2460" s="21">
        <f>Prices!H2460</f>
        <v>-2.6326020097189907E-3</v>
      </c>
      <c r="C2460" s="21">
        <f>Prices!I2460</f>
        <v>1.6536458922233654E-2</v>
      </c>
      <c r="D2460" s="21">
        <f>Prices!J2460</f>
        <v>-1.2892157967831386E-2</v>
      </c>
      <c r="E2460" s="21">
        <f>Prices!K2460</f>
        <v>1.2041579439382666E-2</v>
      </c>
    </row>
    <row r="2461" spans="1:5" x14ac:dyDescent="0.2">
      <c r="A2461" s="41">
        <f>Prices!G2461</f>
        <v>43991</v>
      </c>
      <c r="B2461" s="21">
        <f>Prices!H2461</f>
        <v>9.0705317870855707E-4</v>
      </c>
      <c r="C2461" s="21">
        <f>Prices!I2461</f>
        <v>3.0427139701602046E-2</v>
      </c>
      <c r="D2461" s="21">
        <f>Prices!J2461</f>
        <v>2.7370789477141333E-2</v>
      </c>
      <c r="E2461" s="21">
        <f>Prices!K2461</f>
        <v>-7.7991708409292926E-3</v>
      </c>
    </row>
    <row r="2462" spans="1:5" x14ac:dyDescent="0.2">
      <c r="A2462" s="41">
        <f>Prices!G2462</f>
        <v>43992</v>
      </c>
      <c r="B2462" s="21">
        <f>Prices!H2462</f>
        <v>-1.5654455171697707E-3</v>
      </c>
      <c r="C2462" s="21">
        <f>Prices!I2462</f>
        <v>1.7913292622742549E-2</v>
      </c>
      <c r="D2462" s="21">
        <f>Prices!J2462</f>
        <v>3.5457370049177594E-2</v>
      </c>
      <c r="E2462" s="21">
        <f>Prices!K2462</f>
        <v>-5.3130910523544461E-3</v>
      </c>
    </row>
    <row r="2463" spans="1:5" x14ac:dyDescent="0.2">
      <c r="A2463" s="41">
        <f>Prices!G2463</f>
        <v>43993</v>
      </c>
      <c r="B2463" s="21">
        <f>Prices!H2463</f>
        <v>-8.8312313139756321E-3</v>
      </c>
      <c r="C2463" s="21">
        <f>Prices!I2463</f>
        <v>-3.380230093958736E-2</v>
      </c>
      <c r="D2463" s="21">
        <f>Prices!J2463</f>
        <v>-6.0906770956159262E-2</v>
      </c>
      <c r="E2463" s="21">
        <f>Prices!K2463</f>
        <v>-5.8944059291132778E-2</v>
      </c>
    </row>
    <row r="2464" spans="1:5" x14ac:dyDescent="0.2">
      <c r="A2464" s="41">
        <f>Prices!G2464</f>
        <v>43994</v>
      </c>
      <c r="B2464" s="21">
        <f>Prices!H2464</f>
        <v>-1.9568718702171986E-2</v>
      </c>
      <c r="C2464" s="21">
        <f>Prices!I2464</f>
        <v>-5.0587428016642955E-3</v>
      </c>
      <c r="D2464" s="21">
        <f>Prices!J2464</f>
        <v>1.5489652777759932E-2</v>
      </c>
      <c r="E2464" s="21">
        <f>Prices!K2464</f>
        <v>1.3060843982557913E-2</v>
      </c>
    </row>
    <row r="2465" spans="1:5" x14ac:dyDescent="0.2">
      <c r="A2465" s="41">
        <f>Prices!G2465</f>
        <v>43997</v>
      </c>
      <c r="B2465" s="21">
        <f>Prices!H2465</f>
        <v>2.887846111986698E-3</v>
      </c>
      <c r="C2465" s="21">
        <f>Prices!I2465</f>
        <v>1.0868309132613163E-2</v>
      </c>
      <c r="D2465" s="21">
        <f>Prices!J2465</f>
        <v>2.7008163152882458E-2</v>
      </c>
      <c r="E2465" s="21">
        <f>Prices!K2465</f>
        <v>8.3122169425606796E-3</v>
      </c>
    </row>
    <row r="2466" spans="1:5" x14ac:dyDescent="0.2">
      <c r="A2466" s="41">
        <f>Prices!G2466</f>
        <v>43998</v>
      </c>
      <c r="B2466" s="21">
        <f>Prices!H2466</f>
        <v>1.3295847369417692E-2</v>
      </c>
      <c r="C2466" s="21">
        <f>Prices!I2466</f>
        <v>1.6554730905532278E-2</v>
      </c>
      <c r="D2466" s="21">
        <f>Prices!J2466</f>
        <v>-1.1473180267843275E-2</v>
      </c>
      <c r="E2466" s="21">
        <f>Prices!K2466</f>
        <v>1.8962398081031173E-2</v>
      </c>
    </row>
    <row r="2467" spans="1:5" x14ac:dyDescent="0.2">
      <c r="A2467" s="41">
        <f>Prices!G2467</f>
        <v>43999</v>
      </c>
      <c r="B2467" s="21">
        <f>Prices!H2467</f>
        <v>-5.1816254207856681E-3</v>
      </c>
      <c r="C2467" s="21">
        <f>Prices!I2467</f>
        <v>9.8306634548426253E-3</v>
      </c>
      <c r="D2467" s="21">
        <f>Prices!J2467</f>
        <v>1.8470661432432589E-2</v>
      </c>
      <c r="E2467" s="21">
        <f>Prices!K2467</f>
        <v>-3.600299556444031E-3</v>
      </c>
    </row>
    <row r="2468" spans="1:5" x14ac:dyDescent="0.2">
      <c r="A2468" s="41">
        <f>Prices!G2468</f>
        <v>44000</v>
      </c>
      <c r="B2468" s="21">
        <f>Prices!H2468</f>
        <v>-8.7373285296446553E-3</v>
      </c>
      <c r="C2468" s="21">
        <f>Prices!I2468</f>
        <v>4.9224842269910418E-3</v>
      </c>
      <c r="D2468" s="21">
        <f>Prices!J2468</f>
        <v>-1.9488640860340078E-3</v>
      </c>
      <c r="E2468" s="21">
        <f>Prices!K2468</f>
        <v>5.9421999297959438E-4</v>
      </c>
    </row>
    <row r="2469" spans="1:5" x14ac:dyDescent="0.2">
      <c r="A2469" s="41">
        <f>Prices!G2469</f>
        <v>44001</v>
      </c>
      <c r="B2469" s="21">
        <f>Prices!H2469</f>
        <v>1.5764195778229687E-2</v>
      </c>
      <c r="C2469" s="21">
        <f>Prices!I2469</f>
        <v>7.9239358215807965E-3</v>
      </c>
      <c r="D2469" s="21">
        <f>Prices!J2469</f>
        <v>4.6915746153388671E-3</v>
      </c>
      <c r="E2469" s="21">
        <f>Prices!K2469</f>
        <v>-5.6494949196056465E-3</v>
      </c>
    </row>
    <row r="2470" spans="1:5" x14ac:dyDescent="0.2">
      <c r="A2470" s="41">
        <f>Prices!G2470</f>
        <v>44004</v>
      </c>
      <c r="B2470" s="21">
        <f>Prices!H2470</f>
        <v>1.5268925488324724E-2</v>
      </c>
      <c r="C2470" s="21">
        <f>Prices!I2470</f>
        <v>1.4508287813660425E-2</v>
      </c>
      <c r="D2470" s="21">
        <f>Prices!J2470</f>
        <v>2.8668052802459432E-2</v>
      </c>
      <c r="E2470" s="21">
        <f>Prices!K2470</f>
        <v>6.4950954776550329E-3</v>
      </c>
    </row>
    <row r="2471" spans="1:5" x14ac:dyDescent="0.2">
      <c r="A2471" s="41">
        <f>Prices!G2471</f>
        <v>44005</v>
      </c>
      <c r="B2471" s="21">
        <f>Prices!H2471</f>
        <v>-5.0132643840369324E-3</v>
      </c>
      <c r="C2471" s="21">
        <f>Prices!I2471</f>
        <v>1.8641697726877071E-2</v>
      </c>
      <c r="D2471" s="21">
        <f>Prices!J2471</f>
        <v>-8.056247500028757E-3</v>
      </c>
      <c r="E2471" s="21">
        <f>Prices!K2471</f>
        <v>4.3074196850103608E-3</v>
      </c>
    </row>
    <row r="2472" spans="1:5" x14ac:dyDescent="0.2">
      <c r="A2472" s="41">
        <f>Prices!G2472</f>
        <v>44006</v>
      </c>
      <c r="B2472" s="21">
        <f>Prices!H2472</f>
        <v>-6.3596989644129328E-3</v>
      </c>
      <c r="C2472" s="21">
        <f>Prices!I2472</f>
        <v>-1.0855868325550855E-2</v>
      </c>
      <c r="D2472" s="21">
        <f>Prices!J2472</f>
        <v>-2.2698165402367021E-2</v>
      </c>
      <c r="E2472" s="21">
        <f>Prices!K2472</f>
        <v>-2.5855145959540415E-2</v>
      </c>
    </row>
    <row r="2473" spans="1:5" x14ac:dyDescent="0.2">
      <c r="A2473" s="41">
        <f>Prices!G2473</f>
        <v>44007</v>
      </c>
      <c r="B2473" s="21">
        <f>Prices!H2473</f>
        <v>-4.9045557969333246E-3</v>
      </c>
      <c r="C2473" s="21">
        <f>Prices!I2473</f>
        <v>7.3800664946161998E-3</v>
      </c>
      <c r="D2473" s="21">
        <f>Prices!J2473</f>
        <v>2.7556507470631209E-2</v>
      </c>
      <c r="E2473" s="21">
        <f>Prices!K2473</f>
        <v>1.0959447386073906E-2</v>
      </c>
    </row>
    <row r="2474" spans="1:5" x14ac:dyDescent="0.2">
      <c r="A2474" s="41">
        <f>Prices!G2474</f>
        <v>44008</v>
      </c>
      <c r="B2474" s="21">
        <f>Prices!H2474</f>
        <v>-1.161148701264989E-2</v>
      </c>
      <c r="C2474" s="21">
        <f>Prices!I2474</f>
        <v>-2.2402762763319539E-2</v>
      </c>
      <c r="D2474" s="21">
        <f>Prices!J2474</f>
        <v>-3.5300462846929559E-2</v>
      </c>
      <c r="E2474" s="21">
        <f>Prices!K2474</f>
        <v>-2.4226905063212123E-2</v>
      </c>
    </row>
    <row r="2475" spans="1:5" x14ac:dyDescent="0.2">
      <c r="A2475" s="41">
        <f>Prices!G2475</f>
        <v>44011</v>
      </c>
      <c r="B2475" s="21">
        <f>Prices!H2475</f>
        <v>6.254478036313244E-3</v>
      </c>
      <c r="C2475" s="21">
        <f>Prices!I2475</f>
        <v>-4.6381483637927268E-3</v>
      </c>
      <c r="D2475" s="21">
        <f>Prices!J2475</f>
        <v>4.9154771820143495E-3</v>
      </c>
      <c r="E2475" s="21">
        <f>Prices!K2475</f>
        <v>1.468567829727041E-2</v>
      </c>
    </row>
    <row r="2476" spans="1:5" x14ac:dyDescent="0.2">
      <c r="A2476" s="41">
        <f>Prices!G2476</f>
        <v>44012</v>
      </c>
      <c r="B2476" s="21">
        <f>Prices!H2476</f>
        <v>6.0471429432752081E-3</v>
      </c>
      <c r="C2476" s="21">
        <f>Prices!I2476</f>
        <v>2.9264486244044097E-2</v>
      </c>
      <c r="D2476" s="21">
        <f>Prices!J2476</f>
        <v>3.2364119658585766E-2</v>
      </c>
      <c r="E2476" s="21">
        <f>Prices!K2476</f>
        <v>1.5409875789030192E-2</v>
      </c>
    </row>
    <row r="2477" spans="1:5" x14ac:dyDescent="0.2">
      <c r="A2477" s="41">
        <f>Prices!G2477</f>
        <v>44013</v>
      </c>
      <c r="B2477" s="21">
        <f>Prices!H2477</f>
        <v>-7.5117102610031486E-4</v>
      </c>
      <c r="C2477" s="21">
        <f>Prices!I2477</f>
        <v>4.3453386213557321E-2</v>
      </c>
      <c r="D2477" s="21">
        <f>Prices!J2477</f>
        <v>3.3952261345522317E-3</v>
      </c>
      <c r="E2477" s="21">
        <f>Prices!K2477</f>
        <v>5.0221327050492537E-3</v>
      </c>
    </row>
    <row r="2478" spans="1:5" x14ac:dyDescent="0.2">
      <c r="A2478" s="41">
        <f>Prices!G2478</f>
        <v>44014</v>
      </c>
      <c r="B2478" s="21">
        <f>Prices!H2478</f>
        <v>-4.0103447200567971E-3</v>
      </c>
      <c r="C2478" s="21">
        <f>Prices!I2478</f>
        <v>4.0296092657869931E-3</v>
      </c>
      <c r="D2478" s="21">
        <f>Prices!J2478</f>
        <v>8.6308243061969936E-3</v>
      </c>
      <c r="E2478" s="21">
        <f>Prices!K2478</f>
        <v>4.541251055594886E-3</v>
      </c>
    </row>
    <row r="2479" spans="1:5" x14ac:dyDescent="0.2">
      <c r="A2479" s="41">
        <f>Prices!G2479</f>
        <v>44018</v>
      </c>
      <c r="B2479" s="21">
        <f>Prices!H2479</f>
        <v>-2.6841917631520453E-3</v>
      </c>
      <c r="C2479" s="21">
        <f>Prices!I2479</f>
        <v>5.768955218914118E-2</v>
      </c>
      <c r="D2479" s="21">
        <f>Prices!J2479</f>
        <v>2.3615630794246334E-2</v>
      </c>
      <c r="E2479" s="21">
        <f>Prices!K2479</f>
        <v>1.5881725886237597E-2</v>
      </c>
    </row>
    <row r="2480" spans="1:5" x14ac:dyDescent="0.2">
      <c r="A2480" s="41">
        <f>Prices!G2480</f>
        <v>44019</v>
      </c>
      <c r="B2480" s="21">
        <f>Prices!H2480</f>
        <v>6.7793658574180529E-2</v>
      </c>
      <c r="C2480" s="21">
        <f>Prices!I2480</f>
        <v>-1.861937172495709E-2</v>
      </c>
      <c r="D2480" s="21">
        <f>Prices!J2480</f>
        <v>3.3033418255337121E-3</v>
      </c>
      <c r="E2480" s="21">
        <f>Prices!K2480</f>
        <v>-1.0818532233573208E-2</v>
      </c>
    </row>
    <row r="2481" spans="1:5" x14ac:dyDescent="0.2">
      <c r="A2481" s="41">
        <f>Prices!G2481</f>
        <v>44020</v>
      </c>
      <c r="B2481" s="21">
        <f>Prices!H2481</f>
        <v>-1.9771838823657122E-2</v>
      </c>
      <c r="C2481" s="21">
        <f>Prices!I2481</f>
        <v>2.6995584103872039E-2</v>
      </c>
      <c r="D2481" s="21">
        <f>Prices!J2481</f>
        <v>3.4872229902487728E-2</v>
      </c>
      <c r="E2481" s="21">
        <f>Prices!K2481</f>
        <v>7.8274619014067071E-3</v>
      </c>
    </row>
    <row r="2482" spans="1:5" x14ac:dyDescent="0.2">
      <c r="A2482" s="41">
        <f>Prices!G2482</f>
        <v>44021</v>
      </c>
      <c r="B2482" s="21">
        <f>Prices!H2482</f>
        <v>2.659919849459708E-2</v>
      </c>
      <c r="C2482" s="21">
        <f>Prices!I2482</f>
        <v>3.2949191201917083E-2</v>
      </c>
      <c r="D2482" s="21">
        <f>Prices!J2482</f>
        <v>2.8680297960701484E-2</v>
      </c>
      <c r="E2482" s="21">
        <f>Prices!K2482</f>
        <v>-5.6436059777070779E-3</v>
      </c>
    </row>
    <row r="2483" spans="1:5" x14ac:dyDescent="0.2">
      <c r="A2483" s="41">
        <f>Prices!G2483</f>
        <v>44022</v>
      </c>
      <c r="B2483" s="21">
        <f>Prices!H2483</f>
        <v>2.2935496096737604E-2</v>
      </c>
      <c r="C2483" s="21">
        <f>Prices!I2483</f>
        <v>5.457749087443009E-3</v>
      </c>
      <c r="D2483" s="21">
        <f>Prices!J2483</f>
        <v>-2.8308643272293432E-3</v>
      </c>
      <c r="E2483" s="21">
        <f>Prices!K2483</f>
        <v>1.0466201198317426E-2</v>
      </c>
    </row>
    <row r="2484" spans="1:5" x14ac:dyDescent="0.2">
      <c r="A2484" s="41">
        <f>Prices!G2484</f>
        <v>44025</v>
      </c>
      <c r="B2484" s="21">
        <f>Prices!H2484</f>
        <v>-8.8763009805585234E-3</v>
      </c>
      <c r="C2484" s="21">
        <f>Prices!I2484</f>
        <v>-3.0000019374999964E-2</v>
      </c>
      <c r="D2484" s="21">
        <f>Prices!J2484</f>
        <v>-4.0747015386566443E-2</v>
      </c>
      <c r="E2484" s="21">
        <f>Prices!K2484</f>
        <v>-9.3625410151397803E-3</v>
      </c>
    </row>
    <row r="2485" spans="1:5" x14ac:dyDescent="0.2">
      <c r="A2485" s="41">
        <f>Prices!G2485</f>
        <v>44026</v>
      </c>
      <c r="B2485" s="21">
        <f>Prices!H2485</f>
        <v>1.9224280840563872E-2</v>
      </c>
      <c r="C2485" s="21">
        <f>Prices!I2485</f>
        <v>-6.4432990977720817E-3</v>
      </c>
      <c r="D2485" s="21">
        <f>Prices!J2485</f>
        <v>3.2306145276315146E-2</v>
      </c>
      <c r="E2485" s="21">
        <f>Prices!K2485</f>
        <v>1.3406370835879811E-2</v>
      </c>
    </row>
    <row r="2486" spans="1:5" x14ac:dyDescent="0.2">
      <c r="A2486" s="41">
        <f>Prices!G2486</f>
        <v>44027</v>
      </c>
      <c r="B2486" s="21">
        <f>Prices!H2486</f>
        <v>-7.5505178408249277E-5</v>
      </c>
      <c r="C2486" s="21">
        <f>Prices!I2486</f>
        <v>-2.4361220982618614E-2</v>
      </c>
      <c r="D2486" s="21">
        <f>Prices!J2486</f>
        <v>-1.4431061083374219E-2</v>
      </c>
      <c r="E2486" s="21">
        <f>Prices!K2486</f>
        <v>9.0820507200453093E-3</v>
      </c>
    </row>
    <row r="2487" spans="1:5" x14ac:dyDescent="0.2">
      <c r="A2487" s="41">
        <f>Prices!G2487</f>
        <v>44028</v>
      </c>
      <c r="B2487" s="21">
        <f>Prices!H2487</f>
        <v>1.5150225995469548E-3</v>
      </c>
      <c r="C2487" s="21">
        <f>Prices!I2487</f>
        <v>-2.9811963284418486E-3</v>
      </c>
      <c r="D2487" s="21">
        <f>Prices!J2487</f>
        <v>-9.0444490668870614E-3</v>
      </c>
      <c r="E2487" s="21">
        <f>Prices!K2487</f>
        <v>-3.4061014823960623E-3</v>
      </c>
    </row>
    <row r="2488" spans="1:5" x14ac:dyDescent="0.2">
      <c r="A2488" s="41">
        <f>Prices!G2488</f>
        <v>44029</v>
      </c>
      <c r="B2488" s="21">
        <f>Prices!H2488</f>
        <v>-3.4794100713327332E-3</v>
      </c>
      <c r="C2488" s="21">
        <f>Prices!I2488</f>
        <v>-1.2643752538113895E-2</v>
      </c>
      <c r="D2488" s="21">
        <f>Prices!J2488</f>
        <v>6.586387888837919E-3</v>
      </c>
      <c r="E2488" s="21">
        <f>Prices!K2488</f>
        <v>2.848612160921471E-3</v>
      </c>
    </row>
    <row r="2489" spans="1:5" x14ac:dyDescent="0.2">
      <c r="A2489" s="41">
        <f>Prices!G2489</f>
        <v>44032</v>
      </c>
      <c r="B2489" s="21">
        <f>Prices!H2489</f>
        <v>-2.0496686804050875E-3</v>
      </c>
      <c r="C2489" s="21">
        <f>Prices!I2489</f>
        <v>7.9295199187219279E-2</v>
      </c>
      <c r="D2489" s="21">
        <f>Prices!J2489</f>
        <v>3.0314083290341021E-2</v>
      </c>
      <c r="E2489" s="21">
        <f>Prices!K2489</f>
        <v>8.4069389276431039E-3</v>
      </c>
    </row>
    <row r="2490" spans="1:5" x14ac:dyDescent="0.2">
      <c r="A2490" s="41">
        <f>Prices!G2490</f>
        <v>44033</v>
      </c>
      <c r="B2490" s="21">
        <f>Prices!H2490</f>
        <v>6.5413613635336206E-3</v>
      </c>
      <c r="C2490" s="21">
        <f>Prices!I2490</f>
        <v>-1.8314900263457279E-2</v>
      </c>
      <c r="D2490" s="21">
        <f>Prices!J2490</f>
        <v>-1.7339452935669963E-2</v>
      </c>
      <c r="E2490" s="21">
        <f>Prices!K2490</f>
        <v>1.679037361077107E-3</v>
      </c>
    </row>
    <row r="2491" spans="1:5" x14ac:dyDescent="0.2">
      <c r="A2491" s="41">
        <f>Prices!G2491</f>
        <v>44034</v>
      </c>
      <c r="B2491" s="21">
        <f>Prices!H2491</f>
        <v>2.4940334332346561E-3</v>
      </c>
      <c r="C2491" s="21">
        <f>Prices!I2491</f>
        <v>-1.2229629759211713E-2</v>
      </c>
      <c r="D2491" s="21">
        <f>Prices!J2491</f>
        <v>1.0674616489720234E-2</v>
      </c>
      <c r="E2491" s="21">
        <f>Prices!K2491</f>
        <v>5.7470821595777544E-3</v>
      </c>
    </row>
    <row r="2492" spans="1:5" x14ac:dyDescent="0.2">
      <c r="A2492" s="41">
        <f>Prices!G2492</f>
        <v>44035</v>
      </c>
      <c r="B2492" s="21">
        <f>Prices!H2492</f>
        <v>-7.6887070436702518E-3</v>
      </c>
      <c r="C2492" s="21">
        <f>Prices!I2492</f>
        <v>-3.6568799400882313E-2</v>
      </c>
      <c r="D2492" s="21">
        <f>Prices!J2492</f>
        <v>-2.9601374501855182E-2</v>
      </c>
      <c r="E2492" s="21">
        <f>Prices!K2492</f>
        <v>-1.231985999890195E-2</v>
      </c>
    </row>
    <row r="2493" spans="1:5" x14ac:dyDescent="0.2">
      <c r="A2493" s="41">
        <f>Prices!G2493</f>
        <v>44036</v>
      </c>
      <c r="B2493" s="21">
        <f>Prices!H2493</f>
        <v>-3.0388868280757692E-3</v>
      </c>
      <c r="C2493" s="21">
        <f>Prices!I2493</f>
        <v>7.4868741825324658E-3</v>
      </c>
      <c r="D2493" s="21">
        <f>Prices!J2493</f>
        <v>6.3919106622440935E-3</v>
      </c>
      <c r="E2493" s="21">
        <f>Prices!K2493</f>
        <v>-6.1903999631467421E-3</v>
      </c>
    </row>
    <row r="2494" spans="1:5" x14ac:dyDescent="0.2">
      <c r="A2494" s="41">
        <f>Prices!G2494</f>
        <v>44039</v>
      </c>
      <c r="B2494" s="21">
        <f>Prices!H2494</f>
        <v>-2.2849514263349247E-4</v>
      </c>
      <c r="C2494" s="21">
        <f>Prices!I2494</f>
        <v>1.5387648468752291E-2</v>
      </c>
      <c r="D2494" s="21">
        <f>Prices!J2494</f>
        <v>2.2267124954140405E-2</v>
      </c>
      <c r="E2494" s="21">
        <f>Prices!K2494</f>
        <v>7.3951387022856974E-3</v>
      </c>
    </row>
    <row r="2495" spans="1:5" x14ac:dyDescent="0.2">
      <c r="A2495" s="41">
        <f>Prices!G2495</f>
        <v>44040</v>
      </c>
      <c r="B2495" s="21">
        <f>Prices!H2495</f>
        <v>4.1915827924835815E-3</v>
      </c>
      <c r="C2495" s="21">
        <f>Prices!I2495</f>
        <v>-1.7962779880437485E-2</v>
      </c>
      <c r="D2495" s="21">
        <f>Prices!J2495</f>
        <v>-1.9766823797437993E-2</v>
      </c>
      <c r="E2495" s="21">
        <f>Prices!K2495</f>
        <v>-6.4733922441613245E-3</v>
      </c>
    </row>
    <row r="2496" spans="1:5" x14ac:dyDescent="0.2">
      <c r="A2496" s="41">
        <f>Prices!G2496</f>
        <v>44041</v>
      </c>
      <c r="B2496" s="21">
        <f>Prices!H2496</f>
        <v>-8.1208580584405544E-3</v>
      </c>
      <c r="C2496" s="21">
        <f>Prices!I2496</f>
        <v>1.1065473848146601E-2</v>
      </c>
      <c r="D2496" s="21">
        <f>Prices!J2496</f>
        <v>2.4472394917921303E-2</v>
      </c>
      <c r="E2496" s="21">
        <f>Prices!K2496</f>
        <v>1.2428381679718825E-2</v>
      </c>
    </row>
    <row r="2497" spans="1:5" x14ac:dyDescent="0.2">
      <c r="A2497" s="41">
        <f>Prices!G2497</f>
        <v>44042</v>
      </c>
      <c r="B2497" s="21">
        <f>Prices!H2497</f>
        <v>-4.3613571982376613E-3</v>
      </c>
      <c r="C2497" s="21">
        <f>Prices!I2497</f>
        <v>6.049030071754169E-3</v>
      </c>
      <c r="D2497" s="21">
        <f>Prices!J2497</f>
        <v>1.4189663969565336E-2</v>
      </c>
      <c r="E2497" s="21">
        <f>Prices!K2497</f>
        <v>-3.7502517220709963E-3</v>
      </c>
    </row>
    <row r="2498" spans="1:5" x14ac:dyDescent="0.2">
      <c r="A2498" s="41">
        <f>Prices!G2498</f>
        <v>44043</v>
      </c>
      <c r="B2498" s="21">
        <f>Prices!H2498</f>
        <v>-5.5331457926173855E-3</v>
      </c>
      <c r="C2498" s="21">
        <f>Prices!I2498</f>
        <v>3.6960821644814512E-2</v>
      </c>
      <c r="D2498" s="21">
        <f>Prices!J2498</f>
        <v>7.0652673919369136E-5</v>
      </c>
      <c r="E2498" s="21">
        <f>Prices!K2498</f>
        <v>7.6705048402279097E-3</v>
      </c>
    </row>
    <row r="2499" spans="1:5" x14ac:dyDescent="0.2">
      <c r="A2499" s="41">
        <f>Prices!G2499</f>
        <v>44046</v>
      </c>
      <c r="B2499" s="21">
        <f>Prices!H2499</f>
        <v>-7.7292026910543983E-4</v>
      </c>
      <c r="C2499" s="21">
        <f>Prices!I2499</f>
        <v>-1.6680965585312069E-2</v>
      </c>
      <c r="D2499" s="21">
        <f>Prices!J2499</f>
        <v>3.7259386284655749E-2</v>
      </c>
      <c r="E2499" s="21">
        <f>Prices!K2499</f>
        <v>7.1810233680880131E-3</v>
      </c>
    </row>
    <row r="2500" spans="1:5" x14ac:dyDescent="0.2">
      <c r="A2500" s="41">
        <f>Prices!G2500</f>
        <v>44047</v>
      </c>
      <c r="B2500" s="21">
        <f>Prices!H2500</f>
        <v>1.8097662580717253E-2</v>
      </c>
      <c r="C2500" s="21">
        <f>Prices!I2500</f>
        <v>8.6571191135378367E-3</v>
      </c>
      <c r="D2500" s="21">
        <f>Prices!J2500</f>
        <v>1.9754421807969935E-2</v>
      </c>
      <c r="E2500" s="21">
        <f>Prices!K2500</f>
        <v>3.6119305816237901E-3</v>
      </c>
    </row>
    <row r="2501" spans="1:5" x14ac:dyDescent="0.2">
      <c r="A2501" s="41">
        <f>Prices!G2501</f>
        <v>44048</v>
      </c>
      <c r="B2501" s="21">
        <f>Prices!H2501</f>
        <v>-1.3901679525827878E-2</v>
      </c>
      <c r="C2501" s="21">
        <f>Prices!I2501</f>
        <v>2.109064617325207E-2</v>
      </c>
      <c r="D2501" s="21">
        <f>Prices!J2501</f>
        <v>5.2546488327458452E-3</v>
      </c>
      <c r="E2501" s="21">
        <f>Prices!K2501</f>
        <v>6.4297431236266522E-3</v>
      </c>
    </row>
    <row r="2502" spans="1:5" x14ac:dyDescent="0.2">
      <c r="A2502" s="41">
        <f>Prices!G2502</f>
        <v>44049</v>
      </c>
      <c r="B2502" s="21">
        <f>Prices!H2502</f>
        <v>-3.5436583684970721E-3</v>
      </c>
      <c r="C2502" s="21">
        <f>Prices!I2502</f>
        <v>6.2308597963947054E-3</v>
      </c>
      <c r="D2502" s="21">
        <f>Prices!J2502</f>
        <v>4.3192036885055796E-3</v>
      </c>
      <c r="E2502" s="21">
        <f>Prices!K2502</f>
        <v>6.4276953850315177E-3</v>
      </c>
    </row>
    <row r="2503" spans="1:5" x14ac:dyDescent="0.2">
      <c r="A2503" s="41">
        <f>Prices!G2503</f>
        <v>44050</v>
      </c>
      <c r="B2503" s="21">
        <f>Prices!H2503</f>
        <v>4.7932411217385422E-3</v>
      </c>
      <c r="C2503" s="21">
        <f>Prices!I2503</f>
        <v>-1.7841853643410843E-2</v>
      </c>
      <c r="D2503" s="21">
        <f>Prices!J2503</f>
        <v>-1.1997645587833894E-2</v>
      </c>
      <c r="E2503" s="21">
        <f>Prices!K2503</f>
        <v>6.3302949268062569E-4</v>
      </c>
    </row>
    <row r="2504" spans="1:5" x14ac:dyDescent="0.2">
      <c r="A2504" s="41">
        <f>Prices!G2504</f>
        <v>44053</v>
      </c>
      <c r="B2504" s="21">
        <f>Prices!H2504</f>
        <v>1.4695516822254038E-2</v>
      </c>
      <c r="C2504" s="21">
        <f>Prices!I2504</f>
        <v>-6.0931869276803496E-3</v>
      </c>
      <c r="D2504" s="21">
        <f>Prices!J2504</f>
        <v>-3.0804598777052217E-3</v>
      </c>
      <c r="E2504" s="21">
        <f>Prices!K2504</f>
        <v>2.7422184718899345E-3</v>
      </c>
    </row>
    <row r="2505" spans="1:5" x14ac:dyDescent="0.2">
      <c r="A2505" s="41">
        <f>Prices!G2505</f>
        <v>44054</v>
      </c>
      <c r="B2505" s="21">
        <f>Prices!H2505</f>
        <v>-1.2738621278409631E-2</v>
      </c>
      <c r="C2505" s="21">
        <f>Prices!I2505</f>
        <v>-2.1437993603232508E-2</v>
      </c>
      <c r="D2505" s="21">
        <f>Prices!J2505</f>
        <v>-2.8213140112502866E-2</v>
      </c>
      <c r="E2505" s="21">
        <f>Prices!K2505</f>
        <v>-7.9691323627661959E-3</v>
      </c>
    </row>
    <row r="2506" spans="1:5" x14ac:dyDescent="0.2">
      <c r="A2506" s="41">
        <f>Prices!G2506</f>
        <v>44055</v>
      </c>
      <c r="B2506" s="21">
        <f>Prices!H2506</f>
        <v>1.2979823354322845E-2</v>
      </c>
      <c r="C2506" s="21">
        <f>Prices!I2506</f>
        <v>2.6478049809595561E-2</v>
      </c>
      <c r="D2506" s="21">
        <f>Prices!J2506</f>
        <v>5.4401051027613834E-2</v>
      </c>
      <c r="E2506" s="21">
        <f>Prices!K2506</f>
        <v>1.3996549716919215E-2</v>
      </c>
    </row>
    <row r="2507" spans="1:5" x14ac:dyDescent="0.2">
      <c r="A2507" s="41">
        <f>Prices!G2507</f>
        <v>44056</v>
      </c>
      <c r="B2507" s="21">
        <f>Prices!H2507</f>
        <v>3.8067183634409338E-3</v>
      </c>
      <c r="C2507" s="21">
        <f>Prices!I2507</f>
        <v>-3.8583156365679105E-4</v>
      </c>
      <c r="D2507" s="21">
        <f>Prices!J2507</f>
        <v>2.4021088606485108E-4</v>
      </c>
      <c r="E2507" s="21">
        <f>Prices!K2507</f>
        <v>-2.0471743456673686E-3</v>
      </c>
    </row>
    <row r="2508" spans="1:5" x14ac:dyDescent="0.2">
      <c r="A2508" s="41">
        <f>Prices!G2508</f>
        <v>44057</v>
      </c>
      <c r="B2508" s="21">
        <f>Prices!H2508</f>
        <v>5.6881005850578465E-3</v>
      </c>
      <c r="C2508" s="21">
        <f>Prices!I2508</f>
        <v>-4.1125581044981763E-3</v>
      </c>
      <c r="D2508" s="21">
        <f>Prices!J2508</f>
        <v>1.0574249718926954E-2</v>
      </c>
      <c r="E2508" s="21">
        <f>Prices!K2508</f>
        <v>-1.7188262738165871E-4</v>
      </c>
    </row>
    <row r="2509" spans="1:5" x14ac:dyDescent="0.2">
      <c r="A2509" s="41">
        <f>Prices!G2509</f>
        <v>44060</v>
      </c>
      <c r="B2509" s="21">
        <f>Prices!H2509</f>
        <v>2.2624449701171931E-2</v>
      </c>
      <c r="C2509" s="21">
        <f>Prices!I2509</f>
        <v>1.0924312355548471E-2</v>
      </c>
      <c r="D2509" s="21">
        <f>Prices!J2509</f>
        <v>6.6845330419979865E-2</v>
      </c>
      <c r="E2509" s="21">
        <f>Prices!K2509</f>
        <v>2.7098423393971949E-3</v>
      </c>
    </row>
    <row r="2510" spans="1:5" x14ac:dyDescent="0.2">
      <c r="A2510" s="41">
        <f>Prices!G2510</f>
        <v>44061</v>
      </c>
      <c r="B2510" s="21">
        <f>Prices!H2510</f>
        <v>-6.5632864014354211E-3</v>
      </c>
      <c r="C2510" s="21">
        <f>Prices!I2510</f>
        <v>4.0874669531185903E-2</v>
      </c>
      <c r="D2510" s="21">
        <f>Prices!J2510</f>
        <v>-6.1807172378941511E-3</v>
      </c>
      <c r="E2510" s="21">
        <f>Prices!K2510</f>
        <v>2.3033891356964986E-3</v>
      </c>
    </row>
    <row r="2511" spans="1:5" x14ac:dyDescent="0.2">
      <c r="A2511" s="41">
        <f>Prices!G2511</f>
        <v>44062</v>
      </c>
      <c r="B2511" s="21">
        <f>Prices!H2511</f>
        <v>-1.7073704678181593E-2</v>
      </c>
      <c r="C2511" s="21">
        <f>Prices!I2511</f>
        <v>-1.5701145995634769E-2</v>
      </c>
      <c r="D2511" s="21">
        <f>Prices!J2511</f>
        <v>-9.9708703929440867E-3</v>
      </c>
      <c r="E2511" s="21">
        <f>Prices!K2511</f>
        <v>-4.4043952328094438E-3</v>
      </c>
    </row>
    <row r="2512" spans="1:5" x14ac:dyDescent="0.2">
      <c r="A2512" s="41">
        <f>Prices!G2512</f>
        <v>44063</v>
      </c>
      <c r="B2512" s="21">
        <f>Prices!H2512</f>
        <v>-1.3896297466562235E-2</v>
      </c>
      <c r="C2512" s="21">
        <f>Prices!I2512</f>
        <v>1.1314270759152256E-2</v>
      </c>
      <c r="D2512" s="21">
        <f>Prices!J2512</f>
        <v>2.0598322580323014E-4</v>
      </c>
      <c r="E2512" s="21">
        <f>Prices!K2512</f>
        <v>3.1586327364043765E-3</v>
      </c>
    </row>
    <row r="2513" spans="1:5" x14ac:dyDescent="0.2">
      <c r="A2513" s="41">
        <f>Prices!G2513</f>
        <v>44064</v>
      </c>
      <c r="B2513" s="21">
        <f>Prices!H2513</f>
        <v>8.1183263699377058E-3</v>
      </c>
      <c r="C2513" s="21">
        <f>Prices!I2513</f>
        <v>-3.8364357094732293E-3</v>
      </c>
      <c r="D2513" s="21">
        <f>Prices!J2513</f>
        <v>4.4683408366245292E-2</v>
      </c>
      <c r="E2513" s="21">
        <f>Prices!K2513</f>
        <v>3.4411069427024987E-3</v>
      </c>
    </row>
    <row r="2514" spans="1:5" x14ac:dyDescent="0.2">
      <c r="A2514" s="41">
        <f>Prices!G2514</f>
        <v>44067</v>
      </c>
      <c r="B2514" s="21">
        <f>Prices!H2514</f>
        <v>-2.279283022973878E-3</v>
      </c>
      <c r="C2514" s="21">
        <f>Prices!I2514</f>
        <v>6.923017807392684E-3</v>
      </c>
      <c r="D2514" s="21">
        <f>Prices!J2514</f>
        <v>2.8974876413021544E-3</v>
      </c>
      <c r="E2514" s="21">
        <f>Prices!K2514</f>
        <v>1.0043718248138767E-2</v>
      </c>
    </row>
    <row r="2515" spans="1:5" x14ac:dyDescent="0.2">
      <c r="A2515" s="41">
        <f>Prices!G2515</f>
        <v>44068</v>
      </c>
      <c r="B2515" s="21">
        <f>Prices!H2515</f>
        <v>-5.3300141439393727E-3</v>
      </c>
      <c r="C2515" s="21">
        <f>Prices!I2515</f>
        <v>1.1800549588018461E-2</v>
      </c>
      <c r="D2515" s="21">
        <f>Prices!J2515</f>
        <v>2.3388307173444201E-3</v>
      </c>
      <c r="E2515" s="21">
        <f>Prices!K2515</f>
        <v>3.5963511854777419E-3</v>
      </c>
    </row>
    <row r="2516" spans="1:5" x14ac:dyDescent="0.2">
      <c r="A2516" s="41">
        <f>Prices!G2516</f>
        <v>44069</v>
      </c>
      <c r="B2516" s="21">
        <f>Prices!H2516</f>
        <v>5.3583891452772695E-4</v>
      </c>
      <c r="C2516" s="21">
        <f>Prices!I2516</f>
        <v>2.8495561546998172E-2</v>
      </c>
      <c r="D2516" s="21">
        <f>Prices!J2516</f>
        <v>1.8038003203852959E-3</v>
      </c>
      <c r="E2516" s="21">
        <f>Prices!K2516</f>
        <v>1.0195626058366436E-2</v>
      </c>
    </row>
    <row r="2517" spans="1:5" x14ac:dyDescent="0.2">
      <c r="A2517" s="41">
        <f>Prices!G2517</f>
        <v>44070</v>
      </c>
      <c r="B2517" s="21">
        <f>Prices!H2517</f>
        <v>4.5371040629506171E-2</v>
      </c>
      <c r="C2517" s="21">
        <f>Prices!I2517</f>
        <v>-1.2159151703827753E-2</v>
      </c>
      <c r="D2517" s="21">
        <f>Prices!J2517</f>
        <v>-1.133238513138346E-2</v>
      </c>
      <c r="E2517" s="21">
        <f>Prices!K2517</f>
        <v>1.6730441952841346E-3</v>
      </c>
    </row>
    <row r="2518" spans="1:5" x14ac:dyDescent="0.2">
      <c r="A2518" s="41">
        <f>Prices!G2518</f>
        <v>44071</v>
      </c>
      <c r="B2518" s="21">
        <f>Prices!H2518</f>
        <v>2.686082253954198E-2</v>
      </c>
      <c r="C2518" s="21">
        <f>Prices!I2518</f>
        <v>5.2939000000007397E-4</v>
      </c>
      <c r="D2518" s="21">
        <f>Prices!J2518</f>
        <v>4.1137912533610654E-2</v>
      </c>
      <c r="E2518" s="21">
        <f>Prices!K2518</f>
        <v>6.7325653728902424E-3</v>
      </c>
    </row>
    <row r="2519" spans="1:5" x14ac:dyDescent="0.2">
      <c r="A2519" s="41">
        <f>Prices!G2519</f>
        <v>44074</v>
      </c>
      <c r="B2519" s="21">
        <f>Prices!H2519</f>
        <v>-1.0335021177200213E-2</v>
      </c>
      <c r="C2519" s="21">
        <f>Prices!I2519</f>
        <v>1.445121966881957E-2</v>
      </c>
      <c r="D2519" s="21">
        <f>Prices!J2519</f>
        <v>1.7246489684781041E-2</v>
      </c>
      <c r="E2519" s="21">
        <f>Prices!K2519</f>
        <v>-2.1949626648870568E-3</v>
      </c>
    </row>
    <row r="2520" spans="1:5" x14ac:dyDescent="0.2">
      <c r="A2520" s="41">
        <f>Prices!G2520</f>
        <v>44075</v>
      </c>
      <c r="B2520" s="21">
        <f>Prices!H2520</f>
        <v>6.2945849638471107E-2</v>
      </c>
      <c r="C2520" s="21">
        <f>Prices!I2520</f>
        <v>1.3955475817668095E-2</v>
      </c>
      <c r="D2520" s="21">
        <f>Prices!J2520</f>
        <v>3.3693484967748377E-2</v>
      </c>
      <c r="E2520" s="21">
        <f>Prices!K2520</f>
        <v>7.5250028014732795E-3</v>
      </c>
    </row>
    <row r="2521" spans="1:5" x14ac:dyDescent="0.2">
      <c r="A2521" s="41">
        <f>Prices!G2521</f>
        <v>44076</v>
      </c>
      <c r="B2521" s="21">
        <f>Prices!H2521</f>
        <v>6.0968581566915906E-4</v>
      </c>
      <c r="C2521" s="21">
        <f>Prices!I2521</f>
        <v>9.2394708281435811E-3</v>
      </c>
      <c r="D2521" s="21">
        <f>Prices!J2521</f>
        <v>3.8021759148044287E-2</v>
      </c>
      <c r="E2521" s="21">
        <f>Prices!K2521</f>
        <v>1.5365910284791173E-2</v>
      </c>
    </row>
    <row r="2522" spans="1:5" x14ac:dyDescent="0.2">
      <c r="A2522" s="41">
        <f>Prices!G2522</f>
        <v>44077</v>
      </c>
      <c r="B2522" s="21">
        <f>Prices!H2522</f>
        <v>-2.1262156093241058E-2</v>
      </c>
      <c r="C2522" s="21">
        <f>Prices!I2522</f>
        <v>-4.6284109102847859E-2</v>
      </c>
      <c r="D2522" s="21">
        <f>Prices!J2522</f>
        <v>-9.2775153704899305E-2</v>
      </c>
      <c r="E2522" s="21">
        <f>Prices!K2522</f>
        <v>-3.5125843631361842E-2</v>
      </c>
    </row>
    <row r="2523" spans="1:5" x14ac:dyDescent="0.2">
      <c r="A2523" s="41">
        <f>Prices!G2523</f>
        <v>44078</v>
      </c>
      <c r="B2523" s="21">
        <f>Prices!H2523</f>
        <v>-1.1830487485325013E-2</v>
      </c>
      <c r="C2523" s="21">
        <f>Prices!I2523</f>
        <v>-2.1787358865219097E-2</v>
      </c>
      <c r="D2523" s="21">
        <f>Prices!J2523</f>
        <v>-3.0194895708897773E-2</v>
      </c>
      <c r="E2523" s="21">
        <f>Prices!K2523</f>
        <v>-8.1330273628102967E-3</v>
      </c>
    </row>
    <row r="2524" spans="1:5" x14ac:dyDescent="0.2">
      <c r="A2524" s="41">
        <f>Prices!G2524</f>
        <v>44082</v>
      </c>
      <c r="B2524" s="21">
        <f>Prices!H2524</f>
        <v>-3.0665796105155345E-2</v>
      </c>
      <c r="C2524" s="21">
        <f>Prices!I2524</f>
        <v>-4.3944359452415038E-2</v>
      </c>
      <c r="D2524" s="21">
        <f>Prices!J2524</f>
        <v>-5.6208946632452239E-2</v>
      </c>
      <c r="E2524" s="21">
        <f>Prices!K2524</f>
        <v>-2.7756342088176567E-2</v>
      </c>
    </row>
    <row r="2525" spans="1:5" x14ac:dyDescent="0.2">
      <c r="A2525" s="41">
        <f>Prices!G2525</f>
        <v>44083</v>
      </c>
      <c r="B2525" s="21">
        <f>Prices!H2525</f>
        <v>1.0400804289196E-2</v>
      </c>
      <c r="C2525" s="21">
        <f>Prices!I2525</f>
        <v>3.7706624044972603E-2</v>
      </c>
      <c r="D2525" s="21">
        <f>Prices!J2525</f>
        <v>6.7321094284346072E-2</v>
      </c>
      <c r="E2525" s="21">
        <f>Prices!K2525</f>
        <v>2.0144986322044645E-2</v>
      </c>
    </row>
    <row r="2526" spans="1:5" x14ac:dyDescent="0.2">
      <c r="A2526" s="41">
        <f>Prices!G2526</f>
        <v>44084</v>
      </c>
      <c r="B2526" s="21">
        <f>Prices!H2526</f>
        <v>-2.2017629409356875E-2</v>
      </c>
      <c r="C2526" s="21">
        <f>Prices!I2526</f>
        <v>-2.8605450688217404E-2</v>
      </c>
      <c r="D2526" s="21">
        <f>Prices!J2526</f>
        <v>-3.1714408326298793E-2</v>
      </c>
      <c r="E2526" s="21">
        <f>Prices!K2526</f>
        <v>-1.7584796727765806E-2</v>
      </c>
    </row>
    <row r="2527" spans="1:5" x14ac:dyDescent="0.2">
      <c r="A2527" s="41">
        <f>Prices!G2527</f>
        <v>44085</v>
      </c>
      <c r="B2527" s="21">
        <f>Prices!H2527</f>
        <v>-8.040852083369748E-4</v>
      </c>
      <c r="C2527" s="21">
        <f>Prices!I2527</f>
        <v>-1.8547317895265092E-2</v>
      </c>
      <c r="D2527" s="21">
        <f>Prices!J2527</f>
        <v>-1.196017883923417E-2</v>
      </c>
      <c r="E2527" s="21">
        <f>Prices!K2527</f>
        <v>5.3307240122646427E-4</v>
      </c>
    </row>
    <row r="2528" spans="1:5" x14ac:dyDescent="0.2">
      <c r="A2528" s="41">
        <f>Prices!G2528</f>
        <v>44088</v>
      </c>
      <c r="B2528" s="21">
        <f>Prices!H2528</f>
        <v>4.5357069392102942E-3</v>
      </c>
      <c r="C2528" s="21">
        <f>Prices!I2528</f>
        <v>-4.251985292699989E-3</v>
      </c>
      <c r="D2528" s="21">
        <f>Prices!J2528</f>
        <v>5.8181549995376836E-2</v>
      </c>
      <c r="E2528" s="21">
        <f>Prices!K2528</f>
        <v>1.274182898065912E-2</v>
      </c>
    </row>
    <row r="2529" spans="1:5" x14ac:dyDescent="0.2">
      <c r="A2529" s="41">
        <f>Prices!G2529</f>
        <v>44089</v>
      </c>
      <c r="B2529" s="21">
        <f>Prices!H2529</f>
        <v>2.912766005003436E-4</v>
      </c>
      <c r="C2529" s="21">
        <f>Prices!I2529</f>
        <v>1.7132004664550449E-2</v>
      </c>
      <c r="D2529" s="21">
        <f>Prices!J2529</f>
        <v>9.2252968465329488E-3</v>
      </c>
      <c r="E2529" s="21">
        <f>Prices!K2529</f>
        <v>5.2193595454597119E-3</v>
      </c>
    </row>
    <row r="2530" spans="1:5" x14ac:dyDescent="0.2">
      <c r="A2530" s="41">
        <f>Prices!G2530</f>
        <v>44090</v>
      </c>
      <c r="B2530" s="21">
        <f>Prices!H2530</f>
        <v>-8.0079469013869288E-3</v>
      </c>
      <c r="C2530" s="21">
        <f>Prices!I2530</f>
        <v>-2.4723344212139398E-2</v>
      </c>
      <c r="D2530" s="21">
        <f>Prices!J2530</f>
        <v>-3.6679143164418782E-2</v>
      </c>
      <c r="E2530" s="21">
        <f>Prices!K2530</f>
        <v>-4.6189466148207625E-3</v>
      </c>
    </row>
    <row r="2531" spans="1:5" x14ac:dyDescent="0.2">
      <c r="A2531" s="41">
        <f>Prices!G2531</f>
        <v>44091</v>
      </c>
      <c r="B2531" s="21">
        <f>Prices!H2531</f>
        <v>3.1554906438448992E-3</v>
      </c>
      <c r="C2531" s="21">
        <f>Prices!I2531</f>
        <v>-2.2536668250180303E-2</v>
      </c>
      <c r="D2531" s="21">
        <f>Prices!J2531</f>
        <v>-4.0753125037248372E-3</v>
      </c>
      <c r="E2531" s="21">
        <f>Prices!K2531</f>
        <v>-8.4123657385264394E-3</v>
      </c>
    </row>
    <row r="2532" spans="1:5" x14ac:dyDescent="0.2">
      <c r="A2532" s="41">
        <f>Prices!G2532</f>
        <v>44092</v>
      </c>
      <c r="B2532" s="21">
        <f>Prices!H2532</f>
        <v>-1.0241929664095081E-2</v>
      </c>
      <c r="C2532" s="21">
        <f>Prices!I2532</f>
        <v>-1.7887908366680527E-2</v>
      </c>
      <c r="D2532" s="21">
        <f>Prices!J2532</f>
        <v>-2.2004058035832386E-2</v>
      </c>
      <c r="E2532" s="21">
        <f>Prices!K2532</f>
        <v>-1.1182581788012014E-2</v>
      </c>
    </row>
    <row r="2533" spans="1:5" x14ac:dyDescent="0.2">
      <c r="A2533" s="41">
        <f>Prices!G2533</f>
        <v>44095</v>
      </c>
      <c r="B2533" s="21">
        <f>Prices!H2533</f>
        <v>1.3156648062841348E-2</v>
      </c>
      <c r="C2533" s="21">
        <f>Prices!I2533</f>
        <v>1.8816126545042611E-3</v>
      </c>
      <c r="D2533" s="21">
        <f>Prices!J2533</f>
        <v>2.6908803347350352E-2</v>
      </c>
      <c r="E2533" s="21">
        <f>Prices!K2533</f>
        <v>-1.1571097896821425E-2</v>
      </c>
    </row>
    <row r="2534" spans="1:5" x14ac:dyDescent="0.2">
      <c r="A2534" s="41">
        <f>Prices!G2534</f>
        <v>44096</v>
      </c>
      <c r="B2534" s="21">
        <f>Prices!H2534</f>
        <v>9.046571349289689E-3</v>
      </c>
      <c r="C2534" s="21">
        <f>Prices!I2534</f>
        <v>5.6923360043405591E-2</v>
      </c>
      <c r="D2534" s="21">
        <f>Prices!J2534</f>
        <v>9.6267316878797526E-3</v>
      </c>
      <c r="E2534" s="21">
        <f>Prices!K2534</f>
        <v>1.0517944926164535E-2</v>
      </c>
    </row>
    <row r="2535" spans="1:5" x14ac:dyDescent="0.2">
      <c r="A2535" s="41">
        <f>Prices!G2535</f>
        <v>44097</v>
      </c>
      <c r="B2535" s="21">
        <f>Prices!H2535</f>
        <v>-1.6773724050434608E-2</v>
      </c>
      <c r="C2535" s="21">
        <f>Prices!I2535</f>
        <v>-4.1268891702272548E-2</v>
      </c>
      <c r="D2535" s="21">
        <f>Prices!J2535</f>
        <v>-4.0671879716937198E-2</v>
      </c>
      <c r="E2535" s="21">
        <f>Prices!K2535</f>
        <v>-2.372145494950828E-2</v>
      </c>
    </row>
    <row r="2536" spans="1:5" x14ac:dyDescent="0.2">
      <c r="A2536" s="41">
        <f>Prices!G2536</f>
        <v>44098</v>
      </c>
      <c r="B2536" s="21">
        <f>Prices!H2536</f>
        <v>5.2205421076394242E-3</v>
      </c>
      <c r="C2536" s="21">
        <f>Prices!I2536</f>
        <v>6.6436822068096646E-3</v>
      </c>
      <c r="D2536" s="21">
        <f>Prices!J2536</f>
        <v>1.8496607636169893E-2</v>
      </c>
      <c r="E2536" s="21">
        <f>Prices!K2536</f>
        <v>2.9874591380143478E-3</v>
      </c>
    </row>
    <row r="2537" spans="1:5" x14ac:dyDescent="0.2">
      <c r="A2537" s="41">
        <f>Prices!G2537</f>
        <v>44099</v>
      </c>
      <c r="B2537" s="21">
        <f>Prices!H2537</f>
        <v>4.169959931710104E-3</v>
      </c>
      <c r="C2537" s="21">
        <f>Prices!I2537</f>
        <v>2.4948742462903351E-2</v>
      </c>
      <c r="D2537" s="21">
        <f>Prices!J2537</f>
        <v>4.2577851896877128E-2</v>
      </c>
      <c r="E2537" s="21">
        <f>Prices!K2537</f>
        <v>1.5976723760637634E-2</v>
      </c>
    </row>
    <row r="2538" spans="1:5" x14ac:dyDescent="0.2">
      <c r="A2538" s="41">
        <f>Prices!G2538</f>
        <v>44102</v>
      </c>
      <c r="B2538" s="21">
        <f>Prices!H2538</f>
        <v>-1.4560259445652393E-4</v>
      </c>
      <c r="C2538" s="21">
        <f>Prices!I2538</f>
        <v>2.5498116039716301E-2</v>
      </c>
      <c r="D2538" s="21">
        <f>Prices!J2538</f>
        <v>1.2525409398119303E-2</v>
      </c>
      <c r="E2538" s="21">
        <f>Prices!K2538</f>
        <v>1.611059028404549E-2</v>
      </c>
    </row>
    <row r="2539" spans="1:5" x14ac:dyDescent="0.2">
      <c r="A2539" s="41">
        <f>Prices!G2539</f>
        <v>44103</v>
      </c>
      <c r="B2539" s="21">
        <f>Prices!H2539</f>
        <v>-8.0150721685303089E-4</v>
      </c>
      <c r="C2539" s="21">
        <f>Prices!I2539</f>
        <v>-9.1901268443412842E-3</v>
      </c>
      <c r="D2539" s="21">
        <f>Prices!J2539</f>
        <v>1.4633798289646505E-2</v>
      </c>
      <c r="E2539" s="21">
        <f>Prices!K2539</f>
        <v>-4.8126645567366788E-3</v>
      </c>
    </row>
    <row r="2540" spans="1:5" x14ac:dyDescent="0.2">
      <c r="A2540" s="41">
        <f>Prices!G2540</f>
        <v>44104</v>
      </c>
      <c r="B2540" s="21">
        <f>Prices!H2540</f>
        <v>2.0198430555969336E-2</v>
      </c>
      <c r="C2540" s="21">
        <f>Prices!I2540</f>
        <v>1.2241458876669498E-3</v>
      </c>
      <c r="D2540" s="21">
        <f>Prices!J2540</f>
        <v>2.3042269324799358E-2</v>
      </c>
      <c r="E2540" s="21">
        <f>Prices!K2540</f>
        <v>8.2537181384805258E-3</v>
      </c>
    </row>
    <row r="2541" spans="1:5" x14ac:dyDescent="0.2">
      <c r="A2541" s="41">
        <f>Prices!G2541</f>
        <v>44105</v>
      </c>
      <c r="B2541" s="21">
        <f>Prices!H2541</f>
        <v>2.2657287924710452E-2</v>
      </c>
      <c r="C2541" s="21">
        <f>Prices!I2541</f>
        <v>2.3034752192450769E-2</v>
      </c>
      <c r="D2541" s="21">
        <f>Prices!J2541</f>
        <v>6.2081950552317355E-3</v>
      </c>
      <c r="E2541" s="21">
        <f>Prices!K2541</f>
        <v>5.2929078203984847E-3</v>
      </c>
    </row>
    <row r="2542" spans="1:5" x14ac:dyDescent="0.2">
      <c r="A2542" s="41">
        <f>Prices!G2542</f>
        <v>44106</v>
      </c>
      <c r="B2542" s="21">
        <f>Prices!H2542</f>
        <v>-1.8031939216026034E-2</v>
      </c>
      <c r="C2542" s="21">
        <f>Prices!I2542</f>
        <v>-2.9882737782174873E-2</v>
      </c>
      <c r="D2542" s="21">
        <f>Prices!J2542</f>
        <v>-4.0563527331427429E-2</v>
      </c>
      <c r="E2542" s="21">
        <f>Prices!K2542</f>
        <v>-9.5776521919944679E-3</v>
      </c>
    </row>
    <row r="2543" spans="1:5" x14ac:dyDescent="0.2">
      <c r="A2543" s="41">
        <f>Prices!G2543</f>
        <v>44109</v>
      </c>
      <c r="B2543" s="21">
        <f>Prices!H2543</f>
        <v>9.2525716844683893E-3</v>
      </c>
      <c r="C2543" s="21">
        <f>Prices!I2543</f>
        <v>2.3744042879999983E-2</v>
      </c>
      <c r="D2543" s="21">
        <f>Prices!J2543</f>
        <v>4.4421878235861856E-2</v>
      </c>
      <c r="E2543" s="21">
        <f>Prices!K2543</f>
        <v>1.7972708740800369E-2</v>
      </c>
    </row>
    <row r="2544" spans="1:5" x14ac:dyDescent="0.2">
      <c r="A2544" s="41">
        <f>Prices!G2544</f>
        <v>44110</v>
      </c>
      <c r="B2544" s="21">
        <f>Prices!H2544</f>
        <v>-8.2508348363080786E-3</v>
      </c>
      <c r="C2544" s="21">
        <f>Prices!I2544</f>
        <v>-3.1020288773218718E-2</v>
      </c>
      <c r="D2544" s="21">
        <f>Prices!J2544</f>
        <v>6.8902497478506852E-3</v>
      </c>
      <c r="E2544" s="21">
        <f>Prices!K2544</f>
        <v>-1.3973515704569395E-2</v>
      </c>
    </row>
    <row r="2545" spans="1:5" x14ac:dyDescent="0.2">
      <c r="A2545" s="41">
        <f>Prices!G2545</f>
        <v>44111</v>
      </c>
      <c r="B2545" s="21">
        <f>Prices!H2545</f>
        <v>1.8487345203400329E-3</v>
      </c>
      <c r="C2545" s="21">
        <f>Prices!I2545</f>
        <v>3.0881036955514585E-2</v>
      </c>
      <c r="D2545" s="21">
        <f>Prices!J2545</f>
        <v>1.6561814643378359E-2</v>
      </c>
      <c r="E2545" s="21">
        <f>Prices!K2545</f>
        <v>1.7396754658478342E-2</v>
      </c>
    </row>
    <row r="2546" spans="1:5" x14ac:dyDescent="0.2">
      <c r="A2546" s="41">
        <f>Prices!G2546</f>
        <v>44112</v>
      </c>
      <c r="B2546" s="21">
        <f>Prices!H2546</f>
        <v>3.336034619872768E-3</v>
      </c>
      <c r="C2546" s="21">
        <f>Prices!I2546</f>
        <v>-1.6084401167770768E-3</v>
      </c>
      <c r="D2546" s="21">
        <f>Prices!J2546</f>
        <v>-8.9695479167714032E-3</v>
      </c>
      <c r="E2546" s="21">
        <f>Prices!K2546</f>
        <v>8.0101237256968716E-3</v>
      </c>
    </row>
    <row r="2547" spans="1:5" x14ac:dyDescent="0.2">
      <c r="A2547" s="41">
        <f>Prices!G2547</f>
        <v>44113</v>
      </c>
      <c r="B2547" s="21">
        <f>Prices!H2547</f>
        <v>1.0045307341426321E-2</v>
      </c>
      <c r="C2547" s="21">
        <f>Prices!I2547</f>
        <v>3.0120249558508227E-2</v>
      </c>
      <c r="D2547" s="21">
        <f>Prices!J2547</f>
        <v>-5.4916991695083128E-3</v>
      </c>
      <c r="E2547" s="21">
        <f>Prices!K2547</f>
        <v>8.7935332795945342E-3</v>
      </c>
    </row>
    <row r="2548" spans="1:5" x14ac:dyDescent="0.2">
      <c r="A2548" s="41">
        <f>Prices!G2548</f>
        <v>44116</v>
      </c>
      <c r="B2548" s="21">
        <f>Prices!H2548</f>
        <v>1.0295575219593355E-2</v>
      </c>
      <c r="C2548" s="21">
        <f>Prices!I2548</f>
        <v>4.7549907021042115E-2</v>
      </c>
      <c r="D2548" s="21">
        <f>Prices!J2548</f>
        <v>3.3659567255048817E-2</v>
      </c>
      <c r="E2548" s="21">
        <f>Prices!K2548</f>
        <v>1.6415812925706819E-2</v>
      </c>
    </row>
    <row r="2549" spans="1:5" x14ac:dyDescent="0.2">
      <c r="A2549" s="41">
        <f>Prices!G2549</f>
        <v>44117</v>
      </c>
      <c r="B2549" s="21">
        <f>Prices!H2549</f>
        <v>1.3726015140730425E-2</v>
      </c>
      <c r="C2549" s="21">
        <f>Prices!I2549</f>
        <v>2.0333669334737792E-4</v>
      </c>
      <c r="D2549" s="21">
        <f>Prices!J2549</f>
        <v>1.5640056951791159E-3</v>
      </c>
      <c r="E2549" s="21">
        <f>Prices!K2549</f>
        <v>-6.3069189758704347E-3</v>
      </c>
    </row>
    <row r="2550" spans="1:5" x14ac:dyDescent="0.2">
      <c r="A2550" s="41">
        <f>Prices!G2550</f>
        <v>44118</v>
      </c>
      <c r="B2550" s="21">
        <f>Prices!H2550</f>
        <v>-1.566009201233047E-2</v>
      </c>
      <c r="C2550" s="21">
        <f>Prices!I2550</f>
        <v>-2.3208080562739486E-2</v>
      </c>
      <c r="D2550" s="21">
        <f>Prices!J2550</f>
        <v>-1.0738065120491913E-2</v>
      </c>
      <c r="E2550" s="21">
        <f>Prices!K2550</f>
        <v>-6.6231418195618064E-3</v>
      </c>
    </row>
    <row r="2551" spans="1:5" x14ac:dyDescent="0.2">
      <c r="A2551" s="41">
        <f>Prices!G2551</f>
        <v>44119</v>
      </c>
      <c r="B2551" s="21">
        <f>Prices!H2551</f>
        <v>4.0987327795712399E-3</v>
      </c>
      <c r="C2551" s="21">
        <f>Prices!I2551</f>
        <v>-7.4501427994971836E-3</v>
      </c>
      <c r="D2551" s="21">
        <f>Prices!J2551</f>
        <v>-8.8860265544943307E-3</v>
      </c>
      <c r="E2551" s="21">
        <f>Prices!K2551</f>
        <v>-1.5277553105237374E-3</v>
      </c>
    </row>
    <row r="2552" spans="1:5" x14ac:dyDescent="0.2">
      <c r="A2552" s="41">
        <f>Prices!G2552</f>
        <v>44120</v>
      </c>
      <c r="B2552" s="21">
        <f>Prices!H2552</f>
        <v>1.2454405655135559E-3</v>
      </c>
      <c r="C2552" s="21">
        <f>Prices!I2552</f>
        <v>-1.9750481163208766E-2</v>
      </c>
      <c r="D2552" s="21">
        <f>Prices!J2552</f>
        <v>-1.1345591626329532E-2</v>
      </c>
      <c r="E2552" s="21">
        <f>Prices!K2552</f>
        <v>1.3491964267831058E-4</v>
      </c>
    </row>
    <row r="2553" spans="1:5" x14ac:dyDescent="0.2">
      <c r="A2553" s="41">
        <f>Prices!G2553</f>
        <v>44123</v>
      </c>
      <c r="B2553" s="21">
        <f>Prices!H2553</f>
        <v>-1.2162092203862674E-2</v>
      </c>
      <c r="C2553" s="21">
        <f>Prices!I2553</f>
        <v>-2.0013956873831895E-2</v>
      </c>
      <c r="D2553" s="21">
        <f>Prices!J2553</f>
        <v>-2.2716531708823484E-2</v>
      </c>
      <c r="E2553" s="21">
        <f>Prices!K2553</f>
        <v>-1.6329861857144357E-2</v>
      </c>
    </row>
    <row r="2554" spans="1:5" x14ac:dyDescent="0.2">
      <c r="A2554" s="41">
        <f>Prices!G2554</f>
        <v>44124</v>
      </c>
      <c r="B2554" s="21">
        <f>Prices!H2554</f>
        <v>6.6456155918460779E-3</v>
      </c>
      <c r="C2554" s="21">
        <f>Prices!I2554</f>
        <v>3.0555541244050577E-3</v>
      </c>
      <c r="D2554" s="21">
        <f>Prices!J2554</f>
        <v>1.0946116955530494E-2</v>
      </c>
      <c r="E2554" s="21">
        <f>Prices!K2554</f>
        <v>4.7273339817479609E-3</v>
      </c>
    </row>
    <row r="2555" spans="1:5" x14ac:dyDescent="0.2">
      <c r="A2555" s="41">
        <f>Prices!G2555</f>
        <v>44125</v>
      </c>
      <c r="B2555" s="21">
        <f>Prices!H2555</f>
        <v>3.4745527277435079E-3</v>
      </c>
      <c r="C2555" s="21">
        <f>Prices!I2555</f>
        <v>-9.9688869840365291E-3</v>
      </c>
      <c r="D2555" s="21">
        <f>Prices!J2555</f>
        <v>-8.849055701764752E-3</v>
      </c>
      <c r="E2555" s="21">
        <f>Prices!K2555</f>
        <v>-2.195699755774716E-3</v>
      </c>
    </row>
    <row r="2556" spans="1:5" x14ac:dyDescent="0.2">
      <c r="A2556" s="41">
        <f>Prices!G2556</f>
        <v>44126</v>
      </c>
      <c r="B2556" s="21">
        <f>Prices!H2556</f>
        <v>-5.8863126326258314E-3</v>
      </c>
      <c r="C2556" s="21">
        <f>Prices!I2556</f>
        <v>-2.6812857767350984E-3</v>
      </c>
      <c r="D2556" s="21">
        <f>Prices!J2556</f>
        <v>-1.2107467465586441E-2</v>
      </c>
      <c r="E2556" s="21">
        <f>Prices!K2556</f>
        <v>5.2189252093060023E-3</v>
      </c>
    </row>
    <row r="2557" spans="1:5" x14ac:dyDescent="0.2">
      <c r="A2557" s="41">
        <f>Prices!G2557</f>
        <v>44127</v>
      </c>
      <c r="B2557" s="21">
        <f>Prices!H2557</f>
        <v>2.0898483233532826E-3</v>
      </c>
      <c r="C2557" s="21">
        <f>Prices!I2557</f>
        <v>8.8149718905095042E-3</v>
      </c>
      <c r="D2557" s="21">
        <f>Prices!J2557</f>
        <v>1.7158167943503111E-2</v>
      </c>
      <c r="E2557" s="21">
        <f>Prices!K2557</f>
        <v>3.4457615439620337E-3</v>
      </c>
    </row>
    <row r="2558" spans="1:5" x14ac:dyDescent="0.2">
      <c r="A2558" s="41">
        <f>Prices!G2558</f>
        <v>44130</v>
      </c>
      <c r="B2558" s="21">
        <f>Prices!H2558</f>
        <v>-1.1748544504597152E-2</v>
      </c>
      <c r="C2558" s="21">
        <f>Prices!I2558</f>
        <v>8.2389089384160563E-4</v>
      </c>
      <c r="D2558" s="21">
        <f>Prices!J2558</f>
        <v>-3.3038423037153319E-2</v>
      </c>
      <c r="E2558" s="21">
        <f>Prices!K2558</f>
        <v>-1.8589516328343492E-2</v>
      </c>
    </row>
    <row r="2559" spans="1:5" x14ac:dyDescent="0.2">
      <c r="A2559" s="41">
        <f>Prices!G2559</f>
        <v>44131</v>
      </c>
      <c r="B2559" s="21">
        <f>Prices!H2559</f>
        <v>4.9946462252183181E-3</v>
      </c>
      <c r="C2559" s="21">
        <f>Prices!I2559</f>
        <v>2.4723687115730364E-2</v>
      </c>
      <c r="D2559" s="21">
        <f>Prices!J2559</f>
        <v>1.9442793887843202E-2</v>
      </c>
      <c r="E2559" s="21">
        <f>Prices!K2559</f>
        <v>-3.0256188933577288E-3</v>
      </c>
    </row>
    <row r="2560" spans="1:5" x14ac:dyDescent="0.2">
      <c r="A2560" s="41">
        <f>Prices!G2560</f>
        <v>44132</v>
      </c>
      <c r="B2560" s="21">
        <f>Prices!H2560</f>
        <v>-1.9808454380941195E-2</v>
      </c>
      <c r="C2560" s="21">
        <f>Prices!I2560</f>
        <v>-3.7595069775154366E-2</v>
      </c>
      <c r="D2560" s="21">
        <f>Prices!J2560</f>
        <v>-5.7458056805804736E-2</v>
      </c>
      <c r="E2560" s="21">
        <f>Prices!K2560</f>
        <v>-3.5287878950409857E-2</v>
      </c>
    </row>
    <row r="2561" spans="1:5" x14ac:dyDescent="0.2">
      <c r="A2561" s="41">
        <f>Prices!G2561</f>
        <v>44133</v>
      </c>
      <c r="B2561" s="21">
        <f>Prices!H2561</f>
        <v>-8.5694364053726308E-4</v>
      </c>
      <c r="C2561" s="21">
        <f>Prices!I2561</f>
        <v>1.5249235698377994E-2</v>
      </c>
      <c r="D2561" s="21">
        <f>Prices!J2561</f>
        <v>3.1440538508194171E-2</v>
      </c>
      <c r="E2561" s="21">
        <f>Prices!K2561</f>
        <v>1.1947330857108529E-2</v>
      </c>
    </row>
    <row r="2562" spans="1:5" x14ac:dyDescent="0.2">
      <c r="A2562" s="41">
        <f>Prices!G2562</f>
        <v>44134</v>
      </c>
      <c r="B2562" s="21">
        <f>Prices!H2562</f>
        <v>-8.361781549505452E-3</v>
      </c>
      <c r="C2562" s="21">
        <f>Prices!I2562</f>
        <v>-5.4456455386855729E-2</v>
      </c>
      <c r="D2562" s="21">
        <f>Prices!J2562</f>
        <v>-3.7622900537541137E-2</v>
      </c>
      <c r="E2562" s="21">
        <f>Prices!K2562</f>
        <v>-1.212954998538962E-2</v>
      </c>
    </row>
    <row r="2563" spans="1:5" x14ac:dyDescent="0.2">
      <c r="A2563" s="41">
        <f>Prices!G2563</f>
        <v>44137</v>
      </c>
      <c r="B2563" s="21">
        <f>Prices!H2563</f>
        <v>1.1891934252309591E-2</v>
      </c>
      <c r="C2563" s="21">
        <f>Prices!I2563</f>
        <v>-1.0430948083010816E-2</v>
      </c>
      <c r="D2563" s="21">
        <f>Prices!J2563</f>
        <v>3.7299366093330732E-3</v>
      </c>
      <c r="E2563" s="21">
        <f>Prices!K2563</f>
        <v>1.2318202510247733E-2</v>
      </c>
    </row>
    <row r="2564" spans="1:5" x14ac:dyDescent="0.2">
      <c r="A2564" s="41">
        <f>Prices!G2564</f>
        <v>44138</v>
      </c>
      <c r="B2564" s="21">
        <f>Prices!H2564</f>
        <v>1.6951617962359212E-2</v>
      </c>
      <c r="C2564" s="21">
        <f>Prices!I2564</f>
        <v>1.4621516632638665E-2</v>
      </c>
      <c r="D2564" s="21">
        <f>Prices!J2564</f>
        <v>3.4874602373819341E-2</v>
      </c>
      <c r="E2564" s="21">
        <f>Prices!K2564</f>
        <v>1.7799290135456225E-2</v>
      </c>
    </row>
    <row r="2565" spans="1:5" x14ac:dyDescent="0.2">
      <c r="A2565" s="41">
        <f>Prices!G2565</f>
        <v>44139</v>
      </c>
      <c r="B2565" s="21">
        <f>Prices!H2565</f>
        <v>-5.7431653470957078E-3</v>
      </c>
      <c r="C2565" s="21">
        <f>Prices!I2565</f>
        <v>6.3229663283545179E-2</v>
      </c>
      <c r="D2565" s="21">
        <f>Prices!J2565</f>
        <v>5.9506861953157575E-2</v>
      </c>
      <c r="E2565" s="21">
        <f>Prices!K2565</f>
        <v>2.2047047614283777E-2</v>
      </c>
    </row>
    <row r="2566" spans="1:5" x14ac:dyDescent="0.2">
      <c r="A2566" s="41">
        <f>Prices!G2566</f>
        <v>44140</v>
      </c>
      <c r="B2566" s="21">
        <f>Prices!H2566</f>
        <v>1.0636716160787214E-2</v>
      </c>
      <c r="C2566" s="21">
        <f>Prices!I2566</f>
        <v>2.4941733406707689E-2</v>
      </c>
      <c r="D2566" s="21">
        <f>Prices!J2566</f>
        <v>2.651461248525977E-2</v>
      </c>
      <c r="E2566" s="21">
        <f>Prices!K2566</f>
        <v>1.9460194209323101E-2</v>
      </c>
    </row>
    <row r="2567" spans="1:5" x14ac:dyDescent="0.2">
      <c r="A2567" s="41">
        <f>Prices!G2567</f>
        <v>44141</v>
      </c>
      <c r="B2567" s="21">
        <f>Prices!H2567</f>
        <v>1.6031389241516081E-2</v>
      </c>
      <c r="C2567" s="21">
        <f>Prices!I2567</f>
        <v>-3.1999360655050602E-3</v>
      </c>
      <c r="D2567" s="21">
        <f>Prices!J2567</f>
        <v>2.8389957638572216E-2</v>
      </c>
      <c r="E2567" s="21">
        <f>Prices!K2567</f>
        <v>-2.877152541975736E-4</v>
      </c>
    </row>
    <row r="2568" spans="1:5" x14ac:dyDescent="0.2">
      <c r="A2568" s="41">
        <f>Prices!G2568</f>
        <v>44144</v>
      </c>
      <c r="B2568" s="21">
        <f>Prices!H2568</f>
        <v>-1.5298086797738411E-2</v>
      </c>
      <c r="C2568" s="21">
        <f>Prices!I2568</f>
        <v>-5.0622554212029658E-2</v>
      </c>
      <c r="D2568" s="21">
        <f>Prices!J2568</f>
        <v>-6.3950687387054672E-2</v>
      </c>
      <c r="E2568" s="21">
        <f>Prices!K2568</f>
        <v>1.1699889352800863E-2</v>
      </c>
    </row>
    <row r="2569" spans="1:5" x14ac:dyDescent="0.2">
      <c r="A2569" s="41">
        <f>Prices!G2569</f>
        <v>44145</v>
      </c>
      <c r="B2569" s="21">
        <f>Prices!H2569</f>
        <v>1.4072648382593088E-2</v>
      </c>
      <c r="C2569" s="21">
        <f>Prices!I2569</f>
        <v>-3.4582945924537589E-2</v>
      </c>
      <c r="D2569" s="21">
        <f>Prices!J2569</f>
        <v>-6.3147730071112074E-2</v>
      </c>
      <c r="E2569" s="21">
        <f>Prices!K2569</f>
        <v>-1.3997946768060654E-3</v>
      </c>
    </row>
    <row r="2570" spans="1:5" x14ac:dyDescent="0.2">
      <c r="A2570" s="41">
        <f>Prices!G2570</f>
        <v>44146</v>
      </c>
      <c r="B2570" s="21">
        <f>Prices!H2570</f>
        <v>1.6625316296283617E-2</v>
      </c>
      <c r="C2570" s="21">
        <f>Prices!I2570</f>
        <v>3.3729592955037413E-2</v>
      </c>
      <c r="D2570" s="21">
        <f>Prices!J2570</f>
        <v>5.0744039588676459E-2</v>
      </c>
      <c r="E2570" s="21">
        <f>Prices!K2570</f>
        <v>7.6518553722846328E-3</v>
      </c>
    </row>
    <row r="2571" spans="1:5" x14ac:dyDescent="0.2">
      <c r="A2571" s="41">
        <f>Prices!G2571</f>
        <v>44147</v>
      </c>
      <c r="B2571" s="21">
        <f>Prices!H2571</f>
        <v>1.6895829316008429E-3</v>
      </c>
      <c r="C2571" s="21">
        <f>Prices!I2571</f>
        <v>-8.6409349251552747E-3</v>
      </c>
      <c r="D2571" s="21">
        <f>Prices!J2571</f>
        <v>2.8877872313255448E-3</v>
      </c>
      <c r="E2571" s="21">
        <f>Prices!K2571</f>
        <v>-9.9785322079657401E-3</v>
      </c>
    </row>
    <row r="2572" spans="1:5" x14ac:dyDescent="0.2">
      <c r="A2572" s="41">
        <f>Prices!G2572</f>
        <v>44148</v>
      </c>
      <c r="B2572" s="21">
        <f>Prices!H2572</f>
        <v>1.5583797125650849E-2</v>
      </c>
      <c r="C2572" s="21">
        <f>Prices!I2572</f>
        <v>5.9576523960660488E-3</v>
      </c>
      <c r="D2572" s="21">
        <f>Prices!J2572</f>
        <v>-1.187140861649405E-2</v>
      </c>
      <c r="E2572" s="21">
        <f>Prices!K2572</f>
        <v>1.3610335244711447E-2</v>
      </c>
    </row>
    <row r="2573" spans="1:5" x14ac:dyDescent="0.2">
      <c r="A2573" s="41">
        <f>Prices!G2573</f>
        <v>44151</v>
      </c>
      <c r="B2573" s="21">
        <f>Prices!H2573</f>
        <v>1.2621190032997952E-2</v>
      </c>
      <c r="C2573" s="21">
        <f>Prices!I2573</f>
        <v>7.1904523244126217E-4</v>
      </c>
      <c r="D2573" s="21">
        <f>Prices!J2573</f>
        <v>1.6413608715255545E-2</v>
      </c>
      <c r="E2573" s="21">
        <f>Prices!K2573</f>
        <v>1.1648051306502927E-2</v>
      </c>
    </row>
    <row r="2574" spans="1:5" x14ac:dyDescent="0.2">
      <c r="A2574" s="41">
        <f>Prices!G2574</f>
        <v>44152</v>
      </c>
      <c r="B2574" s="21">
        <f>Prices!H2574</f>
        <v>-2.0138903389283196E-2</v>
      </c>
      <c r="C2574" s="21">
        <f>Prices!I2574</f>
        <v>1.469221344267746E-3</v>
      </c>
      <c r="D2574" s="21">
        <f>Prices!J2574</f>
        <v>-6.8811868484583982E-3</v>
      </c>
      <c r="E2574" s="21">
        <f>Prices!K2574</f>
        <v>-4.7919257499330348E-3</v>
      </c>
    </row>
    <row r="2575" spans="1:5" x14ac:dyDescent="0.2">
      <c r="A2575" s="41">
        <f>Prices!G2575</f>
        <v>44153</v>
      </c>
      <c r="B2575" s="21">
        <f>Prices!H2575</f>
        <v>-1.8747749322374585E-3</v>
      </c>
      <c r="C2575" s="21">
        <f>Prices!I2575</f>
        <v>-9.631208445878503E-3</v>
      </c>
      <c r="D2575" s="21">
        <f>Prices!J2575</f>
        <v>4.8437505268883463E-4</v>
      </c>
      <c r="E2575" s="21">
        <f>Prices!K2575</f>
        <v>-1.1563829546962889E-2</v>
      </c>
    </row>
    <row r="2576" spans="1:5" x14ac:dyDescent="0.2">
      <c r="A2576" s="41">
        <f>Prices!G2576</f>
        <v>44154</v>
      </c>
      <c r="B2576" s="21">
        <f>Prices!H2576</f>
        <v>2.0323463405486058E-2</v>
      </c>
      <c r="C2576" s="21">
        <f>Prices!I2576</f>
        <v>3.7224946939420356E-3</v>
      </c>
      <c r="D2576" s="21">
        <f>Prices!J2576</f>
        <v>8.5634315064364586E-4</v>
      </c>
      <c r="E2576" s="21">
        <f>Prices!K2576</f>
        <v>3.9464424324551217E-3</v>
      </c>
    </row>
    <row r="2577" spans="1:5" x14ac:dyDescent="0.2">
      <c r="A2577" s="41">
        <f>Prices!G2577</f>
        <v>44155</v>
      </c>
      <c r="B2577" s="21">
        <f>Prices!H2577</f>
        <v>-1.2358550234087131E-2</v>
      </c>
      <c r="C2577" s="21">
        <f>Prices!I2577</f>
        <v>-5.6528139817576539E-3</v>
      </c>
      <c r="D2577" s="21">
        <f>Prices!J2577</f>
        <v>-2.622709401827461E-2</v>
      </c>
      <c r="E2577" s="21">
        <f>Prices!K2577</f>
        <v>-6.7925628806377869E-3</v>
      </c>
    </row>
    <row r="2578" spans="1:5" x14ac:dyDescent="0.2">
      <c r="A2578" s="41">
        <f>Prices!G2578</f>
        <v>44158</v>
      </c>
      <c r="B2578" s="21">
        <f>Prices!H2578</f>
        <v>4.5926734282768231E-3</v>
      </c>
      <c r="C2578" s="21">
        <f>Prices!I2578</f>
        <v>-3.2591210949806104E-4</v>
      </c>
      <c r="D2578" s="21">
        <f>Prices!J2578</f>
        <v>3.992011908084736E-3</v>
      </c>
      <c r="E2578" s="21">
        <f>Prices!K2578</f>
        <v>5.6359306656281749E-3</v>
      </c>
    </row>
    <row r="2579" spans="1:5" x14ac:dyDescent="0.2">
      <c r="A2579" s="41">
        <f>Prices!G2579</f>
        <v>44159</v>
      </c>
      <c r="B2579" s="21">
        <f>Prices!H2579</f>
        <v>2.8490266815322054E-3</v>
      </c>
      <c r="C2579" s="21">
        <f>Prices!I2579</f>
        <v>6.3484928255117534E-3</v>
      </c>
      <c r="D2579" s="21">
        <f>Prices!J2579</f>
        <v>-1.3869623078485271E-2</v>
      </c>
      <c r="E2579" s="21">
        <f>Prices!K2579</f>
        <v>1.6161668211777558E-2</v>
      </c>
    </row>
    <row r="2580" spans="1:5" x14ac:dyDescent="0.2">
      <c r="A2580" s="41">
        <f>Prices!G2580</f>
        <v>44160</v>
      </c>
      <c r="B2580" s="21">
        <f>Prices!H2580</f>
        <v>3.1051104276619366E-3</v>
      </c>
      <c r="C2580" s="21">
        <f>Prices!I2580</f>
        <v>2.1490891144808622E-2</v>
      </c>
      <c r="D2580" s="21">
        <f>Prices!J2580</f>
        <v>2.1377135477672171E-2</v>
      </c>
      <c r="E2580" s="21">
        <f>Prices!K2580</f>
        <v>-1.5844183020425895E-3</v>
      </c>
    </row>
    <row r="2581" spans="1:5" x14ac:dyDescent="0.2">
      <c r="A2581" s="41">
        <f>Prices!G2581</f>
        <v>44162</v>
      </c>
      <c r="B2581" s="21">
        <f>Prices!H2581</f>
        <v>-1.5149394567502597E-3</v>
      </c>
      <c r="C2581" s="21">
        <f>Prices!I2581</f>
        <v>3.2244441621649411E-3</v>
      </c>
      <c r="D2581" s="21">
        <f>Prices!J2581</f>
        <v>2.0021590944290235E-3</v>
      </c>
      <c r="E2581" s="21">
        <f>Prices!K2581</f>
        <v>2.3969793877931522E-3</v>
      </c>
    </row>
    <row r="2582" spans="1:5" x14ac:dyDescent="0.2">
      <c r="A2582" s="41">
        <f>Prices!G2582</f>
        <v>44165</v>
      </c>
      <c r="B2582" s="21">
        <f>Prices!H2582</f>
        <v>7.8496281212607107E-3</v>
      </c>
      <c r="C2582" s="21">
        <f>Prices!I2582</f>
        <v>-8.5437262671538283E-3</v>
      </c>
      <c r="D2582" s="21">
        <f>Prices!J2582</f>
        <v>1.0575868640500863E-2</v>
      </c>
      <c r="E2582" s="21">
        <f>Prices!K2582</f>
        <v>-4.5955486826819714E-3</v>
      </c>
    </row>
    <row r="2583" spans="1:5" x14ac:dyDescent="0.2">
      <c r="A2583" s="41">
        <f>Prices!G2583</f>
        <v>44166</v>
      </c>
      <c r="B2583" s="21">
        <f>Prices!H2583</f>
        <v>-9.8177195938392646E-4</v>
      </c>
      <c r="C2583" s="21">
        <f>Prices!I2583</f>
        <v>1.6426592582615696E-2</v>
      </c>
      <c r="D2583" s="21">
        <f>Prices!J2583</f>
        <v>-8.5794165930730415E-4</v>
      </c>
      <c r="E2583" s="21">
        <f>Prices!K2583</f>
        <v>1.1271187094962443E-2</v>
      </c>
    </row>
    <row r="2584" spans="1:5" x14ac:dyDescent="0.2">
      <c r="A2584" s="41">
        <f>Prices!G2584</f>
        <v>44167</v>
      </c>
      <c r="B2584" s="21">
        <f>Prices!H2584</f>
        <v>-1.3888699875520206E-2</v>
      </c>
      <c r="C2584" s="21">
        <f>Prices!I2584</f>
        <v>-5.1396202038903605E-3</v>
      </c>
      <c r="D2584" s="21">
        <f>Prices!J2584</f>
        <v>1.1538597199982181E-2</v>
      </c>
      <c r="E2584" s="21">
        <f>Prices!K2584</f>
        <v>1.7911668658321389E-3</v>
      </c>
    </row>
    <row r="2585" spans="1:5" x14ac:dyDescent="0.2">
      <c r="A2585" s="41">
        <f>Prices!G2585</f>
        <v>44168</v>
      </c>
      <c r="B2585" s="21">
        <f>Prices!H2585</f>
        <v>-8.1054903313883334E-3</v>
      </c>
      <c r="C2585" s="21">
        <f>Prices!I2585</f>
        <v>-5.2441919282212313E-3</v>
      </c>
      <c r="D2585" s="21">
        <f>Prices!J2585</f>
        <v>-1.0671758112593355E-2</v>
      </c>
      <c r="E2585" s="21">
        <f>Prices!K2585</f>
        <v>-6.2415719601705E-4</v>
      </c>
    </row>
    <row r="2586" spans="1:5" x14ac:dyDescent="0.2">
      <c r="A2586" s="41">
        <f>Prices!G2586</f>
        <v>44169</v>
      </c>
      <c r="B2586" s="21">
        <f>Prices!H2586</f>
        <v>-2.6121463308595694E-3</v>
      </c>
      <c r="C2586" s="21">
        <f>Prices!I2586</f>
        <v>-7.5783281551025095E-3</v>
      </c>
      <c r="D2586" s="21">
        <f>Prices!J2586</f>
        <v>1.2111754685638632E-2</v>
      </c>
      <c r="E2586" s="21">
        <f>Prices!K2586</f>
        <v>8.8362749967960674E-3</v>
      </c>
    </row>
    <row r="2587" spans="1:5" x14ac:dyDescent="0.2">
      <c r="A2587" s="41">
        <f>Prices!G2587</f>
        <v>44172</v>
      </c>
      <c r="B2587" s="21">
        <f>Prices!H2587</f>
        <v>-5.3723595600971988E-3</v>
      </c>
      <c r="C2587" s="21">
        <f>Prices!I2587</f>
        <v>-1.4482093935083151E-3</v>
      </c>
      <c r="D2587" s="21">
        <f>Prices!J2587</f>
        <v>3.5770852685301779E-3</v>
      </c>
      <c r="E2587" s="21">
        <f>Prices!K2587</f>
        <v>-1.9356376039518786E-3</v>
      </c>
    </row>
    <row r="2588" spans="1:5" x14ac:dyDescent="0.2">
      <c r="A2588" s="41">
        <f>Prices!G2588</f>
        <v>44173</v>
      </c>
      <c r="B2588" s="21">
        <f>Prices!H2588</f>
        <v>9.0473876668092125E-3</v>
      </c>
      <c r="C2588" s="21">
        <f>Prices!I2588</f>
        <v>6.1083479243881911E-3</v>
      </c>
      <c r="D2588" s="21">
        <f>Prices!J2588</f>
        <v>-1.8869114587591773E-2</v>
      </c>
      <c r="E2588" s="21">
        <f>Prices!K2588</f>
        <v>2.7871480483805389E-3</v>
      </c>
    </row>
    <row r="2589" spans="1:5" x14ac:dyDescent="0.2">
      <c r="A2589" s="41">
        <f>Prices!G2589</f>
        <v>44174</v>
      </c>
      <c r="B2589" s="21">
        <f>Prices!H2589</f>
        <v>-7.895644525018914E-3</v>
      </c>
      <c r="C2589" s="21">
        <f>Prices!I2589</f>
        <v>-2.3003850791034397E-2</v>
      </c>
      <c r="D2589" s="21">
        <f>Prices!J2589</f>
        <v>-3.1404540386692048E-2</v>
      </c>
      <c r="E2589" s="21">
        <f>Prices!K2589</f>
        <v>-7.9492017016679073E-3</v>
      </c>
    </row>
    <row r="2590" spans="1:5" x14ac:dyDescent="0.2">
      <c r="A2590" s="41">
        <f>Prices!G2590</f>
        <v>44175</v>
      </c>
      <c r="B2590" s="21">
        <f>Prices!H2590</f>
        <v>-4.6705754153758029E-3</v>
      </c>
      <c r="C2590" s="21">
        <f>Prices!I2590</f>
        <v>-8.7309641228183743E-4</v>
      </c>
      <c r="D2590" s="21">
        <f>Prices!J2590</f>
        <v>3.209149122866517E-3</v>
      </c>
      <c r="E2590" s="21">
        <f>Prices!K2590</f>
        <v>-1.2851078769481328E-3</v>
      </c>
    </row>
    <row r="2591" spans="1:5" x14ac:dyDescent="0.2">
      <c r="A2591" s="41">
        <f>Prices!G2591</f>
        <v>44176</v>
      </c>
      <c r="B2591" s="21">
        <f>Prices!H2591</f>
        <v>-2.7218366452866881E-4</v>
      </c>
      <c r="C2591" s="21">
        <f>Prices!I2591</f>
        <v>4.8138522566343322E-3</v>
      </c>
      <c r="D2591" s="21">
        <f>Prices!J2591</f>
        <v>3.1608581949895687E-3</v>
      </c>
      <c r="E2591" s="21">
        <f>Prices!K2591</f>
        <v>-1.2649973763065869E-3</v>
      </c>
    </row>
    <row r="2592" spans="1:5" x14ac:dyDescent="0.2">
      <c r="A2592" s="41">
        <f>Prices!G2592</f>
        <v>44179</v>
      </c>
      <c r="B2592" s="21">
        <f>Prices!H2592</f>
        <v>-9.1835521368459107E-3</v>
      </c>
      <c r="C2592" s="21">
        <f>Prices!I2592</f>
        <v>1.301170196385959E-2</v>
      </c>
      <c r="D2592" s="21">
        <f>Prices!J2592</f>
        <v>2.2707510454108348E-2</v>
      </c>
      <c r="E2592" s="21">
        <f>Prices!K2592</f>
        <v>-4.359259052920228E-3</v>
      </c>
    </row>
    <row r="2593" spans="1:5" x14ac:dyDescent="0.2">
      <c r="A2593" s="41">
        <f>Prices!G2593</f>
        <v>44180</v>
      </c>
      <c r="B2593" s="21">
        <f>Prices!H2593</f>
        <v>-4.8049300355389207E-4</v>
      </c>
      <c r="C2593" s="21">
        <f>Prices!I2593</f>
        <v>2.5815969845590647E-3</v>
      </c>
      <c r="D2593" s="21">
        <f>Prices!J2593</f>
        <v>3.8884340822713526E-3</v>
      </c>
      <c r="E2593" s="21">
        <f>Prices!K2593</f>
        <v>1.2921249168390325E-2</v>
      </c>
    </row>
    <row r="2594" spans="1:5" x14ac:dyDescent="0.2">
      <c r="A2594" s="41">
        <f>Prices!G2594</f>
        <v>44181</v>
      </c>
      <c r="B2594" s="21">
        <f>Prices!H2594</f>
        <v>-1.0305506488444464E-3</v>
      </c>
      <c r="C2594" s="21">
        <f>Prices!I2594</f>
        <v>2.3961224718633378E-2</v>
      </c>
      <c r="D2594" s="21">
        <f>Prices!J2594</f>
        <v>-8.8318761614544217E-3</v>
      </c>
      <c r="E2594" s="21">
        <f>Prices!K2594</f>
        <v>1.7727952516315426E-3</v>
      </c>
    </row>
    <row r="2595" spans="1:5" x14ac:dyDescent="0.2">
      <c r="A2595" s="41">
        <f>Prices!G2595</f>
        <v>44182</v>
      </c>
      <c r="B2595" s="21">
        <f>Prices!H2595</f>
        <v>4.6069261188884702E-3</v>
      </c>
      <c r="C2595" s="21">
        <f>Prices!I2595</f>
        <v>-1.5057470235724235E-3</v>
      </c>
      <c r="D2595" s="21">
        <f>Prices!J2595</f>
        <v>7.4569274607150238E-3</v>
      </c>
      <c r="E2595" s="21">
        <f>Prices!K2595</f>
        <v>5.7576545927631173E-3</v>
      </c>
    </row>
    <row r="2596" spans="1:5" x14ac:dyDescent="0.2">
      <c r="A2596" s="41">
        <f>Prices!G2596</f>
        <v>44183</v>
      </c>
      <c r="B2596" s="21">
        <f>Prices!H2596</f>
        <v>-1.0265515389464421E-3</v>
      </c>
      <c r="C2596" s="21">
        <f>Prices!I2596</f>
        <v>-1.0639394516974487E-2</v>
      </c>
      <c r="D2596" s="21">
        <f>Prices!J2596</f>
        <v>-5.1907215145257091E-3</v>
      </c>
      <c r="E2596" s="21">
        <f>Prices!K2596</f>
        <v>-3.5111184130531825E-3</v>
      </c>
    </row>
    <row r="2597" spans="1:5" x14ac:dyDescent="0.2">
      <c r="A2597" s="41">
        <f>Prices!G2597</f>
        <v>44186</v>
      </c>
      <c r="B2597" s="21">
        <f>Prices!H2597</f>
        <v>1.3702526537112523E-4</v>
      </c>
      <c r="C2597" s="21">
        <f>Prices!I2597</f>
        <v>1.414904152021057E-3</v>
      </c>
      <c r="D2597" s="21">
        <f>Prices!J2597</f>
        <v>4.539668369488048E-3</v>
      </c>
      <c r="E2597" s="21">
        <f>Prices!K2597</f>
        <v>-3.9062789887751581E-3</v>
      </c>
    </row>
    <row r="2598" spans="1:5" x14ac:dyDescent="0.2">
      <c r="A2598" s="41">
        <f>Prices!G2598</f>
        <v>44187</v>
      </c>
      <c r="B2598" s="21">
        <f>Prices!H2598</f>
        <v>-1.2125820680302083E-2</v>
      </c>
      <c r="C2598" s="21">
        <f>Prices!I2598</f>
        <v>1.06034591917048E-4</v>
      </c>
      <c r="D2598" s="21">
        <f>Prices!J2598</f>
        <v>-4.0503663683556512E-3</v>
      </c>
      <c r="E2598" s="21">
        <f>Prices!K2598</f>
        <v>-2.0730928306164076E-3</v>
      </c>
    </row>
    <row r="2599" spans="1:5" x14ac:dyDescent="0.2">
      <c r="A2599" s="41">
        <f>Prices!G2599</f>
        <v>44188</v>
      </c>
      <c r="B2599" s="21">
        <f>Prices!H2599</f>
        <v>-6.795973578116594E-3</v>
      </c>
      <c r="C2599" s="21">
        <f>Prices!I2599</f>
        <v>-6.6271220730980129E-3</v>
      </c>
      <c r="D2599" s="21">
        <f>Prices!J2599</f>
        <v>-2.0258671209144152E-2</v>
      </c>
      <c r="E2599" s="21">
        <f>Prices!K2599</f>
        <v>7.4581125077743948E-4</v>
      </c>
    </row>
    <row r="2600" spans="1:5" x14ac:dyDescent="0.2">
      <c r="A2600" s="41">
        <f>Prices!G2600</f>
        <v>44189</v>
      </c>
      <c r="B2600" s="21">
        <f>Prices!H2600</f>
        <v>1.9548357474348985E-3</v>
      </c>
      <c r="C2600" s="21">
        <f>Prices!I2600</f>
        <v>-3.9494158058961393E-3</v>
      </c>
      <c r="D2600" s="21">
        <f>Prices!J2600</f>
        <v>-1.1915124497637875E-3</v>
      </c>
      <c r="E2600" s="21">
        <f>Prices!K2600</f>
        <v>3.5365890511500631E-3</v>
      </c>
    </row>
    <row r="2601" spans="1:5" x14ac:dyDescent="0.2">
      <c r="A2601" s="41">
        <f>Prices!G2601</f>
        <v>44193</v>
      </c>
      <c r="B2601" s="21">
        <f>Prices!H2601</f>
        <v>1.1986210721577207E-2</v>
      </c>
      <c r="C2601" s="21">
        <f>Prices!I2601</f>
        <v>3.5071132588175846E-2</v>
      </c>
      <c r="D2601" s="21">
        <f>Prices!J2601</f>
        <v>-7.2149870296833729E-3</v>
      </c>
      <c r="E2601" s="21">
        <f>Prices!K2601</f>
        <v>8.7225287965548848E-3</v>
      </c>
    </row>
    <row r="2602" spans="1:5" x14ac:dyDescent="0.2">
      <c r="A2602" s="41">
        <f>Prices!G2602</f>
        <v>44194</v>
      </c>
      <c r="B2602" s="21">
        <f>Prices!H2602</f>
        <v>-6.3353470206142098E-3</v>
      </c>
      <c r="C2602" s="21">
        <f>Prices!I2602</f>
        <v>1.1583625398404518E-2</v>
      </c>
      <c r="D2602" s="21">
        <f>Prices!J2602</f>
        <v>3.352780746474826E-3</v>
      </c>
      <c r="E2602" s="21">
        <f>Prices!K2602</f>
        <v>-2.2273804296427668E-3</v>
      </c>
    </row>
    <row r="2603" spans="1:5" x14ac:dyDescent="0.2">
      <c r="A2603" s="41">
        <f>Prices!G2603</f>
        <v>44195</v>
      </c>
      <c r="B2603" s="21">
        <f>Prices!H2603</f>
        <v>-8.3155256895627581E-4</v>
      </c>
      <c r="C2603" s="21">
        <f>Prices!I2603</f>
        <v>-1.0882061009147792E-2</v>
      </c>
      <c r="D2603" s="21">
        <f>Prices!J2603</f>
        <v>1.5645161058863488E-2</v>
      </c>
      <c r="E2603" s="21">
        <f>Prices!K2603</f>
        <v>1.3415471654931732E-3</v>
      </c>
    </row>
    <row r="2604" spans="1:5" x14ac:dyDescent="0.2">
      <c r="A2604" s="41">
        <f>Prices!G2604</f>
        <v>44196</v>
      </c>
      <c r="B2604" s="21">
        <f>Prices!H2604</f>
        <v>-2.0806115602786394E-4</v>
      </c>
      <c r="C2604" s="21">
        <f>Prices!I2604</f>
        <v>-8.8013703476780281E-3</v>
      </c>
      <c r="D2604" s="21">
        <f>Prices!J2604</f>
        <v>-6.9032248719526068E-3</v>
      </c>
      <c r="E2604" s="21">
        <f>Prices!K2604</f>
        <v>6.4388454434800568E-3</v>
      </c>
    </row>
    <row r="2605" spans="1:5" x14ac:dyDescent="0.2">
      <c r="A2605" s="41">
        <f>Prices!G2605</f>
        <v>44200</v>
      </c>
      <c r="B2605" s="21">
        <f>Prices!H2605</f>
        <v>1.6510627464923683E-2</v>
      </c>
      <c r="C2605" s="21">
        <f>Prices!I2605</f>
        <v>-2.1584740681489079E-2</v>
      </c>
      <c r="D2605" s="21">
        <f>Prices!J2605</f>
        <v>4.4808327645300405E-3</v>
      </c>
      <c r="E2605" s="21">
        <f>Prices!K2605</f>
        <v>-1.4754827518302815E-2</v>
      </c>
    </row>
    <row r="2606" spans="1:5" x14ac:dyDescent="0.2">
      <c r="A2606" s="41">
        <f>Prices!G2606</f>
        <v>44201</v>
      </c>
      <c r="B2606" s="21">
        <f>Prices!H2606</f>
        <v>-5.3233282517310462E-3</v>
      </c>
      <c r="C2606" s="21">
        <f>Prices!I2606</f>
        <v>1.0004358384953393E-2</v>
      </c>
      <c r="D2606" s="21">
        <f>Prices!J2606</f>
        <v>2.2210034918443977E-2</v>
      </c>
      <c r="E2606" s="21">
        <f>Prices!K2606</f>
        <v>7.0825951370958595E-3</v>
      </c>
    </row>
    <row r="2607" spans="1:5" x14ac:dyDescent="0.2">
      <c r="A2607" s="41">
        <f>Prices!G2607</f>
        <v>44202</v>
      </c>
      <c r="B2607" s="21">
        <f>Prices!H2607</f>
        <v>6.2436211167895325E-3</v>
      </c>
      <c r="C2607" s="21">
        <f>Prices!I2607</f>
        <v>-2.4896614493553515E-2</v>
      </c>
      <c r="D2607" s="21">
        <f>Prices!J2607</f>
        <v>-5.8952976559952686E-2</v>
      </c>
      <c r="E2607" s="21">
        <f>Prices!K2607</f>
        <v>5.7098429747957091E-3</v>
      </c>
    </row>
    <row r="2608" spans="1:5" x14ac:dyDescent="0.2">
      <c r="A2608" s="41">
        <f>Prices!G2608</f>
        <v>44203</v>
      </c>
      <c r="B2608" s="21">
        <f>Prices!H2608</f>
        <v>-6.8180962126799131E-5</v>
      </c>
      <c r="C2608" s="21">
        <f>Prices!I2608</f>
        <v>7.5771280231462512E-3</v>
      </c>
      <c r="D2608" s="21">
        <f>Prices!J2608</f>
        <v>5.783023285080291E-2</v>
      </c>
      <c r="E2608" s="21">
        <f>Prices!K2608</f>
        <v>1.4847403669199233E-2</v>
      </c>
    </row>
    <row r="2609" spans="1:5" x14ac:dyDescent="0.2">
      <c r="A2609" s="41">
        <f>Prices!G2609</f>
        <v>44204</v>
      </c>
      <c r="B2609" s="21">
        <f>Prices!H2609</f>
        <v>-1.3620611074338459E-4</v>
      </c>
      <c r="C2609" s="21">
        <f>Prices!I2609</f>
        <v>6.4955143886307187E-3</v>
      </c>
      <c r="D2609" s="21">
        <f>Prices!J2609</f>
        <v>-5.0397843449433433E-3</v>
      </c>
      <c r="E2609" s="21">
        <f>Prices!K2609</f>
        <v>5.4918627962683431E-3</v>
      </c>
    </row>
    <row r="2610" spans="1:5" x14ac:dyDescent="0.2">
      <c r="A2610" s="41">
        <f>Prices!G2610</f>
        <v>44207</v>
      </c>
      <c r="B2610" s="21">
        <f>Prices!H2610</f>
        <v>4.5011109695263802E-3</v>
      </c>
      <c r="C2610" s="21">
        <f>Prices!I2610</f>
        <v>-2.1519462207289619E-2</v>
      </c>
      <c r="D2610" s="21">
        <f>Prices!J2610</f>
        <v>2.5966583493762796E-2</v>
      </c>
      <c r="E2610" s="21">
        <f>Prices!K2610</f>
        <v>-6.554751102242018E-3</v>
      </c>
    </row>
    <row r="2611" spans="1:5" x14ac:dyDescent="0.2">
      <c r="A2611" s="41">
        <f>Prices!G2611</f>
        <v>44208</v>
      </c>
      <c r="B2611" s="21">
        <f>Prices!H2611</f>
        <v>1.1405899108832116E-2</v>
      </c>
      <c r="C2611" s="21">
        <f>Prices!I2611</f>
        <v>2.125796979837391E-3</v>
      </c>
      <c r="D2611" s="21">
        <f>Prices!J2611</f>
        <v>-1.0039356396239985E-2</v>
      </c>
      <c r="E2611" s="21">
        <f>Prices!K2611</f>
        <v>4.1578845079115467E-4</v>
      </c>
    </row>
    <row r="2612" spans="1:5" x14ac:dyDescent="0.2">
      <c r="A2612" s="41">
        <f>Prices!G2612</f>
        <v>44209</v>
      </c>
      <c r="B2612" s="21">
        <f>Prices!H2612</f>
        <v>-1.0203129690601331E-2</v>
      </c>
      <c r="C2612" s="21">
        <f>Prices!I2612</f>
        <v>1.4438406729557318E-2</v>
      </c>
      <c r="D2612" s="21">
        <f>Prices!J2612</f>
        <v>3.4854258065044608E-3</v>
      </c>
      <c r="E2612" s="21">
        <f>Prices!K2612</f>
        <v>2.2756418737981399E-3</v>
      </c>
    </row>
    <row r="2613" spans="1:5" x14ac:dyDescent="0.2">
      <c r="A2613" s="41">
        <f>Prices!G2613</f>
        <v>44210</v>
      </c>
      <c r="B2613" s="21">
        <f>Prices!H2613</f>
        <v>-3.2555615253999325E-3</v>
      </c>
      <c r="C2613" s="21">
        <f>Prices!I2613</f>
        <v>-1.2135545237086376E-2</v>
      </c>
      <c r="D2613" s="21">
        <f>Prices!J2613</f>
        <v>-2.4497834062587764E-2</v>
      </c>
      <c r="E2613" s="21">
        <f>Prices!K2613</f>
        <v>-3.7534512393423425E-3</v>
      </c>
    </row>
    <row r="2614" spans="1:5" x14ac:dyDescent="0.2">
      <c r="A2614" s="41">
        <f>Prices!G2614</f>
        <v>44211</v>
      </c>
      <c r="B2614" s="21">
        <f>Prices!H2614</f>
        <v>-1.585356104208073E-2</v>
      </c>
      <c r="C2614" s="21">
        <f>Prices!I2614</f>
        <v>-7.4245998576921712E-3</v>
      </c>
      <c r="D2614" s="21">
        <f>Prices!J2614</f>
        <v>-2.5813991223425869E-2</v>
      </c>
      <c r="E2614" s="21">
        <f>Prices!K2614</f>
        <v>-7.1900279590226823E-3</v>
      </c>
    </row>
    <row r="2615" spans="1:5" x14ac:dyDescent="0.2">
      <c r="A2615" s="41">
        <f>Prices!G2615</f>
        <v>44215</v>
      </c>
      <c r="B2615" s="21">
        <f>Prices!H2615</f>
        <v>-8.6422297892913471E-3</v>
      </c>
      <c r="C2615" s="21">
        <f>Prices!I2615</f>
        <v>5.3185183696091709E-3</v>
      </c>
      <c r="D2615" s="21">
        <f>Prices!J2615</f>
        <v>1.288958162514442E-2</v>
      </c>
      <c r="E2615" s="21">
        <f>Prices!K2615</f>
        <v>8.1363794864990346E-3</v>
      </c>
    </row>
    <row r="2616" spans="1:5" x14ac:dyDescent="0.2">
      <c r="A2616" s="41">
        <f>Prices!G2616</f>
        <v>44216</v>
      </c>
      <c r="B2616" s="21">
        <f>Prices!H2616</f>
        <v>1.4785092535777325E-2</v>
      </c>
      <c r="C2616" s="21">
        <f>Prices!I2616</f>
        <v>4.5700484214888037E-2</v>
      </c>
      <c r="D2616" s="21">
        <f>Prices!J2616</f>
        <v>2.6141213990465539E-2</v>
      </c>
      <c r="E2616" s="21">
        <f>Prices!K2616</f>
        <v>1.3935625541624974E-2</v>
      </c>
    </row>
    <row r="2617" spans="1:5" x14ac:dyDescent="0.2">
      <c r="A2617" s="41">
        <f>Prices!G2617</f>
        <v>44217</v>
      </c>
      <c r="B2617" s="21">
        <f>Prices!H2617</f>
        <v>-4.5360058859883427E-3</v>
      </c>
      <c r="C2617" s="21">
        <f>Prices!I2617</f>
        <v>1.3363422070432618E-2</v>
      </c>
      <c r="D2617" s="21">
        <f>Prices!J2617</f>
        <v>3.7539901145045018E-2</v>
      </c>
      <c r="E2617" s="21">
        <f>Prices!K2617</f>
        <v>3.1672312498187694E-4</v>
      </c>
    </row>
    <row r="2618" spans="1:5" x14ac:dyDescent="0.2">
      <c r="A2618" s="41">
        <f>Prices!G2618</f>
        <v>44218</v>
      </c>
      <c r="B2618" s="21">
        <f>Prices!H2618</f>
        <v>1.0217625816987201E-2</v>
      </c>
      <c r="C2618" s="21">
        <f>Prices!I2618</f>
        <v>-4.4633130937522525E-3</v>
      </c>
      <c r="D2618" s="21">
        <f>Prices!J2618</f>
        <v>-1.1177086080227161E-2</v>
      </c>
      <c r="E2618" s="21">
        <f>Prices!K2618</f>
        <v>-3.0106114851996546E-3</v>
      </c>
    </row>
    <row r="2619" spans="1:5" x14ac:dyDescent="0.2">
      <c r="A2619" s="41">
        <f>Prices!G2619</f>
        <v>44221</v>
      </c>
      <c r="B2619" s="21">
        <f>Prices!H2619</f>
        <v>-8.885165285265513E-4</v>
      </c>
      <c r="C2619" s="21">
        <f>Prices!I2619</f>
        <v>5.3763498996461934E-4</v>
      </c>
      <c r="D2619" s="21">
        <f>Prices!J2619</f>
        <v>-4.320706110280681E-3</v>
      </c>
      <c r="E2619" s="21">
        <f>Prices!K2619</f>
        <v>3.6158387557001515E-3</v>
      </c>
    </row>
    <row r="2620" spans="1:5" x14ac:dyDescent="0.2">
      <c r="A2620" s="41">
        <f>Prices!G2620</f>
        <v>44222</v>
      </c>
      <c r="B2620" s="21">
        <f>Prices!H2620</f>
        <v>8.9605533430675254E-3</v>
      </c>
      <c r="C2620" s="21">
        <f>Prices!I2620</f>
        <v>9.7541374027798611E-3</v>
      </c>
      <c r="D2620" s="21">
        <f>Prices!J2620</f>
        <v>-1.5967025921953315E-2</v>
      </c>
      <c r="E2620" s="21">
        <f>Prices!K2620</f>
        <v>-1.4888336862691753E-3</v>
      </c>
    </row>
    <row r="2621" spans="1:5" x14ac:dyDescent="0.2">
      <c r="A2621" s="41">
        <f>Prices!G2621</f>
        <v>44223</v>
      </c>
      <c r="B2621" s="21">
        <f>Prices!H2621</f>
        <v>-2.4879942968976079E-2</v>
      </c>
      <c r="C2621" s="21">
        <f>Prices!I2621</f>
        <v>-2.8125812323540056E-2</v>
      </c>
      <c r="D2621" s="21">
        <f>Prices!J2621</f>
        <v>-3.8518079526832283E-2</v>
      </c>
      <c r="E2621" s="21">
        <f>Prices!K2621</f>
        <v>-2.5677883530241363E-2</v>
      </c>
    </row>
    <row r="2622" spans="1:5" x14ac:dyDescent="0.2">
      <c r="A2622" s="41">
        <f>Prices!G2622</f>
        <v>44224</v>
      </c>
      <c r="B2622" s="21">
        <f>Prices!H2622</f>
        <v>-6.2557466728940629E-4</v>
      </c>
      <c r="C2622" s="21">
        <f>Prices!I2622</f>
        <v>1.55911936242914E-3</v>
      </c>
      <c r="D2622" s="21">
        <f>Prices!J2622</f>
        <v>1.0315074544479108E-2</v>
      </c>
      <c r="E2622" s="21">
        <f>Prices!K2622</f>
        <v>9.7606258994253903E-3</v>
      </c>
    </row>
    <row r="2623" spans="1:5" x14ac:dyDescent="0.2">
      <c r="A2623" s="41">
        <f>Prices!G2623</f>
        <v>44225</v>
      </c>
      <c r="B2623" s="21">
        <f>Prices!H2623</f>
        <v>-2.2678206268017146E-2</v>
      </c>
      <c r="C2623" s="21">
        <f>Prices!I2623</f>
        <v>-9.7046542338220521E-3</v>
      </c>
      <c r="D2623" s="21">
        <f>Prices!J2623</f>
        <v>-4.6931586432297223E-3</v>
      </c>
      <c r="E2623" s="21">
        <f>Prices!K2623</f>
        <v>-1.9311475283558144E-2</v>
      </c>
    </row>
    <row r="2624" spans="1:5" x14ac:dyDescent="0.2">
      <c r="A2624" s="41">
        <f>Prices!G2624</f>
        <v>44228</v>
      </c>
      <c r="B2624" s="21">
        <f>Prices!H2624</f>
        <v>-8.6840763424581944E-3</v>
      </c>
      <c r="C2624" s="21">
        <f>Prices!I2624</f>
        <v>4.262990270296152E-2</v>
      </c>
      <c r="D2624" s="21">
        <f>Prices!J2624</f>
        <v>1.9034388045339412E-2</v>
      </c>
      <c r="E2624" s="21">
        <f>Prices!K2624</f>
        <v>1.6051767564970953E-2</v>
      </c>
    </row>
    <row r="2625" spans="1:5" x14ac:dyDescent="0.2">
      <c r="A2625" s="41">
        <f>Prices!G2625</f>
        <v>44229</v>
      </c>
      <c r="B2625" s="21">
        <f>Prices!H2625</f>
        <v>1.0770603679152292E-2</v>
      </c>
      <c r="C2625" s="21">
        <f>Prices!I2625</f>
        <v>1.1104214516176381E-2</v>
      </c>
      <c r="D2625" s="21">
        <f>Prices!J2625</f>
        <v>2.4155918166957058E-2</v>
      </c>
      <c r="E2625" s="21">
        <f>Prices!K2625</f>
        <v>1.389822370540772E-2</v>
      </c>
    </row>
    <row r="2626" spans="1:5" x14ac:dyDescent="0.2">
      <c r="A2626" s="41">
        <f>Prices!G2626</f>
        <v>44230</v>
      </c>
      <c r="B2626" s="21">
        <f>Prices!H2626</f>
        <v>3.0545364867903923E-3</v>
      </c>
      <c r="C2626" s="21">
        <f>Prices!I2626</f>
        <v>-1.9961565680473359E-2</v>
      </c>
      <c r="D2626" s="21">
        <f>Prices!J2626</f>
        <v>-1.9362565292445622E-3</v>
      </c>
      <c r="E2626" s="21">
        <f>Prices!K2626</f>
        <v>1.0087690073419253E-3</v>
      </c>
    </row>
    <row r="2627" spans="1:5" x14ac:dyDescent="0.2">
      <c r="A2627" s="41">
        <f>Prices!G2627</f>
        <v>44231</v>
      </c>
      <c r="B2627" s="21">
        <f>Prices!H2627</f>
        <v>9.4192311392491176E-3</v>
      </c>
      <c r="C2627" s="21">
        <f>Prices!I2627</f>
        <v>5.5758452038101591E-3</v>
      </c>
      <c r="D2627" s="21">
        <f>Prices!J2627</f>
        <v>9.8850302624553521E-3</v>
      </c>
      <c r="E2627" s="21">
        <f>Prices!K2627</f>
        <v>1.0853322136239241E-2</v>
      </c>
    </row>
    <row r="2628" spans="1:5" x14ac:dyDescent="0.2">
      <c r="A2628" s="41">
        <f>Prices!G2628</f>
        <v>44232</v>
      </c>
      <c r="B2628" s="21">
        <f>Prices!H2628</f>
        <v>1.2839506844426592E-2</v>
      </c>
      <c r="C2628" s="21">
        <f>Prices!I2628</f>
        <v>6.3494150724516807E-3</v>
      </c>
      <c r="D2628" s="21">
        <f>Prices!J2628</f>
        <v>-5.3608724301597022E-3</v>
      </c>
      <c r="E2628" s="21">
        <f>Prices!K2628</f>
        <v>3.8974951931107782E-3</v>
      </c>
    </row>
    <row r="2629" spans="1:5" x14ac:dyDescent="0.2">
      <c r="A2629" s="41">
        <f>Prices!G2629</f>
        <v>44235</v>
      </c>
      <c r="B2629" s="21">
        <f>Prices!H2629</f>
        <v>4.6410727202548753E-3</v>
      </c>
      <c r="C2629" s="21">
        <f>Prices!I2629</f>
        <v>-8.7137808014845497E-3</v>
      </c>
      <c r="D2629" s="21">
        <f>Prices!J2629</f>
        <v>6.237592151498017E-2</v>
      </c>
      <c r="E2629" s="21">
        <f>Prices!K2629</f>
        <v>7.3993484209113891E-3</v>
      </c>
    </row>
    <row r="2630" spans="1:5" x14ac:dyDescent="0.2">
      <c r="A2630" s="41">
        <f>Prices!G2630</f>
        <v>44236</v>
      </c>
      <c r="B2630" s="21">
        <f>Prices!H2630</f>
        <v>5.5162810847490425E-3</v>
      </c>
      <c r="C2630" s="21">
        <f>Prices!I2630</f>
        <v>-5.3988527191202174E-3</v>
      </c>
      <c r="D2630" s="21">
        <f>Prices!J2630</f>
        <v>-1.2154688491450183E-2</v>
      </c>
      <c r="E2630" s="21">
        <f>Prices!K2630</f>
        <v>-1.1135251397642598E-3</v>
      </c>
    </row>
    <row r="2631" spans="1:5" x14ac:dyDescent="0.2">
      <c r="A2631" s="41">
        <f>Prices!G2631</f>
        <v>44237</v>
      </c>
      <c r="B2631" s="21">
        <f>Prices!H2631</f>
        <v>-1.1657561138125681E-2</v>
      </c>
      <c r="C2631" s="21">
        <f>Prices!I2631</f>
        <v>-5.5734051437216214E-3</v>
      </c>
      <c r="D2631" s="21">
        <f>Prices!J2631</f>
        <v>3.5125191377895604E-2</v>
      </c>
      <c r="E2631" s="21">
        <f>Prices!K2631</f>
        <v>-3.4518476461464775E-4</v>
      </c>
    </row>
    <row r="2632" spans="1:5" x14ac:dyDescent="0.2">
      <c r="A2632" s="41">
        <f>Prices!G2632</f>
        <v>44238</v>
      </c>
      <c r="B2632" s="21">
        <f>Prices!H2632</f>
        <v>-7.6307149877085029E-4</v>
      </c>
      <c r="C2632" s="21">
        <f>Prices!I2632</f>
        <v>-7.4392744961888635E-3</v>
      </c>
      <c r="D2632" s="21">
        <f>Prices!J2632</f>
        <v>3.2951060825927359E-2</v>
      </c>
      <c r="E2632" s="21">
        <f>Prices!K2632</f>
        <v>1.6624551634596418E-3</v>
      </c>
    </row>
    <row r="2633" spans="1:5" x14ac:dyDescent="0.2">
      <c r="A2633" s="41">
        <f>Prices!G2633</f>
        <v>44239</v>
      </c>
      <c r="B2633" s="21">
        <f>Prices!H2633</f>
        <v>3.1245522493992955E-3</v>
      </c>
      <c r="C2633" s="21">
        <f>Prices!I2633</f>
        <v>4.7759695040443528E-3</v>
      </c>
      <c r="D2633" s="21">
        <f>Prices!J2633</f>
        <v>-1.8982485192664988E-2</v>
      </c>
      <c r="E2633" s="21">
        <f>Prices!K2633</f>
        <v>4.7110330333601791E-3</v>
      </c>
    </row>
    <row r="2634" spans="1:5" x14ac:dyDescent="0.2">
      <c r="A2634" s="41">
        <f>Prices!G2634</f>
        <v>44243</v>
      </c>
      <c r="B2634" s="21">
        <f>Prices!H2634</f>
        <v>8.2369442621566865E-3</v>
      </c>
      <c r="C2634" s="21">
        <f>Prices!I2634</f>
        <v>-2.6726190257542193E-3</v>
      </c>
      <c r="D2634" s="21">
        <f>Prices!J2634</f>
        <v>2.4663544483297661E-2</v>
      </c>
      <c r="E2634" s="21">
        <f>Prices!K2634</f>
        <v>-5.6927235880499527E-4</v>
      </c>
    </row>
    <row r="2635" spans="1:5" x14ac:dyDescent="0.2">
      <c r="A2635" s="41">
        <f>Prices!G2635</f>
        <v>44244</v>
      </c>
      <c r="B2635" s="21">
        <f>Prices!H2635</f>
        <v>1.057253373452487E-2</v>
      </c>
      <c r="C2635" s="21">
        <f>Prices!I2635</f>
        <v>1.2141588992053975E-2</v>
      </c>
      <c r="D2635" s="21">
        <f>Prices!J2635</f>
        <v>-2.7674000166541979E-2</v>
      </c>
      <c r="E2635" s="21">
        <f>Prices!K2635</f>
        <v>-3.2040206881589484E-4</v>
      </c>
    </row>
    <row r="2636" spans="1:5" x14ac:dyDescent="0.2">
      <c r="A2636" s="41">
        <f>Prices!G2636</f>
        <v>44245</v>
      </c>
      <c r="B2636" s="21">
        <f>Prices!H2636</f>
        <v>-6.480972034600016E-2</v>
      </c>
      <c r="C2636" s="21">
        <f>Prices!I2636</f>
        <v>5.9208143511439992E-3</v>
      </c>
      <c r="D2636" s="21">
        <f>Prices!J2636</f>
        <v>-5.1656801520795215E-3</v>
      </c>
      <c r="E2636" s="21">
        <f>Prices!K2636</f>
        <v>-4.4158355201839861E-3</v>
      </c>
    </row>
    <row r="2637" spans="1:5" x14ac:dyDescent="0.2">
      <c r="A2637" s="41">
        <f>Prices!G2637</f>
        <v>44246</v>
      </c>
      <c r="B2637" s="21">
        <f>Prices!H2637</f>
        <v>4.9398590978337268E-3</v>
      </c>
      <c r="C2637" s="21">
        <f>Prices!I2637</f>
        <v>-2.3535055711504493E-2</v>
      </c>
      <c r="D2637" s="21">
        <f>Prices!J2637</f>
        <v>6.5749481272796562E-3</v>
      </c>
      <c r="E2637" s="21">
        <f>Prices!K2637</f>
        <v>-1.8548967043160447E-3</v>
      </c>
    </row>
    <row r="2638" spans="1:5" x14ac:dyDescent="0.2">
      <c r="A2638" s="41">
        <f>Prices!G2638</f>
        <v>44249</v>
      </c>
      <c r="B2638" s="21">
        <f>Prices!H2638</f>
        <v>-4.6986450563000067E-3</v>
      </c>
      <c r="C2638" s="21">
        <f>Prices!I2638</f>
        <v>-2.128060927582387E-2</v>
      </c>
      <c r="D2638" s="21">
        <f>Prices!J2638</f>
        <v>-3.8237434953036553E-2</v>
      </c>
      <c r="E2638" s="21">
        <f>Prices!K2638</f>
        <v>-7.7328394740282524E-3</v>
      </c>
    </row>
    <row r="2639" spans="1:5" x14ac:dyDescent="0.2">
      <c r="A2639" s="41">
        <f>Prices!G2639</f>
        <v>44250</v>
      </c>
      <c r="B2639" s="21">
        <f>Prices!H2639</f>
        <v>-1.6123203983117819E-2</v>
      </c>
      <c r="C2639" s="21">
        <f>Prices!I2639</f>
        <v>4.3260592739566839E-3</v>
      </c>
      <c r="D2639" s="21">
        <f>Prices!J2639</f>
        <v>-1.4889489358593466E-2</v>
      </c>
      <c r="E2639" s="21">
        <f>Prices!K2639</f>
        <v>1.2563180704243671E-3</v>
      </c>
    </row>
    <row r="2640" spans="1:5" x14ac:dyDescent="0.2">
      <c r="A2640" s="41">
        <f>Prices!G2640</f>
        <v>44251</v>
      </c>
      <c r="B2640" s="21">
        <f>Prices!H2640</f>
        <v>-1.6682762131587307E-2</v>
      </c>
      <c r="C2640" s="21">
        <f>Prices!I2640</f>
        <v>-1.0946968434643822E-2</v>
      </c>
      <c r="D2640" s="21">
        <f>Prices!J2640</f>
        <v>2.524404845589423E-2</v>
      </c>
      <c r="E2640" s="21">
        <f>Prices!K2640</f>
        <v>1.1351613907424785E-2</v>
      </c>
    </row>
    <row r="2641" spans="1:5" x14ac:dyDescent="0.2">
      <c r="A2641" s="41">
        <f>Prices!G2641</f>
        <v>44252</v>
      </c>
      <c r="B2641" s="21">
        <f>Prices!H2641</f>
        <v>-9.4584727768910366E-3</v>
      </c>
      <c r="C2641" s="21">
        <f>Prices!I2641</f>
        <v>-3.2400387091747418E-2</v>
      </c>
      <c r="D2641" s="21">
        <f>Prices!J2641</f>
        <v>-8.2178085211960683E-2</v>
      </c>
      <c r="E2641" s="21">
        <f>Prices!K2641</f>
        <v>-2.4478807586572393E-2</v>
      </c>
    </row>
    <row r="2642" spans="1:5" x14ac:dyDescent="0.2">
      <c r="A2642" s="41">
        <f>Prices!G2642</f>
        <v>44253</v>
      </c>
      <c r="B2642" s="21">
        <f>Prices!H2642</f>
        <v>-1.5384635024670303E-2</v>
      </c>
      <c r="C2642" s="21">
        <f>Prices!I2642</f>
        <v>1.1700387811624857E-2</v>
      </c>
      <c r="D2642" s="21">
        <f>Prices!J2642</f>
        <v>3.0584271511101102E-2</v>
      </c>
      <c r="E2642" s="21">
        <f>Prices!K2642</f>
        <v>-4.7502142880968545E-3</v>
      </c>
    </row>
    <row r="2643" spans="1:5" x14ac:dyDescent="0.2">
      <c r="A2643" s="41">
        <f>Prices!G2643</f>
        <v>44256</v>
      </c>
      <c r="B2643" s="21">
        <f>Prices!H2643</f>
        <v>1.1160529053306802E-2</v>
      </c>
      <c r="C2643" s="21">
        <f>Prices!I2643</f>
        <v>1.7203798384583857E-2</v>
      </c>
      <c r="D2643" s="21">
        <f>Prices!J2643</f>
        <v>9.2784966187029472E-3</v>
      </c>
      <c r="E2643" s="21">
        <f>Prices!K2643</f>
        <v>2.3790763504846213E-2</v>
      </c>
    </row>
    <row r="2644" spans="1:5" x14ac:dyDescent="0.2">
      <c r="A2644" s="41">
        <f>Prices!G2644</f>
        <v>44257</v>
      </c>
      <c r="B2644" s="21">
        <f>Prices!H2644</f>
        <v>-9.5912260582847082E-3</v>
      </c>
      <c r="C2644" s="21">
        <f>Prices!I2644</f>
        <v>-1.6404261656830399E-2</v>
      </c>
      <c r="D2644" s="21">
        <f>Prices!J2644</f>
        <v>-3.1462773571035441E-2</v>
      </c>
      <c r="E2644" s="21">
        <f>Prices!K2644</f>
        <v>-8.0808516155286281E-3</v>
      </c>
    </row>
    <row r="2645" spans="1:5" x14ac:dyDescent="0.2">
      <c r="A2645" s="41">
        <f>Prices!G2645</f>
        <v>44258</v>
      </c>
      <c r="B2645" s="21">
        <f>Prices!H2645</f>
        <v>-1.9368217064783682E-2</v>
      </c>
      <c r="C2645" s="21">
        <f>Prices!I2645</f>
        <v>-2.8931705018871767E-2</v>
      </c>
      <c r="D2645" s="21">
        <f>Prices!J2645</f>
        <v>-4.4867135776359257E-2</v>
      </c>
      <c r="E2645" s="21">
        <f>Prices!K2645</f>
        <v>-1.3066221779354348E-2</v>
      </c>
    </row>
    <row r="2646" spans="1:5" x14ac:dyDescent="0.2">
      <c r="A2646" s="41">
        <f>Prices!G2646</f>
        <v>44259</v>
      </c>
      <c r="B2646" s="21">
        <f>Prices!H2646</f>
        <v>-4.703237113536087E-4</v>
      </c>
      <c r="C2646" s="21">
        <f>Prices!I2646</f>
        <v>-9.1281577371048472E-3</v>
      </c>
      <c r="D2646" s="21">
        <f>Prices!J2646</f>
        <v>-3.3932788018700588E-2</v>
      </c>
      <c r="E2646" s="21">
        <f>Prices!K2646</f>
        <v>-1.341721392905737E-2</v>
      </c>
    </row>
    <row r="2647" spans="1:5" x14ac:dyDescent="0.2">
      <c r="A2647" s="41">
        <f>Prices!G2647</f>
        <v>44260</v>
      </c>
      <c r="B2647" s="21">
        <f>Prices!H2647</f>
        <v>1.2467594757590543E-2</v>
      </c>
      <c r="C2647" s="21">
        <f>Prices!I2647</f>
        <v>7.6874816969452198E-3</v>
      </c>
      <c r="D2647" s="21">
        <f>Prices!J2647</f>
        <v>7.3764852716391438E-3</v>
      </c>
      <c r="E2647" s="21">
        <f>Prices!K2647</f>
        <v>1.9495968009665132E-2</v>
      </c>
    </row>
    <row r="2648" spans="1:5" x14ac:dyDescent="0.2">
      <c r="A2648" s="41">
        <f>Prices!G2648</f>
        <v>44263</v>
      </c>
      <c r="B2648" s="21">
        <f>Prices!H2648</f>
        <v>-9.6032872895268212E-3</v>
      </c>
      <c r="C2648" s="21">
        <f>Prices!I2648</f>
        <v>-1.6167463527841264E-2</v>
      </c>
      <c r="D2648" s="21">
        <f>Prices!J2648</f>
        <v>-6.9674484350220611E-2</v>
      </c>
      <c r="E2648" s="21">
        <f>Prices!K2648</f>
        <v>-5.3592308355140394E-3</v>
      </c>
    </row>
    <row r="2649" spans="1:5" x14ac:dyDescent="0.2">
      <c r="A2649" s="41">
        <f>Prices!G2649</f>
        <v>44264</v>
      </c>
      <c r="B2649" s="21">
        <f>Prices!H2649</f>
        <v>7.8979481755597786E-3</v>
      </c>
      <c r="C2649" s="21">
        <f>Prices!I2649</f>
        <v>3.7568373183807457E-2</v>
      </c>
      <c r="D2649" s="21">
        <f>Prices!J2649</f>
        <v>8.0333114283659857E-2</v>
      </c>
      <c r="E2649" s="21">
        <f>Prices!K2649</f>
        <v>1.4154642106283255E-2</v>
      </c>
    </row>
    <row r="2650" spans="1:5" x14ac:dyDescent="0.2">
      <c r="A2650" s="41">
        <f>Prices!G2650</f>
        <v>44265</v>
      </c>
      <c r="B2650" s="21">
        <f>Prices!H2650</f>
        <v>2.5525566818749401E-2</v>
      </c>
      <c r="C2650" s="21">
        <f>Prices!I2650</f>
        <v>-1.7010170066320551E-3</v>
      </c>
      <c r="D2650" s="21">
        <f>Prices!J2650</f>
        <v>-4.1532646692474806E-3</v>
      </c>
      <c r="E2650" s="21">
        <f>Prices!K2650</f>
        <v>6.0303135529871099E-3</v>
      </c>
    </row>
    <row r="2651" spans="1:5" x14ac:dyDescent="0.2">
      <c r="A2651" s="41">
        <f>Prices!G2651</f>
        <v>44266</v>
      </c>
      <c r="B2651" s="21">
        <f>Prices!H2651</f>
        <v>-3.783415689698185E-4</v>
      </c>
      <c r="C2651" s="21">
        <f>Prices!I2651</f>
        <v>1.8298429707002573E-2</v>
      </c>
      <c r="D2651" s="21">
        <f>Prices!J2651</f>
        <v>4.212694244880355E-2</v>
      </c>
      <c r="E2651" s="21">
        <f>Prices!K2651</f>
        <v>1.0395486927207598E-2</v>
      </c>
    </row>
    <row r="2652" spans="1:5" x14ac:dyDescent="0.2">
      <c r="A2652" s="41">
        <f>Prices!G2652</f>
        <v>44267</v>
      </c>
      <c r="B2652" s="21">
        <f>Prices!H2652</f>
        <v>1.5061242457709343E-2</v>
      </c>
      <c r="C2652" s="21">
        <f>Prices!I2652</f>
        <v>-7.7402725852975252E-3</v>
      </c>
      <c r="D2652" s="21">
        <f>Prices!J2652</f>
        <v>-1.0582209612644888E-2</v>
      </c>
      <c r="E2652" s="21">
        <f>Prices!K2652</f>
        <v>1.01539849585075E-3</v>
      </c>
    </row>
    <row r="2653" spans="1:5" x14ac:dyDescent="0.2">
      <c r="A2653" s="41">
        <f>Prices!G2653</f>
        <v>44270</v>
      </c>
      <c r="B2653" s="21">
        <f>Prices!H2653</f>
        <v>-5.1448883129692853E-3</v>
      </c>
      <c r="C2653" s="21">
        <f>Prices!I2653</f>
        <v>-2.5279446991401944E-3</v>
      </c>
      <c r="D2653" s="21">
        <f>Prices!J2653</f>
        <v>2.6077364619186749E-2</v>
      </c>
      <c r="E2653" s="21">
        <f>Prices!K2653</f>
        <v>6.4919211705587454E-3</v>
      </c>
    </row>
    <row r="2654" spans="1:5" x14ac:dyDescent="0.2">
      <c r="A2654" s="41">
        <f>Prices!G2654</f>
        <v>44271</v>
      </c>
      <c r="B2654" s="21">
        <f>Prices!H2654</f>
        <v>-2.9985587228952758E-4</v>
      </c>
      <c r="C2654" s="21">
        <f>Prices!I2654</f>
        <v>3.3034104859774871E-3</v>
      </c>
      <c r="D2654" s="21">
        <f>Prices!J2654</f>
        <v>7.5807524746558386E-3</v>
      </c>
      <c r="E2654" s="21">
        <f>Prices!K2654</f>
        <v>-1.5696836164345029E-3</v>
      </c>
    </row>
    <row r="2655" spans="1:5" x14ac:dyDescent="0.2">
      <c r="A2655" s="41">
        <f>Prices!G2655</f>
        <v>44272</v>
      </c>
      <c r="B2655" s="21">
        <f>Prices!H2655</f>
        <v>-8.3214346427803298E-3</v>
      </c>
      <c r="C2655" s="21">
        <f>Prices!I2655</f>
        <v>1.4188848572481483E-2</v>
      </c>
      <c r="D2655" s="21">
        <f>Prices!J2655</f>
        <v>3.7620028923344151E-3</v>
      </c>
      <c r="E2655" s="21">
        <f>Prices!K2655</f>
        <v>2.8793820673973514E-3</v>
      </c>
    </row>
    <row r="2656" spans="1:5" x14ac:dyDescent="0.2">
      <c r="A2656" s="41">
        <f>Prices!G2656</f>
        <v>44273</v>
      </c>
      <c r="B2656" s="21">
        <f>Prices!H2656</f>
        <v>-1.3056968554427841E-2</v>
      </c>
      <c r="C2656" s="21">
        <f>Prices!I2656</f>
        <v>-3.435878366032008E-2</v>
      </c>
      <c r="D2656" s="21">
        <f>Prices!J2656</f>
        <v>-4.6378829899351603E-2</v>
      </c>
      <c r="E2656" s="21">
        <f>Prices!K2656</f>
        <v>-1.4760539257248628E-2</v>
      </c>
    </row>
    <row r="2657" spans="1:5" x14ac:dyDescent="0.2">
      <c r="A2657" s="41">
        <f>Prices!G2657</f>
        <v>44274</v>
      </c>
      <c r="B2657" s="21">
        <f>Prices!H2657</f>
        <v>1.3306672285213471E-2</v>
      </c>
      <c r="C2657" s="21">
        <f>Prices!I2657</f>
        <v>1.5511909967558024E-2</v>
      </c>
      <c r="D2657" s="21">
        <f>Prices!J2657</f>
        <v>9.6875436744714438E-3</v>
      </c>
      <c r="E2657" s="21">
        <f>Prices!K2657</f>
        <v>-6.0270390286343289E-4</v>
      </c>
    </row>
    <row r="2658" spans="1:5" x14ac:dyDescent="0.2">
      <c r="A2658" s="41">
        <f>Prices!G2658</f>
        <v>44277</v>
      </c>
      <c r="B2658" s="21">
        <f>Prices!H2658</f>
        <v>4.7822104839693293E-3</v>
      </c>
      <c r="C2658" s="21">
        <f>Prices!I2658</f>
        <v>1.1678211665543392E-2</v>
      </c>
      <c r="D2658" s="21">
        <f>Prices!J2658</f>
        <v>2.65066568175647E-2</v>
      </c>
      <c r="E2658" s="21">
        <f>Prices!K2658</f>
        <v>7.0251180167995031E-3</v>
      </c>
    </row>
    <row r="2659" spans="1:5" x14ac:dyDescent="0.2">
      <c r="A2659" s="41">
        <f>Prices!G2659</f>
        <v>44278</v>
      </c>
      <c r="B2659" s="21">
        <f>Prices!H2659</f>
        <v>1.1860691730202873E-2</v>
      </c>
      <c r="C2659" s="21">
        <f>Prices!I2659</f>
        <v>8.5602881253874497E-3</v>
      </c>
      <c r="D2659" s="21">
        <f>Prices!J2659</f>
        <v>-8.7588868811376841E-3</v>
      </c>
      <c r="E2659" s="21">
        <f>Prices!K2659</f>
        <v>-7.6308540925305035E-3</v>
      </c>
    </row>
    <row r="2660" spans="1:5" x14ac:dyDescent="0.2">
      <c r="A2660" s="41">
        <f>Prices!G2660</f>
        <v>44279</v>
      </c>
      <c r="B2660" s="21">
        <f>Prices!H2660</f>
        <v>-6.1969624936694919E-3</v>
      </c>
      <c r="C2660" s="21">
        <f>Prices!I2660</f>
        <v>-1.6073304223107598E-2</v>
      </c>
      <c r="D2660" s="21">
        <f>Prices!J2660</f>
        <v>-3.2725925863573702E-2</v>
      </c>
      <c r="E2660" s="21">
        <f>Prices!K2660</f>
        <v>-5.4673360296464413E-3</v>
      </c>
    </row>
    <row r="2661" spans="1:5" x14ac:dyDescent="0.2">
      <c r="A2661" s="41">
        <f>Prices!G2661</f>
        <v>44280</v>
      </c>
      <c r="B2661" s="21">
        <f>Prices!H2661</f>
        <v>6.7616229853771472E-3</v>
      </c>
      <c r="C2661" s="21">
        <f>Prices!I2661</f>
        <v>-1.3219634765082366E-2</v>
      </c>
      <c r="D2661" s="21">
        <f>Prices!J2661</f>
        <v>-8.5224015113174456E-3</v>
      </c>
      <c r="E2661" s="21">
        <f>Prices!K2661</f>
        <v>5.2402658584438377E-3</v>
      </c>
    </row>
    <row r="2662" spans="1:5" x14ac:dyDescent="0.2">
      <c r="A2662" s="41">
        <f>Prices!G2662</f>
        <v>44281</v>
      </c>
      <c r="B2662" s="21">
        <f>Prices!H2662</f>
        <v>8.3572549725375884E-3</v>
      </c>
      <c r="C2662" s="21">
        <f>Prices!I2662</f>
        <v>1.894112737393483E-3</v>
      </c>
      <c r="D2662" s="21">
        <f>Prices!J2662</f>
        <v>2.4251533985008011E-2</v>
      </c>
      <c r="E2662" s="21">
        <f>Prices!K2662</f>
        <v>1.6631202466639294E-2</v>
      </c>
    </row>
    <row r="2663" spans="1:5" x14ac:dyDescent="0.2">
      <c r="A2663" s="41">
        <f>Prices!G2663</f>
        <v>44284</v>
      </c>
      <c r="B2663" s="21">
        <f>Prices!H2663</f>
        <v>1.1396655903489159E-2</v>
      </c>
      <c r="C2663" s="21">
        <f>Prices!I2663</f>
        <v>7.7653069488308191E-3</v>
      </c>
      <c r="D2663" s="21">
        <f>Prices!J2663</f>
        <v>8.4896380019645612E-3</v>
      </c>
      <c r="E2663" s="21">
        <f>Prices!K2663</f>
        <v>-8.6801264200320194E-4</v>
      </c>
    </row>
    <row r="2664" spans="1:5" x14ac:dyDescent="0.2">
      <c r="A2664" s="41">
        <f>Prices!G2664</f>
        <v>44285</v>
      </c>
      <c r="B2664" s="21">
        <f>Prices!H2664</f>
        <v>-6.8046930892341831E-3</v>
      </c>
      <c r="C2664" s="21">
        <f>Prices!I2664</f>
        <v>-6.6455976736943256E-3</v>
      </c>
      <c r="D2664" s="21">
        <f>Prices!J2664</f>
        <v>-5.9080630815429025E-3</v>
      </c>
      <c r="E2664" s="21">
        <f>Prices!K2664</f>
        <v>-3.1578329179421383E-3</v>
      </c>
    </row>
    <row r="2665" spans="1:5" x14ac:dyDescent="0.2">
      <c r="A2665" s="41">
        <f>Prices!G2665</f>
        <v>44286</v>
      </c>
      <c r="B2665" s="21">
        <f>Prices!H2665</f>
        <v>6.6290145312325065E-4</v>
      </c>
      <c r="C2665" s="21">
        <f>Prices!I2665</f>
        <v>1.2696006292844508E-2</v>
      </c>
      <c r="D2665" s="21">
        <f>Prices!J2665</f>
        <v>3.7019081761827222E-2</v>
      </c>
      <c r="E2665" s="21">
        <f>Prices!K2665</f>
        <v>3.6224991025748388E-3</v>
      </c>
    </row>
    <row r="2666" spans="1:5" x14ac:dyDescent="0.2">
      <c r="A2666" s="41">
        <f>Prices!G2666</f>
        <v>44287</v>
      </c>
      <c r="B2666" s="21">
        <f>Prices!H2666</f>
        <v>-1.5459227480650835E-3</v>
      </c>
      <c r="C2666" s="21">
        <f>Prices!I2666</f>
        <v>2.1628454419200249E-2</v>
      </c>
      <c r="D2666" s="21">
        <f>Prices!J2666</f>
        <v>3.4723591477314297E-2</v>
      </c>
      <c r="E2666" s="21">
        <f>Prices!K2666</f>
        <v>1.1825201620305759E-2</v>
      </c>
    </row>
    <row r="2667" spans="1:5" x14ac:dyDescent="0.2">
      <c r="A2667" s="41">
        <f>Prices!G2667</f>
        <v>44291</v>
      </c>
      <c r="B2667" s="21">
        <f>Prices!H2667</f>
        <v>2.8093170537761437E-2</v>
      </c>
      <c r="C2667" s="21">
        <f>Prices!I2667</f>
        <v>2.0794045780059722E-2</v>
      </c>
      <c r="D2667" s="21">
        <f>Prices!J2667</f>
        <v>1.2724842428233352E-2</v>
      </c>
      <c r="E2667" s="21">
        <f>Prices!K2667</f>
        <v>1.4438226437851975E-2</v>
      </c>
    </row>
    <row r="2668" spans="1:5" x14ac:dyDescent="0.2">
      <c r="A2668" s="41">
        <f>Prices!G2668</f>
        <v>44292</v>
      </c>
      <c r="B2668" s="21">
        <f>Prices!H2668</f>
        <v>4.8052531691345126E-3</v>
      </c>
      <c r="C2668" s="21">
        <f>Prices!I2668</f>
        <v>-9.0189013711106103E-4</v>
      </c>
      <c r="D2668" s="21">
        <f>Prices!J2668</f>
        <v>-9.0081809377652311E-3</v>
      </c>
      <c r="E2668" s="21">
        <f>Prices!K2668</f>
        <v>-9.7353082477802388E-4</v>
      </c>
    </row>
    <row r="2669" spans="1:5" x14ac:dyDescent="0.2">
      <c r="A2669" s="41">
        <f>Prices!G2669</f>
        <v>44293</v>
      </c>
      <c r="B2669" s="21">
        <f>Prices!H2669</f>
        <v>-2.1412495700582029E-3</v>
      </c>
      <c r="C2669" s="21">
        <f>Prices!I2669</f>
        <v>1.7237336440947937E-2</v>
      </c>
      <c r="D2669" s="21">
        <f>Prices!J2669</f>
        <v>2.0344102180155588E-2</v>
      </c>
      <c r="E2669" s="21">
        <f>Prices!K2669</f>
        <v>1.4752328426630434E-3</v>
      </c>
    </row>
    <row r="2670" spans="1:5" x14ac:dyDescent="0.2">
      <c r="A2670" s="41">
        <f>Prices!G2670</f>
        <v>44294</v>
      </c>
      <c r="B2670" s="21">
        <f>Prices!H2670</f>
        <v>-6.4399475897732896E-4</v>
      </c>
      <c r="C2670" s="21">
        <f>Prices!I2670</f>
        <v>6.0712426028246558E-3</v>
      </c>
      <c r="D2670" s="21">
        <f>Prices!J2670</f>
        <v>1.2267115696129371E-2</v>
      </c>
      <c r="E2670" s="21">
        <f>Prices!K2670</f>
        <v>4.2206329015823663E-3</v>
      </c>
    </row>
    <row r="2671" spans="1:5" x14ac:dyDescent="0.2">
      <c r="A2671" s="41">
        <f>Prices!G2671</f>
        <v>44295</v>
      </c>
      <c r="B2671" s="21">
        <f>Prices!H2671</f>
        <v>5.0125559282852763E-4</v>
      </c>
      <c r="C2671" s="21">
        <f>Prices!I2671</f>
        <v>2.2095622597240627E-2</v>
      </c>
      <c r="D2671" s="21">
        <f>Prices!J2671</f>
        <v>5.7973131051354265E-3</v>
      </c>
      <c r="E2671" s="21">
        <f>Prices!K2671</f>
        <v>7.7199343942659926E-3</v>
      </c>
    </row>
    <row r="2672" spans="1:5" x14ac:dyDescent="0.2">
      <c r="A2672" s="41">
        <f>Prices!G2672</f>
        <v>44298</v>
      </c>
      <c r="B2672" s="21">
        <f>Prices!H2672</f>
        <v>1.4308244177978826E-4</v>
      </c>
      <c r="C2672" s="21">
        <f>Prices!I2672</f>
        <v>2.1321220492303006E-3</v>
      </c>
      <c r="D2672" s="21">
        <f>Prices!J2672</f>
        <v>5.6180537536039354E-2</v>
      </c>
      <c r="E2672" s="21">
        <f>Prices!K2672</f>
        <v>-1.9607901526719207E-4</v>
      </c>
    </row>
    <row r="2673" spans="1:5" x14ac:dyDescent="0.2">
      <c r="A2673" s="41">
        <f>Prices!G2673</f>
        <v>44299</v>
      </c>
      <c r="B2673" s="21">
        <f>Prices!H2673</f>
        <v>-3.0758769338805098E-3</v>
      </c>
      <c r="C2673" s="21">
        <f>Prices!I2673</f>
        <v>6.0987474900919825E-3</v>
      </c>
      <c r="D2673" s="21">
        <f>Prices!J2673</f>
        <v>3.0935633568406562E-2</v>
      </c>
      <c r="E2673" s="21">
        <f>Prices!K2673</f>
        <v>3.2944869607460792E-3</v>
      </c>
    </row>
    <row r="2674" spans="1:5" x14ac:dyDescent="0.2">
      <c r="A2674" s="41">
        <f>Prices!G2674</f>
        <v>44300</v>
      </c>
      <c r="B2674" s="21">
        <f>Prices!H2674</f>
        <v>-3.5880173718018377E-4</v>
      </c>
      <c r="C2674" s="21">
        <f>Prices!I2674</f>
        <v>-1.9705918235294106E-2</v>
      </c>
      <c r="D2674" s="21">
        <f>Prices!J2674</f>
        <v>-2.5670355011119472E-2</v>
      </c>
      <c r="E2674" s="21">
        <f>Prices!K2674</f>
        <v>-4.0877268483083817E-3</v>
      </c>
    </row>
    <row r="2675" spans="1:5" x14ac:dyDescent="0.2">
      <c r="A2675" s="41">
        <f>Prices!G2675</f>
        <v>44301</v>
      </c>
      <c r="B2675" s="21">
        <f>Prices!H2675</f>
        <v>6.0291345462857651E-3</v>
      </c>
      <c r="C2675" s="21">
        <f>Prices!I2675</f>
        <v>1.382840974709465E-2</v>
      </c>
      <c r="D2675" s="21">
        <f>Prices!J2675</f>
        <v>5.6310163537322655E-2</v>
      </c>
      <c r="E2675" s="21">
        <f>Prices!K2675</f>
        <v>1.1094190616755428E-2</v>
      </c>
    </row>
    <row r="2676" spans="1:5" x14ac:dyDescent="0.2">
      <c r="A2676" s="41">
        <f>Prices!G2676</f>
        <v>44302</v>
      </c>
      <c r="B2676" s="21">
        <f>Prices!H2676</f>
        <v>3.2106718817618571E-3</v>
      </c>
      <c r="C2676" s="21">
        <f>Prices!I2676</f>
        <v>6.0223421704539426E-3</v>
      </c>
      <c r="D2676" s="21">
        <f>Prices!J2676</f>
        <v>-1.3927561826945767E-2</v>
      </c>
      <c r="E2676" s="21">
        <f>Prices!K2676</f>
        <v>3.6088195628949382E-3</v>
      </c>
    </row>
    <row r="2677" spans="1:5" x14ac:dyDescent="0.2">
      <c r="A2677" s="41">
        <f>Prices!G2677</f>
        <v>44305</v>
      </c>
      <c r="B2677" s="21">
        <f>Prices!H2677</f>
        <v>-6.4007072861021449E-3</v>
      </c>
      <c r="C2677" s="21">
        <f>Prices!I2677</f>
        <v>-8.069009596834209E-3</v>
      </c>
      <c r="D2677" s="21">
        <f>Prices!J2677</f>
        <v>-3.4611090860318883E-2</v>
      </c>
      <c r="E2677" s="21">
        <f>Prices!K2677</f>
        <v>-5.3065600420239001E-3</v>
      </c>
    </row>
    <row r="2678" spans="1:5" x14ac:dyDescent="0.2">
      <c r="A2678" s="41">
        <f>Prices!G2678</f>
        <v>44306</v>
      </c>
      <c r="B2678" s="21">
        <f>Prices!H2678</f>
        <v>7.7305007689812185E-3</v>
      </c>
      <c r="C2678" s="21">
        <f>Prices!I2678</f>
        <v>-1.1067567189767424E-2</v>
      </c>
      <c r="D2678" s="21">
        <f>Prices!J2678</f>
        <v>-1.2400955587555496E-2</v>
      </c>
      <c r="E2678" s="21">
        <f>Prices!K2678</f>
        <v>-6.8023199588167493E-3</v>
      </c>
    </row>
    <row r="2679" spans="1:5" x14ac:dyDescent="0.2">
      <c r="A2679" s="41">
        <f>Prices!G2679</f>
        <v>44307</v>
      </c>
      <c r="B2679" s="21">
        <f>Prices!H2679</f>
        <v>2.9120206992428004E-3</v>
      </c>
      <c r="C2679" s="21">
        <f>Prices!I2679</f>
        <v>8.1956693051974394E-3</v>
      </c>
      <c r="D2679" s="21">
        <f>Prices!J2679</f>
        <v>1.2474344229385093E-2</v>
      </c>
      <c r="E2679" s="21">
        <f>Prices!K2679</f>
        <v>9.3060556015462925E-3</v>
      </c>
    </row>
    <row r="2680" spans="1:5" x14ac:dyDescent="0.2">
      <c r="A2680" s="41">
        <f>Prices!G2680</f>
        <v>44308</v>
      </c>
      <c r="B2680" s="21">
        <f>Prices!H2680</f>
        <v>-1.0835691977716751E-2</v>
      </c>
      <c r="C2680" s="21">
        <f>Prices!I2680</f>
        <v>-1.5758396042216627E-2</v>
      </c>
      <c r="D2680" s="21">
        <f>Prices!J2680</f>
        <v>-3.3218372835219667E-2</v>
      </c>
      <c r="E2680" s="21">
        <f>Prices!K2680</f>
        <v>-9.2106576185553291E-3</v>
      </c>
    </row>
    <row r="2681" spans="1:5" x14ac:dyDescent="0.2">
      <c r="A2681" s="41">
        <f>Prices!G2681</f>
        <v>44309</v>
      </c>
      <c r="B2681" s="21">
        <f>Prices!H2681</f>
        <v>1.6469607430971249E-3</v>
      </c>
      <c r="C2681" s="21">
        <f>Prices!I2681</f>
        <v>9.6221897614607865E-3</v>
      </c>
      <c r="D2681" s="21">
        <f>Prices!J2681</f>
        <v>2.7945701267359624E-2</v>
      </c>
      <c r="E2681" s="21">
        <f>Prices!K2681</f>
        <v>1.0928696685007955E-2</v>
      </c>
    </row>
    <row r="2682" spans="1:5" x14ac:dyDescent="0.2">
      <c r="A2682" s="41">
        <f>Prices!G2682</f>
        <v>44312</v>
      </c>
      <c r="B2682" s="21">
        <f>Prices!H2682</f>
        <v>-1.4224625613944301E-2</v>
      </c>
      <c r="C2682" s="21">
        <f>Prices!I2682</f>
        <v>2.0389780366516508E-2</v>
      </c>
      <c r="D2682" s="21">
        <f>Prices!J2682</f>
        <v>1.3936757690900858E-2</v>
      </c>
      <c r="E2682" s="21">
        <f>Prices!K2682</f>
        <v>1.7822708499934947E-3</v>
      </c>
    </row>
    <row r="2683" spans="1:5" x14ac:dyDescent="0.2">
      <c r="A2683" s="41">
        <f>Prices!G2683</f>
        <v>44313</v>
      </c>
      <c r="B2683" s="21">
        <f>Prices!H2683</f>
        <v>3.4079014236822135E-3</v>
      </c>
      <c r="C2683" s="21">
        <f>Prices!I2683</f>
        <v>2.4729176161104593E-3</v>
      </c>
      <c r="D2683" s="21">
        <f>Prices!J2683</f>
        <v>-6.218365411892246E-3</v>
      </c>
      <c r="E2683" s="21">
        <f>Prices!K2683</f>
        <v>-2.1489580593681001E-4</v>
      </c>
    </row>
    <row r="2684" spans="1:5" x14ac:dyDescent="0.2">
      <c r="A2684" s="41">
        <f>Prices!G2684</f>
        <v>44314</v>
      </c>
      <c r="B2684" s="21">
        <f>Prices!H2684</f>
        <v>-3.5408571229825015E-3</v>
      </c>
      <c r="C2684" s="21">
        <f>Prices!I2684</f>
        <v>1.2017787234843702E-2</v>
      </c>
      <c r="D2684" s="21">
        <f>Prices!J2684</f>
        <v>-6.8263554294217821E-3</v>
      </c>
      <c r="E2684" s="21">
        <f>Prices!K2684</f>
        <v>-8.4553990193025896E-4</v>
      </c>
    </row>
    <row r="2685" spans="1:5" x14ac:dyDescent="0.2">
      <c r="A2685" s="41">
        <f>Prices!G2685</f>
        <v>44315</v>
      </c>
      <c r="B2685" s="21">
        <f>Prices!H2685</f>
        <v>1.2618713635978879E-2</v>
      </c>
      <c r="C2685" s="21">
        <f>Prices!I2685</f>
        <v>3.7039345873517426E-3</v>
      </c>
      <c r="D2685" s="21">
        <f>Prices!J2685</f>
        <v>3.1418846179043225E-3</v>
      </c>
      <c r="E2685" s="21">
        <f>Prices!K2685</f>
        <v>6.7628067187512908E-3</v>
      </c>
    </row>
    <row r="2686" spans="1:5" x14ac:dyDescent="0.2">
      <c r="A2686" s="41">
        <f>Prices!G2686</f>
        <v>44316</v>
      </c>
      <c r="B2686" s="21">
        <f>Prices!H2686</f>
        <v>2.0054797466487651E-3</v>
      </c>
      <c r="C2686" s="21">
        <f>Prices!I2686</f>
        <v>-1.1206362628297661E-3</v>
      </c>
      <c r="D2686" s="21">
        <f>Prices!J2686</f>
        <v>-2.0571269969039352E-2</v>
      </c>
      <c r="E2686" s="21">
        <f>Prices!K2686</f>
        <v>-7.1947067064797032E-3</v>
      </c>
    </row>
    <row r="2687" spans="1:5" x14ac:dyDescent="0.2">
      <c r="A2687" s="41">
        <f>Prices!G2687</f>
        <v>44319</v>
      </c>
      <c r="B2687" s="21">
        <f>Prices!H2687</f>
        <v>1.5795709873732099E-2</v>
      </c>
      <c r="C2687" s="21">
        <f>Prices!I2687</f>
        <v>-2.3340170782031766E-2</v>
      </c>
      <c r="D2687" s="21">
        <f>Prices!J2687</f>
        <v>-1.1509300855377047E-2</v>
      </c>
      <c r="E2687" s="21">
        <f>Prices!K2687</f>
        <v>2.7480906574837149E-3</v>
      </c>
    </row>
    <row r="2688" spans="1:5" x14ac:dyDescent="0.2">
      <c r="A2688" s="41">
        <f>Prices!G2688</f>
        <v>44320</v>
      </c>
      <c r="B2688" s="21">
        <f>Prices!H2688</f>
        <v>-9.8506973087304044E-3</v>
      </c>
      <c r="C2688" s="21">
        <f>Prices!I2688</f>
        <v>-2.2034541046499267E-2</v>
      </c>
      <c r="D2688" s="21">
        <f>Prices!J2688</f>
        <v>-3.2722890588386955E-2</v>
      </c>
      <c r="E2688" s="21">
        <f>Prices!K2688</f>
        <v>-6.678337608625351E-3</v>
      </c>
    </row>
    <row r="2689" spans="1:5" x14ac:dyDescent="0.2">
      <c r="A2689" s="41">
        <f>Prices!G2689</f>
        <v>44321</v>
      </c>
      <c r="B2689" s="21">
        <f>Prices!H2689</f>
        <v>-8.5301731195045459E-4</v>
      </c>
      <c r="C2689" s="21">
        <f>Prices!I2689</f>
        <v>-1.2479433228788306E-2</v>
      </c>
      <c r="D2689" s="21">
        <f>Prices!J2689</f>
        <v>7.4732757976470054E-3</v>
      </c>
      <c r="E2689" s="21">
        <f>Prices!K2689</f>
        <v>7.034638818679273E-4</v>
      </c>
    </row>
    <row r="2690" spans="1:5" x14ac:dyDescent="0.2">
      <c r="A2690" s="41">
        <f>Prices!G2690</f>
        <v>44322</v>
      </c>
      <c r="B2690" s="21">
        <f>Prices!H2690</f>
        <v>7.1406124259387662E-3</v>
      </c>
      <c r="C2690" s="21">
        <f>Prices!I2690</f>
        <v>1.0955401731083558E-2</v>
      </c>
      <c r="D2690" s="21">
        <f>Prices!J2690</f>
        <v>4.461199732659793E-3</v>
      </c>
      <c r="E2690" s="21">
        <f>Prices!K2690</f>
        <v>8.1654563605852992E-3</v>
      </c>
    </row>
    <row r="2691" spans="1:5" x14ac:dyDescent="0.2">
      <c r="A2691" s="41">
        <f>Prices!G2691</f>
        <v>44323</v>
      </c>
      <c r="B2691" s="21">
        <f>Prices!H2691</f>
        <v>-6.0264749272157647E-3</v>
      </c>
      <c r="C2691" s="21">
        <f>Prices!I2691</f>
        <v>-4.4640576507251062E-3</v>
      </c>
      <c r="D2691" s="21">
        <f>Prices!J2691</f>
        <v>1.9916619010792891E-2</v>
      </c>
      <c r="E2691" s="21">
        <f>Prices!K2691</f>
        <v>7.3733417437364945E-3</v>
      </c>
    </row>
    <row r="2692" spans="1:5" x14ac:dyDescent="0.2">
      <c r="A2692" s="41">
        <f>Prices!G2692</f>
        <v>44326</v>
      </c>
      <c r="B2692" s="21">
        <f>Prices!H2692</f>
        <v>4.4223587088890607E-3</v>
      </c>
      <c r="C2692" s="21">
        <f>Prices!I2692</f>
        <v>-3.0720526636564771E-2</v>
      </c>
      <c r="D2692" s="21">
        <f>Prices!J2692</f>
        <v>-3.6895220455708699E-2</v>
      </c>
      <c r="E2692" s="21">
        <f>Prices!K2692</f>
        <v>-1.0435647350873323E-2</v>
      </c>
    </row>
    <row r="2693" spans="1:5" x14ac:dyDescent="0.2">
      <c r="A2693" s="41">
        <f>Prices!G2693</f>
        <v>44327</v>
      </c>
      <c r="B2693" s="21">
        <f>Prices!H2693</f>
        <v>-9.0186203705552546E-3</v>
      </c>
      <c r="C2693" s="21">
        <f>Prices!I2693</f>
        <v>1.0474816980094115E-2</v>
      </c>
      <c r="D2693" s="21">
        <f>Prices!J2693</f>
        <v>2.8389684819583039E-3</v>
      </c>
      <c r="E2693" s="21">
        <f>Prices!K2693</f>
        <v>-8.6739127724210219E-3</v>
      </c>
    </row>
    <row r="2694" spans="1:5" x14ac:dyDescent="0.2">
      <c r="A2694" s="41">
        <f>Prices!G2694</f>
        <v>44328</v>
      </c>
      <c r="B2694" s="21">
        <f>Prices!H2694</f>
        <v>-2.5868918014191465E-2</v>
      </c>
      <c r="C2694" s="21">
        <f>Prices!I2694</f>
        <v>-2.2323796869172519E-2</v>
      </c>
      <c r="D2694" s="21">
        <f>Prices!J2694</f>
        <v>-3.8287413769061529E-2</v>
      </c>
      <c r="E2694" s="21">
        <f>Prices!K2694</f>
        <v>-2.1449400760569004E-2</v>
      </c>
    </row>
    <row r="2695" spans="1:5" x14ac:dyDescent="0.2">
      <c r="A2695" s="41">
        <f>Prices!G2695</f>
        <v>44329</v>
      </c>
      <c r="B2695" s="21">
        <f>Prices!H2695</f>
        <v>1.6919447696707557E-2</v>
      </c>
      <c r="C2695" s="21">
        <f>Prices!I2695</f>
        <v>3.0235442279842317E-3</v>
      </c>
      <c r="D2695" s="21">
        <f>Prices!J2695</f>
        <v>-6.7777034735970743E-3</v>
      </c>
      <c r="E2695" s="21">
        <f>Prices!K2695</f>
        <v>1.2173141422493483E-2</v>
      </c>
    </row>
    <row r="2696" spans="1:5" x14ac:dyDescent="0.2">
      <c r="A2696" s="41">
        <f>Prices!G2696</f>
        <v>44330</v>
      </c>
      <c r="B2696" s="21">
        <f>Prices!H2696</f>
        <v>9.2590340166845055E-3</v>
      </c>
      <c r="C2696" s="21">
        <f>Prices!I2696</f>
        <v>1.943085127431643E-2</v>
      </c>
      <c r="D2696" s="21">
        <f>Prices!J2696</f>
        <v>4.2278840657421046E-2</v>
      </c>
      <c r="E2696" s="21">
        <f>Prices!K2696</f>
        <v>1.4917956960486256E-2</v>
      </c>
    </row>
    <row r="2697" spans="1:5" x14ac:dyDescent="0.2">
      <c r="A2697" s="41">
        <f>Prices!G2697</f>
        <v>44333</v>
      </c>
      <c r="B2697" s="21">
        <f>Prices!H2697</f>
        <v>-4.5155219418987827E-3</v>
      </c>
      <c r="C2697" s="21">
        <f>Prices!I2697</f>
        <v>1.4735153660609068E-2</v>
      </c>
      <c r="D2697" s="21">
        <f>Prices!J2697</f>
        <v>-5.4413756184200635E-3</v>
      </c>
      <c r="E2697" s="21">
        <f>Prices!K2697</f>
        <v>-2.5300522903445311E-3</v>
      </c>
    </row>
    <row r="2698" spans="1:5" x14ac:dyDescent="0.2">
      <c r="A2698" s="41">
        <f>Prices!G2698</f>
        <v>44334</v>
      </c>
      <c r="B2698" s="21">
        <f>Prices!H2698</f>
        <v>2.1743927061547048E-2</v>
      </c>
      <c r="C2698" s="21">
        <f>Prices!I2698</f>
        <v>-1.1653058453841014E-2</v>
      </c>
      <c r="D2698" s="21">
        <f>Prices!J2698</f>
        <v>-1.0571257335439177E-2</v>
      </c>
      <c r="E2698" s="21">
        <f>Prices!K2698</f>
        <v>-8.5172929745047643E-3</v>
      </c>
    </row>
    <row r="2699" spans="1:5" x14ac:dyDescent="0.2">
      <c r="A2699" s="41">
        <f>Prices!G2699</f>
        <v>44335</v>
      </c>
      <c r="B2699" s="21">
        <f>Prices!H2699</f>
        <v>7.0487909626805727E-5</v>
      </c>
      <c r="C2699" s="21">
        <f>Prices!I2699</f>
        <v>-1.4851498160828314E-4</v>
      </c>
      <c r="D2699" s="21">
        <f>Prices!J2699</f>
        <v>3.5673325211607043E-3</v>
      </c>
      <c r="E2699" s="21">
        <f>Prices!K2699</f>
        <v>-2.9434113736307443E-3</v>
      </c>
    </row>
    <row r="2700" spans="1:5" x14ac:dyDescent="0.2">
      <c r="A2700" s="41">
        <f>Prices!G2700</f>
        <v>44336</v>
      </c>
      <c r="B2700" s="21">
        <f>Prices!H2700</f>
        <v>3.5229654945985846E-3</v>
      </c>
      <c r="C2700" s="21">
        <f>Prices!I2700</f>
        <v>4.9137101193188482E-3</v>
      </c>
      <c r="D2700" s="21">
        <f>Prices!J2700</f>
        <v>3.8870927573301906E-2</v>
      </c>
      <c r="E2700" s="21">
        <f>Prices!K2700</f>
        <v>1.0554741656874755E-2</v>
      </c>
    </row>
    <row r="2701" spans="1:5" x14ac:dyDescent="0.2">
      <c r="A2701" s="41">
        <f>Prices!G2701</f>
        <v>44337</v>
      </c>
      <c r="B2701" s="21">
        <f>Prices!H2701</f>
        <v>-4.7042651634733555E-3</v>
      </c>
      <c r="C2701" s="21">
        <f>Prices!I2701</f>
        <v>-1.3732853377926957E-2</v>
      </c>
      <c r="D2701" s="21">
        <f>Prices!J2701</f>
        <v>2.5953879542477853E-2</v>
      </c>
      <c r="E2701" s="21">
        <f>Prices!K2701</f>
        <v>-7.8388070271750987E-4</v>
      </c>
    </row>
    <row r="2702" spans="1:5" x14ac:dyDescent="0.2">
      <c r="A2702" s="41">
        <f>Prices!G2702</f>
        <v>44340</v>
      </c>
      <c r="B2702" s="21">
        <f>Prices!H2702</f>
        <v>7.0736915577153151E-5</v>
      </c>
      <c r="C2702" s="21">
        <f>Prices!I2702</f>
        <v>1.3084215245391828E-2</v>
      </c>
      <c r="D2702" s="21">
        <f>Prices!J2702</f>
        <v>4.137275884006586E-2</v>
      </c>
      <c r="E2702" s="21">
        <f>Prices!K2702</f>
        <v>9.911292333679933E-3</v>
      </c>
    </row>
    <row r="2703" spans="1:5" x14ac:dyDescent="0.2">
      <c r="A2703" s="41">
        <f>Prices!G2703</f>
        <v>44341</v>
      </c>
      <c r="B2703" s="21">
        <f>Prices!H2703</f>
        <v>4.0911027855454916E-3</v>
      </c>
      <c r="C2703" s="21">
        <f>Prices!I2703</f>
        <v>4.3328510421603017E-3</v>
      </c>
      <c r="D2703" s="21">
        <f>Prices!J2703</f>
        <v>2.2901269768866861E-3</v>
      </c>
      <c r="E2703" s="21">
        <f>Prices!K2703</f>
        <v>-2.1252838099213855E-3</v>
      </c>
    </row>
    <row r="2704" spans="1:5" x14ac:dyDescent="0.2">
      <c r="A2704" s="41">
        <f>Prices!G2704</f>
        <v>44342</v>
      </c>
      <c r="B2704" s="21">
        <f>Prices!H2704</f>
        <v>-1.1943382624259112E-3</v>
      </c>
      <c r="C2704" s="21">
        <f>Prices!I2704</f>
        <v>1.8747561474961039E-3</v>
      </c>
      <c r="D2704" s="21">
        <f>Prices!J2704</f>
        <v>3.3388501026139217E-3</v>
      </c>
      <c r="E2704" s="21">
        <f>Prices!K2704</f>
        <v>1.8768164358766715E-3</v>
      </c>
    </row>
    <row r="2705" spans="1:5" x14ac:dyDescent="0.2">
      <c r="A2705" s="41">
        <f>Prices!G2705</f>
        <v>44343</v>
      </c>
      <c r="B2705" s="21">
        <f>Prices!H2705</f>
        <v>-3.3759684561495422E-3</v>
      </c>
      <c r="C2705" s="21">
        <f>Prices!I2705</f>
        <v>-1.0734557860760607E-2</v>
      </c>
      <c r="D2705" s="21">
        <f>Prices!J2705</f>
        <v>-1.3503237239988364E-2</v>
      </c>
      <c r="E2705" s="21">
        <f>Prices!K2705</f>
        <v>1.165314675992013E-3</v>
      </c>
    </row>
    <row r="2706" spans="1:5" x14ac:dyDescent="0.2">
      <c r="A2706" s="41">
        <f>Prices!G2706</f>
        <v>44344</v>
      </c>
      <c r="B2706" s="21">
        <f>Prices!H2706</f>
        <v>2.3994643973715992E-3</v>
      </c>
      <c r="C2706" s="21">
        <f>Prices!I2706</f>
        <v>-2.1794292752884692E-3</v>
      </c>
      <c r="D2706" s="21">
        <f>Prices!J2706</f>
        <v>4.8844090058361322E-2</v>
      </c>
      <c r="E2706" s="21">
        <f>Prices!K2706</f>
        <v>7.6888177952216807E-4</v>
      </c>
    </row>
    <row r="2707" spans="1:5" x14ac:dyDescent="0.2">
      <c r="A2707" s="41">
        <f>Prices!G2707</f>
        <v>44348</v>
      </c>
      <c r="B2707" s="21">
        <f>Prices!H2707</f>
        <v>-2.6050060371385964E-3</v>
      </c>
      <c r="C2707" s="21">
        <f>Prices!I2707</f>
        <v>-1.3714148022673234E-3</v>
      </c>
      <c r="D2707" s="21">
        <f>Prices!J2707</f>
        <v>1.2313696896639748E-3</v>
      </c>
      <c r="E2707" s="21">
        <f>Prices!K2707</f>
        <v>-4.923334706867788E-4</v>
      </c>
    </row>
    <row r="2708" spans="1:5" x14ac:dyDescent="0.2">
      <c r="A2708" s="41">
        <f>Prices!G2708</f>
        <v>44349</v>
      </c>
      <c r="B2708" s="21">
        <f>Prices!H2708</f>
        <v>-2.1883051194804136E-3</v>
      </c>
      <c r="C2708" s="21">
        <f>Prices!I2708</f>
        <v>4.765962893469089E-3</v>
      </c>
      <c r="D2708" s="21">
        <f>Prices!J2708</f>
        <v>3.1587399780587999E-2</v>
      </c>
      <c r="E2708" s="21">
        <f>Prices!K2708</f>
        <v>1.4469348087047251E-3</v>
      </c>
    </row>
    <row r="2709" spans="1:5" x14ac:dyDescent="0.2">
      <c r="A2709" s="41">
        <f>Prices!G2709</f>
        <v>44350</v>
      </c>
      <c r="B2709" s="21">
        <f>Prices!H2709</f>
        <v>1.7686708128743229E-3</v>
      </c>
      <c r="C2709" s="21">
        <f>Prices!I2709</f>
        <v>-1.4526940997825033E-2</v>
      </c>
      <c r="D2709" s="21">
        <f>Prices!J2709</f>
        <v>1.1413582579301584E-2</v>
      </c>
      <c r="E2709" s="21">
        <f>Prices!K2709</f>
        <v>-3.6287032155551957E-3</v>
      </c>
    </row>
    <row r="2710" spans="1:5" x14ac:dyDescent="0.2">
      <c r="A2710" s="41">
        <f>Prices!G2710</f>
        <v>44351</v>
      </c>
      <c r="B2710" s="21">
        <f>Prices!H2710</f>
        <v>1.7652938163996109E-3</v>
      </c>
      <c r="C2710" s="21">
        <f>Prices!I2710</f>
        <v>6.0276574830633312E-3</v>
      </c>
      <c r="D2710" s="21">
        <f>Prices!J2710</f>
        <v>3.5857851760367154E-2</v>
      </c>
      <c r="E2710" s="21">
        <f>Prices!K2710</f>
        <v>8.8340956948755878E-3</v>
      </c>
    </row>
    <row r="2711" spans="1:5" x14ac:dyDescent="0.2">
      <c r="A2711" s="41">
        <f>Prices!G2711</f>
        <v>44354</v>
      </c>
      <c r="B2711" s="21">
        <f>Prices!H2711</f>
        <v>-6.697074241040866E-3</v>
      </c>
      <c r="C2711" s="21">
        <f>Prices!I2711</f>
        <v>-2.5606925801772151E-3</v>
      </c>
      <c r="D2711" s="21">
        <f>Prices!J2711</f>
        <v>2.3181732662549415E-3</v>
      </c>
      <c r="E2711" s="21">
        <f>Prices!K2711</f>
        <v>-7.9673866007090588E-4</v>
      </c>
    </row>
    <row r="2712" spans="1:5" x14ac:dyDescent="0.2">
      <c r="A2712" s="41">
        <f>Prices!G2712</f>
        <v>44355</v>
      </c>
      <c r="B2712" s="21">
        <f>Prices!H2712</f>
        <v>-7.5938055631279708E-3</v>
      </c>
      <c r="C2712" s="21">
        <f>Prices!I2712</f>
        <v>2.0669153965996223E-2</v>
      </c>
      <c r="D2712" s="21">
        <f>Prices!J2712</f>
        <v>-9.1947316892164732E-3</v>
      </c>
      <c r="E2712" s="21">
        <f>Prices!K2712</f>
        <v>1.7502484230513815E-4</v>
      </c>
    </row>
    <row r="2713" spans="1:5" x14ac:dyDescent="0.2">
      <c r="A2713" s="41">
        <f>Prices!G2713</f>
        <v>44356</v>
      </c>
      <c r="B2713" s="21">
        <f>Prices!H2713</f>
        <v>-5.3637758281093245E-3</v>
      </c>
      <c r="C2713" s="21">
        <f>Prices!I2713</f>
        <v>5.2203490189370871E-3</v>
      </c>
      <c r="D2713" s="21">
        <f>Prices!J2713</f>
        <v>-5.4286859925627429E-3</v>
      </c>
      <c r="E2713" s="21">
        <f>Prices!K2713</f>
        <v>-1.8238673341089973E-3</v>
      </c>
    </row>
    <row r="2714" spans="1:5" x14ac:dyDescent="0.2">
      <c r="A2714" s="41">
        <f>Prices!G2714</f>
        <v>44357</v>
      </c>
      <c r="B2714" s="21">
        <f>Prices!H2714</f>
        <v>5.7517943731428753E-3</v>
      </c>
      <c r="C2714" s="21">
        <f>Prices!I2714</f>
        <v>2.0876846241693059E-2</v>
      </c>
      <c r="D2714" s="21">
        <f>Prices!J2714</f>
        <v>3.8454252137762879E-3</v>
      </c>
      <c r="E2714" s="21">
        <f>Prices!K2714</f>
        <v>4.6522429896997952E-3</v>
      </c>
    </row>
    <row r="2715" spans="1:5" x14ac:dyDescent="0.2">
      <c r="A2715" s="41">
        <f>Prices!G2715</f>
        <v>44358</v>
      </c>
      <c r="B2715" s="21">
        <f>Prices!H2715</f>
        <v>6.2198201828907373E-3</v>
      </c>
      <c r="C2715" s="21">
        <f>Prices!I2715</f>
        <v>-8.4182646852826171E-4</v>
      </c>
      <c r="D2715" s="21">
        <f>Prices!J2715</f>
        <v>2.296969248702041E-2</v>
      </c>
      <c r="E2715" s="21">
        <f>Prices!K2715</f>
        <v>1.9484345220244226E-3</v>
      </c>
    </row>
    <row r="2716" spans="1:5" x14ac:dyDescent="0.2">
      <c r="A2716" s="41">
        <f>Prices!G2716</f>
        <v>44361</v>
      </c>
      <c r="B2716" s="21">
        <f>Prices!H2716</f>
        <v>-1.3500531629853962E-3</v>
      </c>
      <c r="C2716" s="21">
        <f>Prices!I2716</f>
        <v>1.1067126938207883E-2</v>
      </c>
      <c r="D2716" s="21">
        <f>Prices!J2716</f>
        <v>1.0855424433048988E-2</v>
      </c>
      <c r="E2716" s="21">
        <f>Prices!K2716</f>
        <v>1.8152018879837861E-3</v>
      </c>
    </row>
    <row r="2717" spans="1:5" x14ac:dyDescent="0.2">
      <c r="A2717" s="41">
        <f>Prices!G2717</f>
        <v>44362</v>
      </c>
      <c r="B2717" s="21">
        <f>Prices!H2717</f>
        <v>-3.9839570406080566E-3</v>
      </c>
      <c r="C2717" s="21">
        <f>Prices!I2717</f>
        <v>-2.1869989521883237E-4</v>
      </c>
      <c r="D2717" s="21">
        <f>Prices!J2717</f>
        <v>-1.2778305428825076E-2</v>
      </c>
      <c r="E2717" s="21">
        <f>Prices!K2717</f>
        <v>-2.0116936411515018E-3</v>
      </c>
    </row>
    <row r="2718" spans="1:5" x14ac:dyDescent="0.2">
      <c r="A2718" s="41">
        <f>Prices!G2718</f>
        <v>44363</v>
      </c>
      <c r="B2718" s="21">
        <f>Prices!H2718</f>
        <v>-2.035722583681265E-2</v>
      </c>
      <c r="C2718" s="21">
        <f>Prices!I2718</f>
        <v>9.4941835283639531E-3</v>
      </c>
      <c r="D2718" s="21">
        <f>Prices!J2718</f>
        <v>1.2227337018708706E-3</v>
      </c>
      <c r="E2718" s="21">
        <f>Prices!K2718</f>
        <v>-5.3901247449975598E-3</v>
      </c>
    </row>
    <row r="2719" spans="1:5" x14ac:dyDescent="0.2">
      <c r="A2719" s="41">
        <f>Prices!G2719</f>
        <v>44364</v>
      </c>
      <c r="B2719" s="21">
        <f>Prices!H2719</f>
        <v>4.1559457568957478E-3</v>
      </c>
      <c r="C2719" s="21">
        <f>Prices!I2719</f>
        <v>2.166464397722212E-2</v>
      </c>
      <c r="D2719" s="21">
        <f>Prices!J2719</f>
        <v>4.7556923958048003E-2</v>
      </c>
      <c r="E2719" s="21">
        <f>Prices!K2719</f>
        <v>-4.3571558468546989E-4</v>
      </c>
    </row>
    <row r="2720" spans="1:5" x14ac:dyDescent="0.2">
      <c r="A2720" s="41">
        <f>Prices!G2720</f>
        <v>44365</v>
      </c>
      <c r="B2720" s="21">
        <f>Prices!H2720</f>
        <v>-1.8515623486217995E-2</v>
      </c>
      <c r="C2720" s="21">
        <f>Prices!I2720</f>
        <v>-6.7065834533763802E-4</v>
      </c>
      <c r="D2720" s="21">
        <f>Prices!J2720</f>
        <v>-9.9158944144739358E-4</v>
      </c>
      <c r="E2720" s="21">
        <f>Prices!K2720</f>
        <v>-1.3124468788176635E-2</v>
      </c>
    </row>
    <row r="2721" spans="1:5" x14ac:dyDescent="0.2">
      <c r="A2721" s="41">
        <f>Prices!G2721</f>
        <v>44368</v>
      </c>
      <c r="B2721" s="21">
        <f>Prices!H2721</f>
        <v>9.0994030717262836E-3</v>
      </c>
      <c r="C2721" s="21">
        <f>Prices!I2721</f>
        <v>-9.4468048333122834E-3</v>
      </c>
      <c r="D2721" s="21">
        <f>Prices!J2721</f>
        <v>-1.1347345513716633E-2</v>
      </c>
      <c r="E2721" s="21">
        <f>Prices!K2721</f>
        <v>1.4002290023774178E-2</v>
      </c>
    </row>
    <row r="2722" spans="1:5" x14ac:dyDescent="0.2">
      <c r="A2722" s="41">
        <f>Prices!G2722</f>
        <v>44369</v>
      </c>
      <c r="B2722" s="21">
        <f>Prices!H2722</f>
        <v>4.6188983558962983E-3</v>
      </c>
      <c r="C2722" s="21">
        <f>Prices!I2722</f>
        <v>1.4904661488895687E-2</v>
      </c>
      <c r="D2722" s="21">
        <f>Prices!J2722</f>
        <v>2.4935831382094653E-2</v>
      </c>
      <c r="E2722" s="21">
        <f>Prices!K2722</f>
        <v>5.1244918209292223E-3</v>
      </c>
    </row>
    <row r="2723" spans="1:5" x14ac:dyDescent="0.2">
      <c r="A2723" s="41">
        <f>Prices!G2723</f>
        <v>44370</v>
      </c>
      <c r="B2723" s="21">
        <f>Prices!H2723</f>
        <v>-7.8085332430025836E-3</v>
      </c>
      <c r="C2723" s="21">
        <f>Prices!I2723</f>
        <v>-4.6218961682975568E-4</v>
      </c>
      <c r="D2723" s="21">
        <f>Prices!J2723</f>
        <v>9.0274120956868042E-3</v>
      </c>
      <c r="E2723" s="21">
        <f>Prices!K2723</f>
        <v>-1.0832831887211958E-3</v>
      </c>
    </row>
    <row r="2724" spans="1:5" x14ac:dyDescent="0.2">
      <c r="A2724" s="41">
        <f>Prices!G2724</f>
        <v>44371</v>
      </c>
      <c r="B2724" s="21">
        <f>Prices!H2724</f>
        <v>6.9872899862377302E-3</v>
      </c>
      <c r="C2724" s="21">
        <f>Prices!I2724</f>
        <v>-1.5622946321733333E-2</v>
      </c>
      <c r="D2724" s="21">
        <f>Prices!J2724</f>
        <v>7.7791485268268179E-3</v>
      </c>
      <c r="E2724" s="21">
        <f>Prices!K2724</f>
        <v>5.8112495772011385E-3</v>
      </c>
    </row>
    <row r="2725" spans="1:5" x14ac:dyDescent="0.2">
      <c r="A2725" s="41">
        <f>Prices!G2725</f>
        <v>44372</v>
      </c>
      <c r="B2725" s="21">
        <f>Prices!H2725</f>
        <v>1.1832660445509615E-2</v>
      </c>
      <c r="C2725" s="21">
        <f>Prices!I2725</f>
        <v>-1.380656216610876E-2</v>
      </c>
      <c r="D2725" s="21">
        <f>Prices!J2725</f>
        <v>-9.0857249299152176E-3</v>
      </c>
      <c r="E2725" s="21">
        <f>Prices!K2725</f>
        <v>3.330597334258556E-3</v>
      </c>
    </row>
    <row r="2726" spans="1:5" x14ac:dyDescent="0.2">
      <c r="A2726" s="41">
        <f>Prices!G2726</f>
        <v>44375</v>
      </c>
      <c r="B2726" s="21">
        <f>Prices!H2726</f>
        <v>-3.1040694496484722E-3</v>
      </c>
      <c r="C2726" s="21">
        <f>Prices!I2726</f>
        <v>1.2474089508317965E-2</v>
      </c>
      <c r="D2726" s="21">
        <f>Prices!J2726</f>
        <v>5.0128814142610834E-2</v>
      </c>
      <c r="E2726" s="21">
        <f>Prices!K2726</f>
        <v>2.3149642695310391E-3</v>
      </c>
    </row>
    <row r="2727" spans="1:5" x14ac:dyDescent="0.2">
      <c r="A2727" s="41">
        <f>Prices!G2727</f>
        <v>44376</v>
      </c>
      <c r="B2727" s="21">
        <f>Prices!H2727</f>
        <v>-5.7927861017850208E-3</v>
      </c>
      <c r="C2727" s="21">
        <f>Prices!I2727</f>
        <v>1.2340341608509942E-3</v>
      </c>
      <c r="D2727" s="21">
        <f>Prices!J2727</f>
        <v>2.0888247403185733E-3</v>
      </c>
      <c r="E2727" s="21">
        <f>Prices!K2727</f>
        <v>2.7733633166260319E-4</v>
      </c>
    </row>
    <row r="2728" spans="1:5" x14ac:dyDescent="0.2">
      <c r="A2728" s="41">
        <f>Prices!G2728</f>
        <v>44377</v>
      </c>
      <c r="B2728" s="21">
        <f>Prices!H2728</f>
        <v>2.7093983972200357E-2</v>
      </c>
      <c r="C2728" s="21">
        <f>Prices!I2728</f>
        <v>-2.31430339442662E-3</v>
      </c>
      <c r="D2728" s="21">
        <f>Prices!J2728</f>
        <v>-1.210590364912667E-3</v>
      </c>
      <c r="E2728" s="21">
        <f>Prices!K2728</f>
        <v>1.3281595738365848E-3</v>
      </c>
    </row>
    <row r="2729" spans="1:5" x14ac:dyDescent="0.2">
      <c r="A2729" s="41">
        <f>Prices!G2729</f>
        <v>44378</v>
      </c>
      <c r="B2729" s="21">
        <f>Prices!H2729</f>
        <v>-1.205517531189605E-2</v>
      </c>
      <c r="C2729" s="21">
        <f>Prices!I2729</f>
        <v>-2.090002262662205E-3</v>
      </c>
      <c r="D2729" s="21">
        <f>Prices!J2729</f>
        <v>1.0473771366590556E-2</v>
      </c>
      <c r="E2729" s="21">
        <f>Prices!K2729</f>
        <v>5.2216267597440247E-3</v>
      </c>
    </row>
    <row r="2730" spans="1:5" x14ac:dyDescent="0.2">
      <c r="A2730" s="41">
        <f>Prices!G2730</f>
        <v>44379</v>
      </c>
      <c r="B2730" s="21">
        <f>Prices!H2730</f>
        <v>5.6706062264808167E-3</v>
      </c>
      <c r="C2730" s="21">
        <f>Prices!I2730</f>
        <v>2.2723749605068733E-2</v>
      </c>
      <c r="D2730" s="21">
        <f>Prices!J2730</f>
        <v>1.3605488690405787E-2</v>
      </c>
      <c r="E2730" s="21">
        <f>Prices!K2730</f>
        <v>7.5000818165311678E-3</v>
      </c>
    </row>
    <row r="2731" spans="1:5" x14ac:dyDescent="0.2">
      <c r="A2731" s="41">
        <f>Prices!G2731</f>
        <v>44383</v>
      </c>
      <c r="B2731" s="21">
        <f>Prices!H2731</f>
        <v>-1.2132615961330826E-3</v>
      </c>
      <c r="C2731" s="21">
        <f>Prices!I2731</f>
        <v>4.6927107461212758E-2</v>
      </c>
      <c r="D2731" s="21">
        <f>Prices!J2731</f>
        <v>1.0323730419252275E-2</v>
      </c>
      <c r="E2731" s="21">
        <f>Prices!K2731</f>
        <v>-2.0218561315084038E-3</v>
      </c>
    </row>
    <row r="2732" spans="1:5" x14ac:dyDescent="0.2">
      <c r="A2732" s="41">
        <f>Prices!G2732</f>
        <v>44384</v>
      </c>
      <c r="B2732" s="21">
        <f>Prices!H2732</f>
        <v>-1.6437024606338344E-3</v>
      </c>
      <c r="C2732" s="21">
        <f>Prices!I2732</f>
        <v>5.6695641435964284E-3</v>
      </c>
      <c r="D2732" s="21">
        <f>Prices!J2732</f>
        <v>-1.5786168735241746E-2</v>
      </c>
      <c r="E2732" s="21">
        <f>Prices!K2732</f>
        <v>3.3589753677873979E-3</v>
      </c>
    </row>
    <row r="2733" spans="1:5" x14ac:dyDescent="0.2">
      <c r="A2733" s="41">
        <f>Prices!G2733</f>
        <v>44385</v>
      </c>
      <c r="B2733" s="21">
        <f>Prices!H2733</f>
        <v>-8.5891742526988555E-4</v>
      </c>
      <c r="C2733" s="21">
        <f>Prices!I2733</f>
        <v>9.4222272965582832E-3</v>
      </c>
      <c r="D2733" s="21">
        <f>Prices!J2733</f>
        <v>-2.3022228503065234E-2</v>
      </c>
      <c r="E2733" s="21">
        <f>Prices!K2733</f>
        <v>-8.5610250271651589E-3</v>
      </c>
    </row>
    <row r="2734" spans="1:5" x14ac:dyDescent="0.2">
      <c r="A2734" s="41">
        <f>Prices!G2734</f>
        <v>44386</v>
      </c>
      <c r="B2734" s="21">
        <f>Prices!H2734</f>
        <v>5.086275140578877E-3</v>
      </c>
      <c r="C2734" s="21">
        <f>Prices!I2734</f>
        <v>-3.234704383772713E-3</v>
      </c>
      <c r="D2734" s="21">
        <f>Prices!J2734</f>
        <v>7.4111388486395313E-3</v>
      </c>
      <c r="E2734" s="21">
        <f>Prices!K2734</f>
        <v>1.1277947932317955E-2</v>
      </c>
    </row>
    <row r="2735" spans="1:5" x14ac:dyDescent="0.2">
      <c r="A2735" s="41">
        <f>Prices!G2735</f>
        <v>44389</v>
      </c>
      <c r="B2735" s="21">
        <f>Prices!H2735</f>
        <v>-1.7819932348077439E-3</v>
      </c>
      <c r="C2735" s="21">
        <f>Prices!I2735</f>
        <v>-2.1234789516033636E-4</v>
      </c>
      <c r="D2735" s="21">
        <f>Prices!J2735</f>
        <v>2.305459300592827E-2</v>
      </c>
      <c r="E2735" s="21">
        <f>Prices!K2735</f>
        <v>3.4511743023832864E-3</v>
      </c>
    </row>
    <row r="2736" spans="1:5" x14ac:dyDescent="0.2">
      <c r="A2736" s="41">
        <f>Prices!G2736</f>
        <v>44390</v>
      </c>
      <c r="B2736" s="21">
        <f>Prices!H2736</f>
        <v>3.7846214597135859E-3</v>
      </c>
      <c r="C2736" s="21">
        <f>Prices!I2736</f>
        <v>-1.1076947945176441E-2</v>
      </c>
      <c r="D2736" s="21">
        <f>Prices!J2736</f>
        <v>-1.2797050593780335E-2</v>
      </c>
      <c r="E2736" s="21">
        <f>Prices!K2736</f>
        <v>-3.5168126869239424E-3</v>
      </c>
    </row>
    <row r="2737" spans="1:5" x14ac:dyDescent="0.2">
      <c r="A2737" s="41">
        <f>Prices!G2737</f>
        <v>44391</v>
      </c>
      <c r="B2737" s="21">
        <f>Prices!H2737</f>
        <v>6.8997982356502549E-3</v>
      </c>
      <c r="C2737" s="21">
        <f>Prices!I2737</f>
        <v>1.1747743188816884E-3</v>
      </c>
      <c r="D2737" s="21">
        <f>Prices!J2737</f>
        <v>-2.0172821052952039E-2</v>
      </c>
      <c r="E2737" s="21">
        <f>Prices!K2737</f>
        <v>1.1649346324467125E-3</v>
      </c>
    </row>
    <row r="2738" spans="1:5" x14ac:dyDescent="0.2">
      <c r="A2738" s="41">
        <f>Prices!G2738</f>
        <v>44392</v>
      </c>
      <c r="B2738" s="21">
        <f>Prices!H2738</f>
        <v>7.7725496664268734E-4</v>
      </c>
      <c r="C2738" s="21">
        <f>Prices!I2738</f>
        <v>-1.3711142768977447E-2</v>
      </c>
      <c r="D2738" s="21">
        <f>Prices!J2738</f>
        <v>-4.411208091713259E-2</v>
      </c>
      <c r="E2738" s="21">
        <f>Prices!K2738</f>
        <v>-3.2622409610993941E-3</v>
      </c>
    </row>
    <row r="2739" spans="1:5" x14ac:dyDescent="0.2">
      <c r="A2739" s="41">
        <f>Prices!G2739</f>
        <v>44393</v>
      </c>
      <c r="B2739" s="21">
        <f>Prices!H2739</f>
        <v>-7.0595412322352997E-4</v>
      </c>
      <c r="C2739" s="21">
        <f>Prices!I2739</f>
        <v>-1.5854231868529189E-2</v>
      </c>
      <c r="D2739" s="21">
        <f>Prices!J2739</f>
        <v>-4.2457184071473586E-2</v>
      </c>
      <c r="E2739" s="21">
        <f>Prices!K2739</f>
        <v>-7.5388542328500563E-3</v>
      </c>
    </row>
    <row r="2740" spans="1:5" x14ac:dyDescent="0.2">
      <c r="A2740" s="41">
        <f>Prices!G2740</f>
        <v>44396</v>
      </c>
      <c r="B2740" s="21">
        <f>Prices!H2740</f>
        <v>-2.3312603704335184E-3</v>
      </c>
      <c r="C2740" s="21">
        <f>Prices!I2740</f>
        <v>-6.7270303741618909E-3</v>
      </c>
      <c r="D2740" s="21">
        <f>Prices!J2740</f>
        <v>3.4070493058355078E-2</v>
      </c>
      <c r="E2740" s="21">
        <f>Prices!K2740</f>
        <v>-1.5869512457213575E-2</v>
      </c>
    </row>
    <row r="2741" spans="1:5" x14ac:dyDescent="0.2">
      <c r="A2741" s="41">
        <f>Prices!G2741</f>
        <v>44397</v>
      </c>
      <c r="B2741" s="21">
        <f>Prices!H2741</f>
        <v>4.531760862976888E-3</v>
      </c>
      <c r="C2741" s="21">
        <f>Prices!I2741</f>
        <v>6.6486137880727991E-3</v>
      </c>
      <c r="D2741" s="21">
        <f>Prices!J2741</f>
        <v>-8.9325326497990964E-3</v>
      </c>
      <c r="E2741" s="21">
        <f>Prices!K2741</f>
        <v>1.5162609622647816E-2</v>
      </c>
    </row>
    <row r="2742" spans="1:5" x14ac:dyDescent="0.2">
      <c r="A2742" s="41">
        <f>Prices!G2742</f>
        <v>44398</v>
      </c>
      <c r="B2742" s="21">
        <f>Prices!H2742</f>
        <v>-4.9341097026507257E-3</v>
      </c>
      <c r="C2742" s="21">
        <f>Prices!I2742</f>
        <v>3.3611109382030158E-3</v>
      </c>
      <c r="D2742" s="21">
        <f>Prices!J2742</f>
        <v>4.2875471452577862E-2</v>
      </c>
      <c r="E2742" s="21">
        <f>Prices!K2742</f>
        <v>8.2418198021152467E-3</v>
      </c>
    </row>
    <row r="2743" spans="1:5" x14ac:dyDescent="0.2">
      <c r="A2743" s="41">
        <f>Prices!G2743</f>
        <v>44399</v>
      </c>
      <c r="B2743" s="21">
        <f>Prices!H2743</f>
        <v>7.0831930500469653E-4</v>
      </c>
      <c r="C2743" s="21">
        <f>Prices!I2743</f>
        <v>1.473563584205051E-2</v>
      </c>
      <c r="D2743" s="21">
        <f>Prices!J2743</f>
        <v>9.4797566502176078E-3</v>
      </c>
      <c r="E2743" s="21">
        <f>Prices!K2743</f>
        <v>2.0166699441768188E-3</v>
      </c>
    </row>
    <row r="2744" spans="1:5" x14ac:dyDescent="0.2">
      <c r="A2744" s="41">
        <f>Prices!G2744</f>
        <v>44400</v>
      </c>
      <c r="B2744" s="21">
        <f>Prices!H2744</f>
        <v>8.211012188011341E-3</v>
      </c>
      <c r="C2744" s="21">
        <f>Prices!I2744</f>
        <v>5.1153848482876629E-3</v>
      </c>
      <c r="D2744" s="21">
        <f>Prices!J2744</f>
        <v>-1.8374616207122996E-3</v>
      </c>
      <c r="E2744" s="21">
        <f>Prices!K2744</f>
        <v>1.0145452114928899E-2</v>
      </c>
    </row>
    <row r="2745" spans="1:5" x14ac:dyDescent="0.2">
      <c r="A2745" s="41">
        <f>Prices!G2745</f>
        <v>44403</v>
      </c>
      <c r="B2745" s="21">
        <f>Prices!H2745</f>
        <v>1.4043598121984875E-3</v>
      </c>
      <c r="C2745" s="21">
        <f>Prices!I2745</f>
        <v>1.1808636298536124E-2</v>
      </c>
      <c r="D2745" s="21">
        <f>Prices!J2745</f>
        <v>-1.3498091741835916E-2</v>
      </c>
      <c r="E2745" s="21">
        <f>Prices!K2745</f>
        <v>2.3821999476614231E-3</v>
      </c>
    </row>
    <row r="2746" spans="1:5" x14ac:dyDescent="0.2">
      <c r="A2746" s="41">
        <f>Prices!G2746</f>
        <v>44404</v>
      </c>
      <c r="B2746" s="21">
        <f>Prices!H2746</f>
        <v>7.0047998139401849E-5</v>
      </c>
      <c r="C2746" s="21">
        <f>Prices!I2746</f>
        <v>-1.9846876624195597E-2</v>
      </c>
      <c r="D2746" s="21">
        <f>Prices!J2746</f>
        <v>-4.4576002548643023E-3</v>
      </c>
      <c r="E2746" s="21">
        <f>Prices!K2746</f>
        <v>-4.7124448632899218E-3</v>
      </c>
    </row>
    <row r="2747" spans="1:5" x14ac:dyDescent="0.2">
      <c r="A2747" s="41">
        <f>Prices!G2747</f>
        <v>44405</v>
      </c>
      <c r="B2747" s="21">
        <f>Prices!H2747</f>
        <v>-4.0662852503045698E-3</v>
      </c>
      <c r="C2747" s="21">
        <f>Prices!I2747</f>
        <v>1.0837372476859564E-3</v>
      </c>
      <c r="D2747" s="21">
        <f>Prices!J2747</f>
        <v>1.5358397213959485E-2</v>
      </c>
      <c r="E2747" s="21">
        <f>Prices!K2747</f>
        <v>-1.8626183295167298E-4</v>
      </c>
    </row>
    <row r="2748" spans="1:5" x14ac:dyDescent="0.2">
      <c r="A2748" s="41">
        <f>Prices!G2748</f>
        <v>44406</v>
      </c>
      <c r="B2748" s="21">
        <f>Prices!H2748</f>
        <v>1.2674440326295485E-3</v>
      </c>
      <c r="C2748" s="21">
        <f>Prices!I2748</f>
        <v>-8.3739408403082916E-3</v>
      </c>
      <c r="D2748" s="21">
        <f>Prices!J2748</f>
        <v>8.1525545302125746E-3</v>
      </c>
      <c r="E2748" s="21">
        <f>Prices!K2748</f>
        <v>4.2061528377137503E-3</v>
      </c>
    </row>
    <row r="2749" spans="1:5" x14ac:dyDescent="0.2">
      <c r="A2749" s="41">
        <f>Prices!G2749</f>
        <v>44407</v>
      </c>
      <c r="B2749" s="21">
        <f>Prices!H2749</f>
        <v>2.1792129662181014E-3</v>
      </c>
      <c r="C2749" s="21">
        <f>Prices!I2749</f>
        <v>-7.5648907384455288E-2</v>
      </c>
      <c r="D2749" s="21">
        <f>Prices!J2749</f>
        <v>-8.2902248040985782E-3</v>
      </c>
      <c r="E2749" s="21">
        <f>Prices!K2749</f>
        <v>-5.4060478892530295E-3</v>
      </c>
    </row>
    <row r="2750" spans="1:5" x14ac:dyDescent="0.2">
      <c r="A2750" s="41">
        <f>Prices!G2750</f>
        <v>44410</v>
      </c>
      <c r="B2750" s="21">
        <f>Prices!H2750</f>
        <v>-2.3151541985319424E-3</v>
      </c>
      <c r="C2750" s="21">
        <f>Prices!I2750</f>
        <v>1.1690370417043461E-3</v>
      </c>
      <c r="D2750" s="21">
        <f>Prices!J2750</f>
        <v>1.2872570752678003E-2</v>
      </c>
      <c r="E2750" s="21">
        <f>Prices!K2750</f>
        <v>-1.8428057569328526E-3</v>
      </c>
    </row>
    <row r="2751" spans="1:5" x14ac:dyDescent="0.2">
      <c r="A2751" s="41">
        <f>Prices!G2751</f>
        <v>44411</v>
      </c>
      <c r="B2751" s="21">
        <f>Prices!H2751</f>
        <v>1.1250370496748629E-2</v>
      </c>
      <c r="C2751" s="21">
        <f>Prices!I2751</f>
        <v>1.0433749245307711E-2</v>
      </c>
      <c r="D2751" s="21">
        <f>Prices!J2751</f>
        <v>3.2910203424223461E-3</v>
      </c>
      <c r="E2751" s="21">
        <f>Prices!K2751</f>
        <v>8.2034265265606976E-3</v>
      </c>
    </row>
    <row r="2752" spans="1:5" x14ac:dyDescent="0.2">
      <c r="A2752" s="41">
        <f>Prices!G2752</f>
        <v>44412</v>
      </c>
      <c r="B2752" s="21">
        <f>Prices!H2752</f>
        <v>-6.8142451186852578E-3</v>
      </c>
      <c r="C2752" s="21">
        <f>Prices!I2752</f>
        <v>-3.4222403154727798E-3</v>
      </c>
      <c r="D2752" s="21">
        <f>Prices!J2752</f>
        <v>2.3164179190924283E-2</v>
      </c>
      <c r="E2752" s="21">
        <f>Prices!K2752</f>
        <v>-4.6323878805769603E-3</v>
      </c>
    </row>
    <row r="2753" spans="1:5" x14ac:dyDescent="0.2">
      <c r="A2753" s="41">
        <f>Prices!G2753</f>
        <v>44413</v>
      </c>
      <c r="B2753" s="21">
        <f>Prices!H2753</f>
        <v>1.8552234597393209E-2</v>
      </c>
      <c r="C2753" s="21">
        <f>Prices!I2753</f>
        <v>6.3403631193468257E-3</v>
      </c>
      <c r="D2753" s="21">
        <f>Prices!J2753</f>
        <v>1.7904884515575148E-2</v>
      </c>
      <c r="E2753" s="21">
        <f>Prices!K2753</f>
        <v>6.0054469486969797E-3</v>
      </c>
    </row>
    <row r="2754" spans="1:5" x14ac:dyDescent="0.2">
      <c r="A2754" s="41">
        <f>Prices!G2754</f>
        <v>44414</v>
      </c>
      <c r="B2754" s="21">
        <f>Prices!H2754</f>
        <v>-1.7869311424664582E-3</v>
      </c>
      <c r="C2754" s="21">
        <f>Prices!I2754</f>
        <v>-9.1973347349882939E-3</v>
      </c>
      <c r="D2754" s="21">
        <f>Prices!J2754</f>
        <v>-1.3131783781058615E-2</v>
      </c>
      <c r="E2754" s="21">
        <f>Prices!K2754</f>
        <v>1.6752662698571452E-3</v>
      </c>
    </row>
    <row r="2755" spans="1:5" x14ac:dyDescent="0.2">
      <c r="A2755" s="41">
        <f>Prices!G2755</f>
        <v>44417</v>
      </c>
      <c r="B2755" s="21">
        <f>Prices!H2755</f>
        <v>2.4101020599117113E-3</v>
      </c>
      <c r="C2755" s="21">
        <f>Prices!I2755</f>
        <v>-9.1773308643150475E-4</v>
      </c>
      <c r="D2755" s="21">
        <f>Prices!J2755</f>
        <v>-3.4860828025987667E-3</v>
      </c>
      <c r="E2755" s="21">
        <f>Prices!K2755</f>
        <v>-9.3990830227341782E-4</v>
      </c>
    </row>
    <row r="2756" spans="1:5" x14ac:dyDescent="0.2">
      <c r="A2756" s="41">
        <f>Prices!G2756</f>
        <v>44418</v>
      </c>
      <c r="B2756" s="21">
        <f>Prices!H2756</f>
        <v>2.1294058395534263E-2</v>
      </c>
      <c r="C2756" s="21">
        <f>Prices!I2756</f>
        <v>-6.3408167438541163E-3</v>
      </c>
      <c r="D2756" s="21">
        <f>Prices!J2756</f>
        <v>-1.7689295208033862E-2</v>
      </c>
      <c r="E2756" s="21">
        <f>Prices!K2756</f>
        <v>9.9267925653823141E-4</v>
      </c>
    </row>
    <row r="2757" spans="1:5" x14ac:dyDescent="0.2">
      <c r="A2757" s="41">
        <f>Prices!G2757</f>
        <v>44419</v>
      </c>
      <c r="B2757" s="21">
        <f>Prices!H2757</f>
        <v>8.945357840923129E-3</v>
      </c>
      <c r="C2757" s="21">
        <f>Prices!I2757</f>
        <v>-8.6036434058830435E-3</v>
      </c>
      <c r="D2757" s="21">
        <f>Prices!J2757</f>
        <v>-1.1888038684069069E-2</v>
      </c>
      <c r="E2757" s="21">
        <f>Prices!K2757</f>
        <v>1.2757437313348774E-3</v>
      </c>
    </row>
    <row r="2758" spans="1:5" x14ac:dyDescent="0.2">
      <c r="A2758" s="41">
        <f>Prices!G2758</f>
        <v>44420</v>
      </c>
      <c r="B2758" s="21">
        <f>Prices!H2758</f>
        <v>-2.6761607485772587E-3</v>
      </c>
      <c r="C2758" s="21">
        <f>Prices!I2758</f>
        <v>3.4598102883673931E-3</v>
      </c>
      <c r="D2758" s="21">
        <f>Prices!J2758</f>
        <v>1.0457438929409868E-2</v>
      </c>
      <c r="E2758" s="21">
        <f>Prices!K2758</f>
        <v>4.1463803100489915E-3</v>
      </c>
    </row>
    <row r="2759" spans="1:5" x14ac:dyDescent="0.2">
      <c r="A2759" s="41">
        <f>Prices!G2759</f>
        <v>44421</v>
      </c>
      <c r="B2759" s="21">
        <f>Prices!H2759</f>
        <v>3.1528925053030789E-3</v>
      </c>
      <c r="C2759" s="21">
        <f>Prices!I2759</f>
        <v>-2.8848281583595536E-3</v>
      </c>
      <c r="D2759" s="21">
        <f>Prices!J2759</f>
        <v>1.4217555552328953E-2</v>
      </c>
      <c r="E2759" s="21">
        <f>Prices!K2759</f>
        <v>1.6073066838750982E-3</v>
      </c>
    </row>
    <row r="2760" spans="1:5" x14ac:dyDescent="0.2">
      <c r="A2760" s="41">
        <f>Prices!G2760</f>
        <v>44424</v>
      </c>
      <c r="B2760" s="21">
        <f>Prices!H2760</f>
        <v>8.1590654587627189E-3</v>
      </c>
      <c r="C2760" s="21">
        <f>Prices!I2760</f>
        <v>1.523947076395249E-3</v>
      </c>
      <c r="D2760" s="21">
        <f>Prices!J2760</f>
        <v>-1.1789145710621285E-2</v>
      </c>
      <c r="E2760" s="21">
        <f>Prices!K2760</f>
        <v>2.6208507162039929E-3</v>
      </c>
    </row>
    <row r="2761" spans="1:5" x14ac:dyDescent="0.2">
      <c r="A2761" s="41">
        <f>Prices!G2761</f>
        <v>44425</v>
      </c>
      <c r="B2761" s="21">
        <f>Prices!H2761</f>
        <v>-3.3174688189423467E-4</v>
      </c>
      <c r="C2761" s="21">
        <f>Prices!I2761</f>
        <v>-1.728702611462507E-2</v>
      </c>
      <c r="D2761" s="21">
        <f>Prices!J2761</f>
        <v>-2.466163071176164E-2</v>
      </c>
      <c r="E2761" s="21">
        <f>Prices!K2761</f>
        <v>-7.0606988567043505E-3</v>
      </c>
    </row>
    <row r="2762" spans="1:5" x14ac:dyDescent="0.2">
      <c r="A2762" s="41">
        <f>Prices!G2762</f>
        <v>44426</v>
      </c>
      <c r="B2762" s="21">
        <f>Prices!H2762</f>
        <v>-1.0617117208230709E-2</v>
      </c>
      <c r="C2762" s="21">
        <f>Prices!I2762</f>
        <v>-1.2566487615648048E-2</v>
      </c>
      <c r="D2762" s="21">
        <f>Prices!J2762</f>
        <v>-2.1482172644226916E-2</v>
      </c>
      <c r="E2762" s="21">
        <f>Prices!K2762</f>
        <v>-1.074847061240336E-2</v>
      </c>
    </row>
    <row r="2763" spans="1:5" x14ac:dyDescent="0.2">
      <c r="A2763" s="41">
        <f>Prices!G2763</f>
        <v>44427</v>
      </c>
      <c r="B2763" s="21">
        <f>Prices!H2763</f>
        <v>6.7739196786579092E-3</v>
      </c>
      <c r="C2763" s="21">
        <f>Prices!I2763</f>
        <v>-4.2078187731179328E-3</v>
      </c>
      <c r="D2763" s="21">
        <f>Prices!J2763</f>
        <v>3.9811003845476645E-2</v>
      </c>
      <c r="E2763" s="21">
        <f>Prices!K2763</f>
        <v>1.2566921972665401E-3</v>
      </c>
    </row>
    <row r="2764" spans="1:5" x14ac:dyDescent="0.2">
      <c r="A2764" s="41">
        <f>Prices!G2764</f>
        <v>44428</v>
      </c>
      <c r="B2764" s="21">
        <f>Prices!H2764</f>
        <v>8.9268877215286056E-3</v>
      </c>
      <c r="C2764" s="21">
        <f>Prices!I2764</f>
        <v>3.8271552779496343E-3</v>
      </c>
      <c r="D2764" s="21">
        <f>Prices!J2764</f>
        <v>5.1419223561559368E-2</v>
      </c>
      <c r="E2764" s="21">
        <f>Prices!K2764</f>
        <v>8.1415676126028735E-3</v>
      </c>
    </row>
    <row r="2765" spans="1:5" x14ac:dyDescent="0.2">
      <c r="A2765" s="41">
        <f>Prices!G2765</f>
        <v>44431</v>
      </c>
      <c r="B2765" s="21">
        <f>Prices!H2765</f>
        <v>-6.6028470577963842E-3</v>
      </c>
      <c r="C2765" s="21">
        <f>Prices!I2765</f>
        <v>2.060035468954724E-2</v>
      </c>
      <c r="D2765" s="21">
        <f>Prices!J2765</f>
        <v>5.4861690216023051E-2</v>
      </c>
      <c r="E2765" s="21">
        <f>Prices!K2765</f>
        <v>8.523790300687617E-3</v>
      </c>
    </row>
    <row r="2766" spans="1:5" x14ac:dyDescent="0.2">
      <c r="A2766" s="41">
        <f>Prices!G2766</f>
        <v>44432</v>
      </c>
      <c r="B2766" s="21">
        <f>Prices!H2766</f>
        <v>-1.0302509732803807E-2</v>
      </c>
      <c r="C2766" s="21">
        <f>Prices!I2766</f>
        <v>1.222031903157883E-2</v>
      </c>
      <c r="D2766" s="21">
        <f>Prices!J2766</f>
        <v>-7.5143956255819822E-3</v>
      </c>
      <c r="E2766" s="21">
        <f>Prices!K2766</f>
        <v>1.4957362316099232E-3</v>
      </c>
    </row>
    <row r="2767" spans="1:5" x14ac:dyDescent="0.2">
      <c r="A2767" s="41">
        <f>Prices!G2767</f>
        <v>44433</v>
      </c>
      <c r="B2767" s="21">
        <f>Prices!H2767</f>
        <v>4.0288154765329322E-4</v>
      </c>
      <c r="C2767" s="21">
        <f>Prices!I2767</f>
        <v>-1.9965145714793131E-3</v>
      </c>
      <c r="D2767" s="21">
        <f>Prices!J2767</f>
        <v>1.927218923399332E-2</v>
      </c>
      <c r="E2767" s="21">
        <f>Prices!K2767</f>
        <v>2.2201182383430051E-3</v>
      </c>
    </row>
    <row r="2768" spans="1:5" x14ac:dyDescent="0.2">
      <c r="A2768" s="41">
        <f>Prices!G2768</f>
        <v>44434</v>
      </c>
      <c r="B2768" s="21">
        <f>Prices!H2768</f>
        <v>-1.0808122998450496E-2</v>
      </c>
      <c r="C2768" s="21">
        <f>Prices!I2768</f>
        <v>5.0982577612577185E-3</v>
      </c>
      <c r="D2768" s="21">
        <f>Prices!J2768</f>
        <v>-6.5277452601915087E-3</v>
      </c>
      <c r="E2768" s="21">
        <f>Prices!K2768</f>
        <v>-5.8249187297845229E-3</v>
      </c>
    </row>
    <row r="2769" spans="1:5" x14ac:dyDescent="0.2">
      <c r="A2769" s="41">
        <f>Prices!G2769</f>
        <v>44435</v>
      </c>
      <c r="B2769" s="21">
        <f>Prices!H2769</f>
        <v>-5.6329300515419751E-3</v>
      </c>
      <c r="C2769" s="21">
        <f>Prices!I2769</f>
        <v>1.0141756143308589E-2</v>
      </c>
      <c r="D2769" s="21">
        <f>Prices!J2769</f>
        <v>2.5738695640040499E-2</v>
      </c>
      <c r="E2769" s="21">
        <f>Prices!K2769</f>
        <v>8.8076324384789295E-3</v>
      </c>
    </row>
    <row r="2770" spans="1:5" x14ac:dyDescent="0.2">
      <c r="A2770" s="41">
        <f>Prices!G2770</f>
        <v>44438</v>
      </c>
      <c r="B2770" s="21">
        <f>Prices!H2770</f>
        <v>8.0536195523418039E-3</v>
      </c>
      <c r="C2770" s="21">
        <f>Prices!I2770</f>
        <v>2.1476999338403857E-2</v>
      </c>
      <c r="D2770" s="21">
        <f>Prices!J2770</f>
        <v>2.2973284641696345E-3</v>
      </c>
      <c r="E2770" s="21">
        <f>Prices!K2770</f>
        <v>4.3065708726788277E-3</v>
      </c>
    </row>
    <row r="2771" spans="1:5" x14ac:dyDescent="0.2">
      <c r="A2771" s="41">
        <f>Prices!G2771</f>
        <v>44439</v>
      </c>
      <c r="B2771" s="21">
        <f>Prices!H2771</f>
        <v>2.7081306591808128E-3</v>
      </c>
      <c r="C2771" s="21">
        <f>Prices!I2771</f>
        <v>1.438519981468267E-2</v>
      </c>
      <c r="D2771" s="21">
        <f>Prices!J2771</f>
        <v>-1.3181109587003803E-2</v>
      </c>
      <c r="E2771" s="21">
        <f>Prices!K2771</f>
        <v>-1.3491159774211559E-3</v>
      </c>
    </row>
    <row r="2772" spans="1:5" x14ac:dyDescent="0.2">
      <c r="A2772" s="41">
        <f>Prices!G2772</f>
        <v>44440</v>
      </c>
      <c r="B2772" s="21">
        <f>Prices!H2772</f>
        <v>-2.1607661140765643E-3</v>
      </c>
      <c r="C2772" s="21">
        <f>Prices!I2772</f>
        <v>2.3654089597640038E-3</v>
      </c>
      <c r="D2772" s="21">
        <f>Prices!J2772</f>
        <v>2.5017333463210889E-3</v>
      </c>
      <c r="E2772" s="21">
        <f>Prices!K2772</f>
        <v>3.1168863265662594E-4</v>
      </c>
    </row>
    <row r="2773" spans="1:5" x14ac:dyDescent="0.2">
      <c r="A2773" s="41">
        <f>Prices!G2773</f>
        <v>44441</v>
      </c>
      <c r="B2773" s="21">
        <f>Prices!H2773</f>
        <v>5.2781261014997142E-3</v>
      </c>
      <c r="C2773" s="21">
        <f>Prices!I2773</f>
        <v>-4.5644783797061939E-3</v>
      </c>
      <c r="D2773" s="21">
        <f>Prices!J2773</f>
        <v>-2.0052972490877119E-3</v>
      </c>
      <c r="E2773" s="21">
        <f>Prices!K2773</f>
        <v>2.8426382860313737E-3</v>
      </c>
    </row>
    <row r="2774" spans="1:5" x14ac:dyDescent="0.2">
      <c r="A2774" s="41">
        <f>Prices!G2774</f>
        <v>44442</v>
      </c>
      <c r="B2774" s="21">
        <f>Prices!H2774</f>
        <v>4.644708457258802E-3</v>
      </c>
      <c r="C2774" s="21">
        <f>Prices!I2774</f>
        <v>4.3110858102786143E-3</v>
      </c>
      <c r="D2774" s="21">
        <f>Prices!J2774</f>
        <v>1.9958825702402594E-2</v>
      </c>
      <c r="E2774" s="21">
        <f>Prices!K2774</f>
        <v>-3.3503100864440416E-4</v>
      </c>
    </row>
    <row r="2775" spans="1:5" x14ac:dyDescent="0.2">
      <c r="A2775" s="41">
        <f>Prices!G2775</f>
        <v>44446</v>
      </c>
      <c r="B2775" s="21">
        <f>Prices!H2775</f>
        <v>-1.326639849534633E-2</v>
      </c>
      <c r="C2775" s="21">
        <f>Prices!I2775</f>
        <v>8.9820246013339045E-3</v>
      </c>
      <c r="D2775" s="21">
        <f>Prices!J2775</f>
        <v>-7.9236031617478941E-3</v>
      </c>
      <c r="E2775" s="21">
        <f>Prices!K2775</f>
        <v>-3.3955744885003636E-3</v>
      </c>
    </row>
    <row r="2776" spans="1:5" x14ac:dyDescent="0.2">
      <c r="A2776" s="41">
        <f>Prices!G2776</f>
        <v>44447</v>
      </c>
      <c r="B2776" s="21">
        <f>Prices!H2776</f>
        <v>1.2901017607878937E-3</v>
      </c>
      <c r="C2776" s="21">
        <f>Prices!I2776</f>
        <v>4.6191744384651567E-3</v>
      </c>
      <c r="D2776" s="21">
        <f>Prices!J2776</f>
        <v>-1.4252911983171468E-2</v>
      </c>
      <c r="E2776" s="21">
        <f>Prices!K2776</f>
        <v>-1.3185667536479428E-3</v>
      </c>
    </row>
    <row r="2777" spans="1:5" x14ac:dyDescent="0.2">
      <c r="A2777" s="41">
        <f>Prices!G2777</f>
        <v>44448</v>
      </c>
      <c r="B2777" s="21">
        <f>Prices!H2777</f>
        <v>-7.0525840674862056E-3</v>
      </c>
      <c r="C2777" s="21">
        <f>Prices!I2777</f>
        <v>-1.1726004093198794E-2</v>
      </c>
      <c r="D2777" s="21">
        <f>Prices!J2777</f>
        <v>-7.252032398205932E-3</v>
      </c>
      <c r="E2777" s="21">
        <f>Prices!K2777</f>
        <v>-4.6056086437710198E-3</v>
      </c>
    </row>
    <row r="2778" spans="1:5" x14ac:dyDescent="0.2">
      <c r="A2778" s="41">
        <f>Prices!G2778</f>
        <v>44449</v>
      </c>
      <c r="B2778" s="21">
        <f>Prices!H2778</f>
        <v>-3.6197720921513485E-3</v>
      </c>
      <c r="C2778" s="21">
        <f>Prices!I2778</f>
        <v>-4.3080015376975034E-3</v>
      </c>
      <c r="D2778" s="21">
        <f>Prices!J2778</f>
        <v>1.3572819159834548E-2</v>
      </c>
      <c r="E2778" s="21">
        <f>Prices!K2778</f>
        <v>-7.7225787532391177E-3</v>
      </c>
    </row>
    <row r="2779" spans="1:5" x14ac:dyDescent="0.2">
      <c r="A2779" s="41">
        <f>Prices!G2779</f>
        <v>44452</v>
      </c>
      <c r="B2779" s="21">
        <f>Prices!H2779</f>
        <v>-5.6893015556450594E-3</v>
      </c>
      <c r="C2779" s="21">
        <f>Prices!I2779</f>
        <v>-3.4532902016394251E-3</v>
      </c>
      <c r="D2779" s="21">
        <f>Prices!J2779</f>
        <v>-1.4503105421866946E-2</v>
      </c>
      <c r="E2779" s="21">
        <f>Prices!K2779</f>
        <v>2.2764875414220676E-3</v>
      </c>
    </row>
    <row r="2780" spans="1:5" x14ac:dyDescent="0.2">
      <c r="A2780" s="41">
        <f>Prices!G2780</f>
        <v>44453</v>
      </c>
      <c r="B2780" s="21">
        <f>Prices!H2780</f>
        <v>-5.2391088283393512E-3</v>
      </c>
      <c r="C2780" s="21">
        <f>Prices!I2780</f>
        <v>-2.0739806790831539E-3</v>
      </c>
      <c r="D2780" s="21">
        <f>Prices!J2780</f>
        <v>4.0628314289665735E-3</v>
      </c>
      <c r="E2780" s="21">
        <f>Prices!K2780</f>
        <v>-5.7466383323524495E-3</v>
      </c>
    </row>
    <row r="2781" spans="1:5" x14ac:dyDescent="0.2">
      <c r="A2781" s="41">
        <f>Prices!G2781</f>
        <v>44454</v>
      </c>
      <c r="B2781" s="21">
        <f>Prices!H2781</f>
        <v>1.7322964046432487E-3</v>
      </c>
      <c r="C2781" s="21">
        <f>Prices!I2781</f>
        <v>7.4753913043477116E-3</v>
      </c>
      <c r="D2781" s="21">
        <f>Prices!J2781</f>
        <v>4.4509533718315453E-3</v>
      </c>
      <c r="E2781" s="21">
        <f>Prices!K2781</f>
        <v>8.4739968383047426E-3</v>
      </c>
    </row>
    <row r="2782" spans="1:5" x14ac:dyDescent="0.2">
      <c r="A2782" s="41">
        <f>Prices!G2782</f>
        <v>44455</v>
      </c>
      <c r="B2782" s="21">
        <f>Prices!H2782</f>
        <v>3.3208731498151319E-3</v>
      </c>
      <c r="C2782" s="21">
        <f>Prices!I2782</f>
        <v>3.5819055932060362E-3</v>
      </c>
      <c r="D2782" s="21">
        <f>Prices!J2782</f>
        <v>-4.4312301729518833E-3</v>
      </c>
      <c r="E2782" s="21">
        <f>Prices!K2782</f>
        <v>-1.5511403792997092E-3</v>
      </c>
    </row>
    <row r="2783" spans="1:5" x14ac:dyDescent="0.2">
      <c r="A2783" s="41">
        <f>Prices!G2783</f>
        <v>44456</v>
      </c>
      <c r="B2783" s="21">
        <f>Prices!H2783</f>
        <v>-2.0687377578031672E-3</v>
      </c>
      <c r="C2783" s="21">
        <f>Prices!I2783</f>
        <v>-7.3733199598040589E-3</v>
      </c>
      <c r="D2783" s="21">
        <f>Prices!J2783</f>
        <v>-1.5376356523836066E-2</v>
      </c>
      <c r="E2783" s="21">
        <f>Prices!K2783</f>
        <v>-9.1108725342274877E-3</v>
      </c>
    </row>
    <row r="2784" spans="1:5" x14ac:dyDescent="0.2">
      <c r="A2784" s="41">
        <f>Prices!G2784</f>
        <v>44459</v>
      </c>
      <c r="B2784" s="21">
        <f>Prices!H2784</f>
        <v>-1.3749578766151927E-2</v>
      </c>
      <c r="C2784" s="21">
        <f>Prices!I2784</f>
        <v>-3.0841744631214474E-2</v>
      </c>
      <c r="D2784" s="21">
        <f>Prices!J2784</f>
        <v>-3.5936094789372874E-2</v>
      </c>
      <c r="E2784" s="21">
        <f>Prices!K2784</f>
        <v>-1.6977311030999198E-2</v>
      </c>
    </row>
    <row r="2785" spans="1:5" x14ac:dyDescent="0.2">
      <c r="A2785" s="41">
        <f>Prices!G2785</f>
        <v>44460</v>
      </c>
      <c r="B2785" s="21">
        <f>Prices!H2785</f>
        <v>1.9615301831402161E-3</v>
      </c>
      <c r="C2785" s="21">
        <f>Prices!I2785</f>
        <v>-3.6057472061562512E-3</v>
      </c>
      <c r="D2785" s="21">
        <f>Prices!J2785</f>
        <v>6.299458707422767E-3</v>
      </c>
      <c r="E2785" s="21">
        <f>Prices!K2785</f>
        <v>-8.1235850230454432E-4</v>
      </c>
    </row>
    <row r="2786" spans="1:5" x14ac:dyDescent="0.2">
      <c r="A2786" s="41">
        <f>Prices!G2786</f>
        <v>44461</v>
      </c>
      <c r="B2786" s="21">
        <f>Prices!H2786</f>
        <v>-2.3074509576510006E-3</v>
      </c>
      <c r="C2786" s="21">
        <f>Prices!I2786</f>
        <v>1.0892347921601653E-2</v>
      </c>
      <c r="D2786" s="21">
        <f>Prices!J2786</f>
        <v>3.2711967878707338E-2</v>
      </c>
      <c r="E2786" s="21">
        <f>Prices!K2786</f>
        <v>9.5196113540423344E-3</v>
      </c>
    </row>
    <row r="2787" spans="1:5" x14ac:dyDescent="0.2">
      <c r="A2787" s="41">
        <f>Prices!G2787</f>
        <v>44462</v>
      </c>
      <c r="B2787" s="21">
        <f>Prices!H2787</f>
        <v>5.6069357961610947E-4</v>
      </c>
      <c r="C2787" s="21">
        <f>Prices!I2787</f>
        <v>1.0635941329114829E-2</v>
      </c>
      <c r="D2787" s="21">
        <f>Prices!J2787</f>
        <v>2.465712996779823E-2</v>
      </c>
      <c r="E2787" s="21">
        <f>Prices!K2787</f>
        <v>1.2134715613094649E-2</v>
      </c>
    </row>
    <row r="2788" spans="1:5" x14ac:dyDescent="0.2">
      <c r="A2788" s="41">
        <f>Prices!G2788</f>
        <v>44463</v>
      </c>
      <c r="B2788" s="21">
        <f>Prices!H2788</f>
        <v>2.8018131943573928E-3</v>
      </c>
      <c r="C2788" s="21">
        <f>Prices!I2788</f>
        <v>2.7868729002382686E-3</v>
      </c>
      <c r="D2788" s="21">
        <f>Prices!J2788</f>
        <v>-1.7836564546858225E-2</v>
      </c>
      <c r="E2788" s="21">
        <f>Prices!K2788</f>
        <v>1.4610090468423209E-3</v>
      </c>
    </row>
    <row r="2789" spans="1:5" x14ac:dyDescent="0.2">
      <c r="A2789" s="41">
        <f>Prices!G2789</f>
        <v>44466</v>
      </c>
      <c r="B2789" s="21">
        <f>Prices!H2789</f>
        <v>-6.4260651652637219E-3</v>
      </c>
      <c r="C2789" s="21">
        <f>Prices!I2789</f>
        <v>-5.7568351330202772E-3</v>
      </c>
      <c r="D2789" s="21">
        <f>Prices!J2789</f>
        <v>-1.9066268925110097E-2</v>
      </c>
      <c r="E2789" s="21">
        <f>Prices!K2789</f>
        <v>-2.7763825795488195E-3</v>
      </c>
    </row>
    <row r="2790" spans="1:5" x14ac:dyDescent="0.2">
      <c r="A2790" s="41">
        <f>Prices!G2790</f>
        <v>44467</v>
      </c>
      <c r="B2790" s="21">
        <f>Prices!H2790</f>
        <v>-1.2302258702690238E-2</v>
      </c>
      <c r="C2790" s="21">
        <f>Prices!I2790</f>
        <v>-2.6378467771071223E-2</v>
      </c>
      <c r="D2790" s="21">
        <f>Prices!J2790</f>
        <v>-4.436730062070704E-2</v>
      </c>
      <c r="E2790" s="21">
        <f>Prices!K2790</f>
        <v>-2.0364110451886908E-2</v>
      </c>
    </row>
    <row r="2791" spans="1:5" x14ac:dyDescent="0.2">
      <c r="A2791" s="41">
        <f>Prices!G2791</f>
        <v>44468</v>
      </c>
      <c r="B2791" s="21">
        <f>Prices!H2791</f>
        <v>-4.2705346976218541E-4</v>
      </c>
      <c r="C2791" s="21">
        <f>Prices!I2791</f>
        <v>-4.4753518209118548E-3</v>
      </c>
      <c r="D2791" s="21">
        <f>Prices!J2791</f>
        <v>-8.7926919541889692E-3</v>
      </c>
      <c r="E2791" s="21">
        <f>Prices!K2791</f>
        <v>1.5691841906144699E-3</v>
      </c>
    </row>
    <row r="2792" spans="1:5" x14ac:dyDescent="0.2">
      <c r="A2792" s="41">
        <f>Prices!G2792</f>
        <v>44469</v>
      </c>
      <c r="B2792" s="21">
        <f>Prices!H2792</f>
        <v>-7.547723859012782E-3</v>
      </c>
      <c r="C2792" s="21">
        <f>Prices!I2792</f>
        <v>-4.8710795183102285E-3</v>
      </c>
      <c r="D2792" s="21">
        <f>Prices!J2792</f>
        <v>9.6991415823557414E-3</v>
      </c>
      <c r="E2792" s="21">
        <f>Prices!K2792</f>
        <v>-1.1909714153697459E-2</v>
      </c>
    </row>
    <row r="2793" spans="1:5" x14ac:dyDescent="0.2">
      <c r="A2793" s="41">
        <f>Prices!G2793</f>
        <v>44470</v>
      </c>
      <c r="B2793" s="21">
        <f>Prices!H2793</f>
        <v>-1.6716733909096306E-2</v>
      </c>
      <c r="C2793" s="21">
        <f>Prices!I2793</f>
        <v>-5.4187772810099233E-4</v>
      </c>
      <c r="D2793" s="21">
        <f>Prices!J2793</f>
        <v>1.2551338473296703E-3</v>
      </c>
      <c r="E2793" s="21">
        <f>Prices!K2793</f>
        <v>1.1491477630348745E-2</v>
      </c>
    </row>
    <row r="2794" spans="1:5" x14ac:dyDescent="0.2">
      <c r="A2794" s="41">
        <f>Prices!G2794</f>
        <v>44473</v>
      </c>
      <c r="B2794" s="21">
        <f>Prices!H2794</f>
        <v>-9.6316860185745364E-3</v>
      </c>
      <c r="C2794" s="21">
        <f>Prices!I2794</f>
        <v>-2.8471678511244214E-2</v>
      </c>
      <c r="D2794" s="21">
        <f>Prices!J2794</f>
        <v>-4.869332648408653E-2</v>
      </c>
      <c r="E2794" s="21">
        <f>Prices!K2794</f>
        <v>-1.2985898108245686E-2</v>
      </c>
    </row>
    <row r="2795" spans="1:5" x14ac:dyDescent="0.2">
      <c r="A2795" s="41">
        <f>Prices!G2795</f>
        <v>44474</v>
      </c>
      <c r="B2795" s="21">
        <f>Prices!H2795</f>
        <v>6.5572338762236821E-3</v>
      </c>
      <c r="C2795" s="21">
        <f>Prices!I2795</f>
        <v>9.7875384237160468E-3</v>
      </c>
      <c r="D2795" s="21">
        <f>Prices!J2795</f>
        <v>3.6438149661676134E-2</v>
      </c>
      <c r="E2795" s="21">
        <f>Prices!K2795</f>
        <v>1.0524514682256569E-2</v>
      </c>
    </row>
    <row r="2796" spans="1:5" x14ac:dyDescent="0.2">
      <c r="A2796" s="41">
        <f>Prices!G2796</f>
        <v>44475</v>
      </c>
      <c r="B2796" s="21">
        <f>Prices!H2796</f>
        <v>7.3195814812187423E-3</v>
      </c>
      <c r="C2796" s="21">
        <f>Prices!I2796</f>
        <v>1.2732016519905409E-2</v>
      </c>
      <c r="D2796" s="21">
        <f>Prices!J2796</f>
        <v>1.2175618480389172E-2</v>
      </c>
      <c r="E2796" s="21">
        <f>Prices!K2796</f>
        <v>4.1027928899926014E-3</v>
      </c>
    </row>
    <row r="2797" spans="1:5" x14ac:dyDescent="0.2">
      <c r="A2797" s="41">
        <f>Prices!G2797</f>
        <v>44476</v>
      </c>
      <c r="B2797" s="21">
        <f>Prices!H2797</f>
        <v>1.1771398931021946E-2</v>
      </c>
      <c r="C2797" s="21">
        <f>Prices!I2797</f>
        <v>1.2391202782276789E-2</v>
      </c>
      <c r="D2797" s="21">
        <f>Prices!J2797</f>
        <v>1.8115860714413401E-2</v>
      </c>
      <c r="E2797" s="21">
        <f>Prices!K2797</f>
        <v>8.2982806701343836E-3</v>
      </c>
    </row>
    <row r="2798" spans="1:5" x14ac:dyDescent="0.2">
      <c r="A2798" s="41">
        <f>Prices!G2798</f>
        <v>44477</v>
      </c>
      <c r="B2798" s="21">
        <f>Prices!H2798</f>
        <v>3.0165128891995567E-3</v>
      </c>
      <c r="C2798" s="21">
        <f>Prices!I2798</f>
        <v>-4.1818047689956561E-3</v>
      </c>
      <c r="D2798" s="21">
        <f>Prices!J2798</f>
        <v>-1.1577882776741988E-2</v>
      </c>
      <c r="E2798" s="21">
        <f>Prices!K2798</f>
        <v>-1.9137231230365037E-3</v>
      </c>
    </row>
    <row r="2799" spans="1:5" x14ac:dyDescent="0.2">
      <c r="A2799" s="41">
        <f>Prices!G2799</f>
        <v>44480</v>
      </c>
      <c r="B2799" s="21">
        <f>Prices!H2799</f>
        <v>-9.3094804899067406E-4</v>
      </c>
      <c r="C2799" s="21">
        <f>Prices!I2799</f>
        <v>-1.2868603867723927E-2</v>
      </c>
      <c r="D2799" s="21">
        <f>Prices!J2799</f>
        <v>-6.5287265525260096E-3</v>
      </c>
      <c r="E2799" s="21">
        <f>Prices!K2799</f>
        <v>-6.8657639971078099E-3</v>
      </c>
    </row>
    <row r="2800" spans="1:5" x14ac:dyDescent="0.2">
      <c r="A2800" s="41">
        <f>Prices!G2800</f>
        <v>44481</v>
      </c>
      <c r="B2800" s="21">
        <f>Prices!H2800</f>
        <v>-1.0750133358744642E-3</v>
      </c>
      <c r="C2800" s="21">
        <f>Prices!I2800</f>
        <v>3.1727504690604036E-4</v>
      </c>
      <c r="D2800" s="21">
        <f>Prices!J2800</f>
        <v>-1.1596613693029001E-3</v>
      </c>
      <c r="E2800" s="21">
        <f>Prices!K2800</f>
        <v>-2.4167805444361701E-3</v>
      </c>
    </row>
    <row r="2801" spans="1:5" x14ac:dyDescent="0.2">
      <c r="A2801" s="41">
        <f>Prices!G2801</f>
        <v>44482</v>
      </c>
      <c r="B2801" s="21">
        <f>Prices!H2801</f>
        <v>-7.2463158743372698E-3</v>
      </c>
      <c r="C2801" s="21">
        <f>Prices!I2801</f>
        <v>1.137860081826747E-2</v>
      </c>
      <c r="D2801" s="21">
        <f>Prices!J2801</f>
        <v>1.2965081140908108E-2</v>
      </c>
      <c r="E2801" s="21">
        <f>Prices!K2801</f>
        <v>3.022514634872131E-3</v>
      </c>
    </row>
    <row r="2802" spans="1:5" x14ac:dyDescent="0.2">
      <c r="A2802" s="41">
        <f>Prices!G2802</f>
        <v>44483</v>
      </c>
      <c r="B2802" s="21">
        <f>Prices!H2802</f>
        <v>1.0840513544173959E-2</v>
      </c>
      <c r="C2802" s="21">
        <f>Prices!I2802</f>
        <v>4.7437592327883582E-3</v>
      </c>
      <c r="D2802" s="21">
        <f>Prices!J2802</f>
        <v>3.8540664082408194E-2</v>
      </c>
      <c r="E2802" s="21">
        <f>Prices!K2802</f>
        <v>1.706310195868399E-2</v>
      </c>
    </row>
    <row r="2803" spans="1:5" x14ac:dyDescent="0.2">
      <c r="A2803" s="41">
        <f>Prices!G2803</f>
        <v>44484</v>
      </c>
      <c r="B2803" s="21">
        <f>Prices!H2803</f>
        <v>4.8615127943749045E-3</v>
      </c>
      <c r="C2803" s="21">
        <f>Prices!I2803</f>
        <v>3.3080239317455407E-2</v>
      </c>
      <c r="D2803" s="21">
        <f>Prices!J2803</f>
        <v>5.3340170806863707E-3</v>
      </c>
      <c r="E2803" s="21">
        <f>Prices!K2803</f>
        <v>7.4602102503433798E-3</v>
      </c>
    </row>
    <row r="2804" spans="1:5" x14ac:dyDescent="0.2">
      <c r="A2804" s="41">
        <f>Prices!G2804</f>
        <v>44487</v>
      </c>
      <c r="B2804" s="21">
        <f>Prices!H2804</f>
        <v>8.0398834921665031E-3</v>
      </c>
      <c r="C2804" s="21">
        <f>Prices!I2804</f>
        <v>1.1064772607616735E-2</v>
      </c>
      <c r="D2804" s="21">
        <f>Prices!J2804</f>
        <v>1.646707704382111E-2</v>
      </c>
      <c r="E2804" s="21">
        <f>Prices!K2804</f>
        <v>3.3747696131500859E-3</v>
      </c>
    </row>
    <row r="2805" spans="1:5" x14ac:dyDescent="0.2">
      <c r="A2805" s="41">
        <f>Prices!G2805</f>
        <v>44488</v>
      </c>
      <c r="B2805" s="21">
        <f>Prices!H2805</f>
        <v>2.1245187158822166E-2</v>
      </c>
      <c r="C2805" s="21">
        <f>Prices!I2805</f>
        <v>-7.5144220795253514E-4</v>
      </c>
      <c r="D2805" s="21">
        <f>Prices!J2805</f>
        <v>3.0599851015606916E-3</v>
      </c>
      <c r="E2805" s="21">
        <f>Prices!K2805</f>
        <v>7.3933395791649925E-3</v>
      </c>
    </row>
    <row r="2806" spans="1:5" x14ac:dyDescent="0.2">
      <c r="A2806" s="41">
        <f>Prices!G2806</f>
        <v>44489</v>
      </c>
      <c r="B2806" s="21">
        <f>Prices!H2806</f>
        <v>9.0538981669442999E-3</v>
      </c>
      <c r="C2806" s="21">
        <f>Prices!I2806</f>
        <v>-8.4461958026298412E-3</v>
      </c>
      <c r="D2806" s="21">
        <f>Prices!J2806</f>
        <v>-8.3893951063824801E-3</v>
      </c>
      <c r="E2806" s="21">
        <f>Prices!K2806</f>
        <v>3.6640296724934629E-3</v>
      </c>
    </row>
    <row r="2807" spans="1:5" x14ac:dyDescent="0.2">
      <c r="A2807" s="41">
        <f>Prices!G2807</f>
        <v>44490</v>
      </c>
      <c r="B2807" s="21">
        <f>Prices!H2807</f>
        <v>5.5479990074247774E-3</v>
      </c>
      <c r="C2807" s="21">
        <f>Prices!I2807</f>
        <v>5.8417566013451161E-3</v>
      </c>
      <c r="D2807" s="21">
        <f>Prices!J2807</f>
        <v>2.6647814014883364E-2</v>
      </c>
      <c r="E2807" s="21">
        <f>Prices!K2807</f>
        <v>2.9958719050031668E-3</v>
      </c>
    </row>
    <row r="2808" spans="1:5" x14ac:dyDescent="0.2">
      <c r="A2808" s="41">
        <f>Prices!G2808</f>
        <v>44491</v>
      </c>
      <c r="B2808" s="21">
        <f>Prices!H2808</f>
        <v>1.0421362780173166E-2</v>
      </c>
      <c r="C2808" s="21">
        <f>Prices!I2808</f>
        <v>-2.8954833311449435E-2</v>
      </c>
      <c r="D2808" s="21">
        <f>Prices!J2808</f>
        <v>1.4984296283371279E-3</v>
      </c>
      <c r="E2808" s="21">
        <f>Prices!K2808</f>
        <v>-1.0725536686606585E-3</v>
      </c>
    </row>
    <row r="2809" spans="1:5" x14ac:dyDescent="0.2">
      <c r="A2809" s="41">
        <f>Prices!G2809</f>
        <v>44494</v>
      </c>
      <c r="B2809" s="21">
        <f>Prices!H2809</f>
        <v>1.1594916423747182E-2</v>
      </c>
      <c r="C2809" s="21">
        <f>Prices!I2809</f>
        <v>-4.550989293152008E-3</v>
      </c>
      <c r="D2809" s="21">
        <f>Prices!J2809</f>
        <v>1.9361163277439752E-2</v>
      </c>
      <c r="E2809" s="21">
        <f>Prices!K2809</f>
        <v>4.7481965423492589E-3</v>
      </c>
    </row>
    <row r="2810" spans="1:5" x14ac:dyDescent="0.2">
      <c r="A2810" s="41">
        <f>Prices!G2810</f>
        <v>44495</v>
      </c>
      <c r="B2810" s="21">
        <f>Prices!H2810</f>
        <v>-8.7297406881813571E-3</v>
      </c>
      <c r="C2810" s="21">
        <f>Prices!I2810</f>
        <v>1.6775261225008942E-2</v>
      </c>
      <c r="D2810" s="21">
        <f>Prices!J2810</f>
        <v>6.6951523109623379E-2</v>
      </c>
      <c r="E2810" s="21">
        <f>Prices!K2810</f>
        <v>1.8197953426701829E-3</v>
      </c>
    </row>
    <row r="2811" spans="1:5" x14ac:dyDescent="0.2">
      <c r="A2811" s="41">
        <f>Prices!G2811</f>
        <v>44496</v>
      </c>
      <c r="B2811" s="21">
        <f>Prices!H2811</f>
        <v>-8.2016883363859438E-3</v>
      </c>
      <c r="C2811" s="21">
        <f>Prices!I2811</f>
        <v>4.8636385687015338E-3</v>
      </c>
      <c r="D2811" s="21">
        <f>Prices!J2811</f>
        <v>-1.0761861998150546E-2</v>
      </c>
      <c r="E2811" s="21">
        <f>Prices!K2811</f>
        <v>-5.0515680070537528E-3</v>
      </c>
    </row>
    <row r="2812" spans="1:5" x14ac:dyDescent="0.2">
      <c r="A2812" s="41">
        <f>Prices!G2812</f>
        <v>44497</v>
      </c>
      <c r="B2812" s="21">
        <f>Prices!H2812</f>
        <v>6.2361547220079906E-3</v>
      </c>
      <c r="C2812" s="21">
        <f>Prices!I2812</f>
        <v>1.5941152697835692E-2</v>
      </c>
      <c r="D2812" s="21">
        <f>Prices!J2812</f>
        <v>2.0040098508296689E-2</v>
      </c>
      <c r="E2812" s="21">
        <f>Prices!K2812</f>
        <v>9.8292815553919777E-3</v>
      </c>
    </row>
    <row r="2813" spans="1:5" x14ac:dyDescent="0.2">
      <c r="A2813" s="41">
        <f>Prices!G2813</f>
        <v>44498</v>
      </c>
      <c r="B2813" s="21">
        <f>Prices!H2813</f>
        <v>6.5341507907615975E-3</v>
      </c>
      <c r="C2813" s="21">
        <f>Prices!I2813</f>
        <v>-2.1511245442146332E-2</v>
      </c>
      <c r="D2813" s="21">
        <f>Prices!J2813</f>
        <v>2.5099400772716551E-2</v>
      </c>
      <c r="E2813" s="21">
        <f>Prices!K2813</f>
        <v>1.9493347326935417E-3</v>
      </c>
    </row>
    <row r="2814" spans="1:5" x14ac:dyDescent="0.2">
      <c r="A2814" s="41">
        <f>Prices!G2814</f>
        <v>44501</v>
      </c>
      <c r="B2814" s="21">
        <f>Prices!H2814</f>
        <v>2.4762174524241916E-3</v>
      </c>
      <c r="C2814" s="21">
        <f>Prices!I2814</f>
        <v>-1.6107099677025394E-2</v>
      </c>
      <c r="D2814" s="21">
        <f>Prices!J2814</f>
        <v>1.0169215712090285E-2</v>
      </c>
      <c r="E2814" s="21">
        <f>Prices!K2814</f>
        <v>1.8000771294897078E-3</v>
      </c>
    </row>
    <row r="2815" spans="1:5" x14ac:dyDescent="0.2">
      <c r="A2815" s="41">
        <f>Prices!G2815</f>
        <v>44502</v>
      </c>
      <c r="B2815" s="21">
        <f>Prices!H2815</f>
        <v>-4.6734240403886691E-4</v>
      </c>
      <c r="C2815" s="21">
        <f>Prices!I2815</f>
        <v>-1.6154099549716694E-3</v>
      </c>
      <c r="D2815" s="21">
        <f>Prices!J2815</f>
        <v>2.2224710685734061E-2</v>
      </c>
      <c r="E2815" s="21">
        <f>Prices!K2815</f>
        <v>3.6803629837132146E-3</v>
      </c>
    </row>
    <row r="2816" spans="1:5" x14ac:dyDescent="0.2">
      <c r="A2816" s="41">
        <f>Prices!G2816</f>
        <v>44503</v>
      </c>
      <c r="B2816" s="21">
        <f>Prices!H2816</f>
        <v>3.072428120387377E-3</v>
      </c>
      <c r="C2816" s="21">
        <f>Prices!I2816</f>
        <v>2.1507811133796517E-2</v>
      </c>
      <c r="D2816" s="21">
        <f>Prices!J2816</f>
        <v>7.4618722517059144E-3</v>
      </c>
      <c r="E2816" s="21">
        <f>Prices!K2816</f>
        <v>6.461279222831573E-3</v>
      </c>
    </row>
    <row r="2817" spans="1:5" x14ac:dyDescent="0.2">
      <c r="A2817" s="41">
        <f>Prices!G2817</f>
        <v>44504</v>
      </c>
      <c r="B2817" s="21">
        <f>Prices!H2817</f>
        <v>7.3246965608031577E-3</v>
      </c>
      <c r="C2817" s="21">
        <f>Prices!I2817</f>
        <v>2.7482324380586398E-2</v>
      </c>
      <c r="D2817" s="21">
        <f>Prices!J2817</f>
        <v>0.12042267716414723</v>
      </c>
      <c r="E2817" s="21">
        <f>Prices!K2817</f>
        <v>4.1819424954505635E-3</v>
      </c>
    </row>
    <row r="2818" spans="1:5" x14ac:dyDescent="0.2">
      <c r="A2818" s="41">
        <f>Prices!G2818</f>
        <v>44505</v>
      </c>
      <c r="B2818" s="21">
        <f>Prices!H2818</f>
        <v>-6.9409300872663986E-3</v>
      </c>
      <c r="C2818" s="21">
        <f>Prices!I2818</f>
        <v>1.207642925702479E-2</v>
      </c>
      <c r="D2818" s="21">
        <f>Prices!J2818</f>
        <v>-1.6442220374676131E-3</v>
      </c>
      <c r="E2818" s="21">
        <f>Prices!K2818</f>
        <v>3.7327995324343277E-3</v>
      </c>
    </row>
    <row r="2819" spans="1:5" x14ac:dyDescent="0.2">
      <c r="A2819" s="41">
        <f>Prices!G2819</f>
        <v>44508</v>
      </c>
      <c r="B2819" s="21">
        <f>Prices!H2819</f>
        <v>-6.3902319804400925E-3</v>
      </c>
      <c r="C2819" s="21">
        <f>Prices!I2819</f>
        <v>-8.5279489642452466E-3</v>
      </c>
      <c r="D2819" s="21">
        <f>Prices!J2819</f>
        <v>3.5359106249657435E-2</v>
      </c>
      <c r="E2819" s="21">
        <f>Prices!K2819</f>
        <v>8.8778787807108905E-4</v>
      </c>
    </row>
    <row r="2820" spans="1:5" x14ac:dyDescent="0.2">
      <c r="A2820" s="41">
        <f>Prices!G2820</f>
        <v>44509</v>
      </c>
      <c r="B2820" s="21">
        <f>Prices!H2820</f>
        <v>3.4836537043970691E-3</v>
      </c>
      <c r="C2820" s="21">
        <f>Prices!I2820</f>
        <v>2.5007238060768877E-2</v>
      </c>
      <c r="D2820" s="21">
        <f>Prices!J2820</f>
        <v>-4.772241261705279E-3</v>
      </c>
      <c r="E2820" s="21">
        <f>Prices!K2820</f>
        <v>-3.4987758295380589E-3</v>
      </c>
    </row>
    <row r="2821" spans="1:5" x14ac:dyDescent="0.2">
      <c r="A2821" s="41">
        <f>Prices!G2821</f>
        <v>44510</v>
      </c>
      <c r="B2821" s="21">
        <f>Prices!H2821</f>
        <v>-9.0125731964246728E-3</v>
      </c>
      <c r="C2821" s="21">
        <f>Prices!I2821</f>
        <v>-2.633499404109052E-2</v>
      </c>
      <c r="D2821" s="21">
        <f>Prices!J2821</f>
        <v>-3.907758259404337E-2</v>
      </c>
      <c r="E2821" s="21">
        <f>Prices!K2821</f>
        <v>-8.2258233818900406E-3</v>
      </c>
    </row>
    <row r="2822" spans="1:5" x14ac:dyDescent="0.2">
      <c r="A2822" s="41">
        <f>Prices!G2822</f>
        <v>44511</v>
      </c>
      <c r="B2822" s="21">
        <f>Prices!H2822</f>
        <v>4.0413001351139388E-4</v>
      </c>
      <c r="C2822" s="21">
        <f>Prices!I2822</f>
        <v>-2.7425988620232156E-3</v>
      </c>
      <c r="D2822" s="21">
        <f>Prices!J2822</f>
        <v>3.1603292575978381E-2</v>
      </c>
      <c r="E2822" s="21">
        <f>Prices!K2822</f>
        <v>5.5094013215528648E-4</v>
      </c>
    </row>
    <row r="2823" spans="1:5" x14ac:dyDescent="0.2">
      <c r="A2823" s="41">
        <f>Prices!G2823</f>
        <v>44512</v>
      </c>
      <c r="B2823" s="21">
        <f>Prices!H2823</f>
        <v>-4.9831164969392962E-3</v>
      </c>
      <c r="C2823" s="21">
        <f>Prices!I2823</f>
        <v>1.5162029085673101E-2</v>
      </c>
      <c r="D2823" s="21">
        <f>Prices!J2823</f>
        <v>0</v>
      </c>
      <c r="E2823" s="21">
        <f>Prices!K2823</f>
        <v>7.2226559988013417E-3</v>
      </c>
    </row>
    <row r="2824" spans="1:5" x14ac:dyDescent="0.2">
      <c r="A2824" s="41">
        <f>Prices!G2824</f>
        <v>44515</v>
      </c>
      <c r="B2824" s="21">
        <f>Prices!H2824</f>
        <v>-5.752522352020748E-3</v>
      </c>
      <c r="C2824" s="21">
        <f>Prices!I2824</f>
        <v>5.8238047032679319E-3</v>
      </c>
      <c r="D2824" s="21">
        <f>Prices!J2824</f>
        <v>-1.2010561167425493E-2</v>
      </c>
      <c r="E2824" s="21">
        <f>Prices!K2824</f>
        <v>-1.0739827017269832E-5</v>
      </c>
    </row>
    <row r="2825" spans="1:5" x14ac:dyDescent="0.2">
      <c r="A2825" s="41">
        <f>Prices!G2825</f>
        <v>44516</v>
      </c>
      <c r="B2825" s="21">
        <f>Prices!H2825</f>
        <v>-2.5457738053476404E-2</v>
      </c>
      <c r="C2825" s="21">
        <f>Prices!I2825</f>
        <v>-1.4044860493628297E-3</v>
      </c>
      <c r="D2825" s="21">
        <f>Prices!J2825</f>
        <v>5.9282471914772206E-3</v>
      </c>
      <c r="E2825" s="21">
        <f>Prices!K2825</f>
        <v>3.8652297244641254E-3</v>
      </c>
    </row>
    <row r="2826" spans="1:5" x14ac:dyDescent="0.2">
      <c r="A2826" s="41">
        <f>Prices!G2826</f>
        <v>44517</v>
      </c>
      <c r="B2826" s="21">
        <f>Prices!H2826</f>
        <v>-8.5914576869538049E-3</v>
      </c>
      <c r="C2826" s="21">
        <f>Prices!I2826</f>
        <v>2.3441307725970972E-3</v>
      </c>
      <c r="D2826" s="21">
        <f>Prices!J2826</f>
        <v>-3.1188829366336268E-2</v>
      </c>
      <c r="E2826" s="21">
        <f>Prices!K2826</f>
        <v>-2.6016252749386792E-3</v>
      </c>
    </row>
    <row r="2827" spans="1:5" x14ac:dyDescent="0.2">
      <c r="A2827" s="41">
        <f>Prices!G2827</f>
        <v>44518</v>
      </c>
      <c r="B2827" s="21">
        <f>Prices!H2827</f>
        <v>8.5953586568332154E-3</v>
      </c>
      <c r="C2827" s="21">
        <f>Prices!I2827</f>
        <v>4.1437007768130307E-2</v>
      </c>
      <c r="D2827" s="21">
        <f>Prices!J2827</f>
        <v>8.2498808772371479E-2</v>
      </c>
      <c r="E2827" s="21">
        <f>Prices!K2827</f>
        <v>3.384780175191171E-3</v>
      </c>
    </row>
    <row r="2828" spans="1:5" x14ac:dyDescent="0.2">
      <c r="A2828" s="41">
        <f>Prices!G2828</f>
        <v>44519</v>
      </c>
      <c r="B2828" s="21">
        <f>Prices!H2828</f>
        <v>-5.3785925434723025E-3</v>
      </c>
      <c r="C2828" s="21">
        <f>Prices!I2828</f>
        <v>-5.2731142497324246E-3</v>
      </c>
      <c r="D2828" s="21">
        <f>Prices!J2828</f>
        <v>4.1357731017358734E-2</v>
      </c>
      <c r="E2828" s="21">
        <f>Prices!K2828</f>
        <v>-1.3986655327519193E-3</v>
      </c>
    </row>
    <row r="2829" spans="1:5" x14ac:dyDescent="0.2">
      <c r="A2829" s="41">
        <f>Prices!G2829</f>
        <v>44522</v>
      </c>
      <c r="B2829" s="21">
        <f>Prices!H2829</f>
        <v>1.6784825454535031E-2</v>
      </c>
      <c r="C2829" s="21">
        <f>Prices!I2829</f>
        <v>-2.8287300479156063E-2</v>
      </c>
      <c r="D2829" s="21">
        <f>Prices!J2829</f>
        <v>-3.1196120780410341E-2</v>
      </c>
      <c r="E2829" s="21">
        <f>Prices!K2829</f>
        <v>-3.1971366560566983E-3</v>
      </c>
    </row>
    <row r="2830" spans="1:5" x14ac:dyDescent="0.2">
      <c r="A2830" s="41">
        <f>Prices!G2830</f>
        <v>44523</v>
      </c>
      <c r="B2830" s="21">
        <f>Prices!H2830</f>
        <v>7.1142961408311341E-3</v>
      </c>
      <c r="C2830" s="21">
        <f>Prices!I2830</f>
        <v>2.0909575567080729E-3</v>
      </c>
      <c r="D2830" s="21">
        <f>Prices!J2830</f>
        <v>-6.5715247337821969E-3</v>
      </c>
      <c r="E2830" s="21">
        <f>Prices!K2830</f>
        <v>1.6571329331085405E-3</v>
      </c>
    </row>
    <row r="2831" spans="1:5" x14ac:dyDescent="0.2">
      <c r="A2831" s="41">
        <f>Prices!G2831</f>
        <v>44524</v>
      </c>
      <c r="B2831" s="21">
        <f>Prices!H2831</f>
        <v>5.0064511188337556E-3</v>
      </c>
      <c r="C2831" s="21">
        <f>Prices!I2831</f>
        <v>1.0331560604726064E-4</v>
      </c>
      <c r="D2831" s="21">
        <f>Prices!J2831</f>
        <v>2.9232272282231131E-2</v>
      </c>
      <c r="E2831" s="21">
        <f>Prices!K2831</f>
        <v>2.2938507158203336E-3</v>
      </c>
    </row>
    <row r="2832" spans="1:5" x14ac:dyDescent="0.2">
      <c r="A2832" s="41">
        <f>Prices!G2832</f>
        <v>44526</v>
      </c>
      <c r="B2832" s="21">
        <f>Prices!H2832</f>
        <v>-1.1191377631471142E-2</v>
      </c>
      <c r="C2832" s="21">
        <f>Prices!I2832</f>
        <v>-2.1184702069130701E-2</v>
      </c>
      <c r="D2832" s="21">
        <f>Prices!J2832</f>
        <v>-3.5839149232490097E-2</v>
      </c>
      <c r="E2832" s="21">
        <f>Prices!K2832</f>
        <v>-2.2724822690455171E-2</v>
      </c>
    </row>
    <row r="2833" spans="1:5" x14ac:dyDescent="0.2">
      <c r="A2833" s="41">
        <f>Prices!G2833</f>
        <v>44529</v>
      </c>
      <c r="B2833" s="21">
        <f>Prices!H2833</f>
        <v>-1.5666066656162821E-2</v>
      </c>
      <c r="C2833" s="21">
        <f>Prices!I2833</f>
        <v>1.6267433013307242E-2</v>
      </c>
      <c r="D2833" s="21">
        <f>Prices!J2833</f>
        <v>5.9454638098191293E-2</v>
      </c>
      <c r="E2833" s="21">
        <f>Prices!K2833</f>
        <v>1.3200199680403646E-2</v>
      </c>
    </row>
    <row r="2834" spans="1:5" x14ac:dyDescent="0.2">
      <c r="A2834" s="41">
        <f>Prices!G2834</f>
        <v>44530</v>
      </c>
      <c r="B2834" s="21">
        <f>Prices!H2834</f>
        <v>-1.4022230008491669E-2</v>
      </c>
      <c r="C2834" s="21">
        <f>Prices!I2834</f>
        <v>-1.5302274000147276E-2</v>
      </c>
      <c r="D2834" s="21">
        <f>Prices!J2834</f>
        <v>-2.0972814056201994E-2</v>
      </c>
      <c r="E2834" s="21">
        <f>Prices!K2834</f>
        <v>-1.8961310433288192E-2</v>
      </c>
    </row>
    <row r="2835" spans="1:5" x14ac:dyDescent="0.2">
      <c r="A2835" s="41">
        <f>Prices!G2835</f>
        <v>44531</v>
      </c>
      <c r="B2835" s="21">
        <f>Prices!H2835</f>
        <v>-2.4816825909780873E-2</v>
      </c>
      <c r="C2835" s="21">
        <f>Prices!I2835</f>
        <v>-1.8063487713530724E-2</v>
      </c>
      <c r="D2835" s="21">
        <f>Prices!J2835</f>
        <v>-3.7861422406731959E-2</v>
      </c>
      <c r="E2835" s="21">
        <f>Prices!K2835</f>
        <v>-1.1815187431574281E-2</v>
      </c>
    </row>
    <row r="2836" spans="1:5" x14ac:dyDescent="0.2">
      <c r="A2836" s="41">
        <f>Prices!G2836</f>
        <v>44532</v>
      </c>
      <c r="B2836" s="21">
        <f>Prices!H2836</f>
        <v>-1.2177530995061983E-2</v>
      </c>
      <c r="C2836" s="21">
        <f>Prices!I2836</f>
        <v>-1.8468887801813549E-3</v>
      </c>
      <c r="D2836" s="21">
        <f>Prices!J2836</f>
        <v>2.1981785713840241E-2</v>
      </c>
      <c r="E2836" s="21">
        <f>Prices!K2836</f>
        <v>1.4194436221796503E-2</v>
      </c>
    </row>
    <row r="2837" spans="1:5" x14ac:dyDescent="0.2">
      <c r="A2837" s="41">
        <f>Prices!G2837</f>
        <v>44533</v>
      </c>
      <c r="B2837" s="21">
        <f>Prices!H2837</f>
        <v>1.5058768802713613E-2</v>
      </c>
      <c r="C2837" s="21">
        <f>Prices!I2837</f>
        <v>-1.3839075642868348E-2</v>
      </c>
      <c r="D2837" s="21">
        <f>Prices!J2837</f>
        <v>-4.4605553191397029E-2</v>
      </c>
      <c r="E2837" s="21">
        <f>Prices!K2837</f>
        <v>-8.4485637569728933E-3</v>
      </c>
    </row>
    <row r="2838" spans="1:5" x14ac:dyDescent="0.2">
      <c r="A2838" s="41">
        <f>Prices!G2838</f>
        <v>44536</v>
      </c>
      <c r="B2838" s="21">
        <f>Prices!H2838</f>
        <v>1.0835573828038535E-2</v>
      </c>
      <c r="C2838" s="21">
        <f>Prices!I2838</f>
        <v>1.1086219369504047E-2</v>
      </c>
      <c r="D2838" s="21">
        <f>Prices!J2838</f>
        <v>-2.1372895732274966E-2</v>
      </c>
      <c r="E2838" s="21">
        <f>Prices!K2838</f>
        <v>1.1730872556229066E-2</v>
      </c>
    </row>
    <row r="2839" spans="1:5" x14ac:dyDescent="0.2">
      <c r="A2839" s="41">
        <f>Prices!G2839</f>
        <v>44537</v>
      </c>
      <c r="B2839" s="21">
        <f>Prices!H2839</f>
        <v>-3.2373368109834739E-3</v>
      </c>
      <c r="C2839" s="21">
        <f>Prices!I2839</f>
        <v>2.7986503970083731E-2</v>
      </c>
      <c r="D2839" s="21">
        <f>Prices!J2839</f>
        <v>7.9568210405389639E-2</v>
      </c>
      <c r="E2839" s="21">
        <f>Prices!K2839</f>
        <v>2.070708034661739E-2</v>
      </c>
    </row>
    <row r="2840" spans="1:5" x14ac:dyDescent="0.2">
      <c r="A2840" s="41">
        <f>Prices!G2840</f>
        <v>44538</v>
      </c>
      <c r="B2840" s="21">
        <f>Prices!H2840</f>
        <v>-1.0104771169223052E-2</v>
      </c>
      <c r="C2840" s="21">
        <f>Prices!I2840</f>
        <v>-3.6898466010515385E-5</v>
      </c>
      <c r="D2840" s="21">
        <f>Prices!J2840</f>
        <v>-1.8533677575103602E-2</v>
      </c>
      <c r="E2840" s="21">
        <f>Prices!K2840</f>
        <v>3.0852853256519985E-3</v>
      </c>
    </row>
    <row r="2841" spans="1:5" x14ac:dyDescent="0.2">
      <c r="A2841" s="41">
        <f>Prices!G2841</f>
        <v>44539</v>
      </c>
      <c r="B2841" s="21">
        <f>Prices!H2841</f>
        <v>1.3909311624698861E-2</v>
      </c>
      <c r="C2841" s="21">
        <f>Prices!I2841</f>
        <v>-1.1279644102781039E-2</v>
      </c>
      <c r="D2841" s="21">
        <f>Prices!J2841</f>
        <v>-4.1978330377703932E-2</v>
      </c>
      <c r="E2841" s="21">
        <f>Prices!K2841</f>
        <v>-7.1810802495658743E-3</v>
      </c>
    </row>
    <row r="2842" spans="1:5" x14ac:dyDescent="0.2">
      <c r="A2842" s="41">
        <f>Prices!G2842</f>
        <v>44540</v>
      </c>
      <c r="B2842" s="21">
        <f>Prices!H2842</f>
        <v>1.8267094849997261E-2</v>
      </c>
      <c r="C2842" s="21">
        <f>Prices!I2842</f>
        <v>-1.1247564413781053E-2</v>
      </c>
      <c r="D2842" s="21">
        <f>Prices!J2842</f>
        <v>-9.5769417708853055E-3</v>
      </c>
      <c r="E2842" s="21">
        <f>Prices!K2842</f>
        <v>9.5490735065035803E-3</v>
      </c>
    </row>
    <row r="2843" spans="1:5" x14ac:dyDescent="0.2">
      <c r="A2843" s="41">
        <f>Prices!G2843</f>
        <v>44543</v>
      </c>
      <c r="B2843" s="21">
        <f>Prices!H2843</f>
        <v>1.8010454549066052E-2</v>
      </c>
      <c r="C2843" s="21">
        <f>Prices!I2843</f>
        <v>-1.5356076312951328E-2</v>
      </c>
      <c r="D2843" s="21">
        <f>Prices!J2843</f>
        <v>-6.7454735407049937E-2</v>
      </c>
      <c r="E2843" s="21">
        <f>Prices!K2843</f>
        <v>-9.1361676769785571E-3</v>
      </c>
    </row>
    <row r="2844" spans="1:5" x14ac:dyDescent="0.2">
      <c r="A2844" s="41">
        <f>Prices!G2844</f>
        <v>44544</v>
      </c>
      <c r="B2844" s="21">
        <f>Prices!H2844</f>
        <v>9.542196917289256E-3</v>
      </c>
      <c r="C2844" s="21">
        <f>Prices!I2844</f>
        <v>-2.8071292331670605E-3</v>
      </c>
      <c r="D2844" s="21">
        <f>Prices!J2844</f>
        <v>6.2497304985169588E-3</v>
      </c>
      <c r="E2844" s="21">
        <f>Prices!K2844</f>
        <v>-7.4706775571067308E-3</v>
      </c>
    </row>
    <row r="2845" spans="1:5" x14ac:dyDescent="0.2">
      <c r="A2845" s="41">
        <f>Prices!G2845</f>
        <v>44545</v>
      </c>
      <c r="B2845" s="21">
        <f>Prices!H2845</f>
        <v>5.7266485259242052E-3</v>
      </c>
      <c r="C2845" s="21">
        <f>Prices!I2845</f>
        <v>2.4977572646507795E-2</v>
      </c>
      <c r="D2845" s="21">
        <f>Prices!J2845</f>
        <v>7.4884469247972429E-2</v>
      </c>
      <c r="E2845" s="21">
        <f>Prices!K2845</f>
        <v>1.6348464650095318E-2</v>
      </c>
    </row>
    <row r="2846" spans="1:5" x14ac:dyDescent="0.2">
      <c r="A2846" s="41">
        <f>Prices!G2846</f>
        <v>44546</v>
      </c>
      <c r="B2846" s="21">
        <f>Prices!H2846</f>
        <v>-1.6670115138714352E-2</v>
      </c>
      <c r="C2846" s="21">
        <f>Prices!I2846</f>
        <v>-2.5641174384566701E-2</v>
      </c>
      <c r="D2846" s="21">
        <f>Prices!J2846</f>
        <v>-6.802590236396433E-2</v>
      </c>
      <c r="E2846" s="21">
        <f>Prices!K2846</f>
        <v>-8.743415425787493E-3</v>
      </c>
    </row>
    <row r="2847" spans="1:5" x14ac:dyDescent="0.2">
      <c r="A2847" s="41">
        <f>Prices!G2847</f>
        <v>44547</v>
      </c>
      <c r="B2847" s="21">
        <f>Prices!H2847</f>
        <v>-3.2021802201173372E-2</v>
      </c>
      <c r="C2847" s="21">
        <f>Prices!I2847</f>
        <v>6.7892035048275901E-3</v>
      </c>
      <c r="D2847" s="21">
        <f>Prices!J2847</f>
        <v>-2.0643117848615833E-2</v>
      </c>
      <c r="E2847" s="21">
        <f>Prices!K2847</f>
        <v>-1.0287680603349281E-2</v>
      </c>
    </row>
    <row r="2848" spans="1:5" x14ac:dyDescent="0.2">
      <c r="A2848" s="41">
        <f>Prices!G2848</f>
        <v>44550</v>
      </c>
      <c r="B2848" s="21">
        <f>Prices!H2848</f>
        <v>3.2433900770636251E-3</v>
      </c>
      <c r="C2848" s="21">
        <f>Prices!I2848</f>
        <v>-1.7283555921535076E-2</v>
      </c>
      <c r="D2848" s="21">
        <f>Prices!J2848</f>
        <v>-2.9495432392099286E-3</v>
      </c>
      <c r="E2848" s="21">
        <f>Prices!K2848</f>
        <v>-1.1388057810138075E-2</v>
      </c>
    </row>
    <row r="2849" spans="1:5" x14ac:dyDescent="0.2">
      <c r="A2849" s="41">
        <f>Prices!G2849</f>
        <v>44551</v>
      </c>
      <c r="B2849" s="21">
        <f>Prices!H2849</f>
        <v>3.0170924483623311E-3</v>
      </c>
      <c r="C2849" s="21">
        <f>Prices!I2849</f>
        <v>1.9978649045594876E-2</v>
      </c>
      <c r="D2849" s="21">
        <f>Prices!J2849</f>
        <v>4.8919460241410695E-2</v>
      </c>
      <c r="E2849" s="21">
        <f>Prices!K2849</f>
        <v>1.7777934344517243E-2</v>
      </c>
    </row>
    <row r="2850" spans="1:5" x14ac:dyDescent="0.2">
      <c r="A2850" s="41">
        <f>Prices!G2850</f>
        <v>44552</v>
      </c>
      <c r="B2850" s="21">
        <f>Prices!H2850</f>
        <v>1.2891865725192734E-3</v>
      </c>
      <c r="C2850" s="21">
        <f>Prices!I2850</f>
        <v>3.6381063689538973E-3</v>
      </c>
      <c r="D2850" s="21">
        <f>Prices!J2850</f>
        <v>1.1177990580098607E-2</v>
      </c>
      <c r="E2850" s="21">
        <f>Prices!K2850</f>
        <v>1.0180197409808578E-2</v>
      </c>
    </row>
    <row r="2851" spans="1:5" x14ac:dyDescent="0.2">
      <c r="A2851" s="41">
        <f>Prices!G2851</f>
        <v>44553</v>
      </c>
      <c r="B2851" s="21">
        <f>Prices!H2851</f>
        <v>-2.2173931095994773E-3</v>
      </c>
      <c r="C2851" s="21">
        <f>Prices!I2851</f>
        <v>1.8413617826107398E-4</v>
      </c>
      <c r="D2851" s="21">
        <f>Prices!J2851</f>
        <v>8.1632264971489565E-3</v>
      </c>
      <c r="E2851" s="21">
        <f>Prices!K2851</f>
        <v>6.2236998213163197E-3</v>
      </c>
    </row>
    <row r="2852" spans="1:5" x14ac:dyDescent="0.2">
      <c r="A2852" s="41">
        <f>Prices!G2852</f>
        <v>44557</v>
      </c>
      <c r="B2852" s="21">
        <f>Prices!H2852</f>
        <v>9.104475790406177E-3</v>
      </c>
      <c r="C2852" s="21">
        <f>Prices!I2852</f>
        <v>-8.1780229965625617E-3</v>
      </c>
      <c r="D2852" s="21">
        <f>Prices!J2852</f>
        <v>4.4028385076370746E-2</v>
      </c>
      <c r="E2852" s="21">
        <f>Prices!K2852</f>
        <v>1.3838935174919076E-2</v>
      </c>
    </row>
    <row r="2853" spans="1:5" x14ac:dyDescent="0.2">
      <c r="A2853" s="41">
        <f>Prices!G2853</f>
        <v>44558</v>
      </c>
      <c r="B2853" s="21">
        <f>Prices!H2853</f>
        <v>1.4350735974717872E-2</v>
      </c>
      <c r="C2853" s="21">
        <f>Prices!I2853</f>
        <v>5.8437192987312869E-3</v>
      </c>
      <c r="D2853" s="21">
        <f>Prices!J2853</f>
        <v>-2.0132402541759187E-2</v>
      </c>
      <c r="E2853" s="21">
        <f>Prices!K2853</f>
        <v>-1.0101546921743587E-3</v>
      </c>
    </row>
    <row r="2854" spans="1:5" x14ac:dyDescent="0.2">
      <c r="A2854" s="41">
        <f>Prices!G2854</f>
        <v>44559</v>
      </c>
      <c r="B2854" s="21">
        <f>Prices!H2854</f>
        <v>-4.9007383875065578E-4</v>
      </c>
      <c r="C2854" s="21">
        <f>Prices!I2854</f>
        <v>-8.5549219710252533E-3</v>
      </c>
      <c r="D2854" s="21">
        <f>Prices!J2854</f>
        <v>-1.058643731663611E-2</v>
      </c>
      <c r="E2854" s="21">
        <f>Prices!K2854</f>
        <v>1.4018951523844247E-3</v>
      </c>
    </row>
    <row r="2855" spans="1:5" x14ac:dyDescent="0.2">
      <c r="A2855" s="41">
        <f>Prices!G2855</f>
        <v>44560</v>
      </c>
      <c r="B2855" s="21">
        <f>Prices!H2855</f>
        <v>3.2231964116032608E-3</v>
      </c>
      <c r="C2855" s="21">
        <f>Prices!I2855</f>
        <v>-3.2890070794142634E-3</v>
      </c>
      <c r="D2855" s="21">
        <f>Prices!J2855</f>
        <v>-1.3832883827498921E-2</v>
      </c>
      <c r="E2855" s="21">
        <f>Prices!K2855</f>
        <v>-2.9897557768115979E-3</v>
      </c>
    </row>
    <row r="2856" spans="1:5" x14ac:dyDescent="0.2">
      <c r="A2856" s="41">
        <f>Prices!G2856</f>
        <v>44561</v>
      </c>
      <c r="B2856" s="21">
        <f>Prices!H2856</f>
        <v>1.0616748860045625E-2</v>
      </c>
      <c r="C2856" s="21">
        <f>Prices!I2856</f>
        <v>-1.1429400259121536E-2</v>
      </c>
      <c r="D2856" s="21">
        <f>Prices!J2856</f>
        <v>-5.915075418130189E-3</v>
      </c>
      <c r="E2856" s="21">
        <f>Prices!K2856</f>
        <v>-2.6261797700485312E-3</v>
      </c>
    </row>
    <row r="2857" spans="1:5" x14ac:dyDescent="0.2">
      <c r="A2857" s="41">
        <f>Prices!G2857</f>
        <v>44564</v>
      </c>
      <c r="B2857" s="21">
        <f>Prices!H2857</f>
        <v>-2.7655726451230824E-4</v>
      </c>
      <c r="C2857" s="21">
        <f>Prices!I2857</f>
        <v>2.2118320904094713E-2</v>
      </c>
      <c r="D2857" s="21">
        <f>Prices!J2857</f>
        <v>2.4140706951402358E-2</v>
      </c>
      <c r="E2857" s="21">
        <f>Prices!K2857</f>
        <v>6.3740525700177741E-3</v>
      </c>
    </row>
    <row r="2858" spans="1:5" x14ac:dyDescent="0.2">
      <c r="A2858" s="41">
        <f>Prices!G2858</f>
        <v>44565</v>
      </c>
      <c r="B2858" s="21">
        <f>Prices!H2858</f>
        <v>-1.8320016624856578E-2</v>
      </c>
      <c r="C2858" s="21">
        <f>Prices!I2858</f>
        <v>-1.6915586625909751E-2</v>
      </c>
      <c r="D2858" s="21">
        <f>Prices!J2858</f>
        <v>-2.7588782414983748E-2</v>
      </c>
      <c r="E2858" s="21">
        <f>Prices!K2858</f>
        <v>-6.2962205473349186E-4</v>
      </c>
    </row>
    <row r="2859" spans="1:5" x14ac:dyDescent="0.2">
      <c r="A2859" s="41">
        <f>Prices!G2859</f>
        <v>44566</v>
      </c>
      <c r="B2859" s="21">
        <f>Prices!H2859</f>
        <v>1.3521095659308254E-2</v>
      </c>
      <c r="C2859" s="21">
        <f>Prices!I2859</f>
        <v>-1.8893091889674807E-2</v>
      </c>
      <c r="D2859" s="21">
        <f>Prices!J2859</f>
        <v>-5.756216954828508E-2</v>
      </c>
      <c r="E2859" s="21">
        <f>Prices!K2859</f>
        <v>-1.9392757803978422E-2</v>
      </c>
    </row>
    <row r="2860" spans="1:5" x14ac:dyDescent="0.2">
      <c r="A2860" s="41">
        <f>Prices!G2860</f>
        <v>44567</v>
      </c>
      <c r="B2860" s="21">
        <f>Prices!H2860</f>
        <v>-2.7792086130982857E-3</v>
      </c>
      <c r="C2860" s="21">
        <f>Prices!I2860</f>
        <v>-6.7109818032654589E-3</v>
      </c>
      <c r="D2860" s="21">
        <f>Prices!J2860</f>
        <v>2.0794014217386581E-2</v>
      </c>
      <c r="E2860" s="21">
        <f>Prices!K2860</f>
        <v>-9.6376892315974683E-4</v>
      </c>
    </row>
    <row r="2861" spans="1:5" x14ac:dyDescent="0.2">
      <c r="A2861" s="41">
        <f>Prices!G2861</f>
        <v>44568</v>
      </c>
      <c r="B2861" s="21">
        <f>Prices!H2861</f>
        <v>9.5455213235254056E-3</v>
      </c>
      <c r="C2861" s="21">
        <f>Prices!I2861</f>
        <v>-4.2877779989042297E-3</v>
      </c>
      <c r="D2861" s="21">
        <f>Prices!J2861</f>
        <v>-3.3039963675745798E-2</v>
      </c>
      <c r="E2861" s="21">
        <f>Prices!K2861</f>
        <v>-4.0502168396401306E-3</v>
      </c>
    </row>
    <row r="2862" spans="1:5" x14ac:dyDescent="0.2">
      <c r="A2862" s="41">
        <f>Prices!G2862</f>
        <v>44571</v>
      </c>
      <c r="B2862" s="21">
        <f>Prices!H2862</f>
        <v>-1.9324055163691912E-3</v>
      </c>
      <c r="C2862" s="21">
        <f>Prices!I2862</f>
        <v>-6.5701766433730047E-3</v>
      </c>
      <c r="D2862" s="21">
        <f>Prices!J2862</f>
        <v>5.6152800008970605E-3</v>
      </c>
      <c r="E2862" s="21">
        <f>Prices!K2862</f>
        <v>-1.4410312334581787E-3</v>
      </c>
    </row>
    <row r="2863" spans="1:5" x14ac:dyDescent="0.2">
      <c r="A2863" s="41">
        <f>Prices!G2863</f>
        <v>44572</v>
      </c>
      <c r="B2863" s="21">
        <f>Prices!H2863</f>
        <v>-2.8352488087333002E-3</v>
      </c>
      <c r="C2863" s="21">
        <f>Prices!I2863</f>
        <v>2.4002125771993565E-2</v>
      </c>
      <c r="D2863" s="21">
        <f>Prices!J2863</f>
        <v>1.5218992077845828E-2</v>
      </c>
      <c r="E2863" s="21">
        <f>Prices!K2863</f>
        <v>9.1599846353782599E-3</v>
      </c>
    </row>
    <row r="2864" spans="1:5" x14ac:dyDescent="0.2">
      <c r="A2864" s="41">
        <f>Prices!G2864</f>
        <v>44573</v>
      </c>
      <c r="B2864" s="21">
        <f>Prices!H2864</f>
        <v>-5.2704577874186746E-3</v>
      </c>
      <c r="C2864" s="21">
        <f>Prices!I2864</f>
        <v>-9.373302238038228E-4</v>
      </c>
      <c r="D2864" s="21">
        <f>Prices!J2864</f>
        <v>6.5427823070993707E-3</v>
      </c>
      <c r="E2864" s="21">
        <f>Prices!K2864</f>
        <v>2.8177545625089895E-3</v>
      </c>
    </row>
    <row r="2865" spans="1:5" x14ac:dyDescent="0.2">
      <c r="A2865" s="41">
        <f>Prices!G2865</f>
        <v>44574</v>
      </c>
      <c r="B2865" s="21">
        <f>Prices!H2865</f>
        <v>1.4152226405778271E-2</v>
      </c>
      <c r="C2865" s="21">
        <f>Prices!I2865</f>
        <v>-2.4169654936420759E-2</v>
      </c>
      <c r="D2865" s="21">
        <f>Prices!J2865</f>
        <v>-5.0858847633967419E-2</v>
      </c>
      <c r="E2865" s="21">
        <f>Prices!K2865</f>
        <v>-1.4243615391184683E-2</v>
      </c>
    </row>
    <row r="2866" spans="1:5" x14ac:dyDescent="0.2">
      <c r="A2866" s="41">
        <f>Prices!G2866</f>
        <v>44575</v>
      </c>
      <c r="B2866" s="21">
        <f>Prices!H2866</f>
        <v>-2.8184055602618763E-3</v>
      </c>
      <c r="C2866" s="21">
        <f>Prices!I2866</f>
        <v>5.7314871798250788E-3</v>
      </c>
      <c r="D2866" s="21">
        <f>Prices!J2866</f>
        <v>1.3809690528557406E-2</v>
      </c>
      <c r="E2866" s="21">
        <f>Prices!K2866</f>
        <v>8.1998037709474225E-4</v>
      </c>
    </row>
    <row r="2867" spans="1:5" x14ac:dyDescent="0.2">
      <c r="A2867" s="41">
        <f>Prices!G2867</f>
        <v>44579</v>
      </c>
      <c r="B2867" s="21">
        <f>Prices!H2867</f>
        <v>-1.7509931204646764E-2</v>
      </c>
      <c r="C2867" s="21">
        <f>Prices!I2867</f>
        <v>-1.9862739086880632E-2</v>
      </c>
      <c r="D2867" s="21">
        <f>Prices!J2867</f>
        <v>-3.8564203829267618E-2</v>
      </c>
      <c r="E2867" s="21">
        <f>Prices!K2867</f>
        <v>-1.8387945826690011E-2</v>
      </c>
    </row>
    <row r="2868" spans="1:5" x14ac:dyDescent="0.2">
      <c r="A2868" s="41">
        <f>Prices!G2868</f>
        <v>44580</v>
      </c>
      <c r="B2868" s="21">
        <f>Prices!H2868</f>
        <v>9.9634165474718119E-3</v>
      </c>
      <c r="C2868" s="21">
        <f>Prices!I2868</f>
        <v>-1.6477101457369581E-2</v>
      </c>
      <c r="D2868" s="21">
        <f>Prices!J2868</f>
        <v>-3.2274283644362689E-2</v>
      </c>
      <c r="E2868" s="21">
        <f>Prices!K2868</f>
        <v>-9.6895417255575822E-3</v>
      </c>
    </row>
    <row r="2869" spans="1:5" x14ac:dyDescent="0.2">
      <c r="A2869" s="41">
        <f>Prices!G2869</f>
        <v>44581</v>
      </c>
      <c r="B2869" s="21">
        <f>Prices!H2869</f>
        <v>-1.8896589095938724E-2</v>
      </c>
      <c r="C2869" s="21">
        <f>Prices!I2869</f>
        <v>-2.9632309986175498E-2</v>
      </c>
      <c r="D2869" s="21">
        <f>Prices!J2869</f>
        <v>-3.658196465656105E-2</v>
      </c>
      <c r="E2869" s="21">
        <f>Prices!K2869</f>
        <v>-1.1037378679380039E-2</v>
      </c>
    </row>
    <row r="2870" spans="1:5" x14ac:dyDescent="0.2">
      <c r="A2870" s="41">
        <f>Prices!G2870</f>
        <v>44582</v>
      </c>
      <c r="B2870" s="21">
        <f>Prices!H2870</f>
        <v>-7.2937544402098854E-3</v>
      </c>
      <c r="C2870" s="21">
        <f>Prices!I2870</f>
        <v>-5.9501808600113892E-2</v>
      </c>
      <c r="D2870" s="21">
        <f>Prices!J2870</f>
        <v>-3.2132530211321897E-2</v>
      </c>
      <c r="E2870" s="21">
        <f>Prices!K2870</f>
        <v>-1.8914821855944175E-2</v>
      </c>
    </row>
    <row r="2871" spans="1:5" x14ac:dyDescent="0.2">
      <c r="A2871" s="41">
        <f>Prices!G2871</f>
        <v>44585</v>
      </c>
      <c r="B2871" s="21">
        <f>Prices!H2871</f>
        <v>7.1401205674856178E-5</v>
      </c>
      <c r="C2871" s="21">
        <f>Prices!I2871</f>
        <v>1.3326982943672627E-2</v>
      </c>
      <c r="D2871" s="21">
        <f>Prices!J2871</f>
        <v>-8.5483855874590731E-5</v>
      </c>
      <c r="E2871" s="21">
        <f>Prices!K2871</f>
        <v>2.771739078644142E-3</v>
      </c>
    </row>
    <row r="2872" spans="1:5" x14ac:dyDescent="0.2">
      <c r="A2872" s="41">
        <f>Prices!G2872</f>
        <v>44586</v>
      </c>
      <c r="B2872" s="21">
        <f>Prices!H2872</f>
        <v>-2.1754705010473843E-2</v>
      </c>
      <c r="C2872" s="21">
        <f>Prices!I2872</f>
        <v>-3.1533745443169003E-2</v>
      </c>
      <c r="D2872" s="21">
        <f>Prices!J2872</f>
        <v>-4.483995889254333E-2</v>
      </c>
      <c r="E2872" s="21">
        <f>Prices!K2872</f>
        <v>-1.2171906366504448E-2</v>
      </c>
    </row>
    <row r="2873" spans="1:5" x14ac:dyDescent="0.2">
      <c r="A2873" s="41">
        <f>Prices!G2873</f>
        <v>44587</v>
      </c>
      <c r="B2873" s="21">
        <f>Prices!H2873</f>
        <v>-1.0207733519985631E-2</v>
      </c>
      <c r="C2873" s="21">
        <f>Prices!I2873</f>
        <v>-7.9543301505357045E-3</v>
      </c>
      <c r="D2873" s="21">
        <f>Prices!J2873</f>
        <v>2.006806644962289E-2</v>
      </c>
      <c r="E2873" s="21">
        <f>Prices!K2873</f>
        <v>-1.4966357259136309E-3</v>
      </c>
    </row>
    <row r="2874" spans="1:5" x14ac:dyDescent="0.2">
      <c r="A2874" s="41">
        <f>Prices!G2874</f>
        <v>44588</v>
      </c>
      <c r="B2874" s="21">
        <f>Prices!H2874</f>
        <v>6.6292579839589212E-4</v>
      </c>
      <c r="C2874" s="21">
        <f>Prices!I2874</f>
        <v>5.5086450753083493E-3</v>
      </c>
      <c r="D2874" s="21">
        <f>Prices!J2874</f>
        <v>-3.6360390820894151E-2</v>
      </c>
      <c r="E2874" s="21">
        <f>Prices!K2874</f>
        <v>-5.3840887215196309E-3</v>
      </c>
    </row>
    <row r="2875" spans="1:5" x14ac:dyDescent="0.2">
      <c r="A2875" s="41">
        <f>Prices!G2875</f>
        <v>44589</v>
      </c>
      <c r="B2875" s="21">
        <f>Prices!H2875</f>
        <v>1.2367671479385818E-2</v>
      </c>
      <c r="C2875" s="21">
        <f>Prices!I2875</f>
        <v>3.1084056907066948E-2</v>
      </c>
      <c r="D2875" s="21">
        <f>Prices!J2875</f>
        <v>4.0831073588366129E-2</v>
      </c>
      <c r="E2875" s="21">
        <f>Prices!K2875</f>
        <v>2.434764687874269E-2</v>
      </c>
    </row>
    <row r="2876" spans="1:5" x14ac:dyDescent="0.2">
      <c r="A2876" s="41">
        <f>Prices!G2876</f>
        <v>44592</v>
      </c>
      <c r="B2876" s="21">
        <f>Prices!H2876</f>
        <v>1.6651931596158694E-2</v>
      </c>
      <c r="C2876" s="21">
        <f>Prices!I2876</f>
        <v>3.8863610581919117E-2</v>
      </c>
      <c r="D2876" s="21">
        <f>Prices!J2876</f>
        <v>7.2066533827611412E-2</v>
      </c>
      <c r="E2876" s="21">
        <f>Prices!K2876</f>
        <v>1.8885951724263439E-2</v>
      </c>
    </row>
    <row r="2877" spans="1:5" x14ac:dyDescent="0.2">
      <c r="A2877" s="41">
        <f>Prices!G2877</f>
        <v>44593</v>
      </c>
      <c r="B2877" s="21">
        <f>Prices!H2877</f>
        <v>7.8677983812890304E-3</v>
      </c>
      <c r="C2877" s="21">
        <f>Prices!I2877</f>
        <v>1.0830762686376838E-2</v>
      </c>
      <c r="D2877" s="21">
        <f>Prices!J2877</f>
        <v>6.20788333185196E-3</v>
      </c>
      <c r="E2877" s="21">
        <f>Prices!K2877</f>
        <v>6.8630034742802604E-3</v>
      </c>
    </row>
    <row r="2878" spans="1:5" x14ac:dyDescent="0.2">
      <c r="A2878" s="41">
        <f>Prices!G2878</f>
        <v>44594</v>
      </c>
      <c r="B2878" s="21">
        <f>Prices!H2878</f>
        <v>-4.2579481207959808E-4</v>
      </c>
      <c r="C2878" s="21">
        <f>Prices!I2878</f>
        <v>-3.842715544523756E-3</v>
      </c>
      <c r="D2878" s="21">
        <f>Prices!J2878</f>
        <v>2.4514895970900508E-2</v>
      </c>
      <c r="E2878" s="21">
        <f>Prices!K2878</f>
        <v>9.4225155024525442E-3</v>
      </c>
    </row>
    <row r="2879" spans="1:5" x14ac:dyDescent="0.2">
      <c r="A2879" s="41">
        <f>Prices!G2879</f>
        <v>44595</v>
      </c>
      <c r="B2879" s="21">
        <f>Prices!H2879</f>
        <v>9.9400092499045585E-4</v>
      </c>
      <c r="C2879" s="21">
        <f>Prices!I2879</f>
        <v>-7.812763255243993E-2</v>
      </c>
      <c r="D2879" s="21">
        <f>Prices!J2879</f>
        <v>-5.1263850404446254E-2</v>
      </c>
      <c r="E2879" s="21">
        <f>Prices!K2879</f>
        <v>-2.4391082205822312E-2</v>
      </c>
    </row>
    <row r="2880" spans="1:5" x14ac:dyDescent="0.2">
      <c r="A2880" s="41">
        <f>Prices!G2880</f>
        <v>44596</v>
      </c>
      <c r="B2880" s="21">
        <f>Prices!H2880</f>
        <v>-1.1774005022199531E-2</v>
      </c>
      <c r="C2880" s="21">
        <f>Prices!I2880</f>
        <v>0.13535901667880279</v>
      </c>
      <c r="D2880" s="21">
        <f>Prices!J2880</f>
        <v>1.5491908798689558E-2</v>
      </c>
      <c r="E2880" s="21">
        <f>Prices!K2880</f>
        <v>5.1569299207268049E-3</v>
      </c>
    </row>
    <row r="2881" spans="1:5" x14ac:dyDescent="0.2">
      <c r="A2881" s="41">
        <f>Prices!G2881</f>
        <v>44599</v>
      </c>
      <c r="B2881" s="21">
        <f>Prices!H2881</f>
        <v>-9.8326666753835203E-3</v>
      </c>
      <c r="C2881" s="21">
        <f>Prices!I2881</f>
        <v>1.8777356429480196E-3</v>
      </c>
      <c r="D2881" s="21">
        <f>Prices!J2881</f>
        <v>1.6818139845345748E-2</v>
      </c>
      <c r="E2881" s="21">
        <f>Prices!K2881</f>
        <v>-3.7017126418149582E-3</v>
      </c>
    </row>
    <row r="2882" spans="1:5" x14ac:dyDescent="0.2">
      <c r="A2882" s="41">
        <f>Prices!G2882</f>
        <v>44600</v>
      </c>
      <c r="B2882" s="21">
        <f>Prices!H2882</f>
        <v>2.1757953020188589E-4</v>
      </c>
      <c r="C2882" s="21">
        <f>Prices!I2882</f>
        <v>2.2021627663040944E-2</v>
      </c>
      <c r="D2882" s="21">
        <f>Prices!J2882</f>
        <v>1.5367166661836684E-2</v>
      </c>
      <c r="E2882" s="21">
        <f>Prices!K2882</f>
        <v>8.4012072198924592E-3</v>
      </c>
    </row>
    <row r="2883" spans="1:5" x14ac:dyDescent="0.2">
      <c r="A2883" s="41">
        <f>Prices!G2883</f>
        <v>44601</v>
      </c>
      <c r="B2883" s="21">
        <f>Prices!H2883</f>
        <v>-2.1741978014075342E-3</v>
      </c>
      <c r="C2883" s="21">
        <f>Prices!I2883</f>
        <v>-1.3877340056083209E-3</v>
      </c>
      <c r="D2883" s="21">
        <f>Prices!J2883</f>
        <v>6.3605238650274121E-2</v>
      </c>
      <c r="E2883" s="21">
        <f>Prices!K2883</f>
        <v>1.4517207949908295E-2</v>
      </c>
    </row>
    <row r="2884" spans="1:5" x14ac:dyDescent="0.2">
      <c r="A2884" s="41">
        <f>Prices!G2884</f>
        <v>44602</v>
      </c>
      <c r="B2884" s="21">
        <f>Prices!H2884</f>
        <v>-1.1692963343562792E-2</v>
      </c>
      <c r="C2884" s="21">
        <f>Prices!I2884</f>
        <v>-1.356170603493323E-2</v>
      </c>
      <c r="D2884" s="21">
        <f>Prices!J2884</f>
        <v>-3.2990003063877005E-2</v>
      </c>
      <c r="E2884" s="21">
        <f>Prices!K2884</f>
        <v>-1.8115725742532951E-2</v>
      </c>
    </row>
    <row r="2885" spans="1:5" x14ac:dyDescent="0.2">
      <c r="A2885" s="41">
        <f>Prices!G2885</f>
        <v>44603</v>
      </c>
      <c r="B2885" s="21">
        <f>Prices!H2885</f>
        <v>-5.5113928430140791E-3</v>
      </c>
      <c r="C2885" s="21">
        <f>Prices!I2885</f>
        <v>-3.5911107017727928E-2</v>
      </c>
      <c r="D2885" s="21">
        <f>Prices!J2885</f>
        <v>-7.2606991884360927E-2</v>
      </c>
      <c r="E2885" s="21">
        <f>Prices!K2885</f>
        <v>-1.8969454254893825E-2</v>
      </c>
    </row>
    <row r="2886" spans="1:5" x14ac:dyDescent="0.2">
      <c r="A2886" s="41">
        <f>Prices!G2886</f>
        <v>44606</v>
      </c>
      <c r="B2886" s="21">
        <f>Prices!H2886</f>
        <v>-1.0197258210238517E-2</v>
      </c>
      <c r="C2886" s="21">
        <f>Prices!I2886</f>
        <v>1.2221683018388108E-2</v>
      </c>
      <c r="D2886" s="21">
        <f>Prices!J2886</f>
        <v>1.3278338600483774E-2</v>
      </c>
      <c r="E2886" s="21">
        <f>Prices!K2886</f>
        <v>-3.8405967614104641E-3</v>
      </c>
    </row>
    <row r="2887" spans="1:5" x14ac:dyDescent="0.2">
      <c r="A2887" s="41">
        <f>Prices!G2887</f>
        <v>44607</v>
      </c>
      <c r="B2887" s="21">
        <f>Prices!H2887</f>
        <v>3.1354325107125513E-3</v>
      </c>
      <c r="C2887" s="21">
        <f>Prices!I2887</f>
        <v>8.6583522007142033E-3</v>
      </c>
      <c r="D2887" s="21">
        <f>Prices!J2887</f>
        <v>9.181189639223386E-2</v>
      </c>
      <c r="E2887" s="21">
        <f>Prices!K2887</f>
        <v>1.5766721092177471E-2</v>
      </c>
    </row>
    <row r="2888" spans="1:5" x14ac:dyDescent="0.2">
      <c r="A2888" s="41">
        <f>Prices!G2888</f>
        <v>44608</v>
      </c>
      <c r="B2888" s="21">
        <f>Prices!H2888</f>
        <v>-6.2514422157129348E-3</v>
      </c>
      <c r="C2888" s="21">
        <f>Prices!I2888</f>
        <v>1.0159039938649972E-2</v>
      </c>
      <c r="D2888" s="21">
        <f>Prices!J2888</f>
        <v>6.0381751888982649E-4</v>
      </c>
      <c r="E2888" s="21">
        <f>Prices!K2888</f>
        <v>8.8120788873635725E-4</v>
      </c>
    </row>
    <row r="2889" spans="1:5" x14ac:dyDescent="0.2">
      <c r="A2889" s="41">
        <f>Prices!G2889</f>
        <v>44609</v>
      </c>
      <c r="B2889" s="21">
        <f>Prices!H2889</f>
        <v>4.0065945373300542E-2</v>
      </c>
      <c r="C2889" s="21">
        <f>Prices!I2889</f>
        <v>-2.1808901440095729E-2</v>
      </c>
      <c r="D2889" s="21">
        <f>Prices!J2889</f>
        <v>-7.5591074327184704E-2</v>
      </c>
      <c r="E2889" s="21">
        <f>Prices!K2889</f>
        <v>-2.1173138150420767E-2</v>
      </c>
    </row>
    <row r="2890" spans="1:5" x14ac:dyDescent="0.2">
      <c r="A2890" s="41">
        <f>Prices!G2890</f>
        <v>44610</v>
      </c>
      <c r="B2890" s="21">
        <f>Prices!H2890</f>
        <v>-6.4082904153682681E-3</v>
      </c>
      <c r="C2890" s="21">
        <f>Prices!I2890</f>
        <v>-1.3261957285328196E-2</v>
      </c>
      <c r="D2890" s="21">
        <f>Prices!J2890</f>
        <v>-3.5296338600681265E-2</v>
      </c>
      <c r="E2890" s="21">
        <f>Prices!K2890</f>
        <v>-7.166161523946446E-3</v>
      </c>
    </row>
    <row r="2891" spans="1:5" x14ac:dyDescent="0.2">
      <c r="A2891" s="41">
        <f>Prices!G2891</f>
        <v>44614</v>
      </c>
      <c r="B2891" s="21">
        <f>Prices!H2891</f>
        <v>-1.1160455429607304E-2</v>
      </c>
      <c r="C2891" s="21">
        <f>Prices!I2891</f>
        <v>-1.5753495059811051E-2</v>
      </c>
      <c r="D2891" s="21">
        <f>Prices!J2891</f>
        <v>-1.0658951256782401E-2</v>
      </c>
      <c r="E2891" s="21">
        <f>Prices!K2891</f>
        <v>-1.0142945135926285E-2</v>
      </c>
    </row>
    <row r="2892" spans="1:5" x14ac:dyDescent="0.2">
      <c r="A2892" s="41">
        <f>Prices!G2892</f>
        <v>44615</v>
      </c>
      <c r="B2892" s="21">
        <f>Prices!H2892</f>
        <v>-1.0260013593986756E-2</v>
      </c>
      <c r="C2892" s="21">
        <f>Prices!I2892</f>
        <v>-3.5756246919285362E-2</v>
      </c>
      <c r="D2892" s="21">
        <f>Prices!J2892</f>
        <v>-4.2881509156454389E-2</v>
      </c>
      <c r="E2892" s="21">
        <f>Prices!K2892</f>
        <v>-1.8412122930996588E-2</v>
      </c>
    </row>
    <row r="2893" spans="1:5" x14ac:dyDescent="0.2">
      <c r="A2893" s="41">
        <f>Prices!G2893</f>
        <v>44616</v>
      </c>
      <c r="B2893" s="21">
        <f>Prices!H2893</f>
        <v>-3.8505509845747307E-3</v>
      </c>
      <c r="C2893" s="21">
        <f>Prices!I2893</f>
        <v>4.5095224574146719E-2</v>
      </c>
      <c r="D2893" s="21">
        <f>Prices!J2893</f>
        <v>6.0794192082321841E-2</v>
      </c>
      <c r="E2893" s="21">
        <f>Prices!K2893</f>
        <v>1.4956855993373708E-2</v>
      </c>
    </row>
    <row r="2894" spans="1:5" x14ac:dyDescent="0.2">
      <c r="A2894" s="41">
        <f>Prices!G2894</f>
        <v>44617</v>
      </c>
      <c r="B2894" s="21">
        <f>Prices!H2894</f>
        <v>1.3751662588056284E-2</v>
      </c>
      <c r="C2894" s="21">
        <f>Prices!I2894</f>
        <v>1.6057930024852007E-2</v>
      </c>
      <c r="D2894" s="21">
        <f>Prices!J2894</f>
        <v>1.7222518434102829E-2</v>
      </c>
      <c r="E2894" s="21">
        <f>Prices!K2894</f>
        <v>2.2372677649946882E-2</v>
      </c>
    </row>
    <row r="2895" spans="1:5" x14ac:dyDescent="0.2">
      <c r="A2895" s="41">
        <f>Prices!G2895</f>
        <v>44620</v>
      </c>
      <c r="B2895" s="21">
        <f>Prices!H2895</f>
        <v>-8.9455521024003875E-3</v>
      </c>
      <c r="C2895" s="21">
        <f>Prices!I2895</f>
        <v>-1.4662631021120642E-3</v>
      </c>
      <c r="D2895" s="21">
        <f>Prices!J2895</f>
        <v>9.4382091793934197E-3</v>
      </c>
      <c r="E2895" s="21">
        <f>Prices!K2895</f>
        <v>-2.4426034550935061E-3</v>
      </c>
    </row>
    <row r="2896" spans="1:5" x14ac:dyDescent="0.2">
      <c r="A2896" s="41">
        <f>Prices!G2896</f>
        <v>44621</v>
      </c>
      <c r="B2896" s="21">
        <f>Prices!H2896</f>
        <v>6.1407562975000114E-3</v>
      </c>
      <c r="C2896" s="21">
        <f>Prices!I2896</f>
        <v>-1.5765549935990886E-2</v>
      </c>
      <c r="D2896" s="21">
        <f>Prices!J2896</f>
        <v>-3.7235970126866857E-2</v>
      </c>
      <c r="E2896" s="21">
        <f>Prices!K2896</f>
        <v>-1.5473503503234176E-2</v>
      </c>
    </row>
    <row r="2897" spans="1:5" x14ac:dyDescent="0.2">
      <c r="A2897" s="41">
        <f>Prices!G2897</f>
        <v>44622</v>
      </c>
      <c r="B2897" s="21">
        <f>Prices!H2897</f>
        <v>1.2501682279208923E-3</v>
      </c>
      <c r="C2897" s="21">
        <f>Prices!I2897</f>
        <v>6.024183947817896E-3</v>
      </c>
      <c r="D2897" s="21">
        <f>Prices!J2897</f>
        <v>3.1823806841799307E-2</v>
      </c>
      <c r="E2897" s="21">
        <f>Prices!K2897</f>
        <v>1.8642691654101373E-2</v>
      </c>
    </row>
    <row r="2898" spans="1:5" x14ac:dyDescent="0.2">
      <c r="A2898" s="41">
        <f>Prices!G2898</f>
        <v>44623</v>
      </c>
      <c r="B2898" s="21">
        <f>Prices!H2898</f>
        <v>2.2987779408293864E-2</v>
      </c>
      <c r="C2898" s="21">
        <f>Prices!I2898</f>
        <v>-2.7319556401522171E-2</v>
      </c>
      <c r="D2898" s="21">
        <f>Prices!J2898</f>
        <v>-2.0891802018855321E-2</v>
      </c>
      <c r="E2898" s="21">
        <f>Prices!K2898</f>
        <v>-5.2546665014039373E-3</v>
      </c>
    </row>
    <row r="2899" spans="1:5" x14ac:dyDescent="0.2">
      <c r="A2899" s="41">
        <f>Prices!G2899</f>
        <v>44624</v>
      </c>
      <c r="B2899" s="21">
        <f>Prices!H2899</f>
        <v>2.5342548466413411E-2</v>
      </c>
      <c r="C2899" s="21">
        <f>Prices!I2899</f>
        <v>-1.5263792552971611E-2</v>
      </c>
      <c r="D2899" s="21">
        <f>Prices!J2899</f>
        <v>-3.2807615321188477E-2</v>
      </c>
      <c r="E2899" s="21">
        <f>Prices!K2899</f>
        <v>-7.9340425080459687E-3</v>
      </c>
    </row>
    <row r="2900" spans="1:5" x14ac:dyDescent="0.2">
      <c r="A2900" s="41">
        <f>Prices!G2900</f>
        <v>44627</v>
      </c>
      <c r="B2900" s="21">
        <f>Prices!H2900</f>
        <v>-8.0519958018752859E-3</v>
      </c>
      <c r="C2900" s="21">
        <f>Prices!I2900</f>
        <v>-5.6220454642353812E-2</v>
      </c>
      <c r="D2900" s="21">
        <f>Prices!J2900</f>
        <v>-6.906176381087481E-2</v>
      </c>
      <c r="E2900" s="21">
        <f>Prices!K2900</f>
        <v>-2.9518158213662216E-2</v>
      </c>
    </row>
    <row r="2901" spans="1:5" x14ac:dyDescent="0.2">
      <c r="A2901" s="41">
        <f>Prices!G2901</f>
        <v>44628</v>
      </c>
      <c r="B2901" s="21">
        <f>Prices!H2901</f>
        <v>-2.0681701552331986E-2</v>
      </c>
      <c r="C2901" s="21">
        <f>Prices!I2901</f>
        <v>-1.0465446877479634E-2</v>
      </c>
      <c r="D2901" s="21">
        <f>Prices!J2901</f>
        <v>7.5870952237349076E-3</v>
      </c>
      <c r="E2901" s="21">
        <f>Prices!K2901</f>
        <v>-7.2337536516631218E-3</v>
      </c>
    </row>
    <row r="2902" spans="1:5" x14ac:dyDescent="0.2">
      <c r="A2902" s="41">
        <f>Prices!G2902</f>
        <v>44629</v>
      </c>
      <c r="B2902" s="21">
        <f>Prices!H2902</f>
        <v>5.1895399672494342E-3</v>
      </c>
      <c r="C2902" s="21">
        <f>Prices!I2902</f>
        <v>2.4001200613207097E-2</v>
      </c>
      <c r="D2902" s="21">
        <f>Prices!J2902</f>
        <v>6.9722104593753942E-2</v>
      </c>
      <c r="E2902" s="21">
        <f>Prices!K2902</f>
        <v>2.5698248013245051E-2</v>
      </c>
    </row>
    <row r="2903" spans="1:5" x14ac:dyDescent="0.2">
      <c r="A2903" s="41">
        <f>Prices!G2903</f>
        <v>44630</v>
      </c>
      <c r="B2903" s="21">
        <f>Prices!H2903</f>
        <v>2.2730581916953978E-2</v>
      </c>
      <c r="C2903" s="21">
        <f>Prices!I2903</f>
        <v>5.4125155415560844E-2</v>
      </c>
      <c r="D2903" s="21">
        <f>Prices!J2903</f>
        <v>-1.5468748160889167E-2</v>
      </c>
      <c r="E2903" s="21">
        <f>Prices!K2903</f>
        <v>-4.2918135857344941E-3</v>
      </c>
    </row>
    <row r="2904" spans="1:5" x14ac:dyDescent="0.2">
      <c r="A2904" s="41">
        <f>Prices!G2904</f>
        <v>44631</v>
      </c>
      <c r="B2904" s="21">
        <f>Prices!H2904</f>
        <v>-3.9262994066945672E-3</v>
      </c>
      <c r="C2904" s="21">
        <f>Prices!I2904</f>
        <v>-8.8068469824540419E-3</v>
      </c>
      <c r="D2904" s="21">
        <f>Prices!J2904</f>
        <v>-2.4627241331412364E-2</v>
      </c>
      <c r="E2904" s="21">
        <f>Prices!K2904</f>
        <v>-1.2961545136721653E-2</v>
      </c>
    </row>
    <row r="2905" spans="1:5" x14ac:dyDescent="0.2">
      <c r="A2905" s="41">
        <f>Prices!G2905</f>
        <v>44634</v>
      </c>
      <c r="B2905" s="21">
        <f>Prices!H2905</f>
        <v>1.3936666959156145E-2</v>
      </c>
      <c r="C2905" s="21">
        <f>Prices!I2905</f>
        <v>-2.5229488221673035E-2</v>
      </c>
      <c r="D2905" s="21">
        <f>Prices!J2905</f>
        <v>-3.4841509276018923E-2</v>
      </c>
      <c r="E2905" s="21">
        <f>Prices!K2905</f>
        <v>-7.4210026287694353E-3</v>
      </c>
    </row>
    <row r="2906" spans="1:5" x14ac:dyDescent="0.2">
      <c r="A2906" s="41">
        <f>Prices!G2906</f>
        <v>44635</v>
      </c>
      <c r="B2906" s="21">
        <f>Prices!H2906</f>
        <v>1.2009813026447685E-2</v>
      </c>
      <c r="C2906" s="21">
        <f>Prices!I2906</f>
        <v>3.886773085078743E-2</v>
      </c>
      <c r="D2906" s="21">
        <f>Prices!J2906</f>
        <v>7.7027715001538155E-2</v>
      </c>
      <c r="E2906" s="21">
        <f>Prices!K2906</f>
        <v>2.1408574164825556E-2</v>
      </c>
    </row>
    <row r="2907" spans="1:5" x14ac:dyDescent="0.2">
      <c r="A2907" s="41">
        <f>Prices!G2907</f>
        <v>44636</v>
      </c>
      <c r="B2907" s="21">
        <f>Prices!H2907</f>
        <v>-2.9497383092481379E-3</v>
      </c>
      <c r="C2907" s="21">
        <f>Prices!I2907</f>
        <v>3.8933563360463941E-2</v>
      </c>
      <c r="D2907" s="21">
        <f>Prices!J2907</f>
        <v>6.6295056518834938E-2</v>
      </c>
      <c r="E2907" s="21">
        <f>Prices!K2907</f>
        <v>2.2383761366154609E-2</v>
      </c>
    </row>
    <row r="2908" spans="1:5" x14ac:dyDescent="0.2">
      <c r="A2908" s="41">
        <f>Prices!G2908</f>
        <v>44637</v>
      </c>
      <c r="B2908" s="21">
        <f>Prices!H2908</f>
        <v>1.5195685837662632E-3</v>
      </c>
      <c r="C2908" s="21">
        <f>Prices!I2908</f>
        <v>2.7007748946270338E-2</v>
      </c>
      <c r="D2908" s="21">
        <f>Prices!J2908</f>
        <v>1.1022080734254036E-2</v>
      </c>
      <c r="E2908" s="21">
        <f>Prices!K2908</f>
        <v>1.2347817665471439E-2</v>
      </c>
    </row>
    <row r="2909" spans="1:5" x14ac:dyDescent="0.2">
      <c r="A2909" s="41">
        <f>Prices!G2909</f>
        <v>44638</v>
      </c>
      <c r="B2909" s="21">
        <f>Prices!H2909</f>
        <v>2.9652726497913524E-3</v>
      </c>
      <c r="C2909" s="21">
        <f>Prices!I2909</f>
        <v>2.5512151189077903E-2</v>
      </c>
      <c r="D2909" s="21">
        <f>Prices!J2909</f>
        <v>6.8117654137984207E-2</v>
      </c>
      <c r="E2909" s="21">
        <f>Prices!K2909</f>
        <v>1.1662294756783487E-2</v>
      </c>
    </row>
    <row r="2910" spans="1:5" x14ac:dyDescent="0.2">
      <c r="A2910" s="41">
        <f>Prices!G2910</f>
        <v>44641</v>
      </c>
      <c r="B2910" s="21">
        <f>Prices!H2910</f>
        <v>-8.3195801118049074E-3</v>
      </c>
      <c r="C2910" s="21">
        <f>Prices!I2910</f>
        <v>1.49455285266753E-3</v>
      </c>
      <c r="D2910" s="21">
        <f>Prices!J2910</f>
        <v>1.0622607495432534E-2</v>
      </c>
      <c r="E2910" s="21">
        <f>Prices!K2910</f>
        <v>-4.3466027109850813E-4</v>
      </c>
    </row>
    <row r="2911" spans="1:5" x14ac:dyDescent="0.2">
      <c r="A2911" s="41">
        <f>Prices!G2911</f>
        <v>44642</v>
      </c>
      <c r="B2911" s="21">
        <f>Prices!H2911</f>
        <v>-2.9813090434165786E-3</v>
      </c>
      <c r="C2911" s="21">
        <f>Prices!I2911</f>
        <v>2.1038300350578965E-2</v>
      </c>
      <c r="D2911" s="21">
        <f>Prices!J2911</f>
        <v>-7.8551388856437088E-3</v>
      </c>
      <c r="E2911" s="21">
        <f>Prices!K2911</f>
        <v>1.1304113488017853E-2</v>
      </c>
    </row>
    <row r="2912" spans="1:5" x14ac:dyDescent="0.2">
      <c r="A2912" s="41">
        <f>Prices!G2912</f>
        <v>44643</v>
      </c>
      <c r="B2912" s="21">
        <f>Prices!H2912</f>
        <v>-1.2865127999035164E-2</v>
      </c>
      <c r="C2912" s="21">
        <f>Prices!I2912</f>
        <v>-8.9818164446276993E-3</v>
      </c>
      <c r="D2912" s="21">
        <f>Prices!J2912</f>
        <v>-3.3554453141516283E-2</v>
      </c>
      <c r="E2912" s="21">
        <f>Prices!K2912</f>
        <v>-1.2272698810703808E-2</v>
      </c>
    </row>
    <row r="2913" spans="1:5" x14ac:dyDescent="0.2">
      <c r="A2913" s="41">
        <f>Prices!G2913</f>
        <v>44644</v>
      </c>
      <c r="B2913" s="21">
        <f>Prices!H2913</f>
        <v>6.1993798580344088E-3</v>
      </c>
      <c r="C2913" s="21">
        <f>Prices!I2913</f>
        <v>1.4779006713629972E-3</v>
      </c>
      <c r="D2913" s="21">
        <f>Prices!J2913</f>
        <v>9.8150874578594616E-2</v>
      </c>
      <c r="E2913" s="21">
        <f>Prices!K2913</f>
        <v>1.4343912949824178E-2</v>
      </c>
    </row>
    <row r="2914" spans="1:5" x14ac:dyDescent="0.2">
      <c r="A2914" s="41">
        <f>Prices!G2914</f>
        <v>44645</v>
      </c>
      <c r="B2914" s="21">
        <f>Prices!H2914</f>
        <v>4.340769975156691E-3</v>
      </c>
      <c r="C2914" s="21">
        <f>Prices!I2914</f>
        <v>6.8682938935806792E-3</v>
      </c>
      <c r="D2914" s="21">
        <f>Prices!J2914</f>
        <v>-1.6269976389044705E-2</v>
      </c>
      <c r="E2914" s="21">
        <f>Prices!K2914</f>
        <v>5.0661707129122657E-3</v>
      </c>
    </row>
    <row r="2915" spans="1:5" x14ac:dyDescent="0.2">
      <c r="A2915" s="41">
        <f>Prices!G2915</f>
        <v>44648</v>
      </c>
      <c r="B2915" s="21">
        <f>Prices!H2915</f>
        <v>1.7776259674488679E-2</v>
      </c>
      <c r="C2915" s="21">
        <f>Prices!I2915</f>
        <v>2.5592679274209829E-2</v>
      </c>
      <c r="D2915" s="21">
        <f>Prices!J2915</f>
        <v>1.9030723583815856E-2</v>
      </c>
      <c r="E2915" s="21">
        <f>Prices!K2915</f>
        <v>7.1449552897049351E-3</v>
      </c>
    </row>
    <row r="2916" spans="1:5" x14ac:dyDescent="0.2">
      <c r="A2916" s="41">
        <f>Prices!G2916</f>
        <v>44649</v>
      </c>
      <c r="B2916" s="21">
        <f>Prices!H2916</f>
        <v>8.4246672487312511E-3</v>
      </c>
      <c r="C2916" s="21">
        <f>Prices!I2916</f>
        <v>1.9202772457962425E-3</v>
      </c>
      <c r="D2916" s="21">
        <f>Prices!J2916</f>
        <v>1.5486105389477478E-2</v>
      </c>
      <c r="E2916" s="21">
        <f>Prices!K2916</f>
        <v>1.2256547398955542E-2</v>
      </c>
    </row>
    <row r="2917" spans="1:5" x14ac:dyDescent="0.2">
      <c r="A2917" s="41">
        <f>Prices!G2917</f>
        <v>44650</v>
      </c>
      <c r="B2917" s="21">
        <f>Prices!H2917</f>
        <v>1.7931087388229117E-2</v>
      </c>
      <c r="C2917" s="21">
        <f>Prices!I2917</f>
        <v>-1.7801183930999276E-2</v>
      </c>
      <c r="D2917" s="21">
        <f>Prices!J2917</f>
        <v>-3.3710179225820425E-2</v>
      </c>
      <c r="E2917" s="21">
        <f>Prices!K2917</f>
        <v>-6.2937003159203586E-3</v>
      </c>
    </row>
    <row r="2918" spans="1:5" x14ac:dyDescent="0.2">
      <c r="A2918" s="41">
        <f>Prices!G2918</f>
        <v>44651</v>
      </c>
      <c r="B2918" s="21">
        <f>Prices!H2918</f>
        <v>-6.3389187447812833E-3</v>
      </c>
      <c r="C2918" s="21">
        <f>Prices!I2918</f>
        <v>-1.9864567268442768E-2</v>
      </c>
      <c r="D2918" s="21">
        <f>Prices!J2918</f>
        <v>-1.4590285337104714E-2</v>
      </c>
      <c r="E2918" s="21">
        <f>Prices!K2918</f>
        <v>-1.5652540700660467E-2</v>
      </c>
    </row>
    <row r="2919" spans="1:5" x14ac:dyDescent="0.2">
      <c r="A2919" s="41">
        <f>Prices!G2919</f>
        <v>44652</v>
      </c>
      <c r="B2919" s="21">
        <f>Prices!H2919</f>
        <v>1.4034394140574178E-2</v>
      </c>
      <c r="C2919" s="21">
        <f>Prices!I2919</f>
        <v>3.4509732252478997E-3</v>
      </c>
      <c r="D2919" s="21">
        <f>Prices!J2919</f>
        <v>-2.1036274112471109E-2</v>
      </c>
      <c r="E2919" s="21">
        <f>Prices!K2919</f>
        <v>3.4102225776486694E-3</v>
      </c>
    </row>
    <row r="2920" spans="1:5" x14ac:dyDescent="0.2">
      <c r="A2920" s="41">
        <f>Prices!G2920</f>
        <v>44655</v>
      </c>
      <c r="B2920" s="21">
        <f>Prices!H2920</f>
        <v>1.9879680862842398E-4</v>
      </c>
      <c r="C2920" s="21">
        <f>Prices!I2920</f>
        <v>2.9264484410826297E-2</v>
      </c>
      <c r="D2920" s="21">
        <f>Prices!J2920</f>
        <v>2.4258706977104305E-2</v>
      </c>
      <c r="E2920" s="21">
        <f>Prices!K2920</f>
        <v>8.0909388121190862E-3</v>
      </c>
    </row>
    <row r="2921" spans="1:5" x14ac:dyDescent="0.2">
      <c r="A2921" s="41">
        <f>Prices!G2921</f>
        <v>44656</v>
      </c>
      <c r="B2921" s="21">
        <f>Prices!H2921</f>
        <v>2.8468895401678219E-3</v>
      </c>
      <c r="C2921" s="21">
        <f>Prices!I2921</f>
        <v>-2.5492089153460795E-2</v>
      </c>
      <c r="D2921" s="21">
        <f>Prices!J2921</f>
        <v>-5.2229560498994854E-2</v>
      </c>
      <c r="E2921" s="21">
        <f>Prices!K2921</f>
        <v>-1.2551720903325236E-2</v>
      </c>
    </row>
    <row r="2922" spans="1:5" x14ac:dyDescent="0.2">
      <c r="A2922" s="41">
        <f>Prices!G2922</f>
        <v>44657</v>
      </c>
      <c r="B2922" s="21">
        <f>Prices!H2922</f>
        <v>2.3238977594004853E-2</v>
      </c>
      <c r="C2922" s="21">
        <f>Prices!I2922</f>
        <v>-3.2300120299843971E-2</v>
      </c>
      <c r="D2922" s="21">
        <f>Prices!J2922</f>
        <v>-5.8771400407773511E-2</v>
      </c>
      <c r="E2922" s="21">
        <f>Prices!K2922</f>
        <v>-9.7169166482040659E-3</v>
      </c>
    </row>
    <row r="2923" spans="1:5" x14ac:dyDescent="0.2">
      <c r="A2923" s="41">
        <f>Prices!G2923</f>
        <v>44658</v>
      </c>
      <c r="B2923" s="21">
        <f>Prices!H2923</f>
        <v>1.0000672548966394E-2</v>
      </c>
      <c r="C2923" s="21">
        <f>Prices!I2923</f>
        <v>-6.1194324636179021E-3</v>
      </c>
      <c r="D2923" s="21">
        <f>Prices!J2923</f>
        <v>-8.1533274413705392E-3</v>
      </c>
      <c r="E2923" s="21">
        <f>Prices!K2923</f>
        <v>4.2533857194761993E-3</v>
      </c>
    </row>
    <row r="2924" spans="1:5" x14ac:dyDescent="0.2">
      <c r="A2924" s="41">
        <f>Prices!G2924</f>
        <v>44659</v>
      </c>
      <c r="B2924" s="21">
        <f>Prices!H2924</f>
        <v>5.5577297291104716E-3</v>
      </c>
      <c r="C2924" s="21">
        <f>Prices!I2924</f>
        <v>-2.1066740382568172E-2</v>
      </c>
      <c r="D2924" s="21">
        <f>Prices!J2924</f>
        <v>-4.4985142610767914E-2</v>
      </c>
      <c r="E2924" s="21">
        <f>Prices!K2924</f>
        <v>-2.6510265306263214E-3</v>
      </c>
    </row>
    <row r="2925" spans="1:5" x14ac:dyDescent="0.2">
      <c r="A2925" s="41">
        <f>Prices!G2925</f>
        <v>44662</v>
      </c>
      <c r="B2925" s="21">
        <f>Prices!H2925</f>
        <v>-1.9820912907576163E-2</v>
      </c>
      <c r="C2925" s="21">
        <f>Prices!I2925</f>
        <v>-2.1613947307368209E-2</v>
      </c>
      <c r="D2925" s="21">
        <f>Prices!J2925</f>
        <v>-5.1991934041165089E-2</v>
      </c>
      <c r="E2925" s="21">
        <f>Prices!K2925</f>
        <v>-1.687729010414174E-2</v>
      </c>
    </row>
    <row r="2926" spans="1:5" x14ac:dyDescent="0.2">
      <c r="A2926" s="41">
        <f>Prices!G2926</f>
        <v>44663</v>
      </c>
      <c r="B2926" s="21">
        <f>Prices!H2926</f>
        <v>-6.8702119643799043E-3</v>
      </c>
      <c r="C2926" s="21">
        <f>Prices!I2926</f>
        <v>-2.2133634631633647E-3</v>
      </c>
      <c r="D2926" s="21">
        <f>Prices!J2926</f>
        <v>-1.8843764444645972E-2</v>
      </c>
      <c r="E2926" s="21">
        <f>Prices!K2926</f>
        <v>-3.4174477532732395E-3</v>
      </c>
    </row>
    <row r="2927" spans="1:5" x14ac:dyDescent="0.2">
      <c r="A2927" s="41">
        <f>Prices!G2927</f>
        <v>44664</v>
      </c>
      <c r="B2927" s="21">
        <f>Prices!H2927</f>
        <v>2.603932241230849E-2</v>
      </c>
      <c r="C2927" s="21">
        <f>Prices!I2927</f>
        <v>3.1524457317090748E-2</v>
      </c>
      <c r="D2927" s="21">
        <f>Prices!J2927</f>
        <v>3.2505431228743387E-2</v>
      </c>
      <c r="E2927" s="21">
        <f>Prices!K2927</f>
        <v>1.1174577725945101E-2</v>
      </c>
    </row>
    <row r="2928" spans="1:5" x14ac:dyDescent="0.2">
      <c r="A2928" s="41">
        <f>Prices!G2928</f>
        <v>44665</v>
      </c>
      <c r="B2928" s="21">
        <f>Prices!H2928</f>
        <v>-8.906214958556498E-4</v>
      </c>
      <c r="C2928" s="21">
        <f>Prices!I2928</f>
        <v>-2.4652684437794115E-2</v>
      </c>
      <c r="D2928" s="21">
        <f>Prices!J2928</f>
        <v>-4.2561632192313681E-2</v>
      </c>
      <c r="E2928" s="21">
        <f>Prices!K2928</f>
        <v>-1.2144137843715153E-2</v>
      </c>
    </row>
    <row r="2929" spans="1:5" x14ac:dyDescent="0.2">
      <c r="A2929" s="41">
        <f>Prices!G2929</f>
        <v>44669</v>
      </c>
      <c r="B2929" s="21">
        <f>Prices!H2929</f>
        <v>-7.639224295238038E-3</v>
      </c>
      <c r="C2929" s="21">
        <f>Prices!I2929</f>
        <v>7.1091648670666974E-3</v>
      </c>
      <c r="D2929" s="21">
        <f>Prices!J2929</f>
        <v>2.4696633224207343E-2</v>
      </c>
      <c r="E2929" s="21">
        <f>Prices!K2929</f>
        <v>-2.0486843342082395E-4</v>
      </c>
    </row>
    <row r="2930" spans="1:5" x14ac:dyDescent="0.2">
      <c r="A2930" s="41">
        <f>Prices!G2930</f>
        <v>44670</v>
      </c>
      <c r="B2930" s="21">
        <f>Prices!H2930</f>
        <v>1.1354803617807321E-2</v>
      </c>
      <c r="C2930" s="21">
        <f>Prices!I2930</f>
        <v>3.4888830519431258E-2</v>
      </c>
      <c r="D2930" s="21">
        <f>Prices!J2930</f>
        <v>1.9051568054057499E-2</v>
      </c>
      <c r="E2930" s="21">
        <f>Prices!K2930</f>
        <v>1.6057604463748154E-2</v>
      </c>
    </row>
    <row r="2931" spans="1:5" x14ac:dyDescent="0.2">
      <c r="A2931" s="41">
        <f>Prices!G2931</f>
        <v>44671</v>
      </c>
      <c r="B2931" s="21">
        <f>Prices!H2931</f>
        <v>1.2559457559279492E-2</v>
      </c>
      <c r="C2931" s="21">
        <f>Prices!I2931</f>
        <v>-2.6041045068032287E-2</v>
      </c>
      <c r="D2931" s="21">
        <f>Prices!J2931</f>
        <v>-3.2255355829570398E-2</v>
      </c>
      <c r="E2931" s="21">
        <f>Prices!K2931</f>
        <v>-6.1847515561119781E-4</v>
      </c>
    </row>
    <row r="2932" spans="1:5" x14ac:dyDescent="0.2">
      <c r="A2932" s="41">
        <f>Prices!G2932</f>
        <v>44672</v>
      </c>
      <c r="B2932" s="21">
        <f>Prices!H2932</f>
        <v>1.5035275949056848E-3</v>
      </c>
      <c r="C2932" s="21">
        <f>Prices!I2932</f>
        <v>-3.7026428000824341E-2</v>
      </c>
      <c r="D2932" s="21">
        <f>Prices!J2932</f>
        <v>-6.0469219279420505E-2</v>
      </c>
      <c r="E2932" s="21">
        <f>Prices!K2932</f>
        <v>-1.475294848539066E-2</v>
      </c>
    </row>
    <row r="2933" spans="1:5" x14ac:dyDescent="0.2">
      <c r="A2933" s="41">
        <f>Prices!G2933</f>
        <v>44673</v>
      </c>
      <c r="B2933" s="21">
        <f>Prices!H2933</f>
        <v>-1.8827766417248325E-2</v>
      </c>
      <c r="C2933" s="21">
        <f>Prices!I2933</f>
        <v>-2.6608937271629163E-2</v>
      </c>
      <c r="D2933" s="21">
        <f>Prices!J2933</f>
        <v>-3.3097025320542595E-2</v>
      </c>
      <c r="E2933" s="21">
        <f>Prices!K2933</f>
        <v>-2.7740054230994571E-2</v>
      </c>
    </row>
    <row r="2934" spans="1:5" x14ac:dyDescent="0.2">
      <c r="A2934" s="41">
        <f>Prices!G2934</f>
        <v>44676</v>
      </c>
      <c r="B2934" s="21">
        <f>Prices!H2934</f>
        <v>5.0982436647755314E-4</v>
      </c>
      <c r="C2934" s="21">
        <f>Prices!I2934</f>
        <v>1.1943186194295574E-2</v>
      </c>
      <c r="D2934" s="21">
        <f>Prices!J2934</f>
        <v>1.9830764071421703E-2</v>
      </c>
      <c r="E2934" s="21">
        <f>Prices!K2934</f>
        <v>5.6979369782752531E-3</v>
      </c>
    </row>
    <row r="2935" spans="1:5" x14ac:dyDescent="0.2">
      <c r="A2935" s="41">
        <f>Prices!G2935</f>
        <v>44677</v>
      </c>
      <c r="B2935" s="21">
        <f>Prices!H2935</f>
        <v>-1.0449740389693672E-2</v>
      </c>
      <c r="C2935" s="21">
        <f>Prices!I2935</f>
        <v>-4.5750772667764616E-2</v>
      </c>
      <c r="D2935" s="21">
        <f>Prices!J2935</f>
        <v>-5.5974134492454142E-2</v>
      </c>
      <c r="E2935" s="21">
        <f>Prices!K2935</f>
        <v>-2.8146308461328373E-2</v>
      </c>
    </row>
    <row r="2936" spans="1:5" x14ac:dyDescent="0.2">
      <c r="A2936" s="41">
        <f>Prices!G2936</f>
        <v>44678</v>
      </c>
      <c r="B2936" s="21">
        <f>Prices!H2936</f>
        <v>-6.8255316782000692E-3</v>
      </c>
      <c r="C2936" s="21">
        <f>Prices!I2936</f>
        <v>-8.7810478648062684E-3</v>
      </c>
      <c r="D2936" s="21">
        <f>Prices!J2936</f>
        <v>-1.9853081448595211E-2</v>
      </c>
      <c r="E2936" s="21">
        <f>Prices!K2936</f>
        <v>2.0980469416747027E-3</v>
      </c>
    </row>
    <row r="2937" spans="1:5" x14ac:dyDescent="0.2">
      <c r="A2937" s="41">
        <f>Prices!G2937</f>
        <v>44679</v>
      </c>
      <c r="B2937" s="21">
        <f>Prices!H2937</f>
        <v>1.2772249584977967E-2</v>
      </c>
      <c r="C2937" s="21">
        <f>Prices!I2937</f>
        <v>4.653418584500657E-2</v>
      </c>
      <c r="D2937" s="21">
        <f>Prices!J2937</f>
        <v>7.4232941438951539E-2</v>
      </c>
      <c r="E2937" s="21">
        <f>Prices!K2937</f>
        <v>2.4746900057631915E-2</v>
      </c>
    </row>
    <row r="2938" spans="1:5" x14ac:dyDescent="0.2">
      <c r="A2938" s="41">
        <f>Prices!G2938</f>
        <v>44680</v>
      </c>
      <c r="B2938" s="21">
        <f>Prices!H2938</f>
        <v>-2.0613169135130473E-2</v>
      </c>
      <c r="C2938" s="21">
        <f>Prices!I2938</f>
        <v>-0.14049437764870432</v>
      </c>
      <c r="D2938" s="21">
        <f>Prices!J2938</f>
        <v>-6.2430528426675291E-2</v>
      </c>
      <c r="E2938" s="21">
        <f>Prices!K2938</f>
        <v>-3.6284507055393656E-2</v>
      </c>
    </row>
    <row r="2939" spans="1:5" x14ac:dyDescent="0.2">
      <c r="A2939" s="41">
        <f>Prices!G2939</f>
        <v>44683</v>
      </c>
      <c r="B2939" s="21">
        <f>Prices!H2939</f>
        <v>-6.601705668041428E-3</v>
      </c>
      <c r="C2939" s="21">
        <f>Prices!I2939</f>
        <v>1.7580910822241336E-3</v>
      </c>
      <c r="D2939" s="21">
        <f>Prices!J2939</f>
        <v>5.3162204507400057E-2</v>
      </c>
      <c r="E2939" s="21">
        <f>Prices!K2939</f>
        <v>5.6752428044901659E-3</v>
      </c>
    </row>
    <row r="2940" spans="1:5" x14ac:dyDescent="0.2">
      <c r="A2940" s="41">
        <f>Prices!G2940</f>
        <v>44684</v>
      </c>
      <c r="B2940" s="21">
        <f>Prices!H2940</f>
        <v>3.4871612147962029E-3</v>
      </c>
      <c r="C2940" s="21">
        <f>Prices!I2940</f>
        <v>-1.9799044176707081E-3</v>
      </c>
      <c r="D2940" s="21">
        <f>Prices!J2940</f>
        <v>3.5323331999457253E-3</v>
      </c>
      <c r="E2940" s="21">
        <f>Prices!K2940</f>
        <v>4.8371262233404266E-3</v>
      </c>
    </row>
    <row r="2941" spans="1:5" x14ac:dyDescent="0.2">
      <c r="A2941" s="41">
        <f>Prices!G2941</f>
        <v>44685</v>
      </c>
      <c r="B2941" s="21">
        <f>Prices!H2941</f>
        <v>1.3835259323155663E-2</v>
      </c>
      <c r="C2941" s="21">
        <f>Prices!I2941</f>
        <v>1.3480468352095487E-2</v>
      </c>
      <c r="D2941" s="21">
        <f>Prices!J2941</f>
        <v>3.734322517147648E-2</v>
      </c>
      <c r="E2941" s="21">
        <f>Prices!K2941</f>
        <v>2.9862421229954084E-2</v>
      </c>
    </row>
    <row r="2942" spans="1:5" x14ac:dyDescent="0.2">
      <c r="A2942" s="41">
        <f>Prices!G2942</f>
        <v>44686</v>
      </c>
      <c r="B2942" s="21">
        <f>Prices!H2942</f>
        <v>-8.5680165310144715E-3</v>
      </c>
      <c r="C2942" s="21">
        <f>Prices!I2942</f>
        <v>-7.56103646446038E-2</v>
      </c>
      <c r="D2942" s="21">
        <f>Prices!J2942</f>
        <v>-7.3276252391155872E-2</v>
      </c>
      <c r="E2942" s="21">
        <f>Prices!K2942</f>
        <v>-3.5649708681442127E-2</v>
      </c>
    </row>
    <row r="2943" spans="1:5" x14ac:dyDescent="0.2">
      <c r="A2943" s="41">
        <f>Prices!G2943</f>
        <v>44687</v>
      </c>
      <c r="B2943" s="21">
        <f>Prices!H2943</f>
        <v>-2.081980792260853E-2</v>
      </c>
      <c r="C2943" s="21">
        <f>Prices!I2943</f>
        <v>-1.4041240065415739E-2</v>
      </c>
      <c r="D2943" s="21">
        <f>Prices!J2943</f>
        <v>-8.9684440549540057E-3</v>
      </c>
      <c r="E2943" s="21">
        <f>Prices!K2943</f>
        <v>-5.6742247372394417E-3</v>
      </c>
    </row>
    <row r="2944" spans="1:5" x14ac:dyDescent="0.2">
      <c r="A2944" s="41">
        <f>Prices!G2944</f>
        <v>44690</v>
      </c>
      <c r="B2944" s="21">
        <f>Prices!H2944</f>
        <v>1.1701059283657734E-2</v>
      </c>
      <c r="C2944" s="21">
        <f>Prices!I2944</f>
        <v>-5.2133548079201897E-2</v>
      </c>
      <c r="D2944" s="21">
        <f>Prices!J2944</f>
        <v>-9.2369438119333958E-2</v>
      </c>
      <c r="E2944" s="21">
        <f>Prices!K2944</f>
        <v>-3.2037100747885905E-2</v>
      </c>
    </row>
    <row r="2945" spans="1:5" x14ac:dyDescent="0.2">
      <c r="A2945" s="41">
        <f>Prices!G2945</f>
        <v>44691</v>
      </c>
      <c r="B2945" s="21">
        <f>Prices!H2945</f>
        <v>-1.4077073469310397E-2</v>
      </c>
      <c r="C2945" s="21">
        <f>Prices!I2945</f>
        <v>6.4344464086296682E-4</v>
      </c>
      <c r="D2945" s="21">
        <f>Prices!J2945</f>
        <v>3.8053217382823412E-2</v>
      </c>
      <c r="E2945" s="21">
        <f>Prices!K2945</f>
        <v>2.4578975517830504E-3</v>
      </c>
    </row>
    <row r="2946" spans="1:5" x14ac:dyDescent="0.2">
      <c r="A2946" s="41">
        <f>Prices!G2946</f>
        <v>44692</v>
      </c>
      <c r="B2946" s="21">
        <f>Prices!H2946</f>
        <v>-1.0457104263467678E-2</v>
      </c>
      <c r="C2946" s="21">
        <f>Prices!I2946</f>
        <v>-3.2032257889207827E-2</v>
      </c>
      <c r="D2946" s="21">
        <f>Prices!J2946</f>
        <v>-5.4845236074886339E-2</v>
      </c>
      <c r="E2946" s="21">
        <f>Prices!K2946</f>
        <v>-1.6463207456368423E-2</v>
      </c>
    </row>
    <row r="2947" spans="1:5" x14ac:dyDescent="0.2">
      <c r="A2947" s="41">
        <f>Prices!G2947</f>
        <v>44693</v>
      </c>
      <c r="B2947" s="21">
        <f>Prices!H2947</f>
        <v>-9.4846991632232321E-4</v>
      </c>
      <c r="C2947" s="21">
        <f>Prices!I2947</f>
        <v>1.4790405196212886E-2</v>
      </c>
      <c r="D2947" s="21">
        <f>Prices!J2947</f>
        <v>-2.7360156951400483E-2</v>
      </c>
      <c r="E2947" s="21">
        <f>Prices!K2947</f>
        <v>-1.2959646288417392E-3</v>
      </c>
    </row>
    <row r="2948" spans="1:5" x14ac:dyDescent="0.2">
      <c r="A2948" s="41">
        <f>Prices!G2948</f>
        <v>44694</v>
      </c>
      <c r="B2948" s="21">
        <f>Prices!H2948</f>
        <v>3.8648464843829308E-3</v>
      </c>
      <c r="C2948" s="21">
        <f>Prices!I2948</f>
        <v>5.7275560458869501E-2</v>
      </c>
      <c r="D2948" s="21">
        <f>Prices!J2948</f>
        <v>9.4652184250193283E-2</v>
      </c>
      <c r="E2948" s="21">
        <f>Prices!K2948</f>
        <v>2.3869695562981796E-2</v>
      </c>
    </row>
    <row r="2949" spans="1:5" x14ac:dyDescent="0.2">
      <c r="A2949" s="41">
        <f>Prices!G2949</f>
        <v>44697</v>
      </c>
      <c r="B2949" s="21">
        <f>Prices!H2949</f>
        <v>1.0806462325876794E-3</v>
      </c>
      <c r="C2949" s="21">
        <f>Prices!I2949</f>
        <v>-1.9853161682756748E-2</v>
      </c>
      <c r="D2949" s="21">
        <f>Prices!J2949</f>
        <v>-2.4963109342051593E-2</v>
      </c>
      <c r="E2949" s="21">
        <f>Prices!K2949</f>
        <v>-3.9464009757386176E-3</v>
      </c>
    </row>
    <row r="2950" spans="1:5" x14ac:dyDescent="0.2">
      <c r="A2950" s="41">
        <f>Prices!G2950</f>
        <v>44698</v>
      </c>
      <c r="B2950" s="21">
        <f>Prices!H2950</f>
        <v>-0.11375722528788706</v>
      </c>
      <c r="C2950" s="21">
        <f>Prices!I2950</f>
        <v>4.1133273965494155E-2</v>
      </c>
      <c r="D2950" s="21">
        <f>Prices!J2950</f>
        <v>5.2884564109067167E-2</v>
      </c>
      <c r="E2950" s="21">
        <f>Prices!K2950</f>
        <v>2.0169632260973236E-2</v>
      </c>
    </row>
    <row r="2951" spans="1:5" x14ac:dyDescent="0.2">
      <c r="A2951" s="41">
        <f>Prices!G2951</f>
        <v>44699</v>
      </c>
      <c r="B2951" s="21">
        <f>Prices!H2951</f>
        <v>-6.7910424329208963E-2</v>
      </c>
      <c r="C2951" s="21">
        <f>Prices!I2951</f>
        <v>-7.1561966345340289E-2</v>
      </c>
      <c r="D2951" s="21">
        <f>Prices!J2951</f>
        <v>-6.8162959846457483E-2</v>
      </c>
      <c r="E2951" s="21">
        <f>Prices!K2951</f>
        <v>-4.0395260780235143E-2</v>
      </c>
    </row>
    <row r="2952" spans="1:5" x14ac:dyDescent="0.2">
      <c r="A2952" s="41">
        <f>Prices!G2952</f>
        <v>44700</v>
      </c>
      <c r="B2952" s="21">
        <f>Prices!H2952</f>
        <v>-2.7444222474657061E-2</v>
      </c>
      <c r="C2952" s="21">
        <f>Prices!I2952</f>
        <v>1.9278524357442262E-3</v>
      </c>
      <c r="D2952" s="21">
        <f>Prices!J2952</f>
        <v>1.0981079261282556E-2</v>
      </c>
      <c r="E2952" s="21">
        <f>Prices!K2952</f>
        <v>-5.8337819079785636E-3</v>
      </c>
    </row>
    <row r="2953" spans="1:5" x14ac:dyDescent="0.2">
      <c r="A2953" s="41">
        <f>Prices!G2953</f>
        <v>44701</v>
      </c>
      <c r="B2953" s="21">
        <f>Prices!H2953</f>
        <v>1.0919540657886037E-3</v>
      </c>
      <c r="C2953" s="21">
        <f>Prices!I2953</f>
        <v>2.5345297616741203E-3</v>
      </c>
      <c r="D2953" s="21">
        <f>Prices!J2953</f>
        <v>-2.5110883514607218E-2</v>
      </c>
      <c r="E2953" s="21">
        <f>Prices!K2953</f>
        <v>1.4614167753213003E-4</v>
      </c>
    </row>
    <row r="2954" spans="1:5" x14ac:dyDescent="0.2">
      <c r="A2954" s="41">
        <f>Prices!G2954</f>
        <v>44704</v>
      </c>
      <c r="B2954" s="21">
        <f>Prices!H2954</f>
        <v>2.8523356137324513E-2</v>
      </c>
      <c r="C2954" s="21">
        <f>Prices!I2954</f>
        <v>-3.1605058904027317E-4</v>
      </c>
      <c r="D2954" s="21">
        <f>Prices!J2954</f>
        <v>1.2219859947292022E-2</v>
      </c>
      <c r="E2954" s="21">
        <f>Prices!K2954</f>
        <v>1.8555040041065451E-2</v>
      </c>
    </row>
    <row r="2955" spans="1:5" x14ac:dyDescent="0.2">
      <c r="A2955" s="41">
        <f>Prices!G2955</f>
        <v>44705</v>
      </c>
      <c r="B2955" s="21">
        <f>Prices!H2955</f>
        <v>1.247967695323126E-2</v>
      </c>
      <c r="C2955" s="21">
        <f>Prices!I2955</f>
        <v>-3.2141104025892209E-2</v>
      </c>
      <c r="D2955" s="21">
        <f>Prices!J2955</f>
        <v>-4.4028978773897332E-2</v>
      </c>
      <c r="E2955" s="21">
        <f>Prices!K2955</f>
        <v>-8.1207977351368532E-3</v>
      </c>
    </row>
    <row r="2956" spans="1:5" x14ac:dyDescent="0.2">
      <c r="A2956" s="41">
        <f>Prices!G2956</f>
        <v>44706</v>
      </c>
      <c r="B2956" s="21">
        <f>Prices!H2956</f>
        <v>-6.1225749317599691E-3</v>
      </c>
      <c r="C2956" s="21">
        <f>Prices!I2956</f>
        <v>2.569647491397431E-2</v>
      </c>
      <c r="D2956" s="21">
        <f>Prices!J2956</f>
        <v>5.0823406840573959E-2</v>
      </c>
      <c r="E2956" s="21">
        <f>Prices!K2956</f>
        <v>9.4507647353316848E-3</v>
      </c>
    </row>
    <row r="2957" spans="1:5" x14ac:dyDescent="0.2">
      <c r="A2957" s="41">
        <f>Prices!G2957</f>
        <v>44707</v>
      </c>
      <c r="B2957" s="21">
        <f>Prices!H2957</f>
        <v>2.1317944023531724E-2</v>
      </c>
      <c r="C2957" s="21">
        <f>Prices!I2957</f>
        <v>4.0294992643947536E-2</v>
      </c>
      <c r="D2957" s="21">
        <f>Prices!J2957</f>
        <v>5.1605339849617238E-2</v>
      </c>
      <c r="E2957" s="21">
        <f>Prices!K2957</f>
        <v>1.9883256314870534E-2</v>
      </c>
    </row>
    <row r="2958" spans="1:5" x14ac:dyDescent="0.2">
      <c r="A2958" s="41">
        <f>Prices!G2958</f>
        <v>44708</v>
      </c>
      <c r="B2958" s="21">
        <f>Prices!H2958</f>
        <v>1.968262880588878E-2</v>
      </c>
      <c r="C2958" s="21">
        <f>Prices!I2958</f>
        <v>3.663208320298228E-2</v>
      </c>
      <c r="D2958" s="21">
        <f>Prices!J2958</f>
        <v>5.3778496939516973E-2</v>
      </c>
      <c r="E2958" s="21">
        <f>Prices!K2958</f>
        <v>2.474226283507508E-2</v>
      </c>
    </row>
    <row r="2959" spans="1:5" x14ac:dyDescent="0.2">
      <c r="A2959" s="41">
        <f>Prices!G2959</f>
        <v>44712</v>
      </c>
      <c r="B2959" s="21">
        <f>Prices!H2959</f>
        <v>1.167369645336447E-3</v>
      </c>
      <c r="C2959" s="21">
        <f>Prices!I2959</f>
        <v>4.3970104324387194E-2</v>
      </c>
      <c r="D2959" s="21">
        <f>Prices!J2959</f>
        <v>-7.3892258952665824E-3</v>
      </c>
      <c r="E2959" s="21">
        <f>Prices!K2959</f>
        <v>-6.2743686107097352E-3</v>
      </c>
    </row>
    <row r="2960" spans="1:5" x14ac:dyDescent="0.2">
      <c r="A2960" s="41">
        <f>Prices!G2960</f>
        <v>44713</v>
      </c>
      <c r="B2960" s="21">
        <f>Prices!H2960</f>
        <v>-2.4722117890781964E-2</v>
      </c>
      <c r="C2960" s="21">
        <f>Prices!I2960</f>
        <v>1.226604270668008E-2</v>
      </c>
      <c r="D2960" s="21">
        <f>Prices!J2960</f>
        <v>-1.8851774514586084E-2</v>
      </c>
      <c r="E2960" s="21">
        <f>Prices!K2960</f>
        <v>-7.482768712004928E-3</v>
      </c>
    </row>
    <row r="2961" spans="1:5" x14ac:dyDescent="0.2">
      <c r="A2961" s="41">
        <f>Prices!G2961</f>
        <v>44714</v>
      </c>
      <c r="B2961" s="21">
        <f>Prices!H2961</f>
        <v>1.6421038686728333E-2</v>
      </c>
      <c r="C2961" s="21">
        <f>Prices!I2961</f>
        <v>3.1450343181976814E-2</v>
      </c>
      <c r="D2961" s="21">
        <f>Prices!J2961</f>
        <v>6.9432275803668286E-2</v>
      </c>
      <c r="E2961" s="21">
        <f>Prices!K2961</f>
        <v>1.8431018101550123E-2</v>
      </c>
    </row>
    <row r="2962" spans="1:5" x14ac:dyDescent="0.2">
      <c r="A2962" s="41">
        <f>Prices!G2962</f>
        <v>44715</v>
      </c>
      <c r="B2962" s="21">
        <f>Prices!H2962</f>
        <v>-1.7175050020085691E-2</v>
      </c>
      <c r="C2962" s="21">
        <f>Prices!I2962</f>
        <v>-2.5185067919974324E-2</v>
      </c>
      <c r="D2962" s="21">
        <f>Prices!J2962</f>
        <v>-4.4508125356788164E-2</v>
      </c>
      <c r="E2962" s="21">
        <f>Prices!K2962</f>
        <v>-1.6347313955862863E-2</v>
      </c>
    </row>
    <row r="2963" spans="1:5" x14ac:dyDescent="0.2">
      <c r="A2963" s="41">
        <f>Prices!G2963</f>
        <v>44718</v>
      </c>
      <c r="B2963" s="21">
        <f>Prices!H2963</f>
        <v>-3.5909820645470491E-3</v>
      </c>
      <c r="C2963" s="21">
        <f>Prices!I2963</f>
        <v>1.9942806946581237E-2</v>
      </c>
      <c r="D2963" s="21">
        <f>Prices!J2963</f>
        <v>3.5256645178163293E-3</v>
      </c>
      <c r="E2963" s="21">
        <f>Prices!K2963</f>
        <v>3.1374008474156501E-3</v>
      </c>
    </row>
    <row r="2964" spans="1:5" x14ac:dyDescent="0.2">
      <c r="A2964" s="41">
        <f>Prices!G2964</f>
        <v>44719</v>
      </c>
      <c r="B2964" s="21">
        <f>Prices!H2964</f>
        <v>-1.201241559825765E-2</v>
      </c>
      <c r="C2964" s="21">
        <f>Prices!I2964</f>
        <v>-1.4344105193447421E-2</v>
      </c>
      <c r="D2964" s="21">
        <f>Prices!J2964</f>
        <v>7.4524351447922133E-3</v>
      </c>
      <c r="E2964" s="21">
        <f>Prices!K2964</f>
        <v>9.523393172729655E-3</v>
      </c>
    </row>
    <row r="2965" spans="1:5" x14ac:dyDescent="0.2">
      <c r="A2965" s="41">
        <f>Prices!G2965</f>
        <v>44720</v>
      </c>
      <c r="B2965" s="21">
        <f>Prices!H2965</f>
        <v>-8.6730336839133879E-3</v>
      </c>
      <c r="C2965" s="21">
        <f>Prices!I2965</f>
        <v>-1.4796745528455224E-2</v>
      </c>
      <c r="D2965" s="21">
        <f>Prices!J2965</f>
        <v>-1.448036750964965E-2</v>
      </c>
      <c r="E2965" s="21">
        <f>Prices!K2965</f>
        <v>-1.0793945725281806E-2</v>
      </c>
    </row>
    <row r="2966" spans="1:5" x14ac:dyDescent="0.2">
      <c r="A2966" s="41">
        <f>Prices!G2966</f>
        <v>44721</v>
      </c>
      <c r="B2966" s="21">
        <f>Prices!H2966</f>
        <v>-1.0466259872743945E-2</v>
      </c>
      <c r="C2966" s="21">
        <f>Prices!I2966</f>
        <v>-4.150848974704946E-2</v>
      </c>
      <c r="D2966" s="21">
        <f>Prices!J2966</f>
        <v>-3.2175037174618337E-2</v>
      </c>
      <c r="E2966" s="21">
        <f>Prices!K2966</f>
        <v>-2.3798694174850921E-2</v>
      </c>
    </row>
    <row r="2967" spans="1:5" x14ac:dyDescent="0.2">
      <c r="A2967" s="41">
        <f>Prices!G2967</f>
        <v>44722</v>
      </c>
      <c r="B2967" s="21">
        <f>Prices!H2967</f>
        <v>5.6190564335501904E-3</v>
      </c>
      <c r="C2967" s="21">
        <f>Prices!I2967</f>
        <v>-5.5962117228211983E-2</v>
      </c>
      <c r="D2967" s="21">
        <f>Prices!J2967</f>
        <v>-5.9507987600848855E-2</v>
      </c>
      <c r="E2967" s="21">
        <f>Prices!K2967</f>
        <v>-2.9110303353684142E-2</v>
      </c>
    </row>
    <row r="2968" spans="1:5" x14ac:dyDescent="0.2">
      <c r="A2968" s="41">
        <f>Prices!G2968</f>
        <v>44725</v>
      </c>
      <c r="B2968" s="21">
        <f>Prices!H2968</f>
        <v>-1.8816790349747561E-2</v>
      </c>
      <c r="C2968" s="21">
        <f>Prices!I2968</f>
        <v>-5.4537193052386801E-2</v>
      </c>
      <c r="D2968" s="21">
        <f>Prices!J2968</f>
        <v>-7.8178438384613691E-2</v>
      </c>
      <c r="E2968" s="21">
        <f>Prices!K2968</f>
        <v>-3.8768430513214436E-2</v>
      </c>
    </row>
    <row r="2969" spans="1:5" x14ac:dyDescent="0.2">
      <c r="A2969" s="41">
        <f>Prices!G2969</f>
        <v>44726</v>
      </c>
      <c r="B2969" s="21">
        <f>Prices!H2969</f>
        <v>4.1867961454132514E-4</v>
      </c>
      <c r="C2969" s="21">
        <f>Prices!I2969</f>
        <v>-1.3118555258159414E-2</v>
      </c>
      <c r="D2969" s="21">
        <f>Prices!J2969</f>
        <v>1.207905805280074E-2</v>
      </c>
      <c r="E2969" s="21">
        <f>Prices!K2969</f>
        <v>-3.7736799208243355E-3</v>
      </c>
    </row>
    <row r="2970" spans="1:5" x14ac:dyDescent="0.2">
      <c r="A2970" s="41">
        <f>Prices!G2970</f>
        <v>44727</v>
      </c>
      <c r="B2970" s="21">
        <f>Prices!H2970</f>
        <v>-6.6978528597735562E-4</v>
      </c>
      <c r="C2970" s="21">
        <f>Prices!I2970</f>
        <v>5.238980281238903E-2</v>
      </c>
      <c r="D2970" s="21">
        <f>Prices!J2970</f>
        <v>4.3634878034529034E-2</v>
      </c>
      <c r="E2970" s="21">
        <f>Prices!K2970</f>
        <v>1.4592504923557348E-2</v>
      </c>
    </row>
    <row r="2971" spans="1:5" x14ac:dyDescent="0.2">
      <c r="A2971" s="41">
        <f>Prices!G2971</f>
        <v>44728</v>
      </c>
      <c r="B2971" s="21">
        <f>Prices!H2971</f>
        <v>1.0387295403335108E-2</v>
      </c>
      <c r="C2971" s="21">
        <f>Prices!I2971</f>
        <v>-3.7243378536621852E-2</v>
      </c>
      <c r="D2971" s="21">
        <f>Prices!J2971</f>
        <v>-5.6029743082347983E-2</v>
      </c>
      <c r="E2971" s="21">
        <f>Prices!K2971</f>
        <v>-3.2511951304652453E-2</v>
      </c>
    </row>
    <row r="2972" spans="1:5" x14ac:dyDescent="0.2">
      <c r="A2972" s="41">
        <f>Prices!G2972</f>
        <v>44729</v>
      </c>
      <c r="B2972" s="21">
        <f>Prices!H2972</f>
        <v>-1.9317088292262211E-2</v>
      </c>
      <c r="C2972" s="21">
        <f>Prices!I2972</f>
        <v>2.4696096938302547E-2</v>
      </c>
      <c r="D2972" s="21">
        <f>Prices!J2972</f>
        <v>1.7883494440925185E-2</v>
      </c>
      <c r="E2972" s="21">
        <f>Prices!K2972</f>
        <v>2.2008655999647964E-3</v>
      </c>
    </row>
    <row r="2973" spans="1:5" x14ac:dyDescent="0.2">
      <c r="A2973" s="41">
        <f>Prices!G2973</f>
        <v>44733</v>
      </c>
      <c r="B2973" s="21">
        <f>Prices!H2973</f>
        <v>3.2800750816333726E-2</v>
      </c>
      <c r="C2973" s="21">
        <f>Prices!I2973</f>
        <v>2.3159471589235814E-2</v>
      </c>
      <c r="D2973" s="21">
        <f>Prices!J2973</f>
        <v>4.3199056214868969E-2</v>
      </c>
      <c r="E2973" s="21">
        <f>Prices!K2973</f>
        <v>2.4477242232587848E-2</v>
      </c>
    </row>
    <row r="2974" spans="1:5" x14ac:dyDescent="0.2">
      <c r="A2974" s="41">
        <f>Prices!G2974</f>
        <v>44734</v>
      </c>
      <c r="B2974" s="21">
        <f>Prices!H2974</f>
        <v>-1.2114089909222117E-2</v>
      </c>
      <c r="C2974" s="21">
        <f>Prices!I2974</f>
        <v>2.4843264561529299E-3</v>
      </c>
      <c r="D2974" s="21">
        <f>Prices!J2974</f>
        <v>-1.2435127141833591E-2</v>
      </c>
      <c r="E2974" s="21">
        <f>Prices!K2974</f>
        <v>-1.3015721857629892E-3</v>
      </c>
    </row>
    <row r="2975" spans="1:5" x14ac:dyDescent="0.2">
      <c r="A2975" s="41">
        <f>Prices!G2975</f>
        <v>44735</v>
      </c>
      <c r="B2975" s="21">
        <f>Prices!H2975</f>
        <v>2.4277050975583317E-2</v>
      </c>
      <c r="C2975" s="21">
        <f>Prices!I2975</f>
        <v>3.2033094073451895E-2</v>
      </c>
      <c r="D2975" s="21">
        <f>Prices!J2975</f>
        <v>-8.2518032540345176E-3</v>
      </c>
      <c r="E2975" s="21">
        <f>Prices!K2975</f>
        <v>9.5322171712330928E-3</v>
      </c>
    </row>
    <row r="2976" spans="1:5" x14ac:dyDescent="0.2">
      <c r="A2976" s="41">
        <f>Prices!G2976</f>
        <v>44736</v>
      </c>
      <c r="B2976" s="21">
        <f>Prices!H2976</f>
        <v>8.0884233089070117E-4</v>
      </c>
      <c r="C2976" s="21">
        <f>Prices!I2976</f>
        <v>3.5752371168572772E-2</v>
      </c>
      <c r="D2976" s="21">
        <f>Prices!J2976</f>
        <v>5.5531455581946831E-2</v>
      </c>
      <c r="E2976" s="21">
        <f>Prices!K2976</f>
        <v>3.0563293651357126E-2</v>
      </c>
    </row>
    <row r="2977" spans="1:5" x14ac:dyDescent="0.2">
      <c r="A2977" s="41">
        <f>Prices!G2977</f>
        <v>44739</v>
      </c>
      <c r="B2977" s="21">
        <f>Prices!H2977</f>
        <v>3.2332326899538822E-3</v>
      </c>
      <c r="C2977" s="21">
        <f>Prices!I2977</f>
        <v>-2.7820693156780263E-2</v>
      </c>
      <c r="D2977" s="21">
        <f>Prices!J2977</f>
        <v>-1.5006374694569558E-2</v>
      </c>
      <c r="E2977" s="21">
        <f>Prices!K2977</f>
        <v>-2.9730715818869768E-3</v>
      </c>
    </row>
    <row r="2978" spans="1:5" x14ac:dyDescent="0.2">
      <c r="A2978" s="41">
        <f>Prices!G2978</f>
        <v>44740</v>
      </c>
      <c r="B2978" s="21">
        <f>Prices!H2978</f>
        <v>-1.4099340194274572E-2</v>
      </c>
      <c r="C2978" s="21">
        <f>Prices!I2978</f>
        <v>-5.1404342327457941E-2</v>
      </c>
      <c r="D2978" s="21">
        <f>Prices!J2978</f>
        <v>-5.2581624120214165E-2</v>
      </c>
      <c r="E2978" s="21">
        <f>Prices!K2978</f>
        <v>-2.0143035925831665E-2</v>
      </c>
    </row>
    <row r="2979" spans="1:5" x14ac:dyDescent="0.2">
      <c r="A2979" s="41">
        <f>Prices!G2979</f>
        <v>44741</v>
      </c>
      <c r="B2979" s="21">
        <f>Prices!H2979</f>
        <v>-3.677550669564128E-3</v>
      </c>
      <c r="C2979" s="21">
        <f>Prices!I2979</f>
        <v>1.4152669262299744E-2</v>
      </c>
      <c r="D2979" s="21">
        <f>Prices!J2979</f>
        <v>-2.7531005583049328E-2</v>
      </c>
      <c r="E2979" s="21">
        <f>Prices!K2979</f>
        <v>-7.1174548681152139E-4</v>
      </c>
    </row>
    <row r="2980" spans="1:5" x14ac:dyDescent="0.2">
      <c r="A2980" s="41">
        <f>Prices!G2980</f>
        <v>44742</v>
      </c>
      <c r="B2980" s="21">
        <f>Prices!H2980</f>
        <v>-2.7885463131689038E-3</v>
      </c>
      <c r="C2980" s="21">
        <f>Prices!I2980</f>
        <v>-2.4880638494171325E-2</v>
      </c>
      <c r="D2980" s="21">
        <f>Prices!J2980</f>
        <v>-2.4642852459251352E-2</v>
      </c>
      <c r="E2980" s="21">
        <f>Prices!K2980</f>
        <v>-8.7592781864540559E-3</v>
      </c>
    </row>
    <row r="2981" spans="1:5" x14ac:dyDescent="0.2">
      <c r="A2981" s="41">
        <f>Prices!G2981</f>
        <v>44743</v>
      </c>
      <c r="B2981" s="21">
        <f>Prices!H2981</f>
        <v>8.6362228980047008E-3</v>
      </c>
      <c r="C2981" s="21">
        <f>Prices!I2981</f>
        <v>3.1541272275559251E-2</v>
      </c>
      <c r="D2981" s="21">
        <f>Prices!J2981</f>
        <v>-4.1955327708748658E-2</v>
      </c>
      <c r="E2981" s="21">
        <f>Prices!K2981</f>
        <v>1.0553813945969992E-2</v>
      </c>
    </row>
    <row r="2982" spans="1:5" x14ac:dyDescent="0.2">
      <c r="A2982" s="41">
        <f>Prices!G2982</f>
        <v>44747</v>
      </c>
      <c r="B2982" s="21">
        <f>Prices!H2982</f>
        <v>1.3210593494534769E-2</v>
      </c>
      <c r="C2982" s="21">
        <f>Prices!I2982</f>
        <v>3.5962052631516306E-2</v>
      </c>
      <c r="D2982" s="21">
        <f>Prices!J2982</f>
        <v>3.0365638819234375E-2</v>
      </c>
      <c r="E2982" s="21">
        <f>Prices!K2982</f>
        <v>1.5841286572499946E-3</v>
      </c>
    </row>
    <row r="2983" spans="1:5" x14ac:dyDescent="0.2">
      <c r="A2983" s="41">
        <f>Prices!G2983</f>
        <v>44748</v>
      </c>
      <c r="B2983" s="21">
        <f>Prices!H2983</f>
        <v>7.0823694985800642E-3</v>
      </c>
      <c r="C2983" s="21">
        <f>Prices!I2983</f>
        <v>7.3127911894272923E-3</v>
      </c>
      <c r="D2983" s="21">
        <f>Prices!J2983</f>
        <v>1.1093303246846098E-2</v>
      </c>
      <c r="E2983" s="21">
        <f>Prices!K2983</f>
        <v>3.5731641473011333E-3</v>
      </c>
    </row>
    <row r="2984" spans="1:5" x14ac:dyDescent="0.2">
      <c r="A2984" s="41">
        <f>Prices!G2984</f>
        <v>44749</v>
      </c>
      <c r="B2984" s="21">
        <f>Prices!H2984</f>
        <v>1.5185768536111616E-3</v>
      </c>
      <c r="C2984" s="21">
        <f>Prices!I2984</f>
        <v>1.7493221101305023E-2</v>
      </c>
      <c r="D2984" s="21">
        <f>Prices!J2984</f>
        <v>4.811628714474514E-2</v>
      </c>
      <c r="E2984" s="21">
        <f>Prices!K2984</f>
        <v>1.4964587949473751E-2</v>
      </c>
    </row>
    <row r="2985" spans="1:5" x14ac:dyDescent="0.2">
      <c r="A2985" s="41">
        <f>Prices!G2985</f>
        <v>44750</v>
      </c>
      <c r="B2985" s="21">
        <f>Prices!H2985</f>
        <v>6.3837157058415544E-4</v>
      </c>
      <c r="C2985" s="21">
        <f>Prices!I2985</f>
        <v>-6.7910331623497466E-3</v>
      </c>
      <c r="D2985" s="21">
        <f>Prices!J2985</f>
        <v>-1.2610768788573479E-3</v>
      </c>
      <c r="E2985" s="21">
        <f>Prices!K2985</f>
        <v>-8.3027143376968038E-4</v>
      </c>
    </row>
    <row r="2986" spans="1:5" x14ac:dyDescent="0.2">
      <c r="A2986" s="41">
        <f>Prices!G2986</f>
        <v>44753</v>
      </c>
      <c r="B2986" s="21">
        <f>Prices!H2986</f>
        <v>3.9849203696192616E-4</v>
      </c>
      <c r="C2986" s="21">
        <f>Prices!I2986</f>
        <v>-3.2802500177235072E-2</v>
      </c>
      <c r="D2986" s="21">
        <f>Prices!J2986</f>
        <v>-4.3313609326372959E-2</v>
      </c>
      <c r="E2986" s="21">
        <f>Prices!K2986</f>
        <v>-1.1527461378145532E-2</v>
      </c>
    </row>
    <row r="2987" spans="1:5" x14ac:dyDescent="0.2">
      <c r="A2987" s="41">
        <f>Prices!G2987</f>
        <v>44754</v>
      </c>
      <c r="B2987" s="21">
        <f>Prices!H2987</f>
        <v>-3.0290295468712331E-3</v>
      </c>
      <c r="C2987" s="21">
        <f>Prices!I2987</f>
        <v>-2.2639810290827733E-2</v>
      </c>
      <c r="D2987" s="21">
        <f>Prices!J2987</f>
        <v>-4.6198682523901358E-3</v>
      </c>
      <c r="E2987" s="21">
        <f>Prices!K2987</f>
        <v>-9.243878765105018E-3</v>
      </c>
    </row>
    <row r="2988" spans="1:5" x14ac:dyDescent="0.2">
      <c r="A2988" s="41">
        <f>Prices!G2988</f>
        <v>44755</v>
      </c>
      <c r="B2988" s="21">
        <f>Prices!H2988</f>
        <v>2.3986791910986598E-3</v>
      </c>
      <c r="C2988" s="21">
        <f>Prices!I2988</f>
        <v>1.0803884700927968E-2</v>
      </c>
      <c r="D2988" s="21">
        <f>Prices!J2988</f>
        <v>5.4369124217923392E-3</v>
      </c>
      <c r="E2988" s="21">
        <f>Prices!K2988</f>
        <v>-4.4569026347573981E-3</v>
      </c>
    </row>
    <row r="2989" spans="1:5" x14ac:dyDescent="0.2">
      <c r="A2989" s="41">
        <f>Prices!G2989</f>
        <v>44756</v>
      </c>
      <c r="B2989" s="21">
        <f>Prices!H2989</f>
        <v>1.9542006615998125E-2</v>
      </c>
      <c r="C2989" s="21">
        <f>Prices!I2989</f>
        <v>2.0832952615494893E-3</v>
      </c>
      <c r="D2989" s="21">
        <f>Prices!J2989</f>
        <v>1.371673247627947E-2</v>
      </c>
      <c r="E2989" s="21">
        <f>Prices!K2989</f>
        <v>-2.9986337749789982E-3</v>
      </c>
    </row>
    <row r="2990" spans="1:5" x14ac:dyDescent="0.2">
      <c r="A2990" s="41">
        <f>Prices!G2990</f>
        <v>44757</v>
      </c>
      <c r="B2990" s="21">
        <f>Prices!H2990</f>
        <v>9.7796083644376228E-3</v>
      </c>
      <c r="C2990" s="21">
        <f>Prices!I2990</f>
        <v>2.6394340335033073E-2</v>
      </c>
      <c r="D2990" s="21">
        <f>Prices!J2990</f>
        <v>2.5370766223871799E-2</v>
      </c>
      <c r="E2990" s="21">
        <f>Prices!K2990</f>
        <v>1.9201249280163424E-2</v>
      </c>
    </row>
    <row r="2991" spans="1:5" x14ac:dyDescent="0.2">
      <c r="A2991" s="41">
        <f>Prices!G2991</f>
        <v>44760</v>
      </c>
      <c r="B2991" s="21">
        <f>Prices!H2991</f>
        <v>-2.3244331575489434E-3</v>
      </c>
      <c r="C2991" s="21">
        <f>Prices!I2991</f>
        <v>1.8493966910335669E-3</v>
      </c>
      <c r="D2991" s="21">
        <f>Prices!J2991</f>
        <v>2.1507339113315149E-2</v>
      </c>
      <c r="E2991" s="21">
        <f>Prices!K2991</f>
        <v>-8.3635714637743108E-3</v>
      </c>
    </row>
    <row r="2992" spans="1:5" x14ac:dyDescent="0.2">
      <c r="A2992" s="41">
        <f>Prices!G2992</f>
        <v>44761</v>
      </c>
      <c r="B2992" s="21">
        <f>Prices!H2992</f>
        <v>6.1350723512780224E-3</v>
      </c>
      <c r="C2992" s="21">
        <f>Prices!I2992</f>
        <v>3.9117413131623202E-2</v>
      </c>
      <c r="D2992" s="21">
        <f>Prices!J2992</f>
        <v>5.533828968183685E-2</v>
      </c>
      <c r="E2992" s="21">
        <f>Prices!K2992</f>
        <v>2.7628291447701514E-2</v>
      </c>
    </row>
    <row r="2993" spans="1:5" x14ac:dyDescent="0.2">
      <c r="A2993" s="41">
        <f>Prices!G2993</f>
        <v>44762</v>
      </c>
      <c r="B2993" s="21">
        <f>Prices!H2993</f>
        <v>8.3358916801836817E-3</v>
      </c>
      <c r="C2993" s="21">
        <f>Prices!I2993</f>
        <v>3.8575395776311971E-2</v>
      </c>
      <c r="D2993" s="21">
        <f>Prices!J2993</f>
        <v>4.7963742979741486E-2</v>
      </c>
      <c r="E2993" s="21">
        <f>Prices!K2993</f>
        <v>5.8958062097478336E-3</v>
      </c>
    </row>
    <row r="2994" spans="1:5" x14ac:dyDescent="0.2">
      <c r="A2994" s="41">
        <f>Prices!G2994</f>
        <v>44763</v>
      </c>
      <c r="B2994" s="21">
        <f>Prices!H2994</f>
        <v>1.4620239545838309E-2</v>
      </c>
      <c r="C2994" s="21">
        <f>Prices!I2994</f>
        <v>1.5150287134568563E-2</v>
      </c>
      <c r="D2994" s="21">
        <f>Prices!J2994</f>
        <v>1.3646354840315622E-2</v>
      </c>
      <c r="E2994" s="21">
        <f>Prices!K2994</f>
        <v>9.8613727534571094E-3</v>
      </c>
    </row>
    <row r="2995" spans="1:5" x14ac:dyDescent="0.2">
      <c r="A2995" s="41">
        <f>Prices!G2995</f>
        <v>44764</v>
      </c>
      <c r="B2995" s="21">
        <f>Prices!H2995</f>
        <v>-2.5650045290793559E-3</v>
      </c>
      <c r="C2995" s="21">
        <f>Prices!I2995</f>
        <v>-1.7732481327751737E-2</v>
      </c>
      <c r="D2995" s="21">
        <f>Prices!J2995</f>
        <v>-4.0498677839290953E-2</v>
      </c>
      <c r="E2995" s="21">
        <f>Prices!K2995</f>
        <v>-9.3324668868804972E-3</v>
      </c>
    </row>
    <row r="2996" spans="1:5" x14ac:dyDescent="0.2">
      <c r="A2996" s="41">
        <f>Prices!G2996</f>
        <v>44767</v>
      </c>
      <c r="B2996" s="21">
        <f>Prices!H2996</f>
        <v>-1.4370762815842794E-3</v>
      </c>
      <c r="C2996" s="21">
        <f>Prices!I2996</f>
        <v>-1.0455798225946999E-2</v>
      </c>
      <c r="D2996" s="21">
        <f>Prices!J2996</f>
        <v>-1.7033099562871801E-2</v>
      </c>
      <c r="E2996" s="21">
        <f>Prices!K2996</f>
        <v>1.3151670281865702E-3</v>
      </c>
    </row>
    <row r="2997" spans="1:5" x14ac:dyDescent="0.2">
      <c r="A2997" s="41">
        <f>Prices!G2997</f>
        <v>44768</v>
      </c>
      <c r="B2997" s="21">
        <f>Prices!H2997</f>
        <v>-7.6049068363102018E-2</v>
      </c>
      <c r="C2997" s="21">
        <f>Prices!I2997</f>
        <v>-5.2253606004227793E-2</v>
      </c>
      <c r="D2997" s="21">
        <f>Prices!J2997</f>
        <v>-2.8841761847494318E-2</v>
      </c>
      <c r="E2997" s="21">
        <f>Prices!K2997</f>
        <v>-1.154320264598474E-2</v>
      </c>
    </row>
    <row r="2998" spans="1:5" x14ac:dyDescent="0.2">
      <c r="A2998" s="41">
        <f>Prices!G2998</f>
        <v>44769</v>
      </c>
      <c r="B2998" s="21">
        <f>Prices!H2998</f>
        <v>3.7792992424897885E-2</v>
      </c>
      <c r="C2998" s="21">
        <f>Prices!I2998</f>
        <v>5.3653895381668315E-2</v>
      </c>
      <c r="D2998" s="21">
        <f>Prices!J2998</f>
        <v>7.6029794499878234E-2</v>
      </c>
      <c r="E2998" s="21">
        <f>Prices!K2998</f>
        <v>2.6156273630364879E-2</v>
      </c>
    </row>
    <row r="2999" spans="1:5" x14ac:dyDescent="0.2">
      <c r="A2999" s="41">
        <f>Prices!G2999</f>
        <v>44770</v>
      </c>
      <c r="B2999" s="21">
        <f>Prices!H2999</f>
        <v>2.4962429255983781E-2</v>
      </c>
      <c r="C2999" s="21">
        <f>Prices!I2999</f>
        <v>1.0829111242498746E-2</v>
      </c>
      <c r="D2999" s="21">
        <f>Prices!J2999</f>
        <v>1.0904846361522891E-2</v>
      </c>
      <c r="E2999" s="21">
        <f>Prices!K2999</f>
        <v>1.2133338892619472E-2</v>
      </c>
    </row>
    <row r="3000" spans="1:5" x14ac:dyDescent="0.2">
      <c r="A3000" s="41">
        <f>Prices!G3000</f>
        <v>44771</v>
      </c>
      <c r="B3000" s="21">
        <f>Prices!H3000</f>
        <v>1.7726471168595111E-2</v>
      </c>
      <c r="C3000" s="21">
        <f>Prices!I3000</f>
        <v>0.10361464036913293</v>
      </c>
      <c r="D3000" s="21">
        <f>Prices!J3000</f>
        <v>9.9532943144484687E-3</v>
      </c>
      <c r="E3000" s="21">
        <f>Prices!K3000</f>
        <v>1.4207759977735268E-2</v>
      </c>
    </row>
    <row r="3001" spans="1:5" x14ac:dyDescent="0.2">
      <c r="A3001" s="41">
        <f>Prices!G3001</f>
        <v>44774</v>
      </c>
      <c r="B3001" s="21">
        <f>Prices!H3001</f>
        <v>3.7107054177553016E-3</v>
      </c>
      <c r="C3001" s="21">
        <f>Prices!I3001</f>
        <v>3.2604854398481375E-3</v>
      </c>
      <c r="D3001" s="21">
        <f>Prices!J3001</f>
        <v>1.5306042132733122E-2</v>
      </c>
      <c r="E3001" s="21">
        <f>Prices!K3001</f>
        <v>-2.8230840667121671E-3</v>
      </c>
    </row>
    <row r="3002" spans="1:5" x14ac:dyDescent="0.2">
      <c r="A3002" s="41">
        <f>Prices!G3002</f>
        <v>44775</v>
      </c>
      <c r="B3002" s="21">
        <f>Prices!H3002</f>
        <v>1.0562946621669224E-3</v>
      </c>
      <c r="C3002" s="21">
        <f>Prices!I3002</f>
        <v>-9.0848342229919998E-3</v>
      </c>
      <c r="D3002" s="21">
        <f>Prices!J3002</f>
        <v>4.6092580235292946E-3</v>
      </c>
      <c r="E3002" s="21">
        <f>Prices!K3002</f>
        <v>-6.6623956945633944E-3</v>
      </c>
    </row>
    <row r="3003" spans="1:5" x14ac:dyDescent="0.2">
      <c r="A3003" s="41">
        <f>Prices!G3003</f>
        <v>44776</v>
      </c>
      <c r="B3003" s="21">
        <f>Prices!H3003</f>
        <v>-1.6430661930187988E-2</v>
      </c>
      <c r="C3003" s="21">
        <f>Prices!I3003</f>
        <v>3.9952299136676306E-2</v>
      </c>
      <c r="D3003" s="21">
        <f>Prices!J3003</f>
        <v>1.9809866245159347E-2</v>
      </c>
      <c r="E3003" s="21">
        <f>Prices!K3003</f>
        <v>1.5638477294545039E-2</v>
      </c>
    </row>
    <row r="3004" spans="1:5" x14ac:dyDescent="0.2">
      <c r="A3004" s="41">
        <f>Prices!G3004</f>
        <v>44777</v>
      </c>
      <c r="B3004" s="21">
        <f>Prices!H3004</f>
        <v>-3.7777725850567663E-2</v>
      </c>
      <c r="C3004" s="21">
        <f>Prices!I3004</f>
        <v>2.1860685966162752E-2</v>
      </c>
      <c r="D3004" s="21">
        <f>Prices!J3004</f>
        <v>1.7043367846165447E-2</v>
      </c>
      <c r="E3004" s="21">
        <f>Prices!K3004</f>
        <v>-7.7734029188525344E-4</v>
      </c>
    </row>
    <row r="3005" spans="1:5" x14ac:dyDescent="0.2">
      <c r="A3005" s="41">
        <f>Prices!G3005</f>
        <v>44778</v>
      </c>
      <c r="B3005" s="21">
        <f>Prices!H3005</f>
        <v>8.0433506611210809E-3</v>
      </c>
      <c r="C3005" s="21">
        <f>Prices!I3005</f>
        <v>-1.2414982881185477E-2</v>
      </c>
      <c r="D3005" s="21">
        <f>Prices!J3005</f>
        <v>-1.1761764262128049E-2</v>
      </c>
      <c r="E3005" s="21">
        <f>Prices!K3005</f>
        <v>-1.6257460598946283E-3</v>
      </c>
    </row>
    <row r="3006" spans="1:5" x14ac:dyDescent="0.2">
      <c r="A3006" s="41">
        <f>Prices!G3006</f>
        <v>44781</v>
      </c>
      <c r="B3006" s="21">
        <f>Prices!H3006</f>
        <v>8.1372692009968571E-3</v>
      </c>
      <c r="C3006" s="21">
        <f>Prices!I3006</f>
        <v>-9.8721546121897097E-3</v>
      </c>
      <c r="D3006" s="21">
        <f>Prices!J3006</f>
        <v>-6.2983734666343771E-2</v>
      </c>
      <c r="E3006" s="21">
        <f>Prices!K3006</f>
        <v>-1.2375505279649257E-3</v>
      </c>
    </row>
    <row r="3007" spans="1:5" x14ac:dyDescent="0.2">
      <c r="A3007" s="41">
        <f>Prices!G3007</f>
        <v>44782</v>
      </c>
      <c r="B3007" s="21">
        <f>Prices!H3007</f>
        <v>9.8737399208989763E-3</v>
      </c>
      <c r="C3007" s="21">
        <f>Prices!I3007</f>
        <v>-1.1333490123133894E-2</v>
      </c>
      <c r="D3007" s="21">
        <f>Prices!J3007</f>
        <v>-3.973466008187454E-2</v>
      </c>
      <c r="E3007" s="21">
        <f>Prices!K3007</f>
        <v>-4.2486929535627826E-3</v>
      </c>
    </row>
    <row r="3008" spans="1:5" x14ac:dyDescent="0.2">
      <c r="A3008" s="41">
        <f>Prices!G3008</f>
        <v>44783</v>
      </c>
      <c r="B3008" s="21">
        <f>Prices!H3008</f>
        <v>2.0952001855029561E-3</v>
      </c>
      <c r="C3008" s="21">
        <f>Prices!I3008</f>
        <v>3.5260832449615531E-2</v>
      </c>
      <c r="D3008" s="21">
        <f>Prices!J3008</f>
        <v>5.9171149137364987E-2</v>
      </c>
      <c r="E3008" s="21">
        <f>Prices!K3008</f>
        <v>2.1290637511616195E-2</v>
      </c>
    </row>
    <row r="3009" spans="1:5" x14ac:dyDescent="0.2">
      <c r="A3009" s="41">
        <f>Prices!G3009</f>
        <v>44784</v>
      </c>
      <c r="B3009" s="21">
        <f>Prices!H3009</f>
        <v>9.643926080907618E-3</v>
      </c>
      <c r="C3009" s="21">
        <f>Prices!I3009</f>
        <v>-1.4366829949678417E-2</v>
      </c>
      <c r="D3009" s="21">
        <f>Prices!J3009</f>
        <v>-8.5649324625525214E-3</v>
      </c>
      <c r="E3009" s="21">
        <f>Prices!K3009</f>
        <v>-7.0547375800877887E-4</v>
      </c>
    </row>
    <row r="3010" spans="1:5" x14ac:dyDescent="0.2">
      <c r="A3010" s="41">
        <f>Prices!G3010</f>
        <v>44785</v>
      </c>
      <c r="B3010" s="21">
        <f>Prices!H3010</f>
        <v>1.8486781241455138E-2</v>
      </c>
      <c r="C3010" s="21">
        <f>Prices!I3010</f>
        <v>2.0691152676441282E-2</v>
      </c>
      <c r="D3010" s="21">
        <f>Prices!J3010</f>
        <v>4.2748802663599594E-2</v>
      </c>
      <c r="E3010" s="21">
        <f>Prices!K3010</f>
        <v>1.7322368579518965E-2</v>
      </c>
    </row>
    <row r="3011" spans="1:5" x14ac:dyDescent="0.2">
      <c r="A3011" s="41">
        <f>Prices!G3011</f>
        <v>44788</v>
      </c>
      <c r="B3011" s="21">
        <f>Prices!H3011</f>
        <v>2.874209322384007E-3</v>
      </c>
      <c r="C3011" s="21">
        <f>Prices!I3011</f>
        <v>-2.5775715221839635E-3</v>
      </c>
      <c r="D3011" s="21">
        <f>Prices!J3011</f>
        <v>1.726436633128281E-2</v>
      </c>
      <c r="E3011" s="21">
        <f>Prices!K3011</f>
        <v>3.9695420461935971E-3</v>
      </c>
    </row>
    <row r="3012" spans="1:5" x14ac:dyDescent="0.2">
      <c r="A3012" s="41">
        <f>Prices!G3012</f>
        <v>44789</v>
      </c>
      <c r="B3012" s="21">
        <f>Prices!H3012</f>
        <v>5.1055705630853189E-2</v>
      </c>
      <c r="C3012" s="21">
        <f>Prices!I3012</f>
        <v>1.1174788249587397E-2</v>
      </c>
      <c r="D3012" s="21">
        <f>Prices!J3012</f>
        <v>-8.0390102869040136E-3</v>
      </c>
      <c r="E3012" s="21">
        <f>Prices!K3012</f>
        <v>1.8756795782850499E-3</v>
      </c>
    </row>
    <row r="3013" spans="1:5" x14ac:dyDescent="0.2">
      <c r="A3013" s="41">
        <f>Prices!G3013</f>
        <v>44790</v>
      </c>
      <c r="B3013" s="21">
        <f>Prices!H3013</f>
        <v>1.0763885134771234E-3</v>
      </c>
      <c r="C3013" s="21">
        <f>Prices!I3013</f>
        <v>-1.8510793771328471E-2</v>
      </c>
      <c r="D3013" s="21">
        <f>Prices!J3013</f>
        <v>-2.881520552997896E-2</v>
      </c>
      <c r="E3013" s="21">
        <f>Prices!K3013</f>
        <v>-7.2377948965506311E-3</v>
      </c>
    </row>
    <row r="3014" spans="1:5" x14ac:dyDescent="0.2">
      <c r="A3014" s="41">
        <f>Prices!G3014</f>
        <v>44791</v>
      </c>
      <c r="B3014" s="21">
        <f>Prices!H3014</f>
        <v>-3.2254407600557935E-3</v>
      </c>
      <c r="C3014" s="21">
        <f>Prices!I3014</f>
        <v>1.4074383632274312E-3</v>
      </c>
      <c r="D3014" s="21">
        <f>Prices!J3014</f>
        <v>2.3888968797902699E-2</v>
      </c>
      <c r="E3014" s="21">
        <f>Prices!K3014</f>
        <v>2.26956109710863E-3</v>
      </c>
    </row>
    <row r="3015" spans="1:5" x14ac:dyDescent="0.2">
      <c r="A3015" s="41">
        <f>Prices!G3015</f>
        <v>44792</v>
      </c>
      <c r="B3015" s="21">
        <f>Prices!H3015</f>
        <v>-1.4740882944819506E-2</v>
      </c>
      <c r="C3015" s="21">
        <f>Prices!I3015</f>
        <v>-2.8601597409241397E-2</v>
      </c>
      <c r="D3015" s="21">
        <f>Prices!J3015</f>
        <v>-4.9219708343363089E-2</v>
      </c>
      <c r="E3015" s="21">
        <f>Prices!K3015</f>
        <v>-1.2900001162862273E-2</v>
      </c>
    </row>
    <row r="3016" spans="1:5" x14ac:dyDescent="0.2">
      <c r="A3016" s="41">
        <f>Prices!G3016</f>
        <v>44795</v>
      </c>
      <c r="B3016" s="21">
        <f>Prices!H3016</f>
        <v>-1.7880539726436672E-2</v>
      </c>
      <c r="C3016" s="21">
        <f>Prices!I3016</f>
        <v>-3.6243902596026611E-2</v>
      </c>
      <c r="D3016" s="21">
        <f>Prices!J3016</f>
        <v>-4.5660818129314995E-2</v>
      </c>
      <c r="E3016" s="21">
        <f>Prices!K3016</f>
        <v>-2.1400064899917082E-2</v>
      </c>
    </row>
    <row r="3017" spans="1:5" x14ac:dyDescent="0.2">
      <c r="A3017" s="41">
        <f>Prices!G3017</f>
        <v>44796</v>
      </c>
      <c r="B3017" s="21">
        <f>Prices!H3017</f>
        <v>-4.2356314570702247E-3</v>
      </c>
      <c r="C3017" s="21">
        <f>Prices!I3017</f>
        <v>3.0025063533778429E-3</v>
      </c>
      <c r="D3017" s="21">
        <f>Prices!J3017</f>
        <v>8.6298398080417726E-3</v>
      </c>
      <c r="E3017" s="21">
        <f>Prices!K3017</f>
        <v>-2.2378627005720242E-3</v>
      </c>
    </row>
    <row r="3018" spans="1:5" x14ac:dyDescent="0.2">
      <c r="A3018" s="41">
        <f>Prices!G3018</f>
        <v>44797</v>
      </c>
      <c r="B3018" s="21">
        <f>Prices!H3018</f>
        <v>7.2389005380036932E-3</v>
      </c>
      <c r="C3018" s="21">
        <f>Prices!I3018</f>
        <v>1.3471636476656279E-3</v>
      </c>
      <c r="D3018" s="21">
        <f>Prices!J3018</f>
        <v>2.3863985159504608E-3</v>
      </c>
      <c r="E3018" s="21">
        <f>Prices!K3018</f>
        <v>2.916160673699375E-3</v>
      </c>
    </row>
    <row r="3019" spans="1:5" x14ac:dyDescent="0.2">
      <c r="A3019" s="41">
        <f>Prices!G3019</f>
        <v>44798</v>
      </c>
      <c r="B3019" s="21">
        <f>Prices!H3019</f>
        <v>6.6680865502732169E-3</v>
      </c>
      <c r="C3019" s="21">
        <f>Prices!I3019</f>
        <v>2.6008935869747951E-2</v>
      </c>
      <c r="D3019" s="21">
        <f>Prices!J3019</f>
        <v>4.0123156351517197E-2</v>
      </c>
      <c r="E3019" s="21">
        <f>Prices!K3019</f>
        <v>1.4091605357981374E-2</v>
      </c>
    </row>
    <row r="3020" spans="1:5" x14ac:dyDescent="0.2">
      <c r="A3020" s="41">
        <f>Prices!G3020</f>
        <v>44799</v>
      </c>
      <c r="B3020" s="21">
        <f>Prices!H3020</f>
        <v>-3.1427054814325027E-2</v>
      </c>
      <c r="C3020" s="21">
        <f>Prices!I3020</f>
        <v>-4.7567007991553001E-2</v>
      </c>
      <c r="D3020" s="21">
        <f>Prices!J3020</f>
        <v>-9.2279432219802837E-2</v>
      </c>
      <c r="E3020" s="21">
        <f>Prices!K3020</f>
        <v>-3.3688058702417978E-2</v>
      </c>
    </row>
    <row r="3021" spans="1:5" x14ac:dyDescent="0.2">
      <c r="A3021" s="41">
        <f>Prices!G3021</f>
        <v>44802</v>
      </c>
      <c r="B3021" s="21">
        <f>Prices!H3021</f>
        <v>9.7263237148876511E-3</v>
      </c>
      <c r="C3021" s="21">
        <f>Prices!I3021</f>
        <v>-7.3423074569790581E-3</v>
      </c>
      <c r="D3021" s="21">
        <f>Prices!J3021</f>
        <v>-2.8228784715630062E-2</v>
      </c>
      <c r="E3021" s="21">
        <f>Prices!K3021</f>
        <v>-6.666355876697283E-3</v>
      </c>
    </row>
    <row r="3022" spans="1:5" x14ac:dyDescent="0.2">
      <c r="A3022" s="41">
        <f>Prices!G3022</f>
        <v>44803</v>
      </c>
      <c r="B3022" s="21">
        <f>Prices!H3022</f>
        <v>-3.0102369575736561E-3</v>
      </c>
      <c r="C3022" s="21">
        <f>Prices!I3022</f>
        <v>-8.1670209932894755E-3</v>
      </c>
      <c r="D3022" s="21">
        <f>Prices!J3022</f>
        <v>-2.1074493884204903E-2</v>
      </c>
      <c r="E3022" s="21">
        <f>Prices!K3022</f>
        <v>-1.1028155495070746E-2</v>
      </c>
    </row>
    <row r="3023" spans="1:5" x14ac:dyDescent="0.2">
      <c r="A3023" s="41">
        <f>Prices!G3023</f>
        <v>44804</v>
      </c>
      <c r="B3023" s="21">
        <f>Prices!H3023</f>
        <v>5.2845099068134281E-4</v>
      </c>
      <c r="C3023" s="21">
        <f>Prices!I3023</f>
        <v>-1.5225659640101918E-2</v>
      </c>
      <c r="D3023" s="21">
        <f>Prices!J3023</f>
        <v>-2.4179177623969261E-2</v>
      </c>
      <c r="E3023" s="21">
        <f>Prices!K3023</f>
        <v>-7.8170250787470419E-3</v>
      </c>
    </row>
    <row r="3024" spans="1:5" x14ac:dyDescent="0.2">
      <c r="A3024" s="41">
        <f>Prices!G3024</f>
        <v>44805</v>
      </c>
      <c r="B3024" s="21">
        <f>Prices!H3024</f>
        <v>1.456057176128101E-2</v>
      </c>
      <c r="C3024" s="21">
        <f>Prices!I3024</f>
        <v>8.2827414069679417E-3</v>
      </c>
      <c r="D3024" s="21">
        <f>Prices!J3024</f>
        <v>-7.6652814454218787E-2</v>
      </c>
      <c r="E3024" s="21">
        <f>Prices!K3024</f>
        <v>2.9962321112515511E-3</v>
      </c>
    </row>
    <row r="3025" spans="1:5" x14ac:dyDescent="0.2">
      <c r="A3025" s="41">
        <f>Prices!G3025</f>
        <v>44806</v>
      </c>
      <c r="B3025" s="21">
        <f>Prices!H3025</f>
        <v>-1.1005456502460563E-2</v>
      </c>
      <c r="C3025" s="21">
        <f>Prices!I3025</f>
        <v>-2.4252667871036415E-3</v>
      </c>
      <c r="D3025" s="21">
        <f>Prices!J3025</f>
        <v>-2.0807922044867921E-2</v>
      </c>
      <c r="E3025" s="21">
        <f>Prices!K3025</f>
        <v>-1.0736500484722855E-2</v>
      </c>
    </row>
    <row r="3026" spans="1:5" x14ac:dyDescent="0.2">
      <c r="A3026" s="41">
        <f>Prices!G3026</f>
        <v>44810</v>
      </c>
      <c r="B3026" s="21">
        <f>Prices!H3026</f>
        <v>-4.9621835539524995E-3</v>
      </c>
      <c r="C3026" s="21">
        <f>Prices!I3026</f>
        <v>-1.0979542600132897E-2</v>
      </c>
      <c r="D3026" s="21">
        <f>Prices!J3026</f>
        <v>-1.3336183299120785E-2</v>
      </c>
      <c r="E3026" s="21">
        <f>Prices!K3026</f>
        <v>-4.0950571468376662E-3</v>
      </c>
    </row>
    <row r="3027" spans="1:5" x14ac:dyDescent="0.2">
      <c r="A3027" s="41">
        <f>Prices!G3027</f>
        <v>44811</v>
      </c>
      <c r="B3027" s="21">
        <f>Prices!H3027</f>
        <v>2.5691189784904065E-2</v>
      </c>
      <c r="C3027" s="21">
        <f>Prices!I3027</f>
        <v>2.6722663420556625E-2</v>
      </c>
      <c r="D3027" s="21">
        <f>Prices!J3027</f>
        <v>1.8794889819944816E-2</v>
      </c>
      <c r="E3027" s="21">
        <f>Prices!K3027</f>
        <v>1.8341016450612591E-2</v>
      </c>
    </row>
    <row r="3028" spans="1:5" x14ac:dyDescent="0.2">
      <c r="A3028" s="41">
        <f>Prices!G3028</f>
        <v>44812</v>
      </c>
      <c r="B3028" s="21">
        <f>Prices!H3028</f>
        <v>5.0831575864386993E-3</v>
      </c>
      <c r="C3028" s="21">
        <f>Prices!I3028</f>
        <v>2.6259778443906701E-3</v>
      </c>
      <c r="D3028" s="21">
        <f>Prices!J3028</f>
        <v>2.0125397863105299E-2</v>
      </c>
      <c r="E3028" s="21">
        <f>Prices!K3028</f>
        <v>6.6107220151778723E-3</v>
      </c>
    </row>
    <row r="3029" spans="1:5" x14ac:dyDescent="0.2">
      <c r="A3029" s="41">
        <f>Prices!G3029</f>
        <v>44813</v>
      </c>
      <c r="B3029" s="21">
        <f>Prices!H3029</f>
        <v>3.0053638861672546E-3</v>
      </c>
      <c r="C3029" s="21">
        <f>Prices!I3029</f>
        <v>2.6575233446316515E-2</v>
      </c>
      <c r="D3029" s="21">
        <f>Prices!J3029</f>
        <v>2.8377416399041788E-2</v>
      </c>
      <c r="E3029" s="21">
        <f>Prices!K3029</f>
        <v>1.5271449619951749E-2</v>
      </c>
    </row>
    <row r="3030" spans="1:5" x14ac:dyDescent="0.2">
      <c r="A3030" s="41">
        <f>Prices!G3030</f>
        <v>44816</v>
      </c>
      <c r="B3030" s="21">
        <f>Prices!H3030</f>
        <v>8.9885598260052244E-3</v>
      </c>
      <c r="C3030" s="21">
        <f>Prices!I3030</f>
        <v>2.3861277837446515E-2</v>
      </c>
      <c r="D3030" s="21">
        <f>Prices!J3030</f>
        <v>8.2018821587794832E-3</v>
      </c>
      <c r="E3030" s="21">
        <f>Prices!K3030</f>
        <v>1.0584272812704798E-2</v>
      </c>
    </row>
    <row r="3031" spans="1:5" x14ac:dyDescent="0.2">
      <c r="A3031" s="41">
        <f>Prices!G3031</f>
        <v>44817</v>
      </c>
      <c r="B3031" s="21">
        <f>Prices!H3031</f>
        <v>-2.064164170494243E-2</v>
      </c>
      <c r="C3031" s="21">
        <f>Prices!I3031</f>
        <v>-7.0575283391596799E-2</v>
      </c>
      <c r="D3031" s="21">
        <f>Prices!J3031</f>
        <v>-9.4725998814851775E-2</v>
      </c>
      <c r="E3031" s="21">
        <f>Prices!K3031</f>
        <v>-4.3236613441259619E-2</v>
      </c>
    </row>
    <row r="3032" spans="1:5" x14ac:dyDescent="0.2">
      <c r="A3032" s="41">
        <f>Prices!G3032</f>
        <v>44818</v>
      </c>
      <c r="B3032" s="21">
        <f>Prices!H3032</f>
        <v>-2.2186733147081033E-3</v>
      </c>
      <c r="C3032" s="21">
        <f>Prices!I3032</f>
        <v>1.3641408327491167E-2</v>
      </c>
      <c r="D3032" s="21">
        <f>Prices!J3032</f>
        <v>-2.2845817582428651E-4</v>
      </c>
      <c r="E3032" s="21">
        <f>Prices!K3032</f>
        <v>3.3870122485712972E-3</v>
      </c>
    </row>
    <row r="3033" spans="1:5" x14ac:dyDescent="0.2">
      <c r="A3033" s="41">
        <f>Prices!G3033</f>
        <v>44819</v>
      </c>
      <c r="B3033" s="21">
        <f>Prices!H3033</f>
        <v>-1.0746996054458892E-2</v>
      </c>
      <c r="C3033" s="21">
        <f>Prices!I3033</f>
        <v>-1.7658531662843591E-2</v>
      </c>
      <c r="D3033" s="21">
        <f>Prices!J3033</f>
        <v>-1.5158452703318281E-2</v>
      </c>
      <c r="E3033" s="21">
        <f>Prices!K3033</f>
        <v>-1.1317739155963236E-2</v>
      </c>
    </row>
    <row r="3034" spans="1:5" x14ac:dyDescent="0.2">
      <c r="A3034" s="41">
        <f>Prices!G3034</f>
        <v>44820</v>
      </c>
      <c r="B3034" s="21">
        <f>Prices!H3034</f>
        <v>-2.097947781005268E-3</v>
      </c>
      <c r="C3034" s="21">
        <f>Prices!I3034</f>
        <v>-2.1777003691260677E-2</v>
      </c>
      <c r="D3034" s="21">
        <f>Prices!J3034</f>
        <v>2.0805913753465743E-2</v>
      </c>
      <c r="E3034" s="21">
        <f>Prices!K3034</f>
        <v>-7.1821342089662954E-3</v>
      </c>
    </row>
    <row r="3035" spans="1:5" x14ac:dyDescent="0.2">
      <c r="A3035" s="41">
        <f>Prices!G3035</f>
        <v>44823</v>
      </c>
      <c r="B3035" s="21">
        <f>Prices!H3035</f>
        <v>8.5592108781984231E-3</v>
      </c>
      <c r="C3035" s="21">
        <f>Prices!I3035</f>
        <v>9.147615243075613E-3</v>
      </c>
      <c r="D3035" s="21">
        <f>Prices!J3035</f>
        <v>1.3941492047404358E-2</v>
      </c>
      <c r="E3035" s="21">
        <f>Prices!K3035</f>
        <v>6.85710085769764E-3</v>
      </c>
    </row>
    <row r="3036" spans="1:5" x14ac:dyDescent="0.2">
      <c r="A3036" s="41">
        <f>Prices!G3036</f>
        <v>44824</v>
      </c>
      <c r="B3036" s="21">
        <f>Prices!H3036</f>
        <v>-5.8065423145317865E-3</v>
      </c>
      <c r="C3036" s="21">
        <f>Prices!I3036</f>
        <v>-1.981390363138591E-2</v>
      </c>
      <c r="D3036" s="21">
        <f>Prices!J3036</f>
        <v>-1.5393758339386721E-2</v>
      </c>
      <c r="E3036" s="21">
        <f>Prices!K3036</f>
        <v>-1.127210311216853E-2</v>
      </c>
    </row>
    <row r="3037" spans="1:5" x14ac:dyDescent="0.2">
      <c r="A3037" s="41">
        <f>Prices!G3037</f>
        <v>44825</v>
      </c>
      <c r="B3037" s="21">
        <f>Prices!H3037</f>
        <v>9.1351293978740086E-3</v>
      </c>
      <c r="C3037" s="21">
        <f>Prices!I3037</f>
        <v>-2.9871523269566658E-2</v>
      </c>
      <c r="D3037" s="21">
        <f>Prices!J3037</f>
        <v>6.4511848159869434E-3</v>
      </c>
      <c r="E3037" s="21">
        <f>Prices!K3037</f>
        <v>-1.7116493599189209E-2</v>
      </c>
    </row>
    <row r="3038" spans="1:5" x14ac:dyDescent="0.2">
      <c r="A3038" s="41">
        <f>Prices!G3038</f>
        <v>44826</v>
      </c>
      <c r="B3038" s="21">
        <f>Prices!H3038</f>
        <v>-1.0239747454948734E-2</v>
      </c>
      <c r="C3038" s="21">
        <f>Prices!I3038</f>
        <v>-1.0376272065643177E-2</v>
      </c>
      <c r="D3038" s="21">
        <f>Prices!J3038</f>
        <v>-5.2786552706448275E-2</v>
      </c>
      <c r="E3038" s="21">
        <f>Prices!K3038</f>
        <v>-8.4275811355554175E-3</v>
      </c>
    </row>
    <row r="3039" spans="1:5" x14ac:dyDescent="0.2">
      <c r="A3039" s="41">
        <f>Prices!G3039</f>
        <v>44827</v>
      </c>
      <c r="B3039" s="21">
        <f>Prices!H3039</f>
        <v>-2.4964382014275886E-2</v>
      </c>
      <c r="C3039" s="21">
        <f>Prices!I3039</f>
        <v>-3.0091201706750392E-2</v>
      </c>
      <c r="D3039" s="21">
        <f>Prices!J3039</f>
        <v>-3.5823780113892756E-3</v>
      </c>
      <c r="E3039" s="21">
        <f>Prices!K3039</f>
        <v>-1.7232619078902833E-2</v>
      </c>
    </row>
    <row r="3040" spans="1:5" x14ac:dyDescent="0.2">
      <c r="A3040" s="41">
        <f>Prices!G3040</f>
        <v>44830</v>
      </c>
      <c r="B3040" s="21">
        <f>Prices!H3040</f>
        <v>9.6109662295679882E-3</v>
      </c>
      <c r="C3040" s="21">
        <f>Prices!I3040</f>
        <v>1.2040804310502473E-2</v>
      </c>
      <c r="D3040" s="21">
        <f>Prices!J3040</f>
        <v>-2.3010484794836472E-2</v>
      </c>
      <c r="E3040" s="21">
        <f>Prices!K3040</f>
        <v>-1.0340526099595904E-2</v>
      </c>
    </row>
    <row r="3041" spans="1:5" x14ac:dyDescent="0.2">
      <c r="A3041" s="41">
        <f>Prices!G3041</f>
        <v>44831</v>
      </c>
      <c r="B3041" s="21">
        <f>Prices!H3041</f>
        <v>-2.7415787440463976E-3</v>
      </c>
      <c r="C3041" s="21">
        <f>Prices!I3041</f>
        <v>-6.4263811581452002E-3</v>
      </c>
      <c r="D3041" s="21">
        <f>Prices!J3041</f>
        <v>1.5129295160637213E-2</v>
      </c>
      <c r="E3041" s="21">
        <f>Prices!K3041</f>
        <v>-2.1203598092787157E-3</v>
      </c>
    </row>
    <row r="3042" spans="1:5" x14ac:dyDescent="0.2">
      <c r="A3042" s="41">
        <f>Prices!G3042</f>
        <v>44832</v>
      </c>
      <c r="B3042" s="21">
        <f>Prices!H3042</f>
        <v>1.6494783312970732E-2</v>
      </c>
      <c r="C3042" s="21">
        <f>Prices!I3042</f>
        <v>3.1465765960813297E-2</v>
      </c>
      <c r="D3042" s="21">
        <f>Prices!J3042</f>
        <v>2.6020904978155013E-2</v>
      </c>
      <c r="E3042" s="21">
        <f>Prices!K3042</f>
        <v>1.9672139926572019E-2</v>
      </c>
    </row>
    <row r="3043" spans="1:5" x14ac:dyDescent="0.2">
      <c r="A3043" s="41">
        <f>Prices!G3043</f>
        <v>44833</v>
      </c>
      <c r="B3043" s="21">
        <f>Prices!H3043</f>
        <v>-6.4609101359665569E-3</v>
      </c>
      <c r="C3043" s="21">
        <f>Prices!I3043</f>
        <v>-2.720107569593877E-2</v>
      </c>
      <c r="D3043" s="21">
        <f>Prices!J3043</f>
        <v>-4.0515065632534819E-2</v>
      </c>
      <c r="E3043" s="21">
        <f>Prices!K3043</f>
        <v>-2.1126437783962726E-2</v>
      </c>
    </row>
    <row r="3044" spans="1:5" x14ac:dyDescent="0.2">
      <c r="A3044" s="41">
        <f>Prices!G3044</f>
        <v>44834</v>
      </c>
      <c r="B3044" s="21">
        <f>Prices!H3044</f>
        <v>-1.9281444110159938E-2</v>
      </c>
      <c r="C3044" s="21">
        <f>Prices!I3044</f>
        <v>-1.5679469088794806E-2</v>
      </c>
      <c r="D3044" s="21">
        <f>Prices!J3044</f>
        <v>-6.6285320408902004E-3</v>
      </c>
      <c r="E3044" s="21">
        <f>Prices!K3044</f>
        <v>-1.5066695903807492E-2</v>
      </c>
    </row>
    <row r="3045" spans="1:5" x14ac:dyDescent="0.2">
      <c r="A3045" s="41">
        <f>Prices!G3045</f>
        <v>44837</v>
      </c>
      <c r="B3045" s="21">
        <f>Prices!H3045</f>
        <v>2.1819456500507924E-2</v>
      </c>
      <c r="C3045" s="21">
        <f>Prices!I3045</f>
        <v>2.5486701769911413E-2</v>
      </c>
      <c r="D3045" s="21">
        <f>Prices!J3045</f>
        <v>3.0727492791356337E-2</v>
      </c>
      <c r="E3045" s="21">
        <f>Prices!K3045</f>
        <v>2.5883895106448618E-2</v>
      </c>
    </row>
    <row r="3046" spans="1:5" x14ac:dyDescent="0.2">
      <c r="A3046" s="41">
        <f>Prices!G3046</f>
        <v>44838</v>
      </c>
      <c r="B3046" s="21">
        <f>Prices!H3046</f>
        <v>1.2978104298113189E-2</v>
      </c>
      <c r="C3046" s="21">
        <f>Prices!I3046</f>
        <v>4.4960296180469372E-2</v>
      </c>
      <c r="D3046" s="21">
        <f>Prices!J3046</f>
        <v>5.2349858357485513E-2</v>
      </c>
      <c r="E3046" s="21">
        <f>Prices!K3046</f>
        <v>3.0583700676563463E-2</v>
      </c>
    </row>
    <row r="3047" spans="1:5" x14ac:dyDescent="0.2">
      <c r="A3047" s="41">
        <f>Prices!G3047</f>
        <v>44839</v>
      </c>
      <c r="B3047" s="21">
        <f>Prices!H3047</f>
        <v>-9.906785694249633E-3</v>
      </c>
      <c r="C3047" s="21">
        <f>Prices!I3047</f>
        <v>-1.1561599164074954E-3</v>
      </c>
      <c r="D3047" s="21">
        <f>Prices!J3047</f>
        <v>3.1896677785392402E-3</v>
      </c>
      <c r="E3047" s="21">
        <f>Prices!K3047</f>
        <v>-2.0179489300040654E-3</v>
      </c>
    </row>
    <row r="3048" spans="1:5" x14ac:dyDescent="0.2">
      <c r="A3048" s="41">
        <f>Prices!G3048</f>
        <v>44840</v>
      </c>
      <c r="B3048" s="21">
        <f>Prices!H3048</f>
        <v>-9.3289520363900365E-3</v>
      </c>
      <c r="C3048" s="21">
        <f>Prices!I3048</f>
        <v>-5.3740704147137164E-3</v>
      </c>
      <c r="D3048" s="21">
        <f>Prices!J3048</f>
        <v>-5.9807777869649303E-3</v>
      </c>
      <c r="E3048" s="21">
        <f>Prices!K3048</f>
        <v>-1.0245080645073235E-2</v>
      </c>
    </row>
    <row r="3049" spans="1:5" x14ac:dyDescent="0.2">
      <c r="A3049" s="41">
        <f>Prices!G3049</f>
        <v>44841</v>
      </c>
      <c r="B3049" s="21">
        <f>Prices!H3049</f>
        <v>-2.3693854666881547E-2</v>
      </c>
      <c r="C3049" s="21">
        <f>Prices!I3049</f>
        <v>-4.7714092702296873E-2</v>
      </c>
      <c r="D3049" s="21">
        <f>Prices!J3049</f>
        <v>-8.0274121485858108E-2</v>
      </c>
      <c r="E3049" s="21">
        <f>Prices!K3049</f>
        <v>-2.8003617937660263E-2</v>
      </c>
    </row>
    <row r="3050" spans="1:5" x14ac:dyDescent="0.2">
      <c r="A3050" s="41">
        <f>Prices!G3050</f>
        <v>44844</v>
      </c>
      <c r="B3050" s="21">
        <f>Prices!H3050</f>
        <v>5.9117966109648781E-3</v>
      </c>
      <c r="C3050" s="21">
        <f>Prices!I3050</f>
        <v>-7.7688496739284352E-3</v>
      </c>
      <c r="D3050" s="21">
        <f>Prices!J3050</f>
        <v>-3.3620378805934714E-2</v>
      </c>
      <c r="E3050" s="21">
        <f>Prices!K3050</f>
        <v>-7.4924634881655683E-3</v>
      </c>
    </row>
    <row r="3051" spans="1:5" x14ac:dyDescent="0.2">
      <c r="A3051" s="41">
        <f>Prices!G3051</f>
        <v>44845</v>
      </c>
      <c r="B3051" s="21">
        <f>Prices!H3051</f>
        <v>2.5904598847237538E-2</v>
      </c>
      <c r="C3051" s="21">
        <f>Prices!I3051</f>
        <v>-1.2844190403092592E-2</v>
      </c>
      <c r="D3051" s="21">
        <f>Prices!J3051</f>
        <v>-7.1980701476309639E-3</v>
      </c>
      <c r="E3051" s="21">
        <f>Prices!K3051</f>
        <v>-6.5191758635009256E-3</v>
      </c>
    </row>
    <row r="3052" spans="1:5" x14ac:dyDescent="0.2">
      <c r="A3052" s="41">
        <f>Prices!G3052</f>
        <v>44846</v>
      </c>
      <c r="B3052" s="21">
        <f>Prices!H3052</f>
        <v>-1.1306234174216567E-2</v>
      </c>
      <c r="C3052" s="21">
        <f>Prices!I3052</f>
        <v>6.1492060024443962E-3</v>
      </c>
      <c r="D3052" s="21">
        <f>Prices!J3052</f>
        <v>-7.422681151164956E-3</v>
      </c>
      <c r="E3052" s="21">
        <f>Prices!K3052</f>
        <v>-3.2907732611127116E-3</v>
      </c>
    </row>
    <row r="3053" spans="1:5" x14ac:dyDescent="0.2">
      <c r="A3053" s="41">
        <f>Prices!G3053</f>
        <v>44847</v>
      </c>
      <c r="B3053" s="21">
        <f>Prices!H3053</f>
        <v>8.4623581427719103E-3</v>
      </c>
      <c r="C3053" s="21">
        <f>Prices!I3053</f>
        <v>-3.2772603638981934E-3</v>
      </c>
      <c r="D3053" s="21">
        <f>Prices!J3053</f>
        <v>4.0000039650226471E-2</v>
      </c>
      <c r="E3053" s="21">
        <f>Prices!K3053</f>
        <v>2.5965642515437759E-2</v>
      </c>
    </row>
    <row r="3054" spans="1:5" x14ac:dyDescent="0.2">
      <c r="A3054" s="41">
        <f>Prices!G3054</f>
        <v>44848</v>
      </c>
      <c r="B3054" s="21">
        <f>Prices!H3054</f>
        <v>-1.398554954140422E-2</v>
      </c>
      <c r="C3054" s="21">
        <f>Prices!I3054</f>
        <v>-5.0031079356947394E-2</v>
      </c>
      <c r="D3054" s="21">
        <f>Prices!J3054</f>
        <v>-6.1287645892769915E-2</v>
      </c>
      <c r="E3054" s="21">
        <f>Prices!K3054</f>
        <v>-2.3662663684481222E-2</v>
      </c>
    </row>
    <row r="3055" spans="1:5" x14ac:dyDescent="0.2">
      <c r="A3055" s="41">
        <f>Prices!G3055</f>
        <v>44851</v>
      </c>
      <c r="B3055" s="21">
        <f>Prices!H3055</f>
        <v>7.2070756549984663E-3</v>
      </c>
      <c r="C3055" s="21">
        <f>Prices!I3055</f>
        <v>6.4452753071289726E-2</v>
      </c>
      <c r="D3055" s="21">
        <f>Prices!J3055</f>
        <v>5.8875773200079307E-2</v>
      </c>
      <c r="E3055" s="21">
        <f>Prices!K3055</f>
        <v>2.6480052357156447E-2</v>
      </c>
    </row>
    <row r="3056" spans="1:5" x14ac:dyDescent="0.2">
      <c r="A3056" s="41">
        <f>Prices!G3056</f>
        <v>44852</v>
      </c>
      <c r="B3056" s="21">
        <f>Prices!H3056</f>
        <v>2.108536303915445E-2</v>
      </c>
      <c r="C3056" s="21">
        <f>Prices!I3056</f>
        <v>2.2585461636990045E-2</v>
      </c>
      <c r="D3056" s="21">
        <f>Prices!J3056</f>
        <v>6.6455260075855005E-3</v>
      </c>
      <c r="E3056" s="21">
        <f>Prices!K3056</f>
        <v>1.1427569586305086E-2</v>
      </c>
    </row>
    <row r="3057" spans="1:5" x14ac:dyDescent="0.2">
      <c r="A3057" s="41">
        <f>Prices!G3057</f>
        <v>44853</v>
      </c>
      <c r="B3057" s="21">
        <f>Prices!H3057</f>
        <v>-2.8328938593453622E-3</v>
      </c>
      <c r="C3057" s="21">
        <f>Prices!I3057</f>
        <v>-1.1086291623824684E-2</v>
      </c>
      <c r="D3057" s="21">
        <f>Prices!J3057</f>
        <v>7.0192670066611118E-3</v>
      </c>
      <c r="E3057" s="21">
        <f>Prices!K3057</f>
        <v>-6.6720971976843568E-3</v>
      </c>
    </row>
    <row r="3058" spans="1:5" x14ac:dyDescent="0.2">
      <c r="A3058" s="41">
        <f>Prices!G3058</f>
        <v>44854</v>
      </c>
      <c r="B3058" s="21">
        <f>Prices!H3058</f>
        <v>2.4671267321206827E-3</v>
      </c>
      <c r="C3058" s="21">
        <f>Prices!I3058</f>
        <v>1.5642678410470179E-3</v>
      </c>
      <c r="D3058" s="21">
        <f>Prices!J3058</f>
        <v>1.1866220251455006E-2</v>
      </c>
      <c r="E3058" s="21">
        <f>Prices!K3058</f>
        <v>-7.9509097575423127E-3</v>
      </c>
    </row>
    <row r="3059" spans="1:5" x14ac:dyDescent="0.2">
      <c r="A3059" s="41">
        <f>Prices!G3059</f>
        <v>44855</v>
      </c>
      <c r="B3059" s="21">
        <f>Prices!H3059</f>
        <v>2.0210370508204067E-2</v>
      </c>
      <c r="C3059" s="21">
        <f>Prices!I3059</f>
        <v>3.5314531019522644E-2</v>
      </c>
      <c r="D3059" s="21">
        <f>Prices!J3059</f>
        <v>2.2305936528728365E-2</v>
      </c>
      <c r="E3059" s="21">
        <f>Prices!K3059</f>
        <v>2.3724819905171612E-2</v>
      </c>
    </row>
    <row r="3060" spans="1:5" x14ac:dyDescent="0.2">
      <c r="A3060" s="41">
        <f>Prices!G3060</f>
        <v>44858</v>
      </c>
      <c r="B3060" s="21">
        <f>Prices!H3060</f>
        <v>1.9078900673329582E-2</v>
      </c>
      <c r="C3060" s="21">
        <f>Prices!I3060</f>
        <v>4.1904123471097066E-3</v>
      </c>
      <c r="D3060" s="21">
        <f>Prices!J3060</f>
        <v>1.0669241017688513E-2</v>
      </c>
      <c r="E3060" s="21">
        <f>Prices!K3060</f>
        <v>1.1881976683765227E-2</v>
      </c>
    </row>
    <row r="3061" spans="1:5" x14ac:dyDescent="0.2">
      <c r="A3061" s="41">
        <f>Prices!G3061</f>
        <v>44859</v>
      </c>
      <c r="B3061" s="21">
        <f>Prices!H3061</f>
        <v>4.7343627472578882E-3</v>
      </c>
      <c r="C3061" s="21">
        <f>Prices!I3061</f>
        <v>6.5097546482466573E-3</v>
      </c>
      <c r="D3061" s="21">
        <f>Prices!J3061</f>
        <v>5.2543812305484661E-2</v>
      </c>
      <c r="E3061" s="21">
        <f>Prices!K3061</f>
        <v>1.6266654439300865E-2</v>
      </c>
    </row>
    <row r="3062" spans="1:5" x14ac:dyDescent="0.2">
      <c r="A3062" s="41">
        <f>Prices!G3062</f>
        <v>44860</v>
      </c>
      <c r="B3062" s="21">
        <f>Prices!H3062</f>
        <v>7.6388965172419915E-3</v>
      </c>
      <c r="C3062" s="21">
        <f>Prices!I3062</f>
        <v>-4.0961814771498517E-2</v>
      </c>
      <c r="D3062" s="21">
        <f>Prices!J3062</f>
        <v>-2.7524368687569023E-2</v>
      </c>
      <c r="E3062" s="21">
        <f>Prices!K3062</f>
        <v>-7.3877158747779337E-3</v>
      </c>
    </row>
    <row r="3063" spans="1:5" x14ac:dyDescent="0.2">
      <c r="A3063" s="41">
        <f>Prices!G3063</f>
        <v>44861</v>
      </c>
      <c r="B3063" s="21">
        <f>Prices!H3063</f>
        <v>-2.9049044293966773E-3</v>
      </c>
      <c r="C3063" s="21">
        <f>Prices!I3063</f>
        <v>-4.0636386388080314E-2</v>
      </c>
      <c r="D3063" s="21">
        <f>Prices!J3063</f>
        <v>2.1712148062289716E-2</v>
      </c>
      <c r="E3063" s="21">
        <f>Prices!K3063</f>
        <v>-6.082610662534349E-3</v>
      </c>
    </row>
    <row r="3064" spans="1:5" x14ac:dyDescent="0.2">
      <c r="A3064" s="41">
        <f>Prices!G3064</f>
        <v>44862</v>
      </c>
      <c r="B3064" s="21">
        <f>Prices!H3064</f>
        <v>1.2648329459115608E-2</v>
      </c>
      <c r="C3064" s="21">
        <f>Prices!I3064</f>
        <v>-6.8042496946992159E-2</v>
      </c>
      <c r="D3064" s="21">
        <f>Prices!J3064</f>
        <v>4.9939237591081653E-2</v>
      </c>
      <c r="E3064" s="21">
        <f>Prices!K3064</f>
        <v>2.4626377956375345E-2</v>
      </c>
    </row>
    <row r="3065" spans="1:5" x14ac:dyDescent="0.2">
      <c r="A3065" s="41">
        <f>Prices!G3065</f>
        <v>44865</v>
      </c>
      <c r="B3065" s="21">
        <f>Prices!H3065</f>
        <v>-1.2630577400683806E-3</v>
      </c>
      <c r="C3065" s="21">
        <f>Prices!I3065</f>
        <v>-9.3801495531713464E-3</v>
      </c>
      <c r="D3065" s="21">
        <f>Prices!J3065</f>
        <v>-2.4360308851240853E-2</v>
      </c>
      <c r="E3065" s="21">
        <f>Prices!K3065</f>
        <v>-7.4544043311791652E-3</v>
      </c>
    </row>
    <row r="3066" spans="1:5" x14ac:dyDescent="0.2">
      <c r="A3066" s="41">
        <f>Prices!G3066</f>
        <v>44866</v>
      </c>
      <c r="B3066" s="21">
        <f>Prices!H3066</f>
        <v>-4.496661574698281E-3</v>
      </c>
      <c r="C3066" s="21">
        <f>Prices!I3066</f>
        <v>-5.5154249781626308E-2</v>
      </c>
      <c r="D3066" s="21">
        <f>Prices!J3066</f>
        <v>3.4081972129169635E-3</v>
      </c>
      <c r="E3066" s="21">
        <f>Prices!K3066</f>
        <v>-4.1012303994403254E-3</v>
      </c>
    </row>
    <row r="3067" spans="1:5" x14ac:dyDescent="0.2">
      <c r="A3067" s="41">
        <f>Prices!G3067</f>
        <v>44867</v>
      </c>
      <c r="B3067" s="21">
        <f>Prices!H3067</f>
        <v>-6.6340024048134683E-3</v>
      </c>
      <c r="C3067" s="21">
        <f>Prices!I3067</f>
        <v>-4.8248766666092902E-2</v>
      </c>
      <c r="D3067" s="21">
        <f>Prices!J3067</f>
        <v>-2.3923779640923404E-2</v>
      </c>
      <c r="E3067" s="21">
        <f>Prices!K3067</f>
        <v>-2.5001985049611042E-2</v>
      </c>
    </row>
    <row r="3068" spans="1:5" x14ac:dyDescent="0.2">
      <c r="A3068" s="41">
        <f>Prices!G3068</f>
        <v>44868</v>
      </c>
      <c r="B3068" s="21">
        <f>Prices!H3068</f>
        <v>-2.1326731724281378E-4</v>
      </c>
      <c r="C3068" s="21">
        <f>Prices!I3068</f>
        <v>-3.061224072748947E-2</v>
      </c>
      <c r="D3068" s="21">
        <f>Prices!J3068</f>
        <v>1.5280966505899718E-2</v>
      </c>
      <c r="E3068" s="21">
        <f>Prices!K3068</f>
        <v>-1.0585992096309393E-2</v>
      </c>
    </row>
    <row r="3069" spans="1:5" x14ac:dyDescent="0.2">
      <c r="A3069" s="41">
        <f>Prices!G3069</f>
        <v>44869</v>
      </c>
      <c r="B3069" s="21">
        <f>Prices!H3069</f>
        <v>1.7766309690274906E-3</v>
      </c>
      <c r="C3069" s="21">
        <f>Prices!I3069</f>
        <v>1.8812992750508073E-2</v>
      </c>
      <c r="D3069" s="21">
        <f>Prices!J3069</f>
        <v>5.4764917828952653E-2</v>
      </c>
      <c r="E3069" s="21">
        <f>Prices!K3069</f>
        <v>1.3618724601319743E-2</v>
      </c>
    </row>
    <row r="3070" spans="1:5" x14ac:dyDescent="0.2">
      <c r="A3070" s="41">
        <f>Prices!G3070</f>
        <v>44872</v>
      </c>
      <c r="B3070" s="21">
        <f>Prices!H3070</f>
        <v>1.0498702069984746E-2</v>
      </c>
      <c r="C3070" s="21">
        <f>Prices!I3070</f>
        <v>-4.9461921672981912E-3</v>
      </c>
      <c r="D3070" s="21">
        <f>Prices!J3070</f>
        <v>1.0243168570822858E-2</v>
      </c>
      <c r="E3070" s="21">
        <f>Prices!K3070</f>
        <v>9.6139819201217502E-3</v>
      </c>
    </row>
    <row r="3071" spans="1:5" x14ac:dyDescent="0.2">
      <c r="A3071" s="41">
        <f>Prices!G3071</f>
        <v>44873</v>
      </c>
      <c r="B3071" s="21">
        <f>Prices!H3071</f>
        <v>2.3868078886852117E-3</v>
      </c>
      <c r="C3071" s="21">
        <f>Prices!I3071</f>
        <v>-6.0752836342853334E-3</v>
      </c>
      <c r="D3071" s="21">
        <f>Prices!J3071</f>
        <v>2.1047411102611102E-2</v>
      </c>
      <c r="E3071" s="21">
        <f>Prices!K3071</f>
        <v>5.597892646239222E-3</v>
      </c>
    </row>
    <row r="3072" spans="1:5" x14ac:dyDescent="0.2">
      <c r="A3072" s="41">
        <f>Prices!G3072</f>
        <v>44874</v>
      </c>
      <c r="B3072" s="21">
        <f>Prices!H3072</f>
        <v>-2.3251015334714648E-2</v>
      </c>
      <c r="C3072" s="21">
        <f>Prices!I3072</f>
        <v>-4.2676192782929445E-2</v>
      </c>
      <c r="D3072" s="21">
        <f>Prices!J3072</f>
        <v>-5.6567625361220175E-2</v>
      </c>
      <c r="E3072" s="21">
        <f>Prices!K3072</f>
        <v>-2.0777886940752999E-2</v>
      </c>
    </row>
    <row r="3073" spans="1:5" x14ac:dyDescent="0.2">
      <c r="A3073" s="41">
        <f>Prices!G3073</f>
        <v>44875</v>
      </c>
      <c r="B3073" s="21">
        <f>Prices!H3073</f>
        <v>2.0721351577756661E-2</v>
      </c>
      <c r="C3073" s="21">
        <f>Prices!I3073</f>
        <v>0.12177847613518544</v>
      </c>
      <c r="D3073" s="21">
        <f>Prices!J3073</f>
        <v>0.14329290339796952</v>
      </c>
      <c r="E3073" s="21">
        <f>Prices!K3073</f>
        <v>5.5434484411510221E-2</v>
      </c>
    </row>
    <row r="3074" spans="1:5" x14ac:dyDescent="0.2">
      <c r="A3074" s="41">
        <f>Prices!G3074</f>
        <v>44876</v>
      </c>
      <c r="B3074" s="21">
        <f>Prices!H3074</f>
        <v>1.5453911628753726E-3</v>
      </c>
      <c r="C3074" s="21">
        <f>Prices!I3074</f>
        <v>4.3050851375244115E-2</v>
      </c>
      <c r="D3074" s="21">
        <f>Prices!J3074</f>
        <v>3.6634714060577611E-2</v>
      </c>
      <c r="E3074" s="21">
        <f>Prices!K3074</f>
        <v>9.2407469268123155E-3</v>
      </c>
    </row>
    <row r="3075" spans="1:5" x14ac:dyDescent="0.2">
      <c r="A3075" s="41">
        <f>Prices!G3075</f>
        <v>44879</v>
      </c>
      <c r="B3075" s="21">
        <f>Prices!H3075</f>
        <v>-2.9387001187543303E-2</v>
      </c>
      <c r="C3075" s="21">
        <f>Prices!I3075</f>
        <v>-2.2819754136940262E-2</v>
      </c>
      <c r="D3075" s="21">
        <f>Prices!J3075</f>
        <v>-1.9600228154160737E-3</v>
      </c>
      <c r="E3075" s="21">
        <f>Prices!K3075</f>
        <v>-8.9357771379996453E-3</v>
      </c>
    </row>
    <row r="3076" spans="1:5" x14ac:dyDescent="0.2">
      <c r="A3076" s="41">
        <f>Prices!G3076</f>
        <v>44880</v>
      </c>
      <c r="B3076" s="21">
        <f>Prices!H3076</f>
        <v>6.5394904481377233E-2</v>
      </c>
      <c r="C3076" s="21">
        <f>Prices!I3076</f>
        <v>4.5690383772742926E-3</v>
      </c>
      <c r="D3076" s="21">
        <f>Prices!J3076</f>
        <v>2.2767749667701453E-2</v>
      </c>
      <c r="E3076" s="21">
        <f>Prices!K3076</f>
        <v>8.7131164318656751E-3</v>
      </c>
    </row>
    <row r="3077" spans="1:5" x14ac:dyDescent="0.2">
      <c r="A3077" s="41">
        <f>Prices!G3077</f>
        <v>44881</v>
      </c>
      <c r="B3077" s="21">
        <f>Prices!H3077</f>
        <v>7.189405347206395E-3</v>
      </c>
      <c r="C3077" s="21">
        <f>Prices!I3077</f>
        <v>-1.8394983273865462E-2</v>
      </c>
      <c r="D3077" s="21">
        <f>Prices!J3077</f>
        <v>-4.5361704851522355E-2</v>
      </c>
      <c r="E3077" s="21">
        <f>Prices!K3077</f>
        <v>-8.2520463971864633E-3</v>
      </c>
    </row>
    <row r="3078" spans="1:5" x14ac:dyDescent="0.2">
      <c r="A3078" s="41">
        <f>Prices!G3078</f>
        <v>44882</v>
      </c>
      <c r="B3078" s="21">
        <f>Prices!H3078</f>
        <v>-3.3671835830388283E-3</v>
      </c>
      <c r="C3078" s="21">
        <f>Prices!I3078</f>
        <v>-2.3373190030104185E-2</v>
      </c>
      <c r="D3078" s="21">
        <f>Prices!J3078</f>
        <v>-1.4644884267341562E-2</v>
      </c>
      <c r="E3078" s="21">
        <f>Prices!K3078</f>
        <v>-3.0893227171727711E-3</v>
      </c>
    </row>
    <row r="3079" spans="1:5" x14ac:dyDescent="0.2">
      <c r="A3079" s="41">
        <f>Prices!G3079</f>
        <v>44883</v>
      </c>
      <c r="B3079" s="21">
        <f>Prices!H3079</f>
        <v>1.5067655787588164E-2</v>
      </c>
      <c r="C3079" s="21">
        <f>Prices!I3079</f>
        <v>-7.4854938476838218E-3</v>
      </c>
      <c r="D3079" s="21">
        <f>Prices!J3079</f>
        <v>-1.7095068166445015E-2</v>
      </c>
      <c r="E3079" s="21">
        <f>Prices!K3079</f>
        <v>4.7585818331010721E-3</v>
      </c>
    </row>
    <row r="3080" spans="1:5" x14ac:dyDescent="0.2">
      <c r="A3080" s="41">
        <f>Prices!G3080</f>
        <v>44886</v>
      </c>
      <c r="B3080" s="21">
        <f>Prices!H3080</f>
        <v>6.1237825304506178E-3</v>
      </c>
      <c r="C3080" s="21">
        <f>Prices!I3080</f>
        <v>-1.7845765040215733E-2</v>
      </c>
      <c r="D3080" s="21">
        <f>Prices!J3080</f>
        <v>-5.9705297284776693E-3</v>
      </c>
      <c r="E3080" s="21">
        <f>Prices!K3080</f>
        <v>-3.883688828255627E-3</v>
      </c>
    </row>
    <row r="3081" spans="1:5" x14ac:dyDescent="0.2">
      <c r="A3081" s="41">
        <f>Prices!G3081</f>
        <v>44887</v>
      </c>
      <c r="B3081" s="21">
        <f>Prices!H3081</f>
        <v>3.5728115368477329E-3</v>
      </c>
      <c r="C3081" s="21">
        <f>Prices!I3081</f>
        <v>8.0034379987363735E-3</v>
      </c>
      <c r="D3081" s="21">
        <f>Prices!J3081</f>
        <v>4.7071740123681094E-2</v>
      </c>
      <c r="E3081" s="21">
        <f>Prices!K3081</f>
        <v>1.3579988000126386E-2</v>
      </c>
    </row>
    <row r="3082" spans="1:5" x14ac:dyDescent="0.2">
      <c r="A3082" s="41">
        <f>Prices!G3082</f>
        <v>44888</v>
      </c>
      <c r="B3082" s="21">
        <f>Prices!H3082</f>
        <v>4.8123113848806921E-3</v>
      </c>
      <c r="C3082" s="21">
        <f>Prices!I3082</f>
        <v>9.9785443179674083E-3</v>
      </c>
      <c r="D3082" s="21">
        <f>Prices!J3082</f>
        <v>2.9991310305377938E-2</v>
      </c>
      <c r="E3082" s="21">
        <f>Prices!K3082</f>
        <v>5.9146892377957005E-3</v>
      </c>
    </row>
    <row r="3083" spans="1:5" x14ac:dyDescent="0.2">
      <c r="A3083" s="41">
        <f>Prices!G3083</f>
        <v>44890</v>
      </c>
      <c r="B3083" s="21">
        <f>Prices!H3083</f>
        <v>4.2646608507072702E-3</v>
      </c>
      <c r="C3083" s="21">
        <f>Prices!I3083</f>
        <v>-7.6489281954165156E-3</v>
      </c>
      <c r="D3083" s="21">
        <f>Prices!J3083</f>
        <v>-1.5073598453676729E-2</v>
      </c>
      <c r="E3083" s="21">
        <f>Prices!K3083</f>
        <v>-2.8304430237169331E-4</v>
      </c>
    </row>
    <row r="3084" spans="1:5" x14ac:dyDescent="0.2">
      <c r="A3084" s="41">
        <f>Prices!G3084</f>
        <v>44893</v>
      </c>
      <c r="B3084" s="21">
        <f>Prices!H3084</f>
        <v>2.8744498396041204E-3</v>
      </c>
      <c r="C3084" s="21">
        <f>Prices!I3084</f>
        <v>5.7808935750125467E-3</v>
      </c>
      <c r="D3084" s="21">
        <f>Prices!J3084</f>
        <v>-2.7228000997192137E-2</v>
      </c>
      <c r="E3084" s="21">
        <f>Prices!K3084</f>
        <v>-1.5444192968175119E-2</v>
      </c>
    </row>
    <row r="3085" spans="1:5" x14ac:dyDescent="0.2">
      <c r="A3085" s="41">
        <f>Prices!G3085</f>
        <v>44894</v>
      </c>
      <c r="B3085" s="21">
        <f>Prices!H3085</f>
        <v>-3.5176540353422654E-3</v>
      </c>
      <c r="C3085" s="21">
        <f>Prices!I3085</f>
        <v>-1.6285245659073966E-2</v>
      </c>
      <c r="D3085" s="21">
        <f>Prices!J3085</f>
        <v>-1.1878373503738771E-2</v>
      </c>
      <c r="E3085" s="21">
        <f>Prices!K3085</f>
        <v>-1.5918651881512424E-3</v>
      </c>
    </row>
    <row r="3086" spans="1:5" x14ac:dyDescent="0.2">
      <c r="A3086" s="41">
        <f>Prices!G3086</f>
        <v>44895</v>
      </c>
      <c r="B3086" s="21">
        <f>Prices!H3086</f>
        <v>-3.5955842871522275E-3</v>
      </c>
      <c r="C3086" s="21">
        <f>Prices!I3086</f>
        <v>4.4579126072060049E-2</v>
      </c>
      <c r="D3086" s="21">
        <f>Prices!J3086</f>
        <v>8.2379234616813957E-2</v>
      </c>
      <c r="E3086" s="21">
        <f>Prices!K3086</f>
        <v>3.094787224194806E-2</v>
      </c>
    </row>
    <row r="3087" spans="1:5" x14ac:dyDescent="0.2">
      <c r="A3087" s="41">
        <f>Prices!G3087</f>
        <v>44896</v>
      </c>
      <c r="B3087" s="21">
        <f>Prices!H3087</f>
        <v>6.2329659054649565E-3</v>
      </c>
      <c r="C3087" s="21">
        <f>Prices!I3087</f>
        <v>-1.0772746116522347E-2</v>
      </c>
      <c r="D3087" s="21">
        <f>Prices!J3087</f>
        <v>1.2527282801102491E-2</v>
      </c>
      <c r="E3087" s="21">
        <f>Prices!K3087</f>
        <v>-8.6763320282134959E-4</v>
      </c>
    </row>
    <row r="3088" spans="1:5" x14ac:dyDescent="0.2">
      <c r="A3088" s="41">
        <f>Prices!G3088</f>
        <v>44897</v>
      </c>
      <c r="B3088" s="21">
        <f>Prices!H3088</f>
        <v>-9.7805623494499135E-4</v>
      </c>
      <c r="C3088" s="21">
        <f>Prices!I3088</f>
        <v>-1.43455785340314E-2</v>
      </c>
      <c r="D3088" s="21">
        <f>Prices!J3088</f>
        <v>-1.511516763812526E-2</v>
      </c>
      <c r="E3088" s="21">
        <f>Prices!K3088</f>
        <v>-1.1946604421764206E-3</v>
      </c>
    </row>
    <row r="3089" spans="1:5" x14ac:dyDescent="0.2">
      <c r="A3089" s="41">
        <f>Prices!G3089</f>
        <v>44900</v>
      </c>
      <c r="B3089" s="21">
        <f>Prices!H3089</f>
        <v>-1.0246750341648108E-2</v>
      </c>
      <c r="C3089" s="21">
        <f>Prices!I3089</f>
        <v>-3.3145598652399855E-2</v>
      </c>
      <c r="D3089" s="21">
        <f>Prices!J3089</f>
        <v>-1.5761941833122406E-2</v>
      </c>
      <c r="E3089" s="21">
        <f>Prices!K3089</f>
        <v>-1.7894212215245897E-2</v>
      </c>
    </row>
    <row r="3090" spans="1:5" x14ac:dyDescent="0.2">
      <c r="A3090" s="41">
        <f>Prices!G3090</f>
        <v>44901</v>
      </c>
      <c r="B3090" s="21">
        <f>Prices!H3090</f>
        <v>-1.1605693584771678E-2</v>
      </c>
      <c r="C3090" s="21">
        <f>Prices!I3090</f>
        <v>-3.0326360565889332E-2</v>
      </c>
      <c r="D3090" s="21">
        <f>Prices!J3090</f>
        <v>-3.7507587847176893E-2</v>
      </c>
      <c r="E3090" s="21">
        <f>Prices!K3090</f>
        <v>-1.4399194949753169E-2</v>
      </c>
    </row>
    <row r="3091" spans="1:5" x14ac:dyDescent="0.2">
      <c r="A3091" s="41">
        <f>Prices!G3091</f>
        <v>44902</v>
      </c>
      <c r="B3091" s="21">
        <f>Prices!H3091</f>
        <v>-5.2038467648604118E-3</v>
      </c>
      <c r="C3091" s="21">
        <f>Prices!I3091</f>
        <v>2.3795929745042965E-3</v>
      </c>
      <c r="D3091" s="21">
        <f>Prices!J3091</f>
        <v>8.3193330906659035E-3</v>
      </c>
      <c r="E3091" s="21">
        <f>Prices!K3091</f>
        <v>-1.8623709121895482E-3</v>
      </c>
    </row>
    <row r="3092" spans="1:5" x14ac:dyDescent="0.2">
      <c r="A3092" s="41">
        <f>Prices!G3092</f>
        <v>44903</v>
      </c>
      <c r="B3092" s="21">
        <f>Prices!H3092</f>
        <v>1.5483287073982687E-3</v>
      </c>
      <c r="C3092" s="21">
        <f>Prices!I3092</f>
        <v>2.1365582293198404E-2</v>
      </c>
      <c r="D3092" s="21">
        <f>Prices!J3092</f>
        <v>6.507440481864557E-2</v>
      </c>
      <c r="E3092" s="21">
        <f>Prices!K3092</f>
        <v>7.5217819850681433E-3</v>
      </c>
    </row>
    <row r="3093" spans="1:5" x14ac:dyDescent="0.2">
      <c r="A3093" s="41">
        <f>Prices!G3093</f>
        <v>44904</v>
      </c>
      <c r="B3093" s="21">
        <f>Prices!H3093</f>
        <v>-2.3322999517892667E-2</v>
      </c>
      <c r="C3093" s="21">
        <f>Prices!I3093</f>
        <v>-1.3945790274898284E-2</v>
      </c>
      <c r="D3093" s="21">
        <f>Prices!J3093</f>
        <v>-9.7851929809252836E-3</v>
      </c>
      <c r="E3093" s="21">
        <f>Prices!K3093</f>
        <v>-7.3495782592964964E-3</v>
      </c>
    </row>
    <row r="3094" spans="1:5" x14ac:dyDescent="0.2">
      <c r="A3094" s="41">
        <f>Prices!G3094</f>
        <v>44907</v>
      </c>
      <c r="B3094" s="21">
        <f>Prices!H3094</f>
        <v>1.8649798624156097E-2</v>
      </c>
      <c r="C3094" s="21">
        <f>Prices!I3094</f>
        <v>1.6387998316085728E-2</v>
      </c>
      <c r="D3094" s="21">
        <f>Prices!J3094</f>
        <v>3.1409973344393993E-2</v>
      </c>
      <c r="E3094" s="21">
        <f>Prices!K3094</f>
        <v>1.4279296273028486E-2</v>
      </c>
    </row>
    <row r="3095" spans="1:5" x14ac:dyDescent="0.2">
      <c r="A3095" s="41">
        <f>Prices!G3095</f>
        <v>44908</v>
      </c>
      <c r="B3095" s="21">
        <f>Prices!H3095</f>
        <v>-3.5805249771071936E-3</v>
      </c>
      <c r="C3095" s="21">
        <f>Prices!I3095</f>
        <v>2.1424569239702596E-2</v>
      </c>
      <c r="D3095" s="21">
        <f>Prices!J3095</f>
        <v>3.0624522109149011E-2</v>
      </c>
      <c r="E3095" s="21">
        <f>Prices!K3095</f>
        <v>7.2896642501076858E-3</v>
      </c>
    </row>
    <row r="3096" spans="1:5" x14ac:dyDescent="0.2">
      <c r="A3096" s="41">
        <f>Prices!G3096</f>
        <v>44909</v>
      </c>
      <c r="B3096" s="21">
        <f>Prices!H3096</f>
        <v>-5.5598731249054349E-3</v>
      </c>
      <c r="C3096" s="21">
        <f>Prices!I3096</f>
        <v>-9.8388588069537875E-3</v>
      </c>
      <c r="D3096" s="21">
        <f>Prices!J3096</f>
        <v>-2.2023105807251753E-2</v>
      </c>
      <c r="E3096" s="21">
        <f>Prices!K3096</f>
        <v>-6.052724638505147E-3</v>
      </c>
    </row>
    <row r="3097" spans="1:5" x14ac:dyDescent="0.2">
      <c r="A3097" s="41">
        <f>Prices!G3097</f>
        <v>44910</v>
      </c>
      <c r="B3097" s="21">
        <f>Prices!H3097</f>
        <v>-8.9315187233412873E-3</v>
      </c>
      <c r="C3097" s="21">
        <f>Prices!I3097</f>
        <v>-3.417782067541586E-2</v>
      </c>
      <c r="D3097" s="21">
        <f>Prices!J3097</f>
        <v>-4.0850944237266762E-2</v>
      </c>
      <c r="E3097" s="21">
        <f>Prices!K3097</f>
        <v>-2.492167493600661E-2</v>
      </c>
    </row>
    <row r="3098" spans="1:5" x14ac:dyDescent="0.2">
      <c r="A3098" s="41">
        <f>Prices!G3098</f>
        <v>44911</v>
      </c>
      <c r="B3098" s="21">
        <f>Prices!H3098</f>
        <v>-1.7955416604581342E-2</v>
      </c>
      <c r="C3098" s="21">
        <f>Prices!I3098</f>
        <v>-6.670394124869472E-3</v>
      </c>
      <c r="D3098" s="21">
        <f>Prices!J3098</f>
        <v>-2.2475295019165342E-2</v>
      </c>
      <c r="E3098" s="21">
        <f>Prices!K3098</f>
        <v>-1.1137750882371789E-2</v>
      </c>
    </row>
    <row r="3099" spans="1:5" x14ac:dyDescent="0.2">
      <c r="A3099" s="41">
        <f>Prices!G3099</f>
        <v>44914</v>
      </c>
      <c r="B3099" s="21">
        <f>Prices!H3099</f>
        <v>3.5019039202789464E-4</v>
      </c>
      <c r="C3099" s="21">
        <f>Prices!I3099</f>
        <v>-3.3462353967538827E-2</v>
      </c>
      <c r="D3099" s="21">
        <f>Prices!J3099</f>
        <v>-1.9129904334296288E-2</v>
      </c>
      <c r="E3099" s="21">
        <f>Prices!K3099</f>
        <v>-9.0075159217195555E-3</v>
      </c>
    </row>
    <row r="3100" spans="1:5" x14ac:dyDescent="0.2">
      <c r="A3100" s="41">
        <f>Prices!G3100</f>
        <v>44915</v>
      </c>
      <c r="B3100" s="21">
        <f>Prices!H3100</f>
        <v>8.7535052072005258E-3</v>
      </c>
      <c r="C3100" s="21">
        <f>Prices!I3100</f>
        <v>3.1795133751590932E-3</v>
      </c>
      <c r="D3100" s="21">
        <f>Prices!J3100</f>
        <v>-1.0397214152141565E-2</v>
      </c>
      <c r="E3100" s="21">
        <f>Prices!K3100</f>
        <v>1.0373383411004244E-3</v>
      </c>
    </row>
    <row r="3101" spans="1:5" x14ac:dyDescent="0.2">
      <c r="A3101" s="41">
        <f>Prices!G3101</f>
        <v>44916</v>
      </c>
      <c r="B3101" s="21">
        <f>Prices!H3101</f>
        <v>7.8445435972457102E-3</v>
      </c>
      <c r="C3101" s="21">
        <f>Prices!I3101</f>
        <v>1.854670917649992E-2</v>
      </c>
      <c r="D3101" s="21">
        <f>Prices!J3101</f>
        <v>2.5862491377260044E-2</v>
      </c>
      <c r="E3101" s="21">
        <f>Prices!K3101</f>
        <v>1.4867993746224162E-2</v>
      </c>
    </row>
    <row r="3102" spans="1:5" x14ac:dyDescent="0.2">
      <c r="A3102" s="41">
        <f>Prices!G3102</f>
        <v>44917</v>
      </c>
      <c r="B3102" s="21">
        <f>Prices!H3102</f>
        <v>-1.1709613006148005E-2</v>
      </c>
      <c r="C3102" s="21">
        <f>Prices!I3102</f>
        <v>-3.4343619170157491E-2</v>
      </c>
      <c r="D3102" s="21">
        <f>Prices!J3102</f>
        <v>-7.0419934118573058E-2</v>
      </c>
      <c r="E3102" s="21">
        <f>Prices!K3102</f>
        <v>-1.4451699356609948E-2</v>
      </c>
    </row>
    <row r="3103" spans="1:5" x14ac:dyDescent="0.2">
      <c r="A3103" s="41">
        <f>Prices!G3103</f>
        <v>44918</v>
      </c>
      <c r="B3103" s="21">
        <f>Prices!H3103</f>
        <v>2.0211962363055331E-3</v>
      </c>
      <c r="C3103" s="21">
        <f>Prices!I3103</f>
        <v>1.7424502493966543E-2</v>
      </c>
      <c r="D3103" s="21">
        <f>Prices!J3103</f>
        <v>-8.6706612538314243E-3</v>
      </c>
      <c r="E3103" s="21">
        <f>Prices!K3103</f>
        <v>5.8681023202464822E-3</v>
      </c>
    </row>
    <row r="3104" spans="1:5" x14ac:dyDescent="0.2">
      <c r="A3104" s="41">
        <f>Prices!G3104</f>
        <v>44922</v>
      </c>
      <c r="B3104" s="21">
        <f>Prices!H3104</f>
        <v>2.782627926099398E-4</v>
      </c>
      <c r="C3104" s="21">
        <f>Prices!I3104</f>
        <v>-2.5923742873900313E-2</v>
      </c>
      <c r="D3104" s="21">
        <f>Prices!J3104</f>
        <v>-7.1353370875728794E-2</v>
      </c>
      <c r="E3104" s="21">
        <f>Prices!K3104</f>
        <v>-4.0496220173182884E-3</v>
      </c>
    </row>
    <row r="3105" spans="1:5" x14ac:dyDescent="0.2">
      <c r="A3105" s="41">
        <f>Prices!G3105</f>
        <v>44923</v>
      </c>
      <c r="B3105" s="21">
        <f>Prices!H3105</f>
        <v>-1.7523147144662507E-2</v>
      </c>
      <c r="C3105" s="21">
        <f>Prices!I3105</f>
        <v>-1.4691729485592497E-2</v>
      </c>
      <c r="D3105" s="21">
        <f>Prices!J3105</f>
        <v>-6.0194076320984058E-3</v>
      </c>
      <c r="E3105" s="21">
        <f>Prices!K3105</f>
        <v>-1.2020638245087145E-2</v>
      </c>
    </row>
    <row r="3106" spans="1:5" x14ac:dyDescent="0.2">
      <c r="A3106" s="41">
        <f>Prices!G3106</f>
        <v>44924</v>
      </c>
      <c r="B3106" s="21">
        <f>Prices!H3106</f>
        <v>6.086746300764773E-3</v>
      </c>
      <c r="C3106" s="21">
        <f>Prices!I3106</f>
        <v>2.884381115792678E-2</v>
      </c>
      <c r="D3106" s="21">
        <f>Prices!J3106</f>
        <v>4.0396038041311089E-2</v>
      </c>
      <c r="E3106" s="21">
        <f>Prices!K3106</f>
        <v>1.7461331486505749E-2</v>
      </c>
    </row>
    <row r="3107" spans="1:5" x14ac:dyDescent="0.2">
      <c r="A3107" s="41">
        <f>Prices!G3107</f>
        <v>44925</v>
      </c>
      <c r="B3107" s="21">
        <f>Prices!H3107</f>
        <v>-2.5324927070676565E-3</v>
      </c>
      <c r="C3107" s="21">
        <f>Prices!I3107</f>
        <v>-2.1382787994431718E-3</v>
      </c>
      <c r="D3107" s="21">
        <f>Prices!J3107</f>
        <v>7.5328751964587326E-4</v>
      </c>
      <c r="E3107" s="21">
        <f>Prices!K3107</f>
        <v>-2.5407424054156857E-3</v>
      </c>
    </row>
    <row r="3108" spans="1:5" x14ac:dyDescent="0.2">
      <c r="A3108" s="41">
        <f>Prices!G3108</f>
        <v>44929</v>
      </c>
      <c r="B3108" s="21">
        <f>Prices!H3108</f>
        <v>1.2765357040329288E-2</v>
      </c>
      <c r="C3108" s="21">
        <f>Prices!I3108</f>
        <v>2.1666662976190576E-2</v>
      </c>
      <c r="D3108" s="21">
        <f>Prices!J3108</f>
        <v>-2.0459850309788807E-2</v>
      </c>
      <c r="E3108" s="21">
        <f>Prices!K3108</f>
        <v>-4.0005487693710595E-3</v>
      </c>
    </row>
    <row r="3109" spans="1:5" x14ac:dyDescent="0.2">
      <c r="A3109" s="41">
        <f>Prices!G3109</f>
        <v>44930</v>
      </c>
      <c r="B3109" s="21">
        <f>Prices!H3109</f>
        <v>1.11412359187303E-3</v>
      </c>
      <c r="C3109" s="21">
        <f>Prices!I3109</f>
        <v>-7.9235644658157689E-3</v>
      </c>
      <c r="D3109" s="21">
        <f>Prices!J3109</f>
        <v>3.0317818010943576E-2</v>
      </c>
      <c r="E3109" s="21">
        <f>Prices!K3109</f>
        <v>7.5389705415256358E-3</v>
      </c>
    </row>
    <row r="3110" spans="1:5" x14ac:dyDescent="0.2">
      <c r="A3110" s="41">
        <f>Prices!G3110</f>
        <v>44931</v>
      </c>
      <c r="B3110" s="21">
        <f>Prices!H3110</f>
        <v>-3.4083438001499106E-3</v>
      </c>
      <c r="C3110" s="21">
        <f>Prices!I3110</f>
        <v>-2.3725589082365661E-2</v>
      </c>
      <c r="D3110" s="21">
        <f>Prices!J3110</f>
        <v>-3.2815705043674592E-2</v>
      </c>
      <c r="E3110" s="21">
        <f>Prices!K3110</f>
        <v>-1.1645528861558896E-2</v>
      </c>
    </row>
    <row r="3111" spans="1:5" x14ac:dyDescent="0.2">
      <c r="A3111" s="41">
        <f>Prices!G3111</f>
        <v>44932</v>
      </c>
      <c r="B3111" s="21">
        <f>Prices!H3111</f>
        <v>2.449904328092679E-2</v>
      </c>
      <c r="C3111" s="21">
        <f>Prices!I3111</f>
        <v>3.5611152334809049E-2</v>
      </c>
      <c r="D3111" s="21">
        <f>Prices!J3111</f>
        <v>4.1640338854390002E-2</v>
      </c>
      <c r="E3111" s="21">
        <f>Prices!K3111</f>
        <v>2.2840780904283875E-2</v>
      </c>
    </row>
    <row r="3112" spans="1:5" x14ac:dyDescent="0.2">
      <c r="A3112" s="41">
        <f>Prices!G3112</f>
        <v>44935</v>
      </c>
      <c r="B3112" s="21">
        <f>Prices!H3112</f>
        <v>-1.2467579795495528E-2</v>
      </c>
      <c r="C3112" s="21">
        <f>Prices!I3112</f>
        <v>1.4869873986850912E-2</v>
      </c>
      <c r="D3112" s="21">
        <f>Prices!J3112</f>
        <v>5.1753190129521398E-2</v>
      </c>
      <c r="E3112" s="21">
        <f>Prices!K3112</f>
        <v>-7.6763248511579896E-4</v>
      </c>
    </row>
    <row r="3113" spans="1:5" x14ac:dyDescent="0.2">
      <c r="A3113" s="41">
        <f>Prices!G3113</f>
        <v>44936</v>
      </c>
      <c r="B3113" s="21">
        <f>Prices!H3113</f>
        <v>-6.208730914603524E-4</v>
      </c>
      <c r="C3113" s="21">
        <f>Prices!I3113</f>
        <v>2.8731709277399986E-2</v>
      </c>
      <c r="D3113" s="21">
        <f>Prices!J3113</f>
        <v>1.7980536649459422E-2</v>
      </c>
      <c r="E3113" s="21">
        <f>Prices!K3113</f>
        <v>6.9782331307641776E-3</v>
      </c>
    </row>
    <row r="3114" spans="1:5" x14ac:dyDescent="0.2">
      <c r="A3114" s="41">
        <f>Prices!G3114</f>
        <v>44937</v>
      </c>
      <c r="B3114" s="21">
        <f>Prices!H3114</f>
        <v>8.7671089441070937E-3</v>
      </c>
      <c r="C3114" s="21">
        <f>Prices!I3114</f>
        <v>5.8083825862573546E-2</v>
      </c>
      <c r="D3114" s="21">
        <f>Prices!J3114</f>
        <v>5.7827842677136143E-3</v>
      </c>
      <c r="E3114" s="21">
        <f>Prices!K3114</f>
        <v>1.2849424507239915E-2</v>
      </c>
    </row>
    <row r="3115" spans="1:5" x14ac:dyDescent="0.2">
      <c r="A3115" s="41">
        <f>Prices!G3115</f>
        <v>44938</v>
      </c>
      <c r="B3115" s="21">
        <f>Prices!H3115</f>
        <v>-9.0330052041592314E-3</v>
      </c>
      <c r="C3115" s="21">
        <f>Prices!I3115</f>
        <v>1.8929467549499979E-3</v>
      </c>
      <c r="D3115" s="21">
        <f>Prices!J3115</f>
        <v>3.1873033314770094E-2</v>
      </c>
      <c r="E3115" s="21">
        <f>Prices!K3115</f>
        <v>3.4159060044935963E-3</v>
      </c>
    </row>
    <row r="3116" spans="1:5" x14ac:dyDescent="0.2">
      <c r="A3116" s="41">
        <f>Prices!G3116</f>
        <v>44939</v>
      </c>
      <c r="B3116" s="21">
        <f>Prices!H3116</f>
        <v>3.3146043592007625E-3</v>
      </c>
      <c r="C3116" s="21">
        <f>Prices!I3116</f>
        <v>2.9915043670772912E-2</v>
      </c>
      <c r="D3116" s="21">
        <f>Prices!J3116</f>
        <v>2.3499453311251584E-2</v>
      </c>
      <c r="E3116" s="21">
        <f>Prices!K3116</f>
        <v>3.9968583594862661E-3</v>
      </c>
    </row>
    <row r="3117" spans="1:5" x14ac:dyDescent="0.2">
      <c r="A3117" s="41">
        <f>Prices!G3117</f>
        <v>44943</v>
      </c>
      <c r="B3117" s="21">
        <f>Prices!H3117</f>
        <v>-6.0567665163489565E-3</v>
      </c>
      <c r="C3117" s="21">
        <f>Prices!I3117</f>
        <v>-2.1096612739342713E-2</v>
      </c>
      <c r="D3117" s="21">
        <f>Prices!J3117</f>
        <v>4.7517693483270174E-2</v>
      </c>
      <c r="E3117" s="21">
        <f>Prices!K3117</f>
        <v>-2.0304911420639948E-3</v>
      </c>
    </row>
    <row r="3118" spans="1:5" x14ac:dyDescent="0.2">
      <c r="A3118" s="41">
        <f>Prices!G3118</f>
        <v>44944</v>
      </c>
      <c r="B3118" s="21">
        <f>Prices!H3118</f>
        <v>-2.4721349679921012E-2</v>
      </c>
      <c r="C3118" s="21">
        <f>Prices!I3118</f>
        <v>-6.1426751823512316E-3</v>
      </c>
      <c r="D3118" s="21">
        <f>Prices!J3118</f>
        <v>-1.8359393603182061E-2</v>
      </c>
      <c r="E3118" s="21">
        <f>Prices!K3118</f>
        <v>-1.5562598679347506E-2</v>
      </c>
    </row>
    <row r="3119" spans="1:5" x14ac:dyDescent="0.2">
      <c r="A3119" s="41">
        <f>Prices!G3119</f>
        <v>44945</v>
      </c>
      <c r="B3119" s="21">
        <f>Prices!H3119</f>
        <v>-1.42715544752724E-2</v>
      </c>
      <c r="C3119" s="21">
        <f>Prices!I3119</f>
        <v>-1.8646540825003388E-2</v>
      </c>
      <c r="D3119" s="21">
        <f>Prices!J3119</f>
        <v>-3.5219121236807927E-2</v>
      </c>
      <c r="E3119" s="21">
        <f>Prices!K3119</f>
        <v>-7.6383501022425637E-3</v>
      </c>
    </row>
    <row r="3120" spans="1:5" x14ac:dyDescent="0.2">
      <c r="A3120" s="41">
        <f>Prices!G3120</f>
        <v>44946</v>
      </c>
      <c r="B3120" s="21">
        <f>Prices!H3120</f>
        <v>1.2317287221059969E-2</v>
      </c>
      <c r="C3120" s="21">
        <f>Prices!I3120</f>
        <v>3.8108450877309741E-2</v>
      </c>
      <c r="D3120" s="21">
        <f>Prices!J3120</f>
        <v>6.4062041900528444E-2</v>
      </c>
      <c r="E3120" s="21">
        <f>Prices!K3120</f>
        <v>1.8918400847941497E-2</v>
      </c>
    </row>
    <row r="3121" spans="1:5" x14ac:dyDescent="0.2">
      <c r="A3121" s="41">
        <f>Prices!G3121</f>
        <v>44949</v>
      </c>
      <c r="B3121" s="21">
        <f>Prices!H3121</f>
        <v>1.494229036726101E-2</v>
      </c>
      <c r="C3121" s="21">
        <f>Prices!I3121</f>
        <v>2.7763150642674539E-3</v>
      </c>
      <c r="D3121" s="21">
        <f>Prices!J3121</f>
        <v>7.590116598426877E-2</v>
      </c>
      <c r="E3121" s="21">
        <f>Prices!K3121</f>
        <v>1.1881345193385684E-2</v>
      </c>
    </row>
    <row r="3122" spans="1:5" x14ac:dyDescent="0.2">
      <c r="A3122" s="41">
        <f>Prices!G3122</f>
        <v>44950</v>
      </c>
      <c r="B3122" s="21">
        <f>Prices!H3122</f>
        <v>2.664026725229536E-3</v>
      </c>
      <c r="C3122" s="21">
        <f>Prices!I3122</f>
        <v>-1.2305137318962878E-2</v>
      </c>
      <c r="D3122" s="21">
        <f>Prices!J3122</f>
        <v>3.7512554939125309E-3</v>
      </c>
      <c r="E3122" s="21">
        <f>Prices!K3122</f>
        <v>-7.1150326956281873E-4</v>
      </c>
    </row>
    <row r="3123" spans="1:5" x14ac:dyDescent="0.2">
      <c r="A3123" s="41">
        <f>Prices!G3123</f>
        <v>44951</v>
      </c>
      <c r="B3123" s="21">
        <f>Prices!H3123</f>
        <v>-4.7544532462792631E-3</v>
      </c>
      <c r="C3123" s="21">
        <f>Prices!I3123</f>
        <v>8.9285778941845528E-3</v>
      </c>
      <c r="D3123" s="21">
        <f>Prices!J3123</f>
        <v>3.0108103647590312E-3</v>
      </c>
      <c r="E3123" s="21">
        <f>Prices!K3123</f>
        <v>-1.8172494278112516E-4</v>
      </c>
    </row>
    <row r="3124" spans="1:5" x14ac:dyDescent="0.2">
      <c r="A3124" s="41">
        <f>Prices!G3124</f>
        <v>44952</v>
      </c>
      <c r="B3124" s="21">
        <f>Prices!H3124</f>
        <v>-9.1339822716315769E-4</v>
      </c>
      <c r="C3124" s="21">
        <f>Prices!I3124</f>
        <v>2.0991982954234212E-2</v>
      </c>
      <c r="D3124" s="21">
        <f>Prices!J3124</f>
        <v>2.4789091558885978E-2</v>
      </c>
      <c r="E3124" s="21">
        <f>Prices!K3124</f>
        <v>1.1007853483929519E-2</v>
      </c>
    </row>
    <row r="3125" spans="1:5" x14ac:dyDescent="0.2">
      <c r="A3125" s="41">
        <f>Prices!G3125</f>
        <v>44953</v>
      </c>
      <c r="B3125" s="21">
        <f>Prices!H3125</f>
        <v>7.6646433722596628E-3</v>
      </c>
      <c r="C3125" s="21">
        <f>Prices!I3125</f>
        <v>3.0437377976883839E-2</v>
      </c>
      <c r="D3125" s="21">
        <f>Prices!J3125</f>
        <v>2.8431358389541028E-2</v>
      </c>
      <c r="E3125" s="21">
        <f>Prices!K3125</f>
        <v>2.4948409822724837E-3</v>
      </c>
    </row>
    <row r="3126" spans="1:5" x14ac:dyDescent="0.2">
      <c r="A3126" s="41">
        <f>Prices!G3126</f>
        <v>44956</v>
      </c>
      <c r="B3126" s="21">
        <f>Prices!H3126</f>
        <v>-8.0250246967738924E-3</v>
      </c>
      <c r="C3126" s="21">
        <f>Prices!I3126</f>
        <v>-1.6529683438109788E-2</v>
      </c>
      <c r="D3126" s="21">
        <f>Prices!J3126</f>
        <v>-5.9071810874246067E-2</v>
      </c>
      <c r="E3126" s="21">
        <f>Prices!K3126</f>
        <v>-1.2968740968034909E-2</v>
      </c>
    </row>
    <row r="3127" spans="1:5" x14ac:dyDescent="0.2">
      <c r="A3127" s="41">
        <f>Prices!G3127</f>
        <v>44957</v>
      </c>
      <c r="B3127" s="21">
        <f>Prices!H3127</f>
        <v>1.2099926351623063E-2</v>
      </c>
      <c r="C3127" s="21">
        <f>Prices!I3127</f>
        <v>2.5658817707187032E-2</v>
      </c>
      <c r="D3127" s="21">
        <f>Prices!J3127</f>
        <v>1.9569936491185658E-2</v>
      </c>
      <c r="E3127" s="21">
        <f>Prices!K3127</f>
        <v>1.4642470252690165E-2</v>
      </c>
    </row>
    <row r="3128" spans="1:5" x14ac:dyDescent="0.2">
      <c r="A3128" s="41">
        <f>Prices!G3128</f>
        <v>44958</v>
      </c>
      <c r="B3128" s="21">
        <f>Prices!H3128</f>
        <v>5.5605711162720261E-3</v>
      </c>
      <c r="C3128" s="21">
        <f>Prices!I3128</f>
        <v>1.9586970356683997E-2</v>
      </c>
      <c r="D3128" s="21">
        <f>Prices!J3128</f>
        <v>7.1966018878731663E-2</v>
      </c>
      <c r="E3128" s="21">
        <f>Prices!K3128</f>
        <v>1.0452303874717739E-2</v>
      </c>
    </row>
    <row r="3129" spans="1:5" x14ac:dyDescent="0.2">
      <c r="A3129" s="41">
        <f>Prices!G3129</f>
        <v>44959</v>
      </c>
      <c r="B3129" s="21">
        <f>Prices!H3129</f>
        <v>-7.2578610488120889E-3</v>
      </c>
      <c r="C3129" s="21">
        <f>Prices!I3129</f>
        <v>7.3799354154074903E-2</v>
      </c>
      <c r="D3129" s="21">
        <f>Prices!J3129</f>
        <v>3.6575493304403794E-2</v>
      </c>
      <c r="E3129" s="21">
        <f>Prices!K3129</f>
        <v>1.4699373319951192E-2</v>
      </c>
    </row>
    <row r="3130" spans="1:5" x14ac:dyDescent="0.2">
      <c r="A3130" s="41">
        <f>Prices!G3130</f>
        <v>44960</v>
      </c>
      <c r="B3130" s="21">
        <f>Prices!H3130</f>
        <v>-1.3298921261707198E-2</v>
      </c>
      <c r="C3130" s="21">
        <f>Prices!I3130</f>
        <v>-8.431497642400676E-2</v>
      </c>
      <c r="D3130" s="21">
        <f>Prices!J3130</f>
        <v>-2.8052914748621594E-2</v>
      </c>
      <c r="E3130" s="21">
        <f>Prices!K3130</f>
        <v>-1.0354610892247207E-2</v>
      </c>
    </row>
    <row r="3131" spans="1:5" x14ac:dyDescent="0.2">
      <c r="A3131" s="41">
        <f>Prices!G3131</f>
        <v>44963</v>
      </c>
      <c r="B3131" s="21">
        <f>Prices!H3131</f>
        <v>-7.2684722362415365E-3</v>
      </c>
      <c r="C3131" s="21">
        <f>Prices!I3131</f>
        <v>-1.1703250865866544E-2</v>
      </c>
      <c r="D3131" s="21">
        <f>Prices!J3131</f>
        <v>-5.2142930196852344E-4</v>
      </c>
      <c r="E3131" s="21">
        <f>Prices!K3131</f>
        <v>-6.140462935348312E-3</v>
      </c>
    </row>
    <row r="3132" spans="1:5" x14ac:dyDescent="0.2">
      <c r="A3132" s="41">
        <f>Prices!G3132</f>
        <v>44964</v>
      </c>
      <c r="B3132" s="21">
        <f>Prices!H3132</f>
        <v>2.132476668505582E-3</v>
      </c>
      <c r="C3132" s="21">
        <f>Prices!I3132</f>
        <v>-6.8506263255507793E-4</v>
      </c>
      <c r="D3132" s="21">
        <f>Prices!J3132</f>
        <v>5.1401313787833525E-2</v>
      </c>
      <c r="E3132" s="21">
        <f>Prices!K3132</f>
        <v>1.2872510628823663E-2</v>
      </c>
    </row>
    <row r="3133" spans="1:5" x14ac:dyDescent="0.2">
      <c r="A3133" s="41">
        <f>Prices!G3133</f>
        <v>44965</v>
      </c>
      <c r="B3133" s="21">
        <f>Prices!H3133</f>
        <v>-5.3907896284757202E-3</v>
      </c>
      <c r="C3133" s="21">
        <f>Prices!I3133</f>
        <v>-2.017429720786823E-2</v>
      </c>
      <c r="D3133" s="21">
        <f>Prices!J3133</f>
        <v>1.4431442714677445E-3</v>
      </c>
      <c r="E3133" s="21">
        <f>Prices!K3133</f>
        <v>-1.1080724543708009E-2</v>
      </c>
    </row>
    <row r="3134" spans="1:5" x14ac:dyDescent="0.2">
      <c r="A3134" s="41">
        <f>Prices!G3134</f>
        <v>44966</v>
      </c>
      <c r="B3134" s="21">
        <f>Prices!H3134</f>
        <v>9.2710749269506055E-3</v>
      </c>
      <c r="C3134" s="21">
        <f>Prices!I3134</f>
        <v>-1.8091006336010795E-2</v>
      </c>
      <c r="D3134" s="21">
        <f>Prices!J3134</f>
        <v>5.9446589405096617E-3</v>
      </c>
      <c r="E3134" s="21">
        <f>Prices!K3134</f>
        <v>-8.8297961100382016E-3</v>
      </c>
    </row>
    <row r="3135" spans="1:5" x14ac:dyDescent="0.2">
      <c r="A3135" s="41">
        <f>Prices!G3135</f>
        <v>44967</v>
      </c>
      <c r="B3135" s="21">
        <f>Prices!H3135</f>
        <v>1.5545618685236526E-2</v>
      </c>
      <c r="C3135" s="21">
        <f>Prices!I3135</f>
        <v>-6.4128385965337431E-3</v>
      </c>
      <c r="D3135" s="21">
        <f>Prices!J3135</f>
        <v>-4.7992121315104663E-2</v>
      </c>
      <c r="E3135" s="21">
        <f>Prices!K3135</f>
        <v>2.1952617910081518E-3</v>
      </c>
    </row>
    <row r="3136" spans="1:5" x14ac:dyDescent="0.2">
      <c r="A3136" s="41">
        <f>Prices!G3136</f>
        <v>44970</v>
      </c>
      <c r="B3136" s="21">
        <f>Prices!H3136</f>
        <v>1.5237857727321372E-2</v>
      </c>
      <c r="C3136" s="21">
        <f>Prices!I3136</f>
        <v>1.9772567338784297E-2</v>
      </c>
      <c r="D3136" s="21">
        <f>Prices!J3136</f>
        <v>2.459425551359451E-2</v>
      </c>
      <c r="E3136" s="21">
        <f>Prices!K3136</f>
        <v>1.1448609312032509E-2</v>
      </c>
    </row>
    <row r="3137" spans="1:5" x14ac:dyDescent="0.2">
      <c r="A3137" s="41">
        <f>Prices!G3137</f>
        <v>44971</v>
      </c>
      <c r="B3137" s="21">
        <f>Prices!H3137</f>
        <v>-2.878504625651584E-3</v>
      </c>
      <c r="C3137" s="21">
        <f>Prices!I3137</f>
        <v>1.6073541141374825E-3</v>
      </c>
      <c r="D3137" s="21">
        <f>Prices!J3137</f>
        <v>5.4296068944129416E-2</v>
      </c>
      <c r="E3137" s="21">
        <f>Prices!K3137</f>
        <v>-2.8041447156579302E-4</v>
      </c>
    </row>
    <row r="3138" spans="1:5" x14ac:dyDescent="0.2">
      <c r="A3138" s="41">
        <f>Prices!G3138</f>
        <v>44972</v>
      </c>
      <c r="B3138" s="21">
        <f>Prices!H3138</f>
        <v>7.4233060727675335E-3</v>
      </c>
      <c r="C3138" s="21">
        <f>Prices!I3138</f>
        <v>1.4643999946481578E-2</v>
      </c>
      <c r="D3138" s="21">
        <f>Prices!J3138</f>
        <v>-9.0114877702285323E-3</v>
      </c>
      <c r="E3138" s="21">
        <f>Prices!K3138</f>
        <v>2.7731757281472813E-3</v>
      </c>
    </row>
    <row r="3139" spans="1:5" x14ac:dyDescent="0.2">
      <c r="A3139" s="41">
        <f>Prices!G3139</f>
        <v>44973</v>
      </c>
      <c r="B3139" s="21">
        <f>Prices!H3139</f>
        <v>-1.5692207328466833E-2</v>
      </c>
      <c r="C3139" s="21">
        <f>Prices!I3139</f>
        <v>-2.9754864174644235E-2</v>
      </c>
      <c r="D3139" s="21">
        <f>Prices!J3139</f>
        <v>-3.3473764123110761E-2</v>
      </c>
      <c r="E3139" s="21">
        <f>Prices!K3139</f>
        <v>-1.3788741597237753E-2</v>
      </c>
    </row>
    <row r="3140" spans="1:5" x14ac:dyDescent="0.2">
      <c r="A3140" s="41">
        <f>Prices!G3140</f>
        <v>44974</v>
      </c>
      <c r="B3140" s="21">
        <f>Prices!H3140</f>
        <v>1.5041199547114834E-2</v>
      </c>
      <c r="C3140" s="21">
        <f>Prices!I3140</f>
        <v>-9.6791091715838773E-3</v>
      </c>
      <c r="D3140" s="21">
        <f>Prices!J3140</f>
        <v>-2.7906680009310736E-2</v>
      </c>
      <c r="E3140" s="21">
        <f>Prices!K3140</f>
        <v>-2.7674057719230261E-3</v>
      </c>
    </row>
    <row r="3141" spans="1:5" x14ac:dyDescent="0.2">
      <c r="A3141" s="41">
        <f>Prices!G3141</f>
        <v>44978</v>
      </c>
      <c r="B3141" s="21">
        <f>Prices!H3141</f>
        <v>6.077619795403005E-3</v>
      </c>
      <c r="C3141" s="21">
        <f>Prices!I3141</f>
        <v>-2.6954683150327008E-2</v>
      </c>
      <c r="D3141" s="21">
        <f>Prices!J3141</f>
        <v>-3.4271459643616664E-2</v>
      </c>
      <c r="E3141" s="21">
        <f>Prices!K3141</f>
        <v>-2.0041234254789986E-2</v>
      </c>
    </row>
    <row r="3142" spans="1:5" x14ac:dyDescent="0.2">
      <c r="A3142" s="41">
        <f>Prices!G3142</f>
        <v>44979</v>
      </c>
      <c r="B3142" s="21">
        <f>Prices!H3142</f>
        <v>-2.0973318136605221E-2</v>
      </c>
      <c r="C3142" s="21">
        <f>Prices!I3142</f>
        <v>1.2793392541637694E-2</v>
      </c>
      <c r="D3142" s="21">
        <f>Prices!J3142</f>
        <v>4.7930470664956371E-3</v>
      </c>
      <c r="E3142" s="21">
        <f>Prices!K3142</f>
        <v>-1.5735561302083756E-3</v>
      </c>
    </row>
    <row r="3143" spans="1:5" x14ac:dyDescent="0.2">
      <c r="A3143" s="41">
        <f>Prices!G3143</f>
        <v>44980</v>
      </c>
      <c r="B3143" s="21">
        <f>Prices!H3143</f>
        <v>-1.4905568486143538E-2</v>
      </c>
      <c r="C3143" s="21">
        <f>Prices!I3143</f>
        <v>3.1317224879301442E-4</v>
      </c>
      <c r="D3143" s="21">
        <f>Prices!J3143</f>
        <v>0.14021387315511125</v>
      </c>
      <c r="E3143" s="21">
        <f>Prices!K3143</f>
        <v>5.3294292827346101E-3</v>
      </c>
    </row>
    <row r="3144" spans="1:5" x14ac:dyDescent="0.2">
      <c r="A3144" s="41">
        <f>Prices!G3144</f>
        <v>44981</v>
      </c>
      <c r="B3144" s="21">
        <f>Prices!H3144</f>
        <v>2.6741730854751835E-3</v>
      </c>
      <c r="C3144" s="21">
        <f>Prices!I3144</f>
        <v>-2.4212061130304163E-2</v>
      </c>
      <c r="D3144" s="21">
        <f>Prices!J3144</f>
        <v>-1.597351777593925E-2</v>
      </c>
      <c r="E3144" s="21">
        <f>Prices!K3144</f>
        <v>-1.0537551412511115E-2</v>
      </c>
    </row>
    <row r="3145" spans="1:5" x14ac:dyDescent="0.2">
      <c r="A3145" s="41">
        <f>Prices!G3145</f>
        <v>44984</v>
      </c>
      <c r="B3145" s="21">
        <f>Prices!H3145</f>
        <v>-7.2294528635993673E-3</v>
      </c>
      <c r="C3145" s="21">
        <f>Prices!I3145</f>
        <v>2.7807715508021413E-3</v>
      </c>
      <c r="D3145" s="21">
        <f>Prices!J3145</f>
        <v>9.2328191425989914E-3</v>
      </c>
      <c r="E3145" s="21">
        <f>Prices!K3145</f>
        <v>3.0730045239224513E-3</v>
      </c>
    </row>
    <row r="3146" spans="1:5" x14ac:dyDescent="0.2">
      <c r="A3146" s="41">
        <f>Prices!G3146</f>
        <v>44985</v>
      </c>
      <c r="B3146" s="21">
        <f>Prices!H3146</f>
        <v>4.8783994738918566E-3</v>
      </c>
      <c r="C3146" s="21">
        <f>Prices!I3146</f>
        <v>5.0128115323440081E-3</v>
      </c>
      <c r="D3146" s="21">
        <f>Prices!J3146</f>
        <v>-1.2127020210927486E-2</v>
      </c>
      <c r="E3146" s="21">
        <f>Prices!K3146</f>
        <v>-3.0360018558298618E-3</v>
      </c>
    </row>
    <row r="3147" spans="1:5" x14ac:dyDescent="0.2">
      <c r="A3147" s="41">
        <f>Prices!G3147</f>
        <v>44986</v>
      </c>
      <c r="B3147" s="21">
        <f>Prices!H3147</f>
        <v>-1.3930957391388419E-2</v>
      </c>
      <c r="C3147" s="21">
        <f>Prices!I3147</f>
        <v>-2.1861457248705363E-2</v>
      </c>
      <c r="D3147" s="21">
        <f>Prices!J3147</f>
        <v>-2.231222248822573E-2</v>
      </c>
      <c r="E3147" s="21">
        <f>Prices!K3147</f>
        <v>-4.7252646532438547E-3</v>
      </c>
    </row>
    <row r="3148" spans="1:5" x14ac:dyDescent="0.2">
      <c r="A3148" s="41">
        <f>Prices!G3148</f>
        <v>44987</v>
      </c>
      <c r="B3148" s="21">
        <f>Prices!H3148</f>
        <v>2.497144372235405E-3</v>
      </c>
      <c r="C3148" s="21">
        <f>Prices!I3148</f>
        <v>-4.339906780318481E-4</v>
      </c>
      <c r="D3148" s="21">
        <f>Prices!J3148</f>
        <v>2.7138996215499755E-2</v>
      </c>
      <c r="E3148" s="21">
        <f>Prices!K3148</f>
        <v>7.5821940662132992E-3</v>
      </c>
    </row>
    <row r="3149" spans="1:5" x14ac:dyDescent="0.2">
      <c r="A3149" s="41">
        <f>Prices!G3149</f>
        <v>44988</v>
      </c>
      <c r="B3149" s="21">
        <f>Prices!H3149</f>
        <v>1.2101826062616047E-3</v>
      </c>
      <c r="C3149" s="21">
        <f>Prices!I3149</f>
        <v>3.0066258142648516E-2</v>
      </c>
      <c r="D3149" s="21">
        <f>Prices!J3149</f>
        <v>2.4706102384134621E-2</v>
      </c>
      <c r="E3149" s="21">
        <f>Prices!K3149</f>
        <v>1.614773717897755E-2</v>
      </c>
    </row>
    <row r="3150" spans="1:5" x14ac:dyDescent="0.2">
      <c r="A3150" s="41">
        <f>Prices!G3150</f>
        <v>44991</v>
      </c>
      <c r="B3150" s="21">
        <f>Prices!H3150</f>
        <v>-1.4244758352790557E-4</v>
      </c>
      <c r="C3150" s="21">
        <f>Prices!I3150</f>
        <v>-1.211803489419816E-2</v>
      </c>
      <c r="D3150" s="21">
        <f>Prices!J3150</f>
        <v>-1.4064309526128138E-2</v>
      </c>
      <c r="E3150" s="21">
        <f>Prices!K3150</f>
        <v>6.8716669637614025E-4</v>
      </c>
    </row>
    <row r="3151" spans="1:5" x14ac:dyDescent="0.2">
      <c r="A3151" s="41">
        <f>Prices!G3151</f>
        <v>44992</v>
      </c>
      <c r="B3151" s="21">
        <f>Prices!H3151</f>
        <v>-9.9534877200796821E-3</v>
      </c>
      <c r="C3151" s="21">
        <f>Prices!I3151</f>
        <v>-2.1333007999999598E-3</v>
      </c>
      <c r="D3151" s="21">
        <f>Prices!J3151</f>
        <v>-1.1125415426875063E-2</v>
      </c>
      <c r="E3151" s="21">
        <f>Prices!K3151</f>
        <v>-1.5326919192055088E-2</v>
      </c>
    </row>
    <row r="3152" spans="1:5" x14ac:dyDescent="0.2">
      <c r="A3152" s="41">
        <f>Prices!G3152</f>
        <v>44993</v>
      </c>
      <c r="B3152" s="21">
        <f>Prices!H3152</f>
        <v>-8.2586780689838813E-3</v>
      </c>
      <c r="C3152" s="21">
        <f>Prices!I3152</f>
        <v>3.955051928776987E-3</v>
      </c>
      <c r="D3152" s="21">
        <f>Prices!J3152</f>
        <v>3.8345961608530654E-2</v>
      </c>
      <c r="E3152" s="21">
        <f>Prices!K3152</f>
        <v>1.4147941195796765E-3</v>
      </c>
    </row>
    <row r="3153" spans="1:5" x14ac:dyDescent="0.2">
      <c r="A3153" s="41">
        <f>Prices!G3153</f>
        <v>44994</v>
      </c>
      <c r="B3153" s="21">
        <f>Prices!H3153</f>
        <v>-6.7343407861453781E-3</v>
      </c>
      <c r="C3153" s="21">
        <f>Prices!I3153</f>
        <v>-1.7781071151398598E-2</v>
      </c>
      <c r="D3153" s="21">
        <f>Prices!J3153</f>
        <v>-3.0809214928321893E-2</v>
      </c>
      <c r="E3153" s="21">
        <f>Prices!K3153</f>
        <v>-1.8459358021499561E-2</v>
      </c>
    </row>
    <row r="3154" spans="1:5" x14ac:dyDescent="0.2">
      <c r="A3154" s="41">
        <f>Prices!G3154</f>
        <v>44995</v>
      </c>
      <c r="B3154" s="21">
        <f>Prices!H3154</f>
        <v>-1.4579154654549924E-3</v>
      </c>
      <c r="C3154" s="21">
        <f>Prices!I3154</f>
        <v>-1.6476928346883524E-2</v>
      </c>
      <c r="D3154" s="21">
        <f>Prices!J3154</f>
        <v>-2.0097431482999362E-2</v>
      </c>
      <c r="E3154" s="21">
        <f>Prices!K3154</f>
        <v>-1.4478138338748892E-2</v>
      </c>
    </row>
    <row r="3155" spans="1:5" x14ac:dyDescent="0.2">
      <c r="A3155" s="41">
        <f>Prices!G3155</f>
        <v>44998</v>
      </c>
      <c r="B3155" s="21">
        <f>Prices!H3155</f>
        <v>2.9203450402772095E-3</v>
      </c>
      <c r="C3155" s="21">
        <f>Prices!I3155</f>
        <v>1.873687740597485E-2</v>
      </c>
      <c r="D3155" s="21">
        <f>Prices!J3155</f>
        <v>4.3538112295626874E-5</v>
      </c>
      <c r="E3155" s="21">
        <f>Prices!K3155</f>
        <v>-1.5097609707765969E-3</v>
      </c>
    </row>
    <row r="3156" spans="1:5" x14ac:dyDescent="0.2">
      <c r="A3156" s="41">
        <f>Prices!G3156</f>
        <v>44999</v>
      </c>
      <c r="B3156" s="21">
        <f>Prices!H3156</f>
        <v>5.3140788147394025E-3</v>
      </c>
      <c r="C3156" s="21">
        <f>Prices!I3156</f>
        <v>2.6506512298853036E-2</v>
      </c>
      <c r="D3156" s="21">
        <f>Prices!J3156</f>
        <v>4.7766324923039116E-2</v>
      </c>
      <c r="E3156" s="21">
        <f>Prices!K3156</f>
        <v>1.6476655402626994E-2</v>
      </c>
    </row>
    <row r="3157" spans="1:5" x14ac:dyDescent="0.2">
      <c r="A3157" s="41">
        <f>Prices!G3157</f>
        <v>45000</v>
      </c>
      <c r="B3157" s="21">
        <f>Prices!H3157</f>
        <v>1.1151437126488944E-2</v>
      </c>
      <c r="C3157" s="21">
        <f>Prices!I3157</f>
        <v>1.3912307528023193E-2</v>
      </c>
      <c r="D3157" s="21">
        <f>Prices!J3157</f>
        <v>6.8570259292426439E-3</v>
      </c>
      <c r="E3157" s="21">
        <f>Prices!K3157</f>
        <v>-6.9808834579083712E-3</v>
      </c>
    </row>
    <row r="3158" spans="1:5" x14ac:dyDescent="0.2">
      <c r="A3158" s="41">
        <f>Prices!G3158</f>
        <v>45001</v>
      </c>
      <c r="B3158" s="21">
        <f>Prices!H3158</f>
        <v>-5.6807036413611305E-3</v>
      </c>
      <c r="C3158" s="21">
        <f>Prices!I3158</f>
        <v>3.9916882242686968E-2</v>
      </c>
      <c r="D3158" s="21">
        <f>Prices!J3158</f>
        <v>5.4193502351418399E-2</v>
      </c>
      <c r="E3158" s="21">
        <f>Prices!K3158</f>
        <v>1.7562006046927037E-2</v>
      </c>
    </row>
    <row r="3159" spans="1:5" x14ac:dyDescent="0.2">
      <c r="A3159" s="41">
        <f>Prices!G3159</f>
        <v>45002</v>
      </c>
      <c r="B3159" s="21">
        <f>Prices!H3159</f>
        <v>8.0995626409939552E-3</v>
      </c>
      <c r="C3159" s="21">
        <f>Prices!I3159</f>
        <v>-1.0895681129487023E-2</v>
      </c>
      <c r="D3159" s="21">
        <f>Prices!J3159</f>
        <v>7.2040922831941856E-3</v>
      </c>
      <c r="E3159" s="21">
        <f>Prices!K3159</f>
        <v>-1.1019457129403887E-2</v>
      </c>
    </row>
    <row r="3160" spans="1:5" x14ac:dyDescent="0.2">
      <c r="A3160" s="41">
        <f>Prices!G3160</f>
        <v>45005</v>
      </c>
      <c r="B3160" s="21">
        <f>Prices!H3160</f>
        <v>1.076036876302539E-2</v>
      </c>
      <c r="C3160" s="21">
        <f>Prices!I3160</f>
        <v>-1.2531560467117342E-2</v>
      </c>
      <c r="D3160" s="21">
        <f>Prices!J3160</f>
        <v>6.8026136983792007E-3</v>
      </c>
      <c r="E3160" s="21">
        <f>Prices!K3160</f>
        <v>8.9184035178799803E-3</v>
      </c>
    </row>
    <row r="3161" spans="1:5" x14ac:dyDescent="0.2">
      <c r="A3161" s="41">
        <f>Prices!G3161</f>
        <v>45006</v>
      </c>
      <c r="B3161" s="21">
        <f>Prices!H3161</f>
        <v>-3.4066943601251576E-3</v>
      </c>
      <c r="C3161" s="21">
        <f>Prices!I3161</f>
        <v>2.9679680148452681E-2</v>
      </c>
      <c r="D3161" s="21">
        <f>Prices!J3161</f>
        <v>1.1544551776236256E-2</v>
      </c>
      <c r="E3161" s="21">
        <f>Prices!K3161</f>
        <v>1.2982193942461029E-2</v>
      </c>
    </row>
    <row r="3162" spans="1:5" x14ac:dyDescent="0.2">
      <c r="A3162" s="41">
        <f>Prices!G3162</f>
        <v>45007</v>
      </c>
      <c r="B3162" s="21">
        <f>Prices!H3162</f>
        <v>-6.4093240362562698E-3</v>
      </c>
      <c r="C3162" s="21">
        <f>Prices!I3162</f>
        <v>-1.8984232567433312E-2</v>
      </c>
      <c r="D3162" s="21">
        <f>Prices!J3162</f>
        <v>1.0267517987412544E-2</v>
      </c>
      <c r="E3162" s="21">
        <f>Prices!K3162</f>
        <v>-1.6463223655477921E-2</v>
      </c>
    </row>
    <row r="3163" spans="1:5" x14ac:dyDescent="0.2">
      <c r="A3163" s="41">
        <f>Prices!G3163</f>
        <v>45008</v>
      </c>
      <c r="B3163" s="21">
        <f>Prices!H3163</f>
        <v>8.0990944453842202E-3</v>
      </c>
      <c r="C3163" s="21">
        <f>Prices!I3163</f>
        <v>1.0133870627249131E-4</v>
      </c>
      <c r="D3163" s="21">
        <f>Prices!J3163</f>
        <v>2.7315963866517468E-2</v>
      </c>
      <c r="E3163" s="21">
        <f>Prices!K3163</f>
        <v>2.9845287331504711E-3</v>
      </c>
    </row>
    <row r="3164" spans="1:5" x14ac:dyDescent="0.2">
      <c r="A3164" s="41">
        <f>Prices!G3164</f>
        <v>45009</v>
      </c>
      <c r="B3164" s="21">
        <f>Prices!H3164</f>
        <v>8.176494093199314E-3</v>
      </c>
      <c r="C3164" s="21">
        <f>Prices!I3164</f>
        <v>-5.8758163854295553E-3</v>
      </c>
      <c r="D3164" s="21">
        <f>Prices!J3164</f>
        <v>-1.5152096867213749E-2</v>
      </c>
      <c r="E3164" s="21">
        <f>Prices!K3164</f>
        <v>5.6398071181431586E-3</v>
      </c>
    </row>
    <row r="3165" spans="1:5" x14ac:dyDescent="0.2">
      <c r="A3165" s="41">
        <f>Prices!G3165</f>
        <v>45012</v>
      </c>
      <c r="B3165" s="21">
        <f>Prices!H3165</f>
        <v>1.6713596552630702E-2</v>
      </c>
      <c r="C3165" s="21">
        <f>Prices!I3165</f>
        <v>-9.1711334476785034E-4</v>
      </c>
      <c r="D3165" s="21">
        <f>Prices!J3165</f>
        <v>-9.2609132144739759E-3</v>
      </c>
      <c r="E3165" s="21">
        <f>Prices!K3165</f>
        <v>1.6469542901063061E-3</v>
      </c>
    </row>
    <row r="3166" spans="1:5" x14ac:dyDescent="0.2">
      <c r="A3166" s="41">
        <f>Prices!G3166</f>
        <v>45013</v>
      </c>
      <c r="B3166" s="21">
        <f>Prices!H3166</f>
        <v>-3.8842484989551631E-3</v>
      </c>
      <c r="C3166" s="21">
        <f>Prices!I3166</f>
        <v>-8.1599658557000021E-3</v>
      </c>
      <c r="D3166" s="21">
        <f>Prices!J3166</f>
        <v>-4.5607531141569346E-3</v>
      </c>
      <c r="E3166" s="21">
        <f>Prices!K3166</f>
        <v>-1.5738433033462007E-3</v>
      </c>
    </row>
    <row r="3167" spans="1:5" x14ac:dyDescent="0.2">
      <c r="A3167" s="41">
        <f>Prices!G3167</f>
        <v>45014</v>
      </c>
      <c r="B3167" s="21">
        <f>Prices!H3167</f>
        <v>4.317256613218471E-3</v>
      </c>
      <c r="C3167" s="21">
        <f>Prices!I3167</f>
        <v>3.0954362466498742E-2</v>
      </c>
      <c r="D3167" s="21">
        <f>Prices!J3167</f>
        <v>2.1734184630251896E-2</v>
      </c>
      <c r="E3167" s="21">
        <f>Prices!K3167</f>
        <v>1.423726886241794E-2</v>
      </c>
    </row>
    <row r="3168" spans="1:5" x14ac:dyDescent="0.2">
      <c r="A3168" s="41">
        <f>Prices!G3168</f>
        <v>45015</v>
      </c>
      <c r="B3168" s="21">
        <f>Prices!H3168</f>
        <v>9.9840385661950082E-3</v>
      </c>
      <c r="C3168" s="21">
        <f>Prices!I3168</f>
        <v>1.7456359102244301E-2</v>
      </c>
      <c r="D3168" s="21">
        <f>Prices!J3168</f>
        <v>1.4786564723925366E-2</v>
      </c>
      <c r="E3168" s="21">
        <f>Prices!K3168</f>
        <v>5.7152692561961427E-3</v>
      </c>
    </row>
    <row r="3169" spans="1:5" x14ac:dyDescent="0.2">
      <c r="A3169" s="41">
        <f>Prices!G3169</f>
        <v>45016</v>
      </c>
      <c r="B3169" s="21">
        <f>Prices!H3169</f>
        <v>1.2219341325968625E-2</v>
      </c>
      <c r="C3169" s="21">
        <f>Prices!I3169</f>
        <v>1.2647067647058696E-2</v>
      </c>
      <c r="D3169" s="21">
        <f>Prices!J3169</f>
        <v>1.4388470166415868E-2</v>
      </c>
      <c r="E3169" s="21">
        <f>Prices!K3169</f>
        <v>1.4436542603355473E-2</v>
      </c>
    </row>
    <row r="3170" spans="1:5" x14ac:dyDescent="0.2">
      <c r="A3170" s="41">
        <f>Prices!G3170</f>
        <v>45019</v>
      </c>
      <c r="B3170" s="21">
        <f>Prices!H3170</f>
        <v>8.409488798386093E-3</v>
      </c>
      <c r="C3170" s="21">
        <f>Prices!I3170</f>
        <v>-8.5196746280596924E-3</v>
      </c>
      <c r="D3170" s="21">
        <f>Prices!J3170</f>
        <v>6.7681590058108476E-3</v>
      </c>
      <c r="E3170" s="21">
        <f>Prices!K3170</f>
        <v>3.6988464685721034E-3</v>
      </c>
    </row>
    <row r="3171" spans="1:5" x14ac:dyDescent="0.2">
      <c r="A3171" s="41">
        <f>Prices!G3171</f>
        <v>45020</v>
      </c>
      <c r="B3171" s="21">
        <f>Prices!H3171</f>
        <v>-9.8189380777646985E-3</v>
      </c>
      <c r="C3171" s="21">
        <f>Prices!I3171</f>
        <v>1.5037527041901644E-2</v>
      </c>
      <c r="D3171" s="21">
        <f>Prices!J3171</f>
        <v>-1.830857785523099E-2</v>
      </c>
      <c r="E3171" s="21">
        <f>Prices!K3171</f>
        <v>-5.7969720903796595E-3</v>
      </c>
    </row>
    <row r="3172" spans="1:5" x14ac:dyDescent="0.2">
      <c r="A3172" s="41">
        <f>Prices!G3172</f>
        <v>45021</v>
      </c>
      <c r="B3172" s="21">
        <f>Prices!H3172</f>
        <v>1.6572701639178296E-2</v>
      </c>
      <c r="C3172" s="21">
        <f>Prices!I3172</f>
        <v>-2.7417012842643085E-2</v>
      </c>
      <c r="D3172" s="21">
        <f>Prices!J3172</f>
        <v>-2.0835544205455081E-2</v>
      </c>
      <c r="E3172" s="21">
        <f>Prices!K3172</f>
        <v>-2.4923705691234366E-3</v>
      </c>
    </row>
    <row r="3173" spans="1:5" x14ac:dyDescent="0.2">
      <c r="A3173" s="41">
        <f>Prices!G3173</f>
        <v>45022</v>
      </c>
      <c r="B3173" s="21">
        <f>Prices!H3173</f>
        <v>7.5499257308583173E-3</v>
      </c>
      <c r="C3173" s="21">
        <f>Prices!I3173</f>
        <v>9.4955402002305789E-3</v>
      </c>
      <c r="D3173" s="21">
        <f>Prices!J3173</f>
        <v>5.8032853684033547E-3</v>
      </c>
      <c r="E3173" s="21">
        <f>Prices!K3173</f>
        <v>3.5791631630219811E-3</v>
      </c>
    </row>
    <row r="3174" spans="1:5" x14ac:dyDescent="0.2">
      <c r="A3174" s="41">
        <f>Prices!G3174</f>
        <v>45026</v>
      </c>
      <c r="B3174" s="21">
        <f>Prices!H3174</f>
        <v>-1.9230609094209026E-3</v>
      </c>
      <c r="C3174" s="21">
        <f>Prices!I3174</f>
        <v>1.0778032783336222E-3</v>
      </c>
      <c r="D3174" s="21">
        <f>Prices!J3174</f>
        <v>2.0046698767007598E-2</v>
      </c>
      <c r="E3174" s="21">
        <f>Prices!K3174</f>
        <v>9.9630281462048664E-4</v>
      </c>
    </row>
    <row r="3175" spans="1:5" x14ac:dyDescent="0.2">
      <c r="A3175" s="41">
        <f>Prices!G3175</f>
        <v>45027</v>
      </c>
      <c r="B3175" s="21">
        <f>Prices!H3175</f>
        <v>-2.9233746460448334E-3</v>
      </c>
      <c r="C3175" s="21">
        <f>Prices!I3175</f>
        <v>-2.2022120677692159E-2</v>
      </c>
      <c r="D3175" s="21">
        <f>Prices!J3175</f>
        <v>-1.4866417082760486E-2</v>
      </c>
      <c r="E3175" s="21">
        <f>Prices!K3175</f>
        <v>-4.1352508369341123E-5</v>
      </c>
    </row>
    <row r="3176" spans="1:5" x14ac:dyDescent="0.2">
      <c r="A3176" s="41">
        <f>Prices!G3176</f>
        <v>45028</v>
      </c>
      <c r="B3176" s="21">
        <f>Prices!H3176</f>
        <v>-4.8645167170344112E-3</v>
      </c>
      <c r="C3176" s="21">
        <f>Prices!I3176</f>
        <v>-2.0916697140487939E-2</v>
      </c>
      <c r="D3176" s="21">
        <f>Prices!J3176</f>
        <v>-2.4807629315126367E-2</v>
      </c>
      <c r="E3176" s="21">
        <f>Prices!K3176</f>
        <v>-4.1348839953754268E-3</v>
      </c>
    </row>
    <row r="3177" spans="1:5" x14ac:dyDescent="0.2">
      <c r="A3177" s="41">
        <f>Prices!G3177</f>
        <v>45029</v>
      </c>
      <c r="B3177" s="21">
        <f>Prices!H3177</f>
        <v>1.0045729384182893E-3</v>
      </c>
      <c r="C3177" s="21">
        <f>Prices!I3177</f>
        <v>4.6713682761054587E-2</v>
      </c>
      <c r="D3177" s="21">
        <f>Prices!J3177</f>
        <v>-1.2078858946059645E-3</v>
      </c>
      <c r="E3177" s="21">
        <f>Prices!K3177</f>
        <v>1.3262690074383077E-2</v>
      </c>
    </row>
    <row r="3178" spans="1:5" x14ac:dyDescent="0.2">
      <c r="A3178" s="41">
        <f>Prices!G3178</f>
        <v>45030</v>
      </c>
      <c r="B3178" s="21">
        <f>Prices!H3178</f>
        <v>-6.7563206308217296E-3</v>
      </c>
      <c r="C3178" s="21">
        <f>Prices!I3178</f>
        <v>1.0742245936392614E-3</v>
      </c>
      <c r="D3178" s="21">
        <f>Prices!J3178</f>
        <v>1.1147592158599284E-2</v>
      </c>
      <c r="E3178" s="21">
        <f>Prices!K3178</f>
        <v>-2.0693734425777377E-3</v>
      </c>
    </row>
    <row r="3179" spans="1:5" x14ac:dyDescent="0.2">
      <c r="A3179" s="41">
        <f>Prices!G3179</f>
        <v>45033</v>
      </c>
      <c r="B3179" s="21">
        <f>Prices!H3179</f>
        <v>7.0041998356577236E-3</v>
      </c>
      <c r="C3179" s="21">
        <f>Prices!I3179</f>
        <v>2.2436425254936943E-3</v>
      </c>
      <c r="D3179" s="21">
        <f>Prices!J3179</f>
        <v>9.1189294054583314E-3</v>
      </c>
      <c r="E3179" s="21">
        <f>Prices!K3179</f>
        <v>3.30615678189905E-3</v>
      </c>
    </row>
    <row r="3180" spans="1:5" x14ac:dyDescent="0.2">
      <c r="A3180" s="41">
        <f>Prices!G3180</f>
        <v>45034</v>
      </c>
      <c r="B3180" s="21">
        <f>Prices!H3180</f>
        <v>2.2072436814069541E-3</v>
      </c>
      <c r="C3180" s="21">
        <f>Prices!I3180</f>
        <v>-4.2826047205906104E-3</v>
      </c>
      <c r="D3180" s="21">
        <f>Prices!J3180</f>
        <v>2.462772598394003E-2</v>
      </c>
      <c r="E3180" s="21">
        <f>Prices!K3180</f>
        <v>8.5522030354656664E-4</v>
      </c>
    </row>
    <row r="3181" spans="1:5" x14ac:dyDescent="0.2">
      <c r="A3181" s="41">
        <f>Prices!G3181</f>
        <v>45035</v>
      </c>
      <c r="B3181" s="21">
        <f>Prices!H3181</f>
        <v>1.0676635026672858E-3</v>
      </c>
      <c r="C3181" s="21">
        <f>Prices!I3181</f>
        <v>1.9550341538552729E-2</v>
      </c>
      <c r="D3181" s="21">
        <f>Prices!J3181</f>
        <v>9.5421027502857747E-3</v>
      </c>
      <c r="E3181" s="21">
        <f>Prices!K3181</f>
        <v>-8.4261839754740109E-5</v>
      </c>
    </row>
    <row r="3182" spans="1:5" x14ac:dyDescent="0.2">
      <c r="A3182" s="41">
        <f>Prices!G3182</f>
        <v>45036</v>
      </c>
      <c r="B3182" s="21">
        <f>Prices!H3182</f>
        <v>6.3996162453237035E-3</v>
      </c>
      <c r="C3182" s="21">
        <f>Prices!I3182</f>
        <v>-4.698039170048629E-3</v>
      </c>
      <c r="D3182" s="21">
        <f>Prices!J3182</f>
        <v>-2.9608707715131355E-2</v>
      </c>
      <c r="E3182" s="21">
        <f>Prices!K3182</f>
        <v>-5.9525482801739971E-3</v>
      </c>
    </row>
    <row r="3183" spans="1:5" x14ac:dyDescent="0.2">
      <c r="A3183" s="41">
        <f>Prices!G3183</f>
        <v>45037</v>
      </c>
      <c r="B3183" s="21">
        <f>Prices!H3183</f>
        <v>5.034030031146098E-3</v>
      </c>
      <c r="C3183" s="21">
        <f>Prices!I3183</f>
        <v>3.034391265605807E-2</v>
      </c>
      <c r="D3183" s="21">
        <f>Prices!J3183</f>
        <v>5.5341281235610218E-4</v>
      </c>
      <c r="E3183" s="21">
        <f>Prices!K3183</f>
        <v>9.0318901560970666E-4</v>
      </c>
    </row>
    <row r="3184" spans="1:5" x14ac:dyDescent="0.2">
      <c r="A3184" s="41">
        <f>Prices!G3184</f>
        <v>45040</v>
      </c>
      <c r="B3184" s="21">
        <f>Prices!H3184</f>
        <v>6.7884101858433901E-3</v>
      </c>
      <c r="C3184" s="21">
        <f>Prices!I3184</f>
        <v>-7.0119671495023628E-3</v>
      </c>
      <c r="D3184" s="21">
        <f>Prices!J3184</f>
        <v>-2.8393433130891044E-3</v>
      </c>
      <c r="E3184" s="21">
        <f>Prices!K3184</f>
        <v>8.5157903747146158E-4</v>
      </c>
    </row>
    <row r="3185" spans="1:5" x14ac:dyDescent="0.2">
      <c r="A3185" s="41">
        <f>Prices!G3185</f>
        <v>45041</v>
      </c>
      <c r="B3185" s="21">
        <f>Prices!H3185</f>
        <v>-7.7901165114685608E-3</v>
      </c>
      <c r="C3185" s="21">
        <f>Prices!I3185</f>
        <v>-3.4271720467418887E-2</v>
      </c>
      <c r="D3185" s="21">
        <f>Prices!J3185</f>
        <v>-2.9620551422691377E-2</v>
      </c>
      <c r="E3185" s="21">
        <f>Prices!K3185</f>
        <v>-1.5810858822582485E-2</v>
      </c>
    </row>
    <row r="3186" spans="1:5" x14ac:dyDescent="0.2">
      <c r="A3186" s="41">
        <f>Prices!G3186</f>
        <v>45042</v>
      </c>
      <c r="B3186" s="21">
        <f>Prices!H3186</f>
        <v>-4.3543184667976355E-3</v>
      </c>
      <c r="C3186" s="21">
        <f>Prices!I3186</f>
        <v>2.349618511308238E-2</v>
      </c>
      <c r="D3186" s="21">
        <f>Prices!J3186</f>
        <v>2.7247440152865288E-2</v>
      </c>
      <c r="E3186" s="21">
        <f>Prices!K3186</f>
        <v>-3.8411873007662134E-3</v>
      </c>
    </row>
    <row r="3187" spans="1:5" x14ac:dyDescent="0.2">
      <c r="A3187" s="41">
        <f>Prices!G3187</f>
        <v>45043</v>
      </c>
      <c r="B3187" s="21">
        <f>Prices!H3187</f>
        <v>3.1145277664196267E-3</v>
      </c>
      <c r="C3187" s="21">
        <f>Prices!I3187</f>
        <v>4.6103983075313826E-2</v>
      </c>
      <c r="D3187" s="21">
        <f>Prices!J3187</f>
        <v>1.0016269480297657E-2</v>
      </c>
      <c r="E3187" s="21">
        <f>Prices!K3187</f>
        <v>1.9566149866163673E-2</v>
      </c>
    </row>
    <row r="3188" spans="1:5" x14ac:dyDescent="0.2">
      <c r="A3188" s="41">
        <f>Prices!G3188</f>
        <v>45044</v>
      </c>
      <c r="B3188" s="21">
        <f>Prices!H3188</f>
        <v>-2.7084434450327269E-3</v>
      </c>
      <c r="C3188" s="21">
        <f>Prices!I3188</f>
        <v>-3.9792413148221795E-2</v>
      </c>
      <c r="D3188" s="21">
        <f>Prices!J3188</f>
        <v>1.9209636143735054E-2</v>
      </c>
      <c r="E3188" s="21">
        <f>Prices!K3188</f>
        <v>8.2532025562978006E-3</v>
      </c>
    </row>
    <row r="3189" spans="1:5" x14ac:dyDescent="0.2">
      <c r="A3189" s="41">
        <f>Prices!G3189</f>
        <v>45047</v>
      </c>
      <c r="B3189" s="21">
        <f>Prices!H3189</f>
        <v>4.1066292122213634E-3</v>
      </c>
      <c r="C3189" s="21">
        <f>Prices!I3189</f>
        <v>-3.2242711237101984E-2</v>
      </c>
      <c r="D3189" s="21">
        <f>Prices!J3189</f>
        <v>4.1839260060321459E-2</v>
      </c>
      <c r="E3189" s="21">
        <f>Prices!K3189</f>
        <v>-3.861064227965727E-4</v>
      </c>
    </row>
    <row r="3190" spans="1:5" x14ac:dyDescent="0.2">
      <c r="A3190" s="41">
        <f>Prices!G3190</f>
        <v>45048</v>
      </c>
      <c r="B3190" s="21">
        <f>Prices!H3190</f>
        <v>-2.7046146828378788E-3</v>
      </c>
      <c r="C3190" s="21">
        <f>Prices!I3190</f>
        <v>1.5482549260206646E-2</v>
      </c>
      <c r="D3190" s="21">
        <f>Prices!J3190</f>
        <v>-2.4213023487937191E-2</v>
      </c>
      <c r="E3190" s="21">
        <f>Prices!K3190</f>
        <v>-1.1586262921925994E-2</v>
      </c>
    </row>
    <row r="3191" spans="1:5" x14ac:dyDescent="0.2">
      <c r="A3191" s="41">
        <f>Prices!G3191</f>
        <v>45049</v>
      </c>
      <c r="B3191" s="21">
        <f>Prices!H3191</f>
        <v>-3.704141560040031E-3</v>
      </c>
      <c r="C3191" s="21">
        <f>Prices!I3191</f>
        <v>1.9303484050170461E-4</v>
      </c>
      <c r="D3191" s="21">
        <f>Prices!J3191</f>
        <v>-1.4463000187953767E-2</v>
      </c>
      <c r="E3191" s="21">
        <f>Prices!K3191</f>
        <v>-6.9983050345259201E-3</v>
      </c>
    </row>
    <row r="3192" spans="1:5" x14ac:dyDescent="0.2">
      <c r="A3192" s="41">
        <f>Prices!G3192</f>
        <v>45050</v>
      </c>
      <c r="B3192" s="21">
        <f>Prices!H3192</f>
        <v>2.7990624424288849E-3</v>
      </c>
      <c r="C3192" s="21">
        <f>Prices!I3192</f>
        <v>3.3767341527728423E-3</v>
      </c>
      <c r="D3192" s="21">
        <f>Prices!J3192</f>
        <v>-8.6324421295937981E-3</v>
      </c>
      <c r="E3192" s="21">
        <f>Prices!K3192</f>
        <v>-7.2187322618101346E-3</v>
      </c>
    </row>
    <row r="3193" spans="1:5" x14ac:dyDescent="0.2">
      <c r="A3193" s="41">
        <f>Prices!G3193</f>
        <v>45051</v>
      </c>
      <c r="B3193" s="21">
        <f>Prices!H3193</f>
        <v>8.6396219799285048E-3</v>
      </c>
      <c r="C3193" s="21">
        <f>Prices!I3193</f>
        <v>1.5961574038461546E-2</v>
      </c>
      <c r="D3193" s="21">
        <f>Prices!J3193</f>
        <v>4.0563030604295447E-2</v>
      </c>
      <c r="E3193" s="21">
        <f>Prices!K3193</f>
        <v>1.847475131506493E-2</v>
      </c>
    </row>
    <row r="3194" spans="1:5" x14ac:dyDescent="0.2">
      <c r="A3194" s="41">
        <f>Prices!G3194</f>
        <v>45054</v>
      </c>
      <c r="B3194" s="21">
        <f>Prices!H3194</f>
        <v>6.2594371245994485E-3</v>
      </c>
      <c r="C3194" s="21">
        <f>Prices!I3194</f>
        <v>1.608916279074446E-3</v>
      </c>
      <c r="D3194" s="21">
        <f>Prices!J3194</f>
        <v>1.6422648982447496E-2</v>
      </c>
      <c r="E3194" s="21">
        <f>Prices!K3194</f>
        <v>4.5212861891830158E-4</v>
      </c>
    </row>
    <row r="3195" spans="1:5" x14ac:dyDescent="0.2">
      <c r="A3195" s="41">
        <f>Prices!G3195</f>
        <v>45055</v>
      </c>
      <c r="B3195" s="21">
        <f>Prices!H3195</f>
        <v>1.7024518645144063E-3</v>
      </c>
      <c r="C3195" s="21">
        <f>Prices!I3195</f>
        <v>7.4648104182495345E-3</v>
      </c>
      <c r="D3195" s="21">
        <f>Prices!J3195</f>
        <v>-1.9896429872674926E-2</v>
      </c>
      <c r="E3195" s="21">
        <f>Prices!K3195</f>
        <v>-4.5794212019487635E-3</v>
      </c>
    </row>
    <row r="3196" spans="1:5" x14ac:dyDescent="0.2">
      <c r="A3196" s="41">
        <f>Prices!G3196</f>
        <v>45056</v>
      </c>
      <c r="B3196" s="21">
        <f>Prices!H3196</f>
        <v>-2.8108872876191648E-3</v>
      </c>
      <c r="C3196" s="21">
        <f>Prices!I3196</f>
        <v>3.348339532540634E-2</v>
      </c>
      <c r="D3196" s="21">
        <f>Prices!J3196</f>
        <v>1.099029033118204E-2</v>
      </c>
      <c r="E3196" s="21">
        <f>Prices!K3196</f>
        <v>4.4839653012014313E-3</v>
      </c>
    </row>
    <row r="3197" spans="1:5" x14ac:dyDescent="0.2">
      <c r="A3197" s="41">
        <f>Prices!G3197</f>
        <v>45057</v>
      </c>
      <c r="B3197" s="21">
        <f>Prices!H3197</f>
        <v>3.7365665319422205E-3</v>
      </c>
      <c r="C3197" s="21">
        <f>Prices!I3197</f>
        <v>1.8059695586321256E-2</v>
      </c>
      <c r="D3197" s="21">
        <f>Prices!J3197</f>
        <v>-1.0628446152637805E-2</v>
      </c>
      <c r="E3197" s="21">
        <f>Prices!K3197</f>
        <v>-1.6966241063897103E-3</v>
      </c>
    </row>
    <row r="3198" spans="1:5" x14ac:dyDescent="0.2">
      <c r="A3198" s="41">
        <f>Prices!G3198</f>
        <v>45058</v>
      </c>
      <c r="B3198" s="21">
        <f>Prices!H3198</f>
        <v>-3.2649558110735689E-4</v>
      </c>
      <c r="C3198" s="21">
        <f>Prices!I3198</f>
        <v>-1.7115334238415159E-2</v>
      </c>
      <c r="D3198" s="21">
        <f>Prices!J3198</f>
        <v>-8.3280651065017475E-3</v>
      </c>
      <c r="E3198" s="21">
        <f>Prices!K3198</f>
        <v>-1.5833068194976985E-3</v>
      </c>
    </row>
    <row r="3199" spans="1:5" x14ac:dyDescent="0.2">
      <c r="A3199" s="41">
        <f>Prices!G3199</f>
        <v>45061</v>
      </c>
      <c r="B3199" s="21">
        <f>Prices!H3199</f>
        <v>-7.7741947307726654E-3</v>
      </c>
      <c r="C3199" s="21">
        <f>Prices!I3199</f>
        <v>8.5252565036910699E-3</v>
      </c>
      <c r="D3199" s="21">
        <f>Prices!J3199</f>
        <v>2.1630197054469447E-2</v>
      </c>
      <c r="E3199" s="21">
        <f>Prices!K3199</f>
        <v>2.9581644316460931E-3</v>
      </c>
    </row>
    <row r="3200" spans="1:5" x14ac:dyDescent="0.2">
      <c r="A3200" s="41">
        <f>Prices!G3200</f>
        <v>45062</v>
      </c>
      <c r="B3200" s="21">
        <f>Prices!H3200</f>
        <v>-1.3826757622813886E-2</v>
      </c>
      <c r="C3200" s="21">
        <f>Prices!I3200</f>
        <v>1.9784214580315318E-2</v>
      </c>
      <c r="D3200" s="21">
        <f>Prices!J3200</f>
        <v>8.9800066126795031E-3</v>
      </c>
      <c r="E3200" s="21">
        <f>Prices!K3200</f>
        <v>-6.3776834187244669E-3</v>
      </c>
    </row>
    <row r="3201" spans="1:5" x14ac:dyDescent="0.2">
      <c r="A3201" s="41">
        <f>Prices!G3201</f>
        <v>45063</v>
      </c>
      <c r="B3201" s="21">
        <f>Prices!H3201</f>
        <v>-1.6691137538422034E-3</v>
      </c>
      <c r="C3201" s="21">
        <f>Prices!I3201</f>
        <v>1.8518505046051459E-2</v>
      </c>
      <c r="D3201" s="21">
        <f>Prices!J3201</f>
        <v>3.3033295647926675E-2</v>
      </c>
      <c r="E3201" s="21">
        <f>Prices!K3201</f>
        <v>1.1890829257476199E-2</v>
      </c>
    </row>
    <row r="3202" spans="1:5" x14ac:dyDescent="0.2">
      <c r="A3202" s="41">
        <f>Prices!G3202</f>
        <v>45064</v>
      </c>
      <c r="B3202" s="21">
        <f>Prices!H3202</f>
        <v>1.2973955670801141E-2</v>
      </c>
      <c r="C3202" s="21">
        <f>Prices!I3202</f>
        <v>2.2943735930735842E-2</v>
      </c>
      <c r="D3202" s="21">
        <f>Prices!J3202</f>
        <v>4.9705066334345904E-2</v>
      </c>
      <c r="E3202" s="21">
        <f>Prices!K3202</f>
        <v>9.4450486107908738E-3</v>
      </c>
    </row>
    <row r="3203" spans="1:5" x14ac:dyDescent="0.2">
      <c r="A3203" s="41">
        <f>Prices!G3203</f>
        <v>45065</v>
      </c>
      <c r="B3203" s="21">
        <f>Prices!H3203</f>
        <v>-1.0299084781105763E-2</v>
      </c>
      <c r="C3203" s="21">
        <f>Prices!I3203</f>
        <v>-1.6081265136505318E-2</v>
      </c>
      <c r="D3203" s="21">
        <f>Prices!J3203</f>
        <v>-1.3069018387178444E-2</v>
      </c>
      <c r="E3203" s="21">
        <f>Prices!K3203</f>
        <v>-1.445867791461275E-3</v>
      </c>
    </row>
    <row r="3204" spans="1:5" x14ac:dyDescent="0.2">
      <c r="A3204" s="41">
        <f>Prices!G3204</f>
        <v>45068</v>
      </c>
      <c r="B3204" s="21">
        <f>Prices!H3204</f>
        <v>-8.8052907782065794E-3</v>
      </c>
      <c r="C3204" s="21">
        <f>Prices!I3204</f>
        <v>-1.0666648602150608E-2</v>
      </c>
      <c r="D3204" s="21">
        <f>Prices!J3204</f>
        <v>-2.8146924154451858E-3</v>
      </c>
      <c r="E3204" s="21">
        <f>Prices!K3204</f>
        <v>1.5503485300505382E-4</v>
      </c>
    </row>
    <row r="3205" spans="1:5" x14ac:dyDescent="0.2">
      <c r="A3205" s="41">
        <f>Prices!G3205</f>
        <v>45069</v>
      </c>
      <c r="B3205" s="21">
        <f>Prices!H3205</f>
        <v>-1.884350764327113E-3</v>
      </c>
      <c r="C3205" s="21">
        <f>Prices!I3205</f>
        <v>-1.7393443730739921E-4</v>
      </c>
      <c r="D3205" s="21">
        <f>Prices!J3205</f>
        <v>-1.5653096681496059E-2</v>
      </c>
      <c r="E3205" s="21">
        <f>Prices!K3205</f>
        <v>-1.1222026821583797E-2</v>
      </c>
    </row>
    <row r="3206" spans="1:5" x14ac:dyDescent="0.2">
      <c r="A3206" s="41">
        <f>Prices!G3206</f>
        <v>45070</v>
      </c>
      <c r="B3206" s="21">
        <f>Prices!H3206</f>
        <v>-4.5849756333624803E-3</v>
      </c>
      <c r="C3206" s="21">
        <f>Prices!I3206</f>
        <v>1.5305697296651433E-2</v>
      </c>
      <c r="D3206" s="21">
        <f>Prices!J3206</f>
        <v>-4.887933534958866E-3</v>
      </c>
      <c r="E3206" s="21">
        <f>Prices!K3206</f>
        <v>-7.3186003958792822E-3</v>
      </c>
    </row>
    <row r="3207" spans="1:5" x14ac:dyDescent="0.2">
      <c r="A3207" s="41">
        <f>Prices!G3207</f>
        <v>45071</v>
      </c>
      <c r="B3207" s="21">
        <f>Prices!H3207</f>
        <v>-9.9573482408890201E-3</v>
      </c>
      <c r="C3207" s="21">
        <f>Prices!I3207</f>
        <v>-1.498929336188437E-2</v>
      </c>
      <c r="D3207" s="21">
        <f>Prices!J3207</f>
        <v>0.24369652104962958</v>
      </c>
      <c r="E3207" s="21">
        <f>Prices!K3207</f>
        <v>8.7575813198563779E-3</v>
      </c>
    </row>
    <row r="3208" spans="1:5" x14ac:dyDescent="0.2">
      <c r="A3208" s="41">
        <f>Prices!G3208</f>
        <v>45072</v>
      </c>
      <c r="B3208" s="21">
        <f>Prices!H3208</f>
        <v>1.7789415982207965E-3</v>
      </c>
      <c r="C3208" s="21">
        <f>Prices!I3208</f>
        <v>4.4434787826087119E-2</v>
      </c>
      <c r="D3208" s="21">
        <f>Prices!J3208</f>
        <v>2.5434425840609398E-2</v>
      </c>
      <c r="E3208" s="21">
        <f>Prices!K3208</f>
        <v>1.3049086740849702E-2</v>
      </c>
    </row>
    <row r="3209" spans="1:5" x14ac:dyDescent="0.2">
      <c r="A3209" s="41">
        <f>Prices!G3209</f>
        <v>45076</v>
      </c>
      <c r="B3209" s="21">
        <f>Prices!H3209</f>
        <v>-2.4587331817637584E-3</v>
      </c>
      <c r="C3209" s="21">
        <f>Prices!I3209</f>
        <v>1.2904862977745957E-2</v>
      </c>
      <c r="D3209" s="21">
        <f>Prices!J3209</f>
        <v>2.9913234513192721E-2</v>
      </c>
      <c r="E3209" s="21">
        <f>Prices!K3209</f>
        <v>1.6603454270569529E-5</v>
      </c>
    </row>
    <row r="3210" spans="1:5" x14ac:dyDescent="0.2">
      <c r="A3210" s="41">
        <f>Prices!G3210</f>
        <v>45077</v>
      </c>
      <c r="B3210" s="21">
        <f>Prices!H3210</f>
        <v>5.5456853028622499E-3</v>
      </c>
      <c r="C3210" s="21">
        <f>Prices!I3210</f>
        <v>-8.8772140979311853E-3</v>
      </c>
      <c r="D3210" s="21">
        <f>Prices!J3210</f>
        <v>-5.6767514475587144E-2</v>
      </c>
      <c r="E3210" s="21">
        <f>Prices!K3210</f>
        <v>-6.1086243503365445E-3</v>
      </c>
    </row>
    <row r="3211" spans="1:5" x14ac:dyDescent="0.2">
      <c r="A3211" s="41">
        <f>Prices!G3211</f>
        <v>45078</v>
      </c>
      <c r="B3211" s="21">
        <f>Prices!H3211</f>
        <v>3.6766807582297189E-3</v>
      </c>
      <c r="C3211" s="21">
        <f>Prices!I3211</f>
        <v>1.8162172560193035E-2</v>
      </c>
      <c r="D3211" s="21">
        <f>Prices!J3211</f>
        <v>5.1170863855205084E-2</v>
      </c>
      <c r="E3211" s="21">
        <f>Prices!K3211</f>
        <v>9.8544537053786296E-3</v>
      </c>
    </row>
    <row r="3212" spans="1:5" x14ac:dyDescent="0.2">
      <c r="A3212" s="41">
        <f>Prices!G3212</f>
        <v>45079</v>
      </c>
      <c r="B3212" s="21">
        <f>Prices!H3212</f>
        <v>9.5651594128518588E-3</v>
      </c>
      <c r="C3212" s="21">
        <f>Prices!I3212</f>
        <v>1.2055090339556207E-2</v>
      </c>
      <c r="D3212" s="21">
        <f>Prices!J3212</f>
        <v>-1.1138951413344422E-2</v>
      </c>
      <c r="E3212" s="21">
        <f>Prices!K3212</f>
        <v>1.4534424548879654E-2</v>
      </c>
    </row>
    <row r="3213" spans="1:5" x14ac:dyDescent="0.2">
      <c r="A3213" s="41">
        <f>Prices!G3213</f>
        <v>45082</v>
      </c>
      <c r="B3213" s="21">
        <f>Prices!H3213</f>
        <v>6.58507313421779E-3</v>
      </c>
      <c r="C3213" s="21">
        <f>Prices!I3213</f>
        <v>8.4507291750501867E-3</v>
      </c>
      <c r="D3213" s="21">
        <f>Prices!J3213</f>
        <v>-3.9668376797115101E-3</v>
      </c>
      <c r="E3213" s="21">
        <f>Prices!K3213</f>
        <v>-2.0035816068160184E-3</v>
      </c>
    </row>
    <row r="3214" spans="1:5" x14ac:dyDescent="0.2">
      <c r="A3214" s="41">
        <f>Prices!G3214</f>
        <v>45083</v>
      </c>
      <c r="B3214" s="21">
        <f>Prices!H3214</f>
        <v>-1.3341482514205532E-4</v>
      </c>
      <c r="C3214" s="21">
        <f>Prices!I3214</f>
        <v>1.0454888009496122E-2</v>
      </c>
      <c r="D3214" s="21">
        <f>Prices!J3214</f>
        <v>-1.3198553071226971E-2</v>
      </c>
      <c r="E3214" s="21">
        <f>Prices!K3214</f>
        <v>2.3538964030047627E-3</v>
      </c>
    </row>
    <row r="3215" spans="1:5" x14ac:dyDescent="0.2">
      <c r="A3215" s="41">
        <f>Prices!G3215</f>
        <v>45084</v>
      </c>
      <c r="B3215" s="21">
        <f>Prices!H3215</f>
        <v>1.4687703632959412E-3</v>
      </c>
      <c r="C3215" s="21">
        <f>Prices!I3215</f>
        <v>-4.2492671783464164E-2</v>
      </c>
      <c r="D3215" s="21">
        <f>Prices!J3215</f>
        <v>-3.0401133091542465E-2</v>
      </c>
      <c r="E3215" s="21">
        <f>Prices!K3215</f>
        <v>-3.8120096703719852E-3</v>
      </c>
    </row>
    <row r="3216" spans="1:5" x14ac:dyDescent="0.2">
      <c r="A3216" s="41">
        <f>Prices!G3216</f>
        <v>45085</v>
      </c>
      <c r="B3216" s="21">
        <f>Prices!H3216</f>
        <v>1.4466578067150047E-2</v>
      </c>
      <c r="C3216" s="21">
        <f>Prices!I3216</f>
        <v>2.4911296834954966E-2</v>
      </c>
      <c r="D3216" s="21">
        <f>Prices!J3216</f>
        <v>2.7618534093201363E-2</v>
      </c>
      <c r="E3216" s="21">
        <f>Prices!K3216</f>
        <v>6.1886425549797508E-3</v>
      </c>
    </row>
    <row r="3217" spans="1:5" x14ac:dyDescent="0.2">
      <c r="A3217" s="41">
        <f>Prices!G3217</f>
        <v>45086</v>
      </c>
      <c r="B3217" s="21">
        <f>Prices!H3217</f>
        <v>6.045940389223947E-3</v>
      </c>
      <c r="C3217" s="21">
        <f>Prices!I3217</f>
        <v>-6.5995951710261513E-3</v>
      </c>
      <c r="D3217" s="21">
        <f>Prices!J3217</f>
        <v>6.751489141876732E-3</v>
      </c>
      <c r="E3217" s="21">
        <f>Prices!K3217</f>
        <v>1.1480594229391627E-3</v>
      </c>
    </row>
    <row r="3218" spans="1:5" x14ac:dyDescent="0.2">
      <c r="A3218" s="41">
        <f>Prices!G3218</f>
        <v>45089</v>
      </c>
      <c r="B3218" s="21">
        <f>Prices!H3218</f>
        <v>6.5974897652109499E-3</v>
      </c>
      <c r="C3218" s="21">
        <f>Prices!I3218</f>
        <v>2.5439515453035133E-2</v>
      </c>
      <c r="D3218" s="21">
        <f>Prices!J3218</f>
        <v>1.836464948769545E-2</v>
      </c>
      <c r="E3218" s="21">
        <f>Prices!K3218</f>
        <v>9.3211489271569636E-3</v>
      </c>
    </row>
    <row r="3219" spans="1:5" x14ac:dyDescent="0.2">
      <c r="A3219" s="41">
        <f>Prices!G3219</f>
        <v>45090</v>
      </c>
      <c r="B3219" s="21">
        <f>Prices!H3219</f>
        <v>7.7870409598014851E-3</v>
      </c>
      <c r="C3219" s="21">
        <f>Prices!I3219</f>
        <v>7.1110057844148145E-4</v>
      </c>
      <c r="D3219" s="21">
        <f>Prices!J3219</f>
        <v>3.9005221919619748E-2</v>
      </c>
      <c r="E3219" s="21">
        <f>Prices!K3219</f>
        <v>6.9324899871354706E-3</v>
      </c>
    </row>
    <row r="3220" spans="1:5" x14ac:dyDescent="0.2">
      <c r="A3220" s="41">
        <f>Prices!G3220</f>
        <v>45091</v>
      </c>
      <c r="B3220" s="21">
        <f>Prices!H3220</f>
        <v>1.0109622475973322E-2</v>
      </c>
      <c r="C3220" s="21">
        <f>Prices!I3220</f>
        <v>-1.8948799383305959E-3</v>
      </c>
      <c r="D3220" s="21">
        <f>Prices!J3220</f>
        <v>4.8144855019488952E-2</v>
      </c>
      <c r="E3220" s="21">
        <f>Prices!K3220</f>
        <v>8.1942549725111391E-4</v>
      </c>
    </row>
    <row r="3221" spans="1:5" x14ac:dyDescent="0.2">
      <c r="A3221" s="41">
        <f>Prices!G3221</f>
        <v>45092</v>
      </c>
      <c r="B3221" s="21">
        <f>Prices!H3221</f>
        <v>5.4822191661308027E-3</v>
      </c>
      <c r="C3221" s="21">
        <f>Prices!I3221</f>
        <v>5.4580162144000077E-3</v>
      </c>
      <c r="D3221" s="21">
        <f>Prices!J3221</f>
        <v>-8.0005097955817561E-3</v>
      </c>
      <c r="E3221" s="21">
        <f>Prices!K3221</f>
        <v>1.217813741965057E-2</v>
      </c>
    </row>
    <row r="3222" spans="1:5" x14ac:dyDescent="0.2">
      <c r="A3222" s="41">
        <f>Prices!G3222</f>
        <v>45093</v>
      </c>
      <c r="B3222" s="21">
        <f>Prices!H3222</f>
        <v>-1.3947847601971342E-2</v>
      </c>
      <c r="C3222" s="21">
        <f>Prices!I3222</f>
        <v>-1.2744887832216723E-2</v>
      </c>
      <c r="D3222" s="21">
        <f>Prices!J3222</f>
        <v>9.1430568281625213E-4</v>
      </c>
      <c r="E3222" s="21">
        <f>Prices!K3222</f>
        <v>-3.6716195282189279E-3</v>
      </c>
    </row>
    <row r="3223" spans="1:5" x14ac:dyDescent="0.2">
      <c r="A3223" s="41">
        <f>Prices!G3223</f>
        <v>45097</v>
      </c>
      <c r="B3223" s="21">
        <f>Prices!H3223</f>
        <v>-8.8087009810976346E-3</v>
      </c>
      <c r="C3223" s="21">
        <f>Prices!I3223</f>
        <v>2.3109483214038828E-3</v>
      </c>
      <c r="D3223" s="21">
        <f>Prices!J3223</f>
        <v>2.614062686345453E-2</v>
      </c>
      <c r="E3223" s="21">
        <f>Prices!K3223</f>
        <v>-4.7351077398753993E-3</v>
      </c>
    </row>
    <row r="3224" spans="1:5" x14ac:dyDescent="0.2">
      <c r="A3224" s="41">
        <f>Prices!G3224</f>
        <v>45098</v>
      </c>
      <c r="B3224" s="21">
        <f>Prices!H3224</f>
        <v>1.9460593131654629E-3</v>
      </c>
      <c r="C3224" s="21">
        <f>Prices!I3224</f>
        <v>-7.5528463115234201E-3</v>
      </c>
      <c r="D3224" s="21">
        <f>Prices!J3224</f>
        <v>-1.741691140687962E-2</v>
      </c>
      <c r="E3224" s="21">
        <f>Prices!K3224</f>
        <v>-5.2452816897370358E-3</v>
      </c>
    </row>
    <row r="3225" spans="1:5" x14ac:dyDescent="0.2">
      <c r="A3225" s="41">
        <f>Prices!G3225</f>
        <v>45099</v>
      </c>
      <c r="B3225" s="21">
        <f>Prices!H3225</f>
        <v>8.351635946148744E-3</v>
      </c>
      <c r="C3225" s="21">
        <f>Prices!I3225</f>
        <v>4.2617896525577015E-2</v>
      </c>
      <c r="D3225" s="21">
        <f>Prices!J3225</f>
        <v>-4.645138017920214E-4</v>
      </c>
      <c r="E3225" s="21">
        <f>Prices!K3225</f>
        <v>3.7107985722617531E-3</v>
      </c>
    </row>
    <row r="3226" spans="1:5" x14ac:dyDescent="0.2">
      <c r="A3226" s="41">
        <f>Prices!G3226</f>
        <v>45100</v>
      </c>
      <c r="B3226" s="21">
        <f>Prices!H3226</f>
        <v>-1.8619963033370218E-3</v>
      </c>
      <c r="C3226" s="21">
        <f>Prices!I3226</f>
        <v>-6.3003621854185177E-3</v>
      </c>
      <c r="D3226" s="21">
        <f>Prices!J3226</f>
        <v>-1.8965763394514612E-2</v>
      </c>
      <c r="E3226" s="21">
        <f>Prices!K3226</f>
        <v>-7.6588088589041314E-3</v>
      </c>
    </row>
    <row r="3227" spans="1:5" x14ac:dyDescent="0.2">
      <c r="A3227" s="41">
        <f>Prices!G3227</f>
        <v>45103</v>
      </c>
      <c r="B3227" s="21">
        <f>Prices!H3227</f>
        <v>-2.6372641646104024E-3</v>
      </c>
      <c r="C3227" s="21">
        <f>Prices!I3227</f>
        <v>-1.5464315875390211E-2</v>
      </c>
      <c r="D3227" s="21">
        <f>Prices!J3227</f>
        <v>-3.7361669341655301E-2</v>
      </c>
      <c r="E3227" s="21">
        <f>Prices!K3227</f>
        <v>-4.4868383149453406E-3</v>
      </c>
    </row>
    <row r="3228" spans="1:5" x14ac:dyDescent="0.2">
      <c r="A3228" s="41">
        <f>Prices!G3228</f>
        <v>45104</v>
      </c>
      <c r="B3228" s="21">
        <f>Prices!H3228</f>
        <v>-3.611757159826316E-3</v>
      </c>
      <c r="C3228" s="21">
        <f>Prices!I3228</f>
        <v>1.4529104483213873E-2</v>
      </c>
      <c r="D3228" s="21">
        <f>Prices!J3228</f>
        <v>3.0616307191141834E-2</v>
      </c>
      <c r="E3228" s="21">
        <f>Prices!K3228</f>
        <v>1.145585494805279E-2</v>
      </c>
    </row>
    <row r="3229" spans="1:5" x14ac:dyDescent="0.2">
      <c r="A3229" s="41">
        <f>Prices!G3229</f>
        <v>45105</v>
      </c>
      <c r="B3229" s="21">
        <f>Prices!H3229</f>
        <v>5.4373868272889949E-3</v>
      </c>
      <c r="C3229" s="21">
        <f>Prices!I3229</f>
        <v>-1.0837545123968395E-3</v>
      </c>
      <c r="D3229" s="21">
        <f>Prices!J3229</f>
        <v>-1.8125053971131511E-2</v>
      </c>
      <c r="E3229" s="21">
        <f>Prices!K3229</f>
        <v>-3.5407669559595067E-4</v>
      </c>
    </row>
    <row r="3230" spans="1:5" x14ac:dyDescent="0.2">
      <c r="A3230" s="41">
        <f>Prices!G3230</f>
        <v>45106</v>
      </c>
      <c r="B3230" s="21">
        <f>Prices!H3230</f>
        <v>-6.7599769737386947E-3</v>
      </c>
      <c r="C3230" s="21">
        <f>Prices!I3230</f>
        <v>-8.8344068443158008E-3</v>
      </c>
      <c r="D3230" s="21">
        <f>Prices!J3230</f>
        <v>-7.1747101377948042E-3</v>
      </c>
      <c r="E3230" s="21">
        <f>Prices!K3230</f>
        <v>4.4735446445340887E-3</v>
      </c>
    </row>
    <row r="3231" spans="1:5" x14ac:dyDescent="0.2">
      <c r="A3231" s="41">
        <f>Prices!G3231</f>
        <v>45107</v>
      </c>
      <c r="B3231" s="21">
        <f>Prices!H3231</f>
        <v>1.8797073701462538E-2</v>
      </c>
      <c r="C3231" s="21">
        <f>Prices!I3231</f>
        <v>1.923376912548358E-2</v>
      </c>
      <c r="D3231" s="21">
        <f>Prices!J3231</f>
        <v>3.6255059051560012E-2</v>
      </c>
      <c r="E3231" s="21">
        <f>Prices!K3231</f>
        <v>1.2269004631900282E-2</v>
      </c>
    </row>
    <row r="3232" spans="1:5" x14ac:dyDescent="0.2">
      <c r="A3232" s="41">
        <f>Prices!G3232</f>
        <v>45110</v>
      </c>
      <c r="B3232" s="21">
        <f>Prices!H3232</f>
        <v>6.4892797081307465E-3</v>
      </c>
      <c r="C3232" s="21">
        <f>Prices!I3232</f>
        <v>-1.0739444565481815E-3</v>
      </c>
      <c r="D3232" s="21">
        <f>Prices!J3232</f>
        <v>2.6240548434266486E-3</v>
      </c>
      <c r="E3232" s="21">
        <f>Prices!K3232</f>
        <v>1.1706778155955444E-3</v>
      </c>
    </row>
    <row r="3233" spans="1:5" x14ac:dyDescent="0.2">
      <c r="A3233" s="41">
        <f>Prices!G3233</f>
        <v>45112</v>
      </c>
      <c r="B3233" s="21">
        <f>Prices!H3233</f>
        <v>-5.6882049234478315E-4</v>
      </c>
      <c r="C3233" s="21">
        <f>Prices!I3233</f>
        <v>1.2287183115151645E-3</v>
      </c>
      <c r="D3233" s="21">
        <f>Prices!J3233</f>
        <v>-2.2634305614586125E-3</v>
      </c>
      <c r="E3233" s="21">
        <f>Prices!K3233</f>
        <v>-1.9683185183236862E-3</v>
      </c>
    </row>
    <row r="3234" spans="1:5" x14ac:dyDescent="0.2">
      <c r="A3234" s="41">
        <f>Prices!G3234</f>
        <v>45113</v>
      </c>
      <c r="B3234" s="21">
        <f>Prices!H3234</f>
        <v>-6.3248542886276318E-3</v>
      </c>
      <c r="C3234" s="21">
        <f>Prices!I3234</f>
        <v>-1.5493206197908171E-2</v>
      </c>
      <c r="D3234" s="21">
        <f>Prices!J3234</f>
        <v>-5.0570666614082604E-3</v>
      </c>
      <c r="E3234" s="21">
        <f>Prices!K3234</f>
        <v>-7.9225112314782464E-3</v>
      </c>
    </row>
    <row r="3235" spans="1:5" x14ac:dyDescent="0.2">
      <c r="A3235" s="41">
        <f>Prices!G3235</f>
        <v>45114</v>
      </c>
      <c r="B3235" s="21">
        <f>Prices!H3235</f>
        <v>-2.304099077428938E-2</v>
      </c>
      <c r="C3235" s="21">
        <f>Prices!I3235</f>
        <v>1.1062622260536115E-2</v>
      </c>
      <c r="D3235" s="21">
        <f>Prices!J3235</f>
        <v>9.5003999332321509E-3</v>
      </c>
      <c r="E3235" s="21">
        <f>Prices!K3235</f>
        <v>-2.8651006659629052E-3</v>
      </c>
    </row>
    <row r="3236" spans="1:5" x14ac:dyDescent="0.2">
      <c r="A3236" s="41">
        <f>Prices!G3236</f>
        <v>45117</v>
      </c>
      <c r="B3236" s="21">
        <f>Prices!H3236</f>
        <v>9.0559073463869193E-3</v>
      </c>
      <c r="C3236" s="21">
        <f>Prices!I3236</f>
        <v>-2.0419182651433276E-2</v>
      </c>
      <c r="D3236" s="21">
        <f>Prices!J3236</f>
        <v>-7.5994488107393732E-3</v>
      </c>
      <c r="E3236" s="21">
        <f>Prices!K3236</f>
        <v>2.4050260928218936E-3</v>
      </c>
    </row>
    <row r="3237" spans="1:5" x14ac:dyDescent="0.2">
      <c r="A3237" s="41">
        <f>Prices!G3237</f>
        <v>45118</v>
      </c>
      <c r="B3237" s="21">
        <f>Prices!H3237</f>
        <v>-1.4850379076982345E-3</v>
      </c>
      <c r="C3237" s="21">
        <f>Prices!I3237</f>
        <v>1.2978852631502225E-2</v>
      </c>
      <c r="D3237" s="21">
        <f>Prices!J3237</f>
        <v>5.3343047118290521E-3</v>
      </c>
      <c r="E3237" s="21">
        <f>Prices!K3237</f>
        <v>6.7422111766051174E-3</v>
      </c>
    </row>
    <row r="3238" spans="1:5" x14ac:dyDescent="0.2">
      <c r="A3238" s="41">
        <f>Prices!G3238</f>
        <v>45119</v>
      </c>
      <c r="B3238" s="21">
        <f>Prices!H3238</f>
        <v>2.5217708880608692E-3</v>
      </c>
      <c r="C3238" s="21">
        <f>Prices!I3238</f>
        <v>1.5685699012446319E-2</v>
      </c>
      <c r="D3238" s="21">
        <f>Prices!J3238</f>
        <v>3.5302431408493984E-2</v>
      </c>
      <c r="E3238" s="21">
        <f>Prices!K3238</f>
        <v>7.41123334389715E-3</v>
      </c>
    </row>
    <row r="3239" spans="1:5" x14ac:dyDescent="0.2">
      <c r="A3239" s="41">
        <f>Prices!G3239</f>
        <v>45120</v>
      </c>
      <c r="B3239" s="21">
        <f>Prices!H3239</f>
        <v>-5.8693059696042146E-3</v>
      </c>
      <c r="C3239" s="21">
        <f>Prices!I3239</f>
        <v>2.6758409151750318E-2</v>
      </c>
      <c r="D3239" s="21">
        <f>Prices!J3239</f>
        <v>4.7264363137188736E-2</v>
      </c>
      <c r="E3239" s="21">
        <f>Prices!K3239</f>
        <v>8.4701535004687578E-3</v>
      </c>
    </row>
    <row r="3240" spans="1:5" x14ac:dyDescent="0.2">
      <c r="A3240" s="41">
        <f>Prices!G3240</f>
        <v>45121</v>
      </c>
      <c r="B3240" s="21">
        <f>Prices!H3240</f>
        <v>3.4385508632918736E-3</v>
      </c>
      <c r="C3240" s="21">
        <f>Prices!I3240</f>
        <v>2.829408720989246E-3</v>
      </c>
      <c r="D3240" s="21">
        <f>Prices!J3240</f>
        <v>-1.1048978591363667E-2</v>
      </c>
      <c r="E3240" s="21">
        <f>Prices!K3240</f>
        <v>-1.0244070917438952E-3</v>
      </c>
    </row>
    <row r="3241" spans="1:5" x14ac:dyDescent="0.2">
      <c r="A3241" s="41">
        <f>Prices!G3241</f>
        <v>45124</v>
      </c>
      <c r="B3241" s="21">
        <f>Prices!H3241</f>
        <v>1.2286299656561002E-3</v>
      </c>
      <c r="C3241" s="21">
        <f>Prices!I3241</f>
        <v>-8.3159723842189948E-3</v>
      </c>
      <c r="D3241" s="21">
        <f>Prices!J3241</f>
        <v>2.1817060852632242E-2</v>
      </c>
      <c r="E3241" s="21">
        <f>Prices!K3241</f>
        <v>3.8553824728260189E-3</v>
      </c>
    </row>
    <row r="3242" spans="1:5" x14ac:dyDescent="0.2">
      <c r="A3242" s="41">
        <f>Prices!G3242</f>
        <v>45125</v>
      </c>
      <c r="B3242" s="21">
        <f>Prices!H3242</f>
        <v>-1.8083235234097957E-3</v>
      </c>
      <c r="C3242" s="21">
        <f>Prices!I3242</f>
        <v>-5.4656769475713851E-3</v>
      </c>
      <c r="D3242" s="21">
        <f>Prices!J3242</f>
        <v>2.2233725987019781E-2</v>
      </c>
      <c r="E3242" s="21">
        <f>Prices!K3242</f>
        <v>7.117275116117705E-3</v>
      </c>
    </row>
    <row r="3243" spans="1:5" x14ac:dyDescent="0.2">
      <c r="A3243" s="41">
        <f>Prices!G3243</f>
        <v>45126</v>
      </c>
      <c r="B3243" s="21">
        <f>Prices!H3243</f>
        <v>3.2358320572678463E-4</v>
      </c>
      <c r="C3243" s="21">
        <f>Prices!I3243</f>
        <v>1.9046892763047607E-2</v>
      </c>
      <c r="D3243" s="21">
        <f>Prices!J3243</f>
        <v>-8.7801101441865592E-3</v>
      </c>
      <c r="E3243" s="21">
        <f>Prices!K3243</f>
        <v>2.3579104731872302E-3</v>
      </c>
    </row>
    <row r="3244" spans="1:5" x14ac:dyDescent="0.2">
      <c r="A3244" s="41">
        <f>Prices!G3244</f>
        <v>45127</v>
      </c>
      <c r="B3244" s="21">
        <f>Prices!H3244</f>
        <v>1.8496848980246911E-2</v>
      </c>
      <c r="C3244" s="21">
        <f>Prices!I3244</f>
        <v>-3.9893571779431536E-2</v>
      </c>
      <c r="D3244" s="21">
        <f>Prices!J3244</f>
        <v>-3.3073472730956399E-2</v>
      </c>
      <c r="E3244" s="21">
        <f>Prices!K3244</f>
        <v>-6.7568962939618116E-3</v>
      </c>
    </row>
    <row r="3245" spans="1:5" x14ac:dyDescent="0.2">
      <c r="A3245" s="41">
        <f>Prices!G3245</f>
        <v>45128</v>
      </c>
      <c r="B3245" s="21">
        <f>Prices!H3245</f>
        <v>5.6516059017286758E-3</v>
      </c>
      <c r="C3245" s="21">
        <f>Prices!I3245</f>
        <v>3.0773544119866436E-4</v>
      </c>
      <c r="D3245" s="21">
        <f>Prices!J3245</f>
        <v>-2.6603744355079839E-2</v>
      </c>
      <c r="E3245" s="21">
        <f>Prices!K3245</f>
        <v>3.2409461838600606E-4</v>
      </c>
    </row>
    <row r="3246" spans="1:5" x14ac:dyDescent="0.2">
      <c r="A3246" s="41">
        <f>Prices!G3246</f>
        <v>45131</v>
      </c>
      <c r="B3246" s="21">
        <f>Prices!H3246</f>
        <v>5.8721618017647118E-3</v>
      </c>
      <c r="C3246" s="21">
        <f>Prices!I3246</f>
        <v>-9.2307453846154353E-3</v>
      </c>
      <c r="D3246" s="21">
        <f>Prices!J3246</f>
        <v>6.8385248384461583E-3</v>
      </c>
      <c r="E3246" s="21">
        <f>Prices!K3246</f>
        <v>4.034153883820002E-3</v>
      </c>
    </row>
    <row r="3247" spans="1:5" x14ac:dyDescent="0.2">
      <c r="A3247" s="41">
        <f>Prices!G3247</f>
        <v>45132</v>
      </c>
      <c r="B3247" s="21">
        <f>Prices!H3247</f>
        <v>-8.1588287699366495E-4</v>
      </c>
      <c r="C3247" s="21">
        <f>Prices!I3247</f>
        <v>2.5621257147314669E-3</v>
      </c>
      <c r="D3247" s="21">
        <f>Prices!J3247</f>
        <v>2.3917249620703629E-2</v>
      </c>
      <c r="E3247" s="21">
        <f>Prices!K3247</f>
        <v>2.8146733033540539E-3</v>
      </c>
    </row>
    <row r="3248" spans="1:5" x14ac:dyDescent="0.2">
      <c r="A3248" s="41">
        <f>Prices!G3248</f>
        <v>45133</v>
      </c>
      <c r="B3248" s="21">
        <f>Prices!H3248</f>
        <v>3.580940016341295E-3</v>
      </c>
      <c r="C3248" s="21">
        <f>Prices!I3248</f>
        <v>-7.5893360397447651E-3</v>
      </c>
      <c r="D3248" s="21">
        <f>Prices!J3248</f>
        <v>-4.9693873901441865E-3</v>
      </c>
      <c r="E3248" s="21">
        <f>Prices!K3248</f>
        <v>-1.5543891048019898E-4</v>
      </c>
    </row>
    <row r="3249" spans="1:5" x14ac:dyDescent="0.2">
      <c r="A3249" s="41">
        <f>Prices!G3249</f>
        <v>45134</v>
      </c>
      <c r="B3249" s="21">
        <f>Prices!H3249</f>
        <v>-3.6308284651636702E-3</v>
      </c>
      <c r="C3249" s="21">
        <f>Prices!I3249</f>
        <v>7.8038318189888045E-4</v>
      </c>
      <c r="D3249" s="21">
        <f>Prices!J3249</f>
        <v>9.8565206375826886E-3</v>
      </c>
      <c r="E3249" s="21">
        <f>Prices!K3249</f>
        <v>-6.4246661192314258E-3</v>
      </c>
    </row>
    <row r="3250" spans="1:5" x14ac:dyDescent="0.2">
      <c r="A3250" s="41">
        <f>Prices!G3250</f>
        <v>45135</v>
      </c>
      <c r="B3250" s="21">
        <f>Prices!H3250</f>
        <v>4.7122365942135576E-3</v>
      </c>
      <c r="C3250" s="21">
        <f>Prices!I3250</f>
        <v>3.0877245224171679E-2</v>
      </c>
      <c r="D3250" s="21">
        <f>Prices!J3250</f>
        <v>1.8518458490872858E-2</v>
      </c>
      <c r="E3250" s="21">
        <f>Prices!K3250</f>
        <v>9.8778427470862518E-3</v>
      </c>
    </row>
    <row r="3251" spans="1:5" x14ac:dyDescent="0.2">
      <c r="A3251" s="41">
        <f>Prices!G3251</f>
        <v>45138</v>
      </c>
      <c r="B3251" s="21">
        <f>Prices!H3251</f>
        <v>-3.1270482259954086E-4</v>
      </c>
      <c r="C3251" s="21">
        <f>Prices!I3251</f>
        <v>1.1118568379892668E-2</v>
      </c>
      <c r="D3251" s="21">
        <f>Prices!J3251</f>
        <v>-4.4924868506679427E-4</v>
      </c>
      <c r="E3251" s="21">
        <f>Prices!K3251</f>
        <v>1.4687130566064521E-3</v>
      </c>
    </row>
    <row r="3252" spans="1:5" x14ac:dyDescent="0.2">
      <c r="A3252" s="41">
        <f>Prices!G3252</f>
        <v>45139</v>
      </c>
      <c r="B3252" s="21">
        <f>Prices!H3252</f>
        <v>-4.6916026525438909E-3</v>
      </c>
      <c r="C3252" s="21">
        <f>Prices!I3252</f>
        <v>-1.4886223882925265E-2</v>
      </c>
      <c r="D3252" s="21">
        <f>Prices!J3252</f>
        <v>-4.7507525396823791E-3</v>
      </c>
      <c r="E3252" s="21">
        <f>Prices!K3252</f>
        <v>-2.6650877549462271E-3</v>
      </c>
    </row>
    <row r="3253" spans="1:5" x14ac:dyDescent="0.2">
      <c r="A3253" s="41">
        <f>Prices!G3253</f>
        <v>45140</v>
      </c>
      <c r="B3253" s="21">
        <f>Prices!H3253</f>
        <v>6.9132182783585038E-4</v>
      </c>
      <c r="C3253" s="21">
        <f>Prices!I3253</f>
        <v>-2.6425663577936076E-2</v>
      </c>
      <c r="D3253" s="21">
        <f>Prices!J3253</f>
        <v>-4.8121732809763618E-2</v>
      </c>
      <c r="E3253" s="21">
        <f>Prices!K3253</f>
        <v>-1.3839541173892855E-2</v>
      </c>
    </row>
    <row r="3254" spans="1:5" x14ac:dyDescent="0.2">
      <c r="A3254" s="41">
        <f>Prices!G3254</f>
        <v>45141</v>
      </c>
      <c r="B3254" s="21">
        <f>Prices!H3254</f>
        <v>2.5118949859218113E-4</v>
      </c>
      <c r="C3254" s="21">
        <f>Prices!I3254</f>
        <v>5.4597688434563363E-3</v>
      </c>
      <c r="D3254" s="21">
        <f>Prices!J3254</f>
        <v>5.5569252757952103E-3</v>
      </c>
      <c r="E3254" s="21">
        <f>Prices!K3254</f>
        <v>-2.5479738402680585E-3</v>
      </c>
    </row>
    <row r="3255" spans="1:5" x14ac:dyDescent="0.2">
      <c r="A3255" s="41">
        <f>Prices!G3255</f>
        <v>45142</v>
      </c>
      <c r="B3255" s="21">
        <f>Prices!H3255</f>
        <v>-5.7767115436323877E-3</v>
      </c>
      <c r="C3255" s="21">
        <f>Prices!I3255</f>
        <v>8.2693377503952226E-2</v>
      </c>
      <c r="D3255" s="21">
        <f>Prices!J3255</f>
        <v>3.7065458128999751E-3</v>
      </c>
      <c r="E3255" s="21">
        <f>Prices!K3255</f>
        <v>-5.3000742519009325E-3</v>
      </c>
    </row>
    <row r="3256" spans="1:5" x14ac:dyDescent="0.2">
      <c r="A3256" s="41">
        <f>Prices!G3256</f>
        <v>45145</v>
      </c>
      <c r="B3256" s="21">
        <f>Prices!H3256</f>
        <v>1.3578383508441141E-2</v>
      </c>
      <c r="C3256" s="21">
        <f>Prices!I3256</f>
        <v>1.8986843601032311E-2</v>
      </c>
      <c r="D3256" s="21">
        <f>Prices!J3256</f>
        <v>1.6495050696909708E-2</v>
      </c>
      <c r="E3256" s="21">
        <f>Prices!K3256</f>
        <v>9.0240927238494084E-3</v>
      </c>
    </row>
    <row r="3257" spans="1:5" x14ac:dyDescent="0.2">
      <c r="A3257" s="41">
        <f>Prices!G3257</f>
        <v>45146</v>
      </c>
      <c r="B3257" s="21">
        <f>Prices!H3257</f>
        <v>9.9695216398140458E-4</v>
      </c>
      <c r="C3257" s="21">
        <f>Prices!I3257</f>
        <v>-1.6031491919295648E-2</v>
      </c>
      <c r="D3257" s="21">
        <f>Prices!J3257</f>
        <v>-1.657949822486704E-2</v>
      </c>
      <c r="E3257" s="21">
        <f>Prices!K3257</f>
        <v>-4.218282913766469E-3</v>
      </c>
    </row>
    <row r="3258" spans="1:5" x14ac:dyDescent="0.2">
      <c r="A3258" s="41">
        <f>Prices!G3258</f>
        <v>45147</v>
      </c>
      <c r="B3258" s="21">
        <f>Prices!H3258</f>
        <v>1.6184155554010869E-3</v>
      </c>
      <c r="C3258" s="21">
        <f>Prices!I3258</f>
        <v>-1.4934945434872948E-2</v>
      </c>
      <c r="D3258" s="21">
        <f>Prices!J3258</f>
        <v>-4.7241765562225035E-2</v>
      </c>
      <c r="E3258" s="21">
        <f>Prices!K3258</f>
        <v>-7.0387304080854474E-3</v>
      </c>
    </row>
    <row r="3259" spans="1:5" x14ac:dyDescent="0.2">
      <c r="A3259" s="41">
        <f>Prices!G3259</f>
        <v>45148</v>
      </c>
      <c r="B3259" s="21">
        <f>Prices!H3259</f>
        <v>-4.989109354102037E-4</v>
      </c>
      <c r="C3259" s="21">
        <f>Prices!I3259</f>
        <v>5.1504640448469807E-3</v>
      </c>
      <c r="D3259" s="21">
        <f>Prices!J3259</f>
        <v>-3.9008469903093479E-3</v>
      </c>
      <c r="E3259" s="21">
        <f>Prices!K3259</f>
        <v>2.5071390259845394E-4</v>
      </c>
    </row>
    <row r="3260" spans="1:5" x14ac:dyDescent="0.2">
      <c r="A3260" s="41">
        <f>Prices!G3260</f>
        <v>45149</v>
      </c>
      <c r="B3260" s="21">
        <f>Prices!H3260</f>
        <v>5.8655112009835799E-3</v>
      </c>
      <c r="C3260" s="21">
        <f>Prices!I3260</f>
        <v>-1.0825195048934644E-3</v>
      </c>
      <c r="D3260" s="21">
        <f>Prices!J3260</f>
        <v>-3.6165940510676453E-2</v>
      </c>
      <c r="E3260" s="21">
        <f>Prices!K3260</f>
        <v>-1.0696922721527002E-3</v>
      </c>
    </row>
    <row r="3261" spans="1:5" x14ac:dyDescent="0.2">
      <c r="A3261" s="41">
        <f>Prices!G3261</f>
        <v>45152</v>
      </c>
      <c r="B3261" s="21">
        <f>Prices!H3261</f>
        <v>-7.4442439274123549E-3</v>
      </c>
      <c r="C3261" s="21">
        <f>Prices!I3261</f>
        <v>1.5605834421345222E-2</v>
      </c>
      <c r="D3261" s="21">
        <f>Prices!J3261</f>
        <v>7.0933700529813848E-2</v>
      </c>
      <c r="E3261" s="21">
        <f>Prices!K3261</f>
        <v>5.7504757162987197E-3</v>
      </c>
    </row>
    <row r="3262" spans="1:5" x14ac:dyDescent="0.2">
      <c r="A3262" s="41">
        <f>Prices!G3262</f>
        <v>45153</v>
      </c>
      <c r="B3262" s="21">
        <f>Prices!H3262</f>
        <v>-5.1249048781638398E-3</v>
      </c>
      <c r="C3262" s="21">
        <f>Prices!I3262</f>
        <v>-2.0630354623307867E-2</v>
      </c>
      <c r="D3262" s="21">
        <f>Prices!J3262</f>
        <v>4.2739704323759842E-3</v>
      </c>
      <c r="E3262" s="21">
        <f>Prices!K3262</f>
        <v>-1.1550909525884667E-2</v>
      </c>
    </row>
    <row r="3263" spans="1:5" x14ac:dyDescent="0.2">
      <c r="A3263" s="41">
        <f>Prices!G3263</f>
        <v>45154</v>
      </c>
      <c r="B3263" s="21">
        <f>Prices!H3263</f>
        <v>5.0247404328980245E-4</v>
      </c>
      <c r="C3263" s="21">
        <f>Prices!I3263</f>
        <v>-1.8885675412175784E-2</v>
      </c>
      <c r="D3263" s="21">
        <f>Prices!J3263</f>
        <v>-1.033220652011968E-2</v>
      </c>
      <c r="E3263" s="21">
        <f>Prices!K3263</f>
        <v>-7.5553951758480231E-3</v>
      </c>
    </row>
    <row r="3264" spans="1:5" x14ac:dyDescent="0.2">
      <c r="A3264" s="41">
        <f>Prices!G3264</f>
        <v>45155</v>
      </c>
      <c r="B3264" s="21">
        <f>Prices!H3264</f>
        <v>-2.2416151731306688E-2</v>
      </c>
      <c r="C3264" s="21">
        <f>Prices!I3264</f>
        <v>-8.0699751320735258E-3</v>
      </c>
      <c r="D3264" s="21">
        <f>Prices!J3264</f>
        <v>-3.2653918807995508E-3</v>
      </c>
      <c r="E3264" s="21">
        <f>Prices!K3264</f>
        <v>-7.7129130647324295E-3</v>
      </c>
    </row>
    <row r="3265" spans="1:5" x14ac:dyDescent="0.2">
      <c r="A3265" s="41">
        <f>Prices!G3265</f>
        <v>45156</v>
      </c>
      <c r="B3265" s="21">
        <f>Prices!H3265</f>
        <v>1.4387631609316096E-2</v>
      </c>
      <c r="C3265" s="21">
        <f>Prices!I3265</f>
        <v>-5.6724475622592641E-3</v>
      </c>
      <c r="D3265" s="21">
        <f>Prices!J3265</f>
        <v>-1.0382103101908013E-3</v>
      </c>
      <c r="E3265" s="21">
        <f>Prices!K3265</f>
        <v>-1.4870674735556477E-4</v>
      </c>
    </row>
    <row r="3266" spans="1:5" x14ac:dyDescent="0.2">
      <c r="A3266" s="41">
        <f>Prices!G3266</f>
        <v>45159</v>
      </c>
      <c r="B3266" s="21">
        <f>Prices!H3266</f>
        <v>-2.6593814377847626E-3</v>
      </c>
      <c r="C3266" s="21">
        <f>Prices!I3266</f>
        <v>1.0959251515154644E-2</v>
      </c>
      <c r="D3266" s="21">
        <f>Prices!J3266</f>
        <v>8.4713324278710145E-2</v>
      </c>
      <c r="E3266" s="21">
        <f>Prices!K3266</f>
        <v>6.8791886116672529E-3</v>
      </c>
    </row>
    <row r="3267" spans="1:5" x14ac:dyDescent="0.2">
      <c r="A3267" s="41">
        <f>Prices!G3267</f>
        <v>45160</v>
      </c>
      <c r="B3267" s="21">
        <f>Prices!H3267</f>
        <v>-3.1744949566117498E-3</v>
      </c>
      <c r="C3267" s="21">
        <f>Prices!I3267</f>
        <v>-3.1926991632514889E-3</v>
      </c>
      <c r="D3267" s="21">
        <f>Prices!J3267</f>
        <v>-2.7657704332774702E-2</v>
      </c>
      <c r="E3267" s="21">
        <f>Prices!K3267</f>
        <v>-2.7774667640469985E-3</v>
      </c>
    </row>
    <row r="3268" spans="1:5" x14ac:dyDescent="0.2">
      <c r="A3268" s="41">
        <f>Prices!G3268</f>
        <v>45161</v>
      </c>
      <c r="B3268" s="21">
        <f>Prices!H3268</f>
        <v>6.9422307659324691E-3</v>
      </c>
      <c r="C3268" s="21">
        <f>Prices!I3268</f>
        <v>9.4599947858473588E-3</v>
      </c>
      <c r="D3268" s="21">
        <f>Prices!J3268</f>
        <v>3.1707109289093038E-2</v>
      </c>
      <c r="E3268" s="21">
        <f>Prices!K3268</f>
        <v>1.1044879979430933E-2</v>
      </c>
    </row>
    <row r="3269" spans="1:5" x14ac:dyDescent="0.2">
      <c r="A3269" s="41">
        <f>Prices!G3269</f>
        <v>45162</v>
      </c>
      <c r="B3269" s="21">
        <f>Prices!H3269</f>
        <v>-7.6533748316439908E-3</v>
      </c>
      <c r="C3269" s="21">
        <f>Prices!I3269</f>
        <v>-2.7154721688567807E-2</v>
      </c>
      <c r="D3269" s="21">
        <f>Prices!J3269</f>
        <v>9.9745037875598186E-4</v>
      </c>
      <c r="E3269" s="21">
        <f>Prices!K3269</f>
        <v>-1.3457974654963789E-2</v>
      </c>
    </row>
    <row r="3270" spans="1:5" x14ac:dyDescent="0.2">
      <c r="A3270" s="41">
        <f>Prices!G3270</f>
        <v>45163</v>
      </c>
      <c r="B3270" s="21">
        <f>Prices!H3270</f>
        <v>5.9277026844188436E-3</v>
      </c>
      <c r="C3270" s="21">
        <f>Prices!I3270</f>
        <v>1.0770617717318576E-2</v>
      </c>
      <c r="D3270" s="21">
        <f>Prices!J3270</f>
        <v>-2.4277502397934803E-2</v>
      </c>
      <c r="E3270" s="21">
        <f>Prices!K3270</f>
        <v>6.7179659584533091E-3</v>
      </c>
    </row>
    <row r="3271" spans="1:5" x14ac:dyDescent="0.2">
      <c r="A3271" s="41">
        <f>Prices!G3271</f>
        <v>45166</v>
      </c>
      <c r="B3271" s="21">
        <f>Prices!H3271</f>
        <v>5.7027205401389836E-3</v>
      </c>
      <c r="C3271" s="21">
        <f>Prices!I3271</f>
        <v>-9.0045853934062059E-4</v>
      </c>
      <c r="D3271" s="21">
        <f>Prices!J3271</f>
        <v>1.7753960210683761E-2</v>
      </c>
      <c r="E3271" s="21">
        <f>Prices!K3271</f>
        <v>6.2646198329714409E-3</v>
      </c>
    </row>
    <row r="3272" spans="1:5" x14ac:dyDescent="0.2">
      <c r="A3272" s="41">
        <f>Prices!G3272</f>
        <v>45167</v>
      </c>
      <c r="B3272" s="21">
        <f>Prices!H3272</f>
        <v>8.3795202209198776E-3</v>
      </c>
      <c r="C3272" s="21">
        <f>Prices!I3272</f>
        <v>1.3294309057958476E-2</v>
      </c>
      <c r="D3272" s="21">
        <f>Prices!J3272</f>
        <v>4.1614197270556375E-2</v>
      </c>
      <c r="E3272" s="21">
        <f>Prices!K3272</f>
        <v>1.4508307143874299E-2</v>
      </c>
    </row>
    <row r="3273" spans="1:5" x14ac:dyDescent="0.2">
      <c r="A3273" s="41">
        <f>Prices!G3273</f>
        <v>45168</v>
      </c>
      <c r="B3273" s="21">
        <f>Prices!H3273</f>
        <v>7.1853216241658064E-3</v>
      </c>
      <c r="C3273" s="21">
        <f>Prices!I3273</f>
        <v>1.1860024876715336E-3</v>
      </c>
      <c r="D3273" s="21">
        <f>Prices!J3273</f>
        <v>9.8392550400283607E-3</v>
      </c>
      <c r="E3273" s="21">
        <f>Prices!K3273</f>
        <v>3.8331820199712929E-3</v>
      </c>
    </row>
    <row r="3274" spans="1:5" x14ac:dyDescent="0.2">
      <c r="A3274" s="41">
        <f>Prices!G3274</f>
        <v>45169</v>
      </c>
      <c r="B3274" s="21">
        <f>Prices!H3274</f>
        <v>8.7469253756524319E-3</v>
      </c>
      <c r="C3274" s="21">
        <f>Prices!I3274</f>
        <v>2.1766395506813696E-2</v>
      </c>
      <c r="D3274" s="21">
        <f>Prices!J3274</f>
        <v>1.8471933821673225E-3</v>
      </c>
      <c r="E3274" s="21">
        <f>Prices!K3274</f>
        <v>-1.5969365260037893E-3</v>
      </c>
    </row>
    <row r="3275" spans="1:5" x14ac:dyDescent="0.2">
      <c r="A3275" s="41">
        <f>Prices!G3275</f>
        <v>45170</v>
      </c>
      <c r="B3275" s="21">
        <f>Prices!H3275</f>
        <v>-6.3957302789437055E-3</v>
      </c>
      <c r="C3275" s="21">
        <f>Prices!I3275</f>
        <v>7.9704807176117498E-4</v>
      </c>
      <c r="D3275" s="21">
        <f>Prices!J3275</f>
        <v>-1.7141085410968926E-2</v>
      </c>
      <c r="E3275" s="21">
        <f>Prices!K3275</f>
        <v>1.7991294195516261E-3</v>
      </c>
    </row>
    <row r="3276" spans="1:5" x14ac:dyDescent="0.2">
      <c r="A3276" s="41">
        <f>Prices!G3276</f>
        <v>45174</v>
      </c>
      <c r="B3276" s="21">
        <f>Prices!H3276</f>
        <v>-8.0459980723740741E-3</v>
      </c>
      <c r="C3276" s="21">
        <f>Prices!I3276</f>
        <v>-6.1540025351477512E-3</v>
      </c>
      <c r="D3276" s="21">
        <f>Prices!J3276</f>
        <v>8.0393060868932942E-4</v>
      </c>
      <c r="E3276" s="21">
        <f>Prices!K3276</f>
        <v>-4.1941777185543483E-3</v>
      </c>
    </row>
    <row r="3277" spans="1:5" x14ac:dyDescent="0.2">
      <c r="A3277" s="41">
        <f>Prices!G3277</f>
        <v>45175</v>
      </c>
      <c r="B3277" s="21">
        <f>Prices!H3277</f>
        <v>7.4872958215054693E-3</v>
      </c>
      <c r="C3277" s="21">
        <f>Prices!I3277</f>
        <v>-1.3914210243818004E-2</v>
      </c>
      <c r="D3277" s="21">
        <f>Prices!J3277</f>
        <v>-3.0549665322045838E-2</v>
      </c>
      <c r="E3277" s="21">
        <f>Prices!K3277</f>
        <v>-6.9715994280893367E-3</v>
      </c>
    </row>
    <row r="3278" spans="1:5" x14ac:dyDescent="0.2">
      <c r="A3278" s="41">
        <f>Prices!G3278</f>
        <v>45176</v>
      </c>
      <c r="B3278" s="21">
        <f>Prices!H3278</f>
        <v>1.2386207697737928E-2</v>
      </c>
      <c r="C3278" s="21">
        <f>Prices!I3278</f>
        <v>1.8395430621769737E-2</v>
      </c>
      <c r="D3278" s="21">
        <f>Prices!J3278</f>
        <v>-1.742415843634193E-2</v>
      </c>
      <c r="E3278" s="21">
        <f>Prices!K3278</f>
        <v>-3.2112657685680057E-3</v>
      </c>
    </row>
    <row r="3279" spans="1:5" x14ac:dyDescent="0.2">
      <c r="A3279" s="41">
        <f>Prices!G3279</f>
        <v>45177</v>
      </c>
      <c r="B3279" s="21">
        <f>Prices!H3279</f>
        <v>1.8352532188888526E-3</v>
      </c>
      <c r="C3279" s="21">
        <f>Prices!I3279</f>
        <v>2.7565439476608944E-3</v>
      </c>
      <c r="D3279" s="21">
        <f>Prices!J3279</f>
        <v>-1.4467656248416172E-2</v>
      </c>
      <c r="E3279" s="21">
        <f>Prices!K3279</f>
        <v>1.4266225741164096E-3</v>
      </c>
    </row>
    <row r="3280" spans="1:5" x14ac:dyDescent="0.2">
      <c r="A3280" s="41">
        <f>Prices!G3280</f>
        <v>45180</v>
      </c>
      <c r="B3280" s="21">
        <f>Prices!H3280</f>
        <v>3.4804941308744261E-3</v>
      </c>
      <c r="C3280" s="21">
        <f>Prices!I3280</f>
        <v>3.523121284449271E-2</v>
      </c>
      <c r="D3280" s="21">
        <f>Prices!J3280</f>
        <v>-8.6456318461242132E-3</v>
      </c>
      <c r="E3280" s="21">
        <f>Prices!K3280</f>
        <v>6.7234532049902374E-3</v>
      </c>
    </row>
    <row r="3281" spans="1:5" x14ac:dyDescent="0.2">
      <c r="A3281" s="41">
        <f>Prices!G3281</f>
        <v>45181</v>
      </c>
      <c r="B3281" s="21">
        <f>Prices!H3281</f>
        <v>1.0952801834195557E-3</v>
      </c>
      <c r="C3281" s="21">
        <f>Prices!I3281</f>
        <v>-1.3067856885297546E-2</v>
      </c>
      <c r="D3281" s="21">
        <f>Prices!J3281</f>
        <v>-6.8175756420338907E-3</v>
      </c>
      <c r="E3281" s="21">
        <f>Prices!K3281</f>
        <v>-5.6958856952794568E-3</v>
      </c>
    </row>
    <row r="3282" spans="1:5" x14ac:dyDescent="0.2">
      <c r="A3282" s="41">
        <f>Prices!G3282</f>
        <v>45182</v>
      </c>
      <c r="B3282" s="21">
        <f>Prices!H3282</f>
        <v>2.4315277250732455E-4</v>
      </c>
      <c r="C3282" s="21">
        <f>Prices!I3282</f>
        <v>2.563202230558459E-2</v>
      </c>
      <c r="D3282" s="21">
        <f>Prices!J3282</f>
        <v>1.370638350383202E-2</v>
      </c>
      <c r="E3282" s="21">
        <f>Prices!K3282</f>
        <v>1.2416322915527189E-3</v>
      </c>
    </row>
    <row r="3283" spans="1:5" x14ac:dyDescent="0.2">
      <c r="A3283" s="41">
        <f>Prices!G3283</f>
        <v>45183</v>
      </c>
      <c r="B3283" s="21">
        <f>Prices!H3283</f>
        <v>4.1929255401350948E-3</v>
      </c>
      <c r="C3283" s="21">
        <f>Prices!I3283</f>
        <v>-8.9751394218262615E-4</v>
      </c>
      <c r="D3283" s="21">
        <f>Prices!J3283</f>
        <v>2.1106391066565422E-3</v>
      </c>
      <c r="E3283" s="21">
        <f>Prices!K3283</f>
        <v>8.4299190358159137E-3</v>
      </c>
    </row>
    <row r="3284" spans="1:5" x14ac:dyDescent="0.2">
      <c r="A3284" s="41">
        <f>Prices!G3284</f>
        <v>45184</v>
      </c>
      <c r="B3284" s="21">
        <f>Prices!H3284</f>
        <v>-3.6913311319137403E-3</v>
      </c>
      <c r="C3284" s="21">
        <f>Prices!I3284</f>
        <v>-2.9919857408072126E-2</v>
      </c>
      <c r="D3284" s="21">
        <f>Prices!J3284</f>
        <v>-3.6879525144143166E-2</v>
      </c>
      <c r="E3284" s="21">
        <f>Prices!K3284</f>
        <v>-1.2159613062608488E-2</v>
      </c>
    </row>
    <row r="3285" spans="1:5" x14ac:dyDescent="0.2">
      <c r="A3285" s="41">
        <f>Prices!G3285</f>
        <v>45187</v>
      </c>
      <c r="B3285" s="21">
        <f>Prices!H3285</f>
        <v>-7.4101559906132207E-3</v>
      </c>
      <c r="C3285" s="21">
        <f>Prices!I3285</f>
        <v>-2.9204622961199744E-3</v>
      </c>
      <c r="D3285" s="21">
        <f>Prices!J3285</f>
        <v>1.5033516531977043E-3</v>
      </c>
      <c r="E3285" s="21">
        <f>Prices!K3285</f>
        <v>7.2128771120860691E-4</v>
      </c>
    </row>
    <row r="3286" spans="1:5" x14ac:dyDescent="0.2">
      <c r="A3286" s="41">
        <f>Prices!G3286</f>
        <v>45188</v>
      </c>
      <c r="B3286" s="21">
        <f>Prices!H3286</f>
        <v>-2.4464751793003107E-4</v>
      </c>
      <c r="C3286" s="21">
        <f>Prices!I3286</f>
        <v>-1.6788047379544202E-2</v>
      </c>
      <c r="D3286" s="21">
        <f>Prices!J3286</f>
        <v>-1.0144128522563522E-2</v>
      </c>
      <c r="E3286" s="21">
        <f>Prices!K3286</f>
        <v>-2.151010650532692E-3</v>
      </c>
    </row>
    <row r="3287" spans="1:5" x14ac:dyDescent="0.2">
      <c r="A3287" s="41">
        <f>Prices!G3287</f>
        <v>45189</v>
      </c>
      <c r="B3287" s="21">
        <f>Prices!H3287</f>
        <v>3.2438818407746067E-3</v>
      </c>
      <c r="C3287" s="21">
        <f>Prices!I3287</f>
        <v>-1.7002190777368753E-2</v>
      </c>
      <c r="D3287" s="21">
        <f>Prices!J3287</f>
        <v>-2.9434688661325259E-2</v>
      </c>
      <c r="E3287" s="21">
        <f>Prices!K3287</f>
        <v>-9.3947947587202929E-3</v>
      </c>
    </row>
    <row r="3288" spans="1:5" x14ac:dyDescent="0.2">
      <c r="A3288" s="41">
        <f>Prices!G3288</f>
        <v>45190</v>
      </c>
      <c r="B3288" s="21">
        <f>Prices!H3288</f>
        <v>-1.2140826995052754E-2</v>
      </c>
      <c r="C3288" s="21">
        <f>Prices!I3288</f>
        <v>-4.4053454025856587E-2</v>
      </c>
      <c r="D3288" s="21">
        <f>Prices!J3288</f>
        <v>-2.8930654714127479E-2</v>
      </c>
      <c r="E3288" s="21">
        <f>Prices!K3288</f>
        <v>-1.6400934033396486E-2</v>
      </c>
    </row>
    <row r="3289" spans="1:5" x14ac:dyDescent="0.2">
      <c r="A3289" s="41">
        <f>Prices!G3289</f>
        <v>45191</v>
      </c>
      <c r="B3289" s="21">
        <f>Prices!H3289</f>
        <v>2.6557393021435114E-3</v>
      </c>
      <c r="C3289" s="21">
        <f>Prices!I3289</f>
        <v>-1.6238049723740211E-3</v>
      </c>
      <c r="D3289" s="21">
        <f>Prices!J3289</f>
        <v>1.4457357571143081E-2</v>
      </c>
      <c r="E3289" s="21">
        <f>Prices!K3289</f>
        <v>-2.2955983833717886E-3</v>
      </c>
    </row>
    <row r="3290" spans="1:5" x14ac:dyDescent="0.2">
      <c r="A3290" s="41">
        <f>Prices!G3290</f>
        <v>45194</v>
      </c>
      <c r="B3290" s="21">
        <f>Prices!H3290</f>
        <v>4.4347504031574791E-3</v>
      </c>
      <c r="C3290" s="21">
        <f>Prices!I3290</f>
        <v>1.6651249082954678E-2</v>
      </c>
      <c r="D3290" s="21">
        <f>Prices!J3290</f>
        <v>1.4708065510399493E-2</v>
      </c>
      <c r="E3290" s="21">
        <f>Prices!K3290</f>
        <v>4.0230649024870502E-3</v>
      </c>
    </row>
    <row r="3291" spans="1:5" x14ac:dyDescent="0.2">
      <c r="A3291" s="41">
        <f>Prices!G3291</f>
        <v>45195</v>
      </c>
      <c r="B3291" s="21">
        <f>Prices!H3291</f>
        <v>-3.495363775771847E-3</v>
      </c>
      <c r="C3291" s="21">
        <f>Prices!I3291</f>
        <v>-4.0298626698529127E-2</v>
      </c>
      <c r="D3291" s="21">
        <f>Prices!J3291</f>
        <v>-7.3658193197426725E-3</v>
      </c>
      <c r="E3291" s="21">
        <f>Prices!K3291</f>
        <v>-1.473453393461055E-2</v>
      </c>
    </row>
    <row r="3292" spans="1:5" x14ac:dyDescent="0.2">
      <c r="A3292" s="41">
        <f>Prices!G3292</f>
        <v>45196</v>
      </c>
      <c r="B3292" s="21">
        <f>Prices!H3292</f>
        <v>-4.8000269306140708E-3</v>
      </c>
      <c r="C3292" s="21">
        <f>Prices!I3292</f>
        <v>0</v>
      </c>
      <c r="D3292" s="21">
        <f>Prices!J3292</f>
        <v>1.3290018402925208E-2</v>
      </c>
      <c r="E3292" s="21">
        <f>Prices!K3292</f>
        <v>2.2931418506555445E-4</v>
      </c>
    </row>
    <row r="3293" spans="1:5" x14ac:dyDescent="0.2">
      <c r="A3293" s="41">
        <f>Prices!G3293</f>
        <v>45197</v>
      </c>
      <c r="B3293" s="21">
        <f>Prices!H3293</f>
        <v>5.0705410076749271E-3</v>
      </c>
      <c r="C3293" s="21">
        <f>Prices!I3293</f>
        <v>0</v>
      </c>
      <c r="D3293" s="21">
        <f>Prices!J3293</f>
        <v>1.4622765470821086E-2</v>
      </c>
      <c r="E3293" s="21">
        <f>Prices!K3293</f>
        <v>5.893173809162322E-3</v>
      </c>
    </row>
    <row r="3294" spans="1:5" x14ac:dyDescent="0.2">
      <c r="A3294" s="41">
        <f>Prices!G3294</f>
        <v>45198</v>
      </c>
      <c r="B3294" s="21">
        <f>Prices!H3294</f>
        <v>-1.6057686601147505E-2</v>
      </c>
      <c r="C3294" s="21">
        <f>Prices!I3294</f>
        <v>9.0490496049628888E-3</v>
      </c>
      <c r="D3294" s="21">
        <f>Prices!J3294</f>
        <v>9.5152142978556231E-3</v>
      </c>
      <c r="E3294" s="21">
        <f>Prices!K3294</f>
        <v>-2.7095819409801436E-3</v>
      </c>
    </row>
    <row r="3295" spans="1:5" x14ac:dyDescent="0.2">
      <c r="A3295" s="41">
        <f>Prices!G3295</f>
        <v>45201</v>
      </c>
      <c r="B3295" s="21">
        <f>Prices!H3295</f>
        <v>1.0630398574862554E-3</v>
      </c>
      <c r="C3295" s="21">
        <f>Prices!I3295</f>
        <v>1.840783472544727E-2</v>
      </c>
      <c r="D3295" s="21">
        <f>Prices!J3295</f>
        <v>2.9494949634121248E-2</v>
      </c>
      <c r="E3295" s="21">
        <f>Prices!K3295</f>
        <v>7.9367548297515356E-5</v>
      </c>
    </row>
    <row r="3296" spans="1:5" x14ac:dyDescent="0.2">
      <c r="A3296" s="41">
        <f>Prices!G3296</f>
        <v>45202</v>
      </c>
      <c r="B3296" s="21">
        <f>Prices!H3296</f>
        <v>-6.3085108182884203E-3</v>
      </c>
      <c r="C3296" s="21">
        <f>Prices!I3296</f>
        <v>-3.6613666419654245E-2</v>
      </c>
      <c r="D3296" s="21">
        <f>Prices!J3296</f>
        <v>-2.824802278923022E-2</v>
      </c>
      <c r="E3296" s="21">
        <f>Prices!K3296</f>
        <v>-1.3744071811813363E-2</v>
      </c>
    </row>
    <row r="3297" spans="1:5" x14ac:dyDescent="0.2">
      <c r="A3297" s="41">
        <f>Prices!G3297</f>
        <v>45203</v>
      </c>
      <c r="B3297" s="21">
        <f>Prices!H3297</f>
        <v>1.2005683488591858E-2</v>
      </c>
      <c r="C3297" s="21">
        <f>Prices!I3297</f>
        <v>1.8280939529047968E-2</v>
      </c>
      <c r="D3297" s="21">
        <f>Prices!J3297</f>
        <v>1.2041301950447503E-2</v>
      </c>
      <c r="E3297" s="21">
        <f>Prices!K3297</f>
        <v>8.1097550316464595E-3</v>
      </c>
    </row>
    <row r="3298" spans="1:5" x14ac:dyDescent="0.2">
      <c r="A3298" s="41">
        <f>Prices!G3298</f>
        <v>45204</v>
      </c>
      <c r="B3298" s="21">
        <f>Prices!H3298</f>
        <v>-1.192535622138927E-2</v>
      </c>
      <c r="C3298" s="21">
        <f>Prices!I3298</f>
        <v>-8.188983464566868E-3</v>
      </c>
      <c r="D3298" s="21">
        <f>Prices!J3298</f>
        <v>1.469091092992536E-2</v>
      </c>
      <c r="E3298" s="21">
        <f>Prices!K3298</f>
        <v>-1.3040302550572092E-3</v>
      </c>
    </row>
    <row r="3299" spans="1:5" x14ac:dyDescent="0.2">
      <c r="A3299" s="41">
        <f>Prices!G3299</f>
        <v>45205</v>
      </c>
      <c r="B3299" s="21">
        <f>Prices!H3299</f>
        <v>-1.6784180015794698E-2</v>
      </c>
      <c r="C3299" s="21">
        <f>Prices!I3299</f>
        <v>1.587805663933195E-2</v>
      </c>
      <c r="D3299" s="21">
        <f>Prices!J3299</f>
        <v>2.4033247501834998E-2</v>
      </c>
      <c r="E3299" s="21">
        <f>Prices!K3299</f>
        <v>1.1814893111176117E-2</v>
      </c>
    </row>
    <row r="3300" spans="1:5" x14ac:dyDescent="0.2">
      <c r="A3300" s="41">
        <f>Prices!G3300</f>
        <v>45208</v>
      </c>
      <c r="B3300" s="21">
        <f>Prices!H3300</f>
        <v>-3.6441977573343411E-3</v>
      </c>
      <c r="C3300" s="21">
        <f>Prices!I3300</f>
        <v>2.3444467185840256E-3</v>
      </c>
      <c r="D3300" s="21">
        <f>Prices!J3300</f>
        <v>-1.0685754879585896E-2</v>
      </c>
      <c r="E3300" s="21">
        <f>Prices!K3300</f>
        <v>6.303854241615392E-3</v>
      </c>
    </row>
    <row r="3301" spans="1:5" x14ac:dyDescent="0.2">
      <c r="A3301" s="41">
        <f>Prices!G3301</f>
        <v>45209</v>
      </c>
      <c r="B3301" s="21">
        <f>Prices!H3301</f>
        <v>1.1293654452794977E-2</v>
      </c>
      <c r="C3301" s="21">
        <f>Prices!I3301</f>
        <v>9.5119386583162324E-3</v>
      </c>
      <c r="D3301" s="21">
        <f>Prices!J3301</f>
        <v>1.1596338057759281E-2</v>
      </c>
      <c r="E3301" s="21">
        <f>Prices!K3301</f>
        <v>5.2079907528619351E-3</v>
      </c>
    </row>
    <row r="3302" spans="1:5" x14ac:dyDescent="0.2">
      <c r="A3302" s="41">
        <f>Prices!G3302</f>
        <v>45210</v>
      </c>
      <c r="B3302" s="21">
        <f>Prices!H3302</f>
        <v>3.997462020891661E-3</v>
      </c>
      <c r="C3302" s="21">
        <f>Prices!I3302</f>
        <v>1.8149568875835298E-2</v>
      </c>
      <c r="D3302" s="21">
        <f>Prices!J3302</f>
        <v>2.2009626589784448E-2</v>
      </c>
      <c r="E3302" s="21">
        <f>Prices!K3302</f>
        <v>4.2930081857439628E-3</v>
      </c>
    </row>
    <row r="3303" spans="1:5" x14ac:dyDescent="0.2">
      <c r="A3303" s="41">
        <f>Prices!G3303</f>
        <v>45211</v>
      </c>
      <c r="B3303" s="21">
        <f>Prices!H3303</f>
        <v>4.550296000056831E-3</v>
      </c>
      <c r="C3303" s="21">
        <f>Prices!I3303</f>
        <v>3.7927633556325002E-3</v>
      </c>
      <c r="D3303" s="21">
        <f>Prices!J3303</f>
        <v>2.9697773643313496E-3</v>
      </c>
      <c r="E3303" s="21">
        <f>Prices!K3303</f>
        <v>-6.2464343394249555E-3</v>
      </c>
    </row>
    <row r="3304" spans="1:5" x14ac:dyDescent="0.2">
      <c r="A3304" s="41">
        <f>Prices!G3304</f>
        <v>45212</v>
      </c>
      <c r="B3304" s="21">
        <f>Prices!H3304</f>
        <v>5.5364516921213398E-3</v>
      </c>
      <c r="C3304" s="21">
        <f>Prices!I3304</f>
        <v>-1.9194502119322165E-2</v>
      </c>
      <c r="D3304" s="21">
        <f>Prices!J3304</f>
        <v>-3.1611517748313944E-2</v>
      </c>
      <c r="E3304" s="21">
        <f>Prices!K3304</f>
        <v>-5.0188588603538031E-3</v>
      </c>
    </row>
    <row r="3305" spans="1:5" x14ac:dyDescent="0.2">
      <c r="A3305" s="41">
        <f>Prices!G3305</f>
        <v>45215</v>
      </c>
      <c r="B3305" s="21">
        <f>Prices!H3305</f>
        <v>8.6341660600645215E-3</v>
      </c>
      <c r="C3305" s="21">
        <f>Prices!I3305</f>
        <v>2.1265197183733875E-2</v>
      </c>
      <c r="D3305" s="21">
        <f>Prices!J3305</f>
        <v>1.3946168510679202E-2</v>
      </c>
      <c r="E3305" s="21">
        <f>Prices!K3305</f>
        <v>1.0594369463741149E-2</v>
      </c>
    </row>
    <row r="3306" spans="1:5" x14ac:dyDescent="0.2">
      <c r="A3306" s="41">
        <f>Prices!G3306</f>
        <v>45216</v>
      </c>
      <c r="B3306" s="21">
        <f>Prices!H3306</f>
        <v>1.3025287060694417E-3</v>
      </c>
      <c r="C3306" s="21">
        <f>Prices!I3306</f>
        <v>-8.1478828724371732E-3</v>
      </c>
      <c r="D3306" s="21">
        <f>Prices!J3306</f>
        <v>-4.6794748058917812E-2</v>
      </c>
      <c r="E3306" s="21">
        <f>Prices!K3306</f>
        <v>-9.8245167399646505E-5</v>
      </c>
    </row>
    <row r="3307" spans="1:5" x14ac:dyDescent="0.2">
      <c r="A3307" s="41">
        <f>Prices!G3307</f>
        <v>45217</v>
      </c>
      <c r="B3307" s="21">
        <f>Prices!H3307</f>
        <v>7.435392426928145E-4</v>
      </c>
      <c r="C3307" s="21">
        <f>Prices!I3307</f>
        <v>-2.5405006994097645E-2</v>
      </c>
      <c r="D3307" s="21">
        <f>Prices!J3307</f>
        <v>-3.9646708316257495E-2</v>
      </c>
      <c r="E3307" s="21">
        <f>Prices!K3307</f>
        <v>-1.3399820357412273E-2</v>
      </c>
    </row>
    <row r="3308" spans="1:5" x14ac:dyDescent="0.2">
      <c r="A3308" s="41">
        <f>Prices!G3308</f>
        <v>45218</v>
      </c>
      <c r="B3308" s="21">
        <f>Prices!H3308</f>
        <v>-4.7667325198949206E-3</v>
      </c>
      <c r="C3308" s="21">
        <f>Prices!I3308</f>
        <v>2.1071489087254314E-3</v>
      </c>
      <c r="D3308" s="21">
        <f>Prices!J3308</f>
        <v>-2.2513732407295484E-3</v>
      </c>
      <c r="E3308" s="21">
        <f>Prices!K3308</f>
        <v>-8.4828482753165346E-3</v>
      </c>
    </row>
    <row r="3309" spans="1:5" x14ac:dyDescent="0.2">
      <c r="A3309" s="41">
        <f>Prices!G3309</f>
        <v>45219</v>
      </c>
      <c r="B3309" s="21">
        <f>Prices!H3309</f>
        <v>-1.2502397945158717E-2</v>
      </c>
      <c r="C3309" s="21">
        <f>Prices!I3309</f>
        <v>-2.5155730945871979E-2</v>
      </c>
      <c r="D3309" s="21">
        <f>Prices!J3309</f>
        <v>-1.6959287411643542E-2</v>
      </c>
      <c r="E3309" s="21">
        <f>Prices!K3309</f>
        <v>-1.258528377746615E-2</v>
      </c>
    </row>
    <row r="3310" spans="1:5" x14ac:dyDescent="0.2">
      <c r="A3310" s="41">
        <f>Prices!G3310</f>
        <v>45222</v>
      </c>
      <c r="B3310" s="21">
        <f>Prices!H3310</f>
        <v>1.4172388771719209E-2</v>
      </c>
      <c r="C3310" s="21">
        <f>Prices!I3310</f>
        <v>1.1104892705830594E-2</v>
      </c>
      <c r="D3310" s="21">
        <f>Prices!J3310</f>
        <v>3.8369595317071736E-2</v>
      </c>
      <c r="E3310" s="21">
        <f>Prices!K3310</f>
        <v>-1.6855698498756677E-3</v>
      </c>
    </row>
    <row r="3311" spans="1:5" x14ac:dyDescent="0.2">
      <c r="A3311" s="41">
        <f>Prices!G3311</f>
        <v>45223</v>
      </c>
      <c r="B3311" s="21">
        <f>Prices!H3311</f>
        <v>1.3912243810150221E-2</v>
      </c>
      <c r="C3311" s="21">
        <f>Prices!I3311</f>
        <v>1.5802781589180359E-2</v>
      </c>
      <c r="D3311" s="21">
        <f>Prices!J3311</f>
        <v>1.6009223019108454E-2</v>
      </c>
      <c r="E3311" s="21">
        <f>Prices!K3311</f>
        <v>7.2657922895285054E-3</v>
      </c>
    </row>
    <row r="3312" spans="1:5" x14ac:dyDescent="0.2">
      <c r="A3312" s="41">
        <f>Prices!G3312</f>
        <v>45224</v>
      </c>
      <c r="B3312" s="21">
        <f>Prices!H3312</f>
        <v>-3.0015629277465989E-3</v>
      </c>
      <c r="C3312" s="21">
        <f>Prices!I3312</f>
        <v>-5.5771611184286529E-2</v>
      </c>
      <c r="D3312" s="21">
        <f>Prices!J3312</f>
        <v>-4.3148649358219493E-2</v>
      </c>
      <c r="E3312" s="21">
        <f>Prices!K3312</f>
        <v>-1.4339628568118434E-2</v>
      </c>
    </row>
    <row r="3313" spans="1:5" x14ac:dyDescent="0.2">
      <c r="A3313" s="41">
        <f>Prices!G3313</f>
        <v>45225</v>
      </c>
      <c r="B3313" s="21">
        <f>Prices!H3313</f>
        <v>-6.0825550469910837E-3</v>
      </c>
      <c r="C3313" s="21">
        <f>Prices!I3313</f>
        <v>-1.4992995378497409E-2</v>
      </c>
      <c r="D3313" s="21">
        <f>Prices!J3313</f>
        <v>-3.4778183848868882E-2</v>
      </c>
      <c r="E3313" s="21">
        <f>Prices!K3313</f>
        <v>-1.183252000070445E-2</v>
      </c>
    </row>
    <row r="3314" spans="1:5" x14ac:dyDescent="0.2">
      <c r="A3314" s="41">
        <f>Prices!G3314</f>
        <v>45226</v>
      </c>
      <c r="B3314" s="21">
        <f>Prices!H3314</f>
        <v>-3.7089352728562337E-3</v>
      </c>
      <c r="C3314" s="21">
        <f>Prices!I3314</f>
        <v>6.8328161081361971E-2</v>
      </c>
      <c r="D3314" s="21">
        <f>Prices!J3314</f>
        <v>4.3148187582464637E-3</v>
      </c>
      <c r="E3314" s="21">
        <f>Prices!K3314</f>
        <v>-4.8002801623321378E-3</v>
      </c>
    </row>
    <row r="3315" spans="1:5" x14ac:dyDescent="0.2">
      <c r="A3315" s="41">
        <f>Prices!G3315</f>
        <v>45229</v>
      </c>
      <c r="B3315" s="21">
        <f>Prices!H3315</f>
        <v>1.1478468605670925E-2</v>
      </c>
      <c r="C3315" s="21">
        <f>Prices!I3315</f>
        <v>3.8907224688470077E-2</v>
      </c>
      <c r="D3315" s="21">
        <f>Prices!J3315</f>
        <v>1.6320931443529973E-2</v>
      </c>
      <c r="E3315" s="21">
        <f>Prices!K3315</f>
        <v>1.2010022318816871E-2</v>
      </c>
    </row>
    <row r="3316" spans="1:5" x14ac:dyDescent="0.2">
      <c r="A3316" s="41">
        <f>Prices!G3316</f>
        <v>45230</v>
      </c>
      <c r="B3316" s="21">
        <f>Prices!H3316</f>
        <v>2.3924292578099454E-3</v>
      </c>
      <c r="C3316" s="21">
        <f>Prices!I3316</f>
        <v>2.8633078201780737E-3</v>
      </c>
      <c r="D3316" s="21">
        <f>Prices!J3316</f>
        <v>-9.2563168371176952E-3</v>
      </c>
      <c r="E3316" s="21">
        <f>Prices!K3316</f>
        <v>6.4749574350684291E-3</v>
      </c>
    </row>
    <row r="3317" spans="1:5" x14ac:dyDescent="0.2">
      <c r="A3317" s="41">
        <f>Prices!G3317</f>
        <v>45231</v>
      </c>
      <c r="B3317" s="21">
        <f>Prices!H3317</f>
        <v>8.9344752528776241E-3</v>
      </c>
      <c r="C3317" s="21">
        <f>Prices!I3317</f>
        <v>2.9378644591637082E-2</v>
      </c>
      <c r="D3317" s="21">
        <f>Prices!J3317</f>
        <v>3.788634868734686E-2</v>
      </c>
      <c r="E3317" s="21">
        <f>Prices!K3317</f>
        <v>1.050599934395291E-2</v>
      </c>
    </row>
    <row r="3318" spans="1:5" x14ac:dyDescent="0.2">
      <c r="A3318" s="41">
        <f>Prices!G3318</f>
        <v>45232</v>
      </c>
      <c r="B3318" s="21">
        <f>Prices!H3318</f>
        <v>3.9426164951031168E-3</v>
      </c>
      <c r="C3318" s="21">
        <f>Prices!I3318</f>
        <v>7.8102722627735321E-3</v>
      </c>
      <c r="D3318" s="21">
        <f>Prices!J3318</f>
        <v>2.7902956091889974E-2</v>
      </c>
      <c r="E3318" s="21">
        <f>Prices!K3318</f>
        <v>1.8858557050875246E-2</v>
      </c>
    </row>
    <row r="3319" spans="1:5" x14ac:dyDescent="0.2">
      <c r="A3319" s="41">
        <f>Prices!G3319</f>
        <v>45233</v>
      </c>
      <c r="B3319" s="21">
        <f>Prices!H3319</f>
        <v>-5.1958152938473019E-3</v>
      </c>
      <c r="C3319" s="21">
        <f>Prices!I3319</f>
        <v>3.8386236834797582E-3</v>
      </c>
      <c r="D3319" s="21">
        <f>Prices!J3319</f>
        <v>3.4455141961373892E-2</v>
      </c>
      <c r="E3319" s="21">
        <f>Prices!K3319</f>
        <v>9.3937303474591616E-3</v>
      </c>
    </row>
    <row r="3320" spans="1:5" x14ac:dyDescent="0.2">
      <c r="A3320" s="41">
        <f>Prices!G3320</f>
        <v>45236</v>
      </c>
      <c r="B3320" s="21">
        <f>Prices!H3320</f>
        <v>1.3360271678706634E-3</v>
      </c>
      <c r="C3320" s="21">
        <f>Prices!I3320</f>
        <v>8.2251035341043277E-3</v>
      </c>
      <c r="D3320" s="21">
        <f>Prices!J3320</f>
        <v>1.6575850295856398E-2</v>
      </c>
      <c r="E3320" s="21">
        <f>Prices!K3320</f>
        <v>1.7529922570214129E-3</v>
      </c>
    </row>
    <row r="3321" spans="1:5" x14ac:dyDescent="0.2">
      <c r="A3321" s="41">
        <f>Prices!G3321</f>
        <v>45237</v>
      </c>
      <c r="B3321" s="21">
        <f>Prices!H3321</f>
        <v>4.6701728437623068E-3</v>
      </c>
      <c r="C3321" s="21">
        <f>Prices!I3321</f>
        <v>2.1253764728097257E-2</v>
      </c>
      <c r="D3321" s="21">
        <f>Prices!J3321</f>
        <v>4.4590212669475271E-3</v>
      </c>
      <c r="E3321" s="21">
        <f>Prices!K3321</f>
        <v>2.8401190698998935E-3</v>
      </c>
    </row>
    <row r="3322" spans="1:5" x14ac:dyDescent="0.2">
      <c r="A3322" s="41">
        <f>Prices!G3322</f>
        <v>45238</v>
      </c>
      <c r="B3322" s="21">
        <f>Prices!H3322</f>
        <v>-8.1498129106804661E-3</v>
      </c>
      <c r="C3322" s="21">
        <f>Prices!I3322</f>
        <v>-4.4145811115010591E-3</v>
      </c>
      <c r="D3322" s="21">
        <f>Prices!J3322</f>
        <v>1.3469620015863049E-2</v>
      </c>
      <c r="E3322" s="21">
        <f>Prices!K3322</f>
        <v>1.0049155435516433E-3</v>
      </c>
    </row>
    <row r="3323" spans="1:5" x14ac:dyDescent="0.2">
      <c r="A3323" s="41">
        <f>Prices!G3323</f>
        <v>45239</v>
      </c>
      <c r="B3323" s="21">
        <f>Prices!H3323</f>
        <v>-2.3127976255078787E-3</v>
      </c>
      <c r="C3323" s="21">
        <f>Prices!I3323</f>
        <v>-1.0416636270059398E-2</v>
      </c>
      <c r="D3323" s="21">
        <f>Prices!J3323</f>
        <v>8.073193414632307E-3</v>
      </c>
      <c r="E3323" s="21">
        <f>Prices!K3323</f>
        <v>-8.0838391929380915E-3</v>
      </c>
    </row>
    <row r="3324" spans="1:5" x14ac:dyDescent="0.2">
      <c r="A3324" s="41">
        <f>Prices!G3324</f>
        <v>45240</v>
      </c>
      <c r="B3324" s="21">
        <f>Prices!H3324</f>
        <v>1.3848244555681509E-2</v>
      </c>
      <c r="C3324" s="21">
        <f>Prices!I3324</f>
        <v>2.1052570210379207E-2</v>
      </c>
      <c r="D3324" s="21">
        <f>Prices!J3324</f>
        <v>2.9499412059044161E-2</v>
      </c>
      <c r="E3324" s="21">
        <f>Prices!K3324</f>
        <v>1.5616440928287068E-2</v>
      </c>
    </row>
    <row r="3325" spans="1:5" x14ac:dyDescent="0.2">
      <c r="A3325" s="41">
        <f>Prices!G3325</f>
        <v>45243</v>
      </c>
      <c r="B3325" s="21">
        <f>Prices!H3325</f>
        <v>8.9656404667348838E-3</v>
      </c>
      <c r="C3325" s="21">
        <f>Prices!I3325</f>
        <v>-6.756765925161945E-3</v>
      </c>
      <c r="D3325" s="21">
        <f>Prices!J3325</f>
        <v>5.896282970633715E-3</v>
      </c>
      <c r="E3325" s="21">
        <f>Prices!K3325</f>
        <v>-8.3583877760073921E-4</v>
      </c>
    </row>
    <row r="3326" spans="1:5" x14ac:dyDescent="0.2">
      <c r="A3326" s="41">
        <f>Prices!G3326</f>
        <v>45244</v>
      </c>
      <c r="B3326" s="21">
        <f>Prices!H3326</f>
        <v>-1.7894529732816869E-4</v>
      </c>
      <c r="C3326" s="21">
        <f>Prices!I3326</f>
        <v>2.2512145895889901E-2</v>
      </c>
      <c r="D3326" s="21">
        <f>Prices!J3326</f>
        <v>2.1308163200706165E-2</v>
      </c>
      <c r="E3326" s="21">
        <f>Prices!K3326</f>
        <v>1.907501756063712E-2</v>
      </c>
    </row>
    <row r="3327" spans="1:5" x14ac:dyDescent="0.2">
      <c r="A3327" s="41">
        <f>Prices!G3327</f>
        <v>45245</v>
      </c>
      <c r="B3327" s="21">
        <f>Prices!H3327</f>
        <v>1.2705096561340817E-2</v>
      </c>
      <c r="C3327" s="21">
        <f>Prices!I3327</f>
        <v>-1.7832689607123808E-2</v>
      </c>
      <c r="D3327" s="21">
        <f>Prices!J3327</f>
        <v>-1.5466339047864097E-2</v>
      </c>
      <c r="E3327" s="21">
        <f>Prices!K3327</f>
        <v>1.5970121868855713E-3</v>
      </c>
    </row>
    <row r="3328" spans="1:5" x14ac:dyDescent="0.2">
      <c r="A3328" s="41">
        <f>Prices!G3328</f>
        <v>45246</v>
      </c>
      <c r="B3328" s="21">
        <f>Prices!H3328</f>
        <v>-8.092833172660957E-2</v>
      </c>
      <c r="C3328" s="21">
        <f>Prices!I3328</f>
        <v>-2.5837647207379577E-3</v>
      </c>
      <c r="D3328" s="21">
        <f>Prices!J3328</f>
        <v>1.2109343437208819E-2</v>
      </c>
      <c r="E3328" s="21">
        <f>Prices!K3328</f>
        <v>1.1904272686102946E-3</v>
      </c>
    </row>
    <row r="3329" spans="1:5" x14ac:dyDescent="0.2">
      <c r="A3329" s="41">
        <f>Prices!G3329</f>
        <v>45247</v>
      </c>
      <c r="B3329" s="21">
        <f>Prices!H3329</f>
        <v>-4.4218652784601296E-3</v>
      </c>
      <c r="C3329" s="21">
        <f>Prices!I3329</f>
        <v>1.6453062174504707E-2</v>
      </c>
      <c r="D3329" s="21">
        <f>Prices!J3329</f>
        <v>-3.678264595655345E-3</v>
      </c>
      <c r="E3329" s="21">
        <f>Prices!K3329</f>
        <v>1.2820492476000034E-3</v>
      </c>
    </row>
    <row r="3330" spans="1:5" x14ac:dyDescent="0.2">
      <c r="A3330" s="41">
        <f>Prices!G3330</f>
        <v>45250</v>
      </c>
      <c r="B3330" s="21">
        <f>Prices!H3330</f>
        <v>-3.2186334782231531E-4</v>
      </c>
      <c r="C3330" s="21">
        <f>Prices!I3330</f>
        <v>6.5436854096216912E-3</v>
      </c>
      <c r="D3330" s="21">
        <f>Prices!J3330</f>
        <v>2.2536348015993246E-2</v>
      </c>
      <c r="E3330" s="21">
        <f>Prices!K3330</f>
        <v>7.3902780342565144E-3</v>
      </c>
    </row>
    <row r="3331" spans="1:5" x14ac:dyDescent="0.2">
      <c r="A3331" s="41">
        <f>Prices!G3331</f>
        <v>45251</v>
      </c>
      <c r="B3331" s="21">
        <f>Prices!H3331</f>
        <v>3.6059404371350874E-3</v>
      </c>
      <c r="C3331" s="21">
        <f>Prices!I3331</f>
        <v>-1.5260459352793632E-2</v>
      </c>
      <c r="D3331" s="21">
        <f>Prices!J3331</f>
        <v>-9.224504400334288E-3</v>
      </c>
      <c r="E3331" s="21">
        <f>Prices!K3331</f>
        <v>-2.020931225551581E-3</v>
      </c>
    </row>
    <row r="3332" spans="1:5" x14ac:dyDescent="0.2">
      <c r="A3332" s="41">
        <f>Prices!G3332</f>
        <v>45252</v>
      </c>
      <c r="B3332" s="21">
        <f>Prices!H3332</f>
        <v>-7.6350733810662853E-3</v>
      </c>
      <c r="C3332" s="21">
        <f>Prices!I3332</f>
        <v>1.9527539396233529E-2</v>
      </c>
      <c r="D3332" s="21">
        <f>Prices!J3332</f>
        <v>-2.4587613925906249E-2</v>
      </c>
      <c r="E3332" s="21">
        <f>Prices!K3332</f>
        <v>4.061129269512076E-3</v>
      </c>
    </row>
    <row r="3333" spans="1:5" x14ac:dyDescent="0.2">
      <c r="A3333" s="41">
        <f>Prices!G3333</f>
        <v>45254</v>
      </c>
      <c r="B3333" s="21">
        <f>Prices!H3333</f>
        <v>8.9868547761833405E-3</v>
      </c>
      <c r="C3333" s="21">
        <f>Prices!I3333</f>
        <v>2.044768497715399E-4</v>
      </c>
      <c r="D3333" s="21">
        <f>Prices!J3333</f>
        <v>-1.9295439086602917E-2</v>
      </c>
      <c r="E3333" s="21">
        <f>Prices!K3333</f>
        <v>5.9687376392281166E-4</v>
      </c>
    </row>
    <row r="3334" spans="1:5" x14ac:dyDescent="0.2">
      <c r="A3334" s="41">
        <f>Prices!G3334</f>
        <v>45257</v>
      </c>
      <c r="B3334" s="21">
        <f>Prices!H3334</f>
        <v>4.5495771461408138E-3</v>
      </c>
      <c r="C3334" s="21">
        <f>Prices!I3334</f>
        <v>6.7465596489977298E-3</v>
      </c>
      <c r="D3334" s="21">
        <f>Prices!J3334</f>
        <v>9.7538030417585464E-3</v>
      </c>
      <c r="E3334" s="21">
        <f>Prices!K3334</f>
        <v>-1.9541574668370254E-3</v>
      </c>
    </row>
    <row r="3335" spans="1:5" x14ac:dyDescent="0.2">
      <c r="A3335" s="41">
        <f>Prices!G3335</f>
        <v>45258</v>
      </c>
      <c r="B3335" s="21">
        <f>Prices!H3335</f>
        <v>1.1928253775115355E-2</v>
      </c>
      <c r="C3335" s="21">
        <f>Prices!I3335</f>
        <v>-4.7383532144785745E-3</v>
      </c>
      <c r="D3335" s="21">
        <f>Prices!J3335</f>
        <v>-8.72686090163588E-3</v>
      </c>
      <c r="E3335" s="21">
        <f>Prices!K3335</f>
        <v>9.80118544291253E-4</v>
      </c>
    </row>
    <row r="3336" spans="1:5" x14ac:dyDescent="0.2">
      <c r="A3336" s="41">
        <f>Prices!G3336</f>
        <v>45259</v>
      </c>
      <c r="B3336" s="21">
        <f>Prices!H3336</f>
        <v>-1.6137114702645811E-2</v>
      </c>
      <c r="C3336" s="21">
        <f>Prices!I3336</f>
        <v>-4.8288887015892623E-3</v>
      </c>
      <c r="D3336" s="21">
        <f>Prices!J3336</f>
        <v>6.6708059601308101E-3</v>
      </c>
      <c r="E3336" s="21">
        <f>Prices!K3336</f>
        <v>-9.4624872836979179E-4</v>
      </c>
    </row>
    <row r="3337" spans="1:5" x14ac:dyDescent="0.2">
      <c r="A3337" s="41">
        <f>Prices!G3337</f>
        <v>45260</v>
      </c>
      <c r="B3337" s="21">
        <f>Prices!H3337</f>
        <v>-2.4988069197718933E-3</v>
      </c>
      <c r="C3337" s="21">
        <f>Prices!I3337</f>
        <v>-1.5719723108569283E-3</v>
      </c>
      <c r="D3337" s="21">
        <f>Prices!J3337</f>
        <v>-2.8458711049520136E-2</v>
      </c>
      <c r="E3337" s="21">
        <f>Prices!K3337</f>
        <v>3.7840729544018625E-3</v>
      </c>
    </row>
    <row r="3338" spans="1:5" x14ac:dyDescent="0.2">
      <c r="A3338" s="41">
        <f>Prices!G3338</f>
        <v>45261</v>
      </c>
      <c r="B3338" s="21">
        <f>Prices!H3338</f>
        <v>-8.6710348487915572E-3</v>
      </c>
      <c r="C3338" s="21">
        <f>Prices!I3338</f>
        <v>6.4344070354391825E-3</v>
      </c>
      <c r="D3338" s="21">
        <f>Prices!J3338</f>
        <v>-1.0695221735401717E-4</v>
      </c>
      <c r="E3338" s="21">
        <f>Prices!K3338</f>
        <v>5.8737420958403508E-3</v>
      </c>
    </row>
    <row r="3339" spans="1:5" x14ac:dyDescent="0.2">
      <c r="A3339" s="41">
        <f>Prices!G3339</f>
        <v>45264</v>
      </c>
      <c r="B3339" s="21">
        <f>Prices!H3339</f>
        <v>-2.5919071410650572E-4</v>
      </c>
      <c r="C3339" s="21">
        <f>Prices!I3339</f>
        <v>-1.4894936529102343E-2</v>
      </c>
      <c r="D3339" s="21">
        <f>Prices!J3339</f>
        <v>-2.683636368301312E-2</v>
      </c>
      <c r="E3339" s="21">
        <f>Prices!K3339</f>
        <v>-5.4085092015668801E-3</v>
      </c>
    </row>
    <row r="3340" spans="1:5" x14ac:dyDescent="0.2">
      <c r="A3340" s="41">
        <f>Prices!G3340</f>
        <v>45265</v>
      </c>
      <c r="B3340" s="21">
        <f>Prices!H3340</f>
        <v>9.2677379412277987E-3</v>
      </c>
      <c r="C3340" s="21">
        <f>Prices!I3340</f>
        <v>1.408456677791281E-2</v>
      </c>
      <c r="D3340" s="21">
        <f>Prices!J3340</f>
        <v>2.3293736627111317E-2</v>
      </c>
      <c r="E3340" s="21">
        <f>Prices!K3340</f>
        <v>-5.6886964412006247E-4</v>
      </c>
    </row>
    <row r="3341" spans="1:5" x14ac:dyDescent="0.2">
      <c r="A3341" s="41">
        <f>Prices!G3341</f>
        <v>45266</v>
      </c>
      <c r="B3341" s="21">
        <f>Prices!H3341</f>
        <v>-1.0852151775116718E-2</v>
      </c>
      <c r="C3341" s="21">
        <f>Prices!I3341</f>
        <v>-1.6067541675306551E-2</v>
      </c>
      <c r="D3341" s="21">
        <f>Prices!J3341</f>
        <v>-2.2827887454399232E-2</v>
      </c>
      <c r="E3341" s="21">
        <f>Prices!K3341</f>
        <v>-3.9062028018400641E-3</v>
      </c>
    </row>
    <row r="3342" spans="1:5" x14ac:dyDescent="0.2">
      <c r="A3342" s="41">
        <f>Prices!G3342</f>
        <v>45267</v>
      </c>
      <c r="B3342" s="21">
        <f>Prices!H3342</f>
        <v>-6.581161666239183E-3</v>
      </c>
      <c r="C3342" s="21">
        <f>Prices!I3342</f>
        <v>1.6329923400091984E-2</v>
      </c>
      <c r="D3342" s="21">
        <f>Prices!J3342</f>
        <v>2.402052922566611E-2</v>
      </c>
      <c r="E3342" s="21">
        <f>Prices!K3342</f>
        <v>7.9681890654550447E-3</v>
      </c>
    </row>
    <row r="3343" spans="1:5" x14ac:dyDescent="0.2">
      <c r="A3343" s="41">
        <f>Prices!G3343</f>
        <v>45268</v>
      </c>
      <c r="B3343" s="21">
        <f>Prices!H3343</f>
        <v>-1.0494534604555687E-2</v>
      </c>
      <c r="C3343" s="21">
        <f>Prices!I3343</f>
        <v>3.6764248501193197E-3</v>
      </c>
      <c r="D3343" s="21">
        <f>Prices!J3343</f>
        <v>1.9529551631007447E-2</v>
      </c>
      <c r="E3343" s="21">
        <f>Prices!K3343</f>
        <v>4.095497774309953E-3</v>
      </c>
    </row>
    <row r="3344" spans="1:5" x14ac:dyDescent="0.2">
      <c r="A3344" s="41">
        <f>Prices!G3344</f>
        <v>45271</v>
      </c>
      <c r="B3344" s="21">
        <f>Prices!H3344</f>
        <v>2.518943983795091E-3</v>
      </c>
      <c r="C3344" s="21">
        <f>Prices!I3344</f>
        <v>-1.0378502365223974E-2</v>
      </c>
      <c r="D3344" s="21">
        <f>Prices!J3344</f>
        <v>-1.8502938522760526E-2</v>
      </c>
      <c r="E3344" s="21">
        <f>Prices!K3344</f>
        <v>3.9244942393494853E-3</v>
      </c>
    </row>
    <row r="3345" spans="1:5" x14ac:dyDescent="0.2">
      <c r="A3345" s="41">
        <f>Prices!G3345</f>
        <v>45272</v>
      </c>
      <c r="B3345" s="21">
        <f>Prices!H3345</f>
        <v>7.9340109042678618E-4</v>
      </c>
      <c r="C3345" s="21">
        <f>Prices!I3345</f>
        <v>1.0898596932888749E-2</v>
      </c>
      <c r="D3345" s="21">
        <f>Prices!J3345</f>
        <v>2.2090248018776792E-2</v>
      </c>
      <c r="E3345" s="21">
        <f>Prices!K3345</f>
        <v>4.5993575409011278E-3</v>
      </c>
    </row>
    <row r="3346" spans="1:5" x14ac:dyDescent="0.2">
      <c r="A3346" s="41">
        <f>Prices!G3346</f>
        <v>45273</v>
      </c>
      <c r="B3346" s="21">
        <f>Prices!H3346</f>
        <v>1.7772171485407585E-2</v>
      </c>
      <c r="C3346" s="21">
        <f>Prices!I3346</f>
        <v>9.221593705267539E-3</v>
      </c>
      <c r="D3346" s="21">
        <f>Prices!J3346</f>
        <v>9.0438330083002505E-3</v>
      </c>
      <c r="E3346" s="21">
        <f>Prices!K3346</f>
        <v>1.3650676473096368E-2</v>
      </c>
    </row>
    <row r="3347" spans="1:5" x14ac:dyDescent="0.2">
      <c r="A3347" s="41">
        <f>Prices!G3347</f>
        <v>45274</v>
      </c>
      <c r="B3347" s="21">
        <f>Prices!H3347</f>
        <v>-1.2203842545355203E-2</v>
      </c>
      <c r="C3347" s="21">
        <f>Prices!I3347</f>
        <v>-9.5404335884143876E-3</v>
      </c>
      <c r="D3347" s="21">
        <f>Prices!J3347</f>
        <v>5.4481963632784236E-3</v>
      </c>
      <c r="E3347" s="21">
        <f>Prices!K3347</f>
        <v>2.6470624978365276E-3</v>
      </c>
    </row>
    <row r="3348" spans="1:5" x14ac:dyDescent="0.2">
      <c r="A3348" s="41">
        <f>Prices!G3348</f>
        <v>45275</v>
      </c>
      <c r="B3348" s="21">
        <f>Prices!H3348</f>
        <v>3.7459264995052402E-3</v>
      </c>
      <c r="C3348" s="21">
        <f>Prices!I3348</f>
        <v>1.7297537858740775E-2</v>
      </c>
      <c r="D3348" s="21">
        <f>Prices!J3348</f>
        <v>1.1168603279297917E-2</v>
      </c>
      <c r="E3348" s="21">
        <f>Prices!K3348</f>
        <v>-7.624964559516112E-5</v>
      </c>
    </row>
    <row r="3349" spans="1:5" x14ac:dyDescent="0.2">
      <c r="A3349" s="41">
        <f>Prices!G3349</f>
        <v>45278</v>
      </c>
      <c r="B3349" s="21">
        <f>Prices!H3349</f>
        <v>1.4599819582474945E-2</v>
      </c>
      <c r="C3349" s="21">
        <f>Prices!I3349</f>
        <v>2.733884154959898E-2</v>
      </c>
      <c r="D3349" s="21">
        <f>Prices!J3349</f>
        <v>2.4279011934522199E-2</v>
      </c>
      <c r="E3349" s="21">
        <f>Prices!K3349</f>
        <v>4.5283445394597166E-3</v>
      </c>
    </row>
    <row r="3350" spans="1:5" x14ac:dyDescent="0.2">
      <c r="A3350" s="41">
        <f>Prices!G3350</f>
        <v>45279</v>
      </c>
      <c r="B3350" s="21">
        <f>Prices!H3350</f>
        <v>3.6137447182388884E-3</v>
      </c>
      <c r="C3350" s="21">
        <f>Prices!I3350</f>
        <v>-1.8174465290623498E-3</v>
      </c>
      <c r="D3350" s="21">
        <f>Prices!J3350</f>
        <v>-9.4454456243617813E-3</v>
      </c>
      <c r="E3350" s="21">
        <f>Prices!K3350</f>
        <v>5.8664076931589371E-3</v>
      </c>
    </row>
    <row r="3351" spans="1:5" x14ac:dyDescent="0.2">
      <c r="A3351" s="41">
        <f>Prices!G3351</f>
        <v>45280</v>
      </c>
      <c r="B3351" s="21">
        <f>Prices!H3351</f>
        <v>-1.1701953398454507E-2</v>
      </c>
      <c r="C3351" s="21">
        <f>Prices!I3351</f>
        <v>-1.0858952290493273E-2</v>
      </c>
      <c r="D3351" s="21">
        <f>Prices!J3351</f>
        <v>-3.0098418657262926E-2</v>
      </c>
      <c r="E3351" s="21">
        <f>Prices!K3351</f>
        <v>-1.4684266800173096E-2</v>
      </c>
    </row>
    <row r="3352" spans="1:5" x14ac:dyDescent="0.2">
      <c r="A3352" s="41">
        <f>Prices!G3352</f>
        <v>45281</v>
      </c>
      <c r="B3352" s="21">
        <f>Prices!H3352</f>
        <v>7.0912704288332174E-3</v>
      </c>
      <c r="C3352" s="21">
        <f>Prices!I3352</f>
        <v>1.1306871255611695E-2</v>
      </c>
      <c r="D3352" s="21">
        <f>Prices!J3352</f>
        <v>1.8270342827252595E-2</v>
      </c>
      <c r="E3352" s="21">
        <f>Prices!K3352</f>
        <v>1.030146774728502E-2</v>
      </c>
    </row>
    <row r="3353" spans="1:5" x14ac:dyDescent="0.2">
      <c r="A3353" s="41">
        <f>Prices!G3353</f>
        <v>45282</v>
      </c>
      <c r="B3353" s="21">
        <f>Prices!H3353</f>
        <v>1.1950851339758869E-2</v>
      </c>
      <c r="C3353" s="21">
        <f>Prices!I3353</f>
        <v>-2.7300969195355185E-3</v>
      </c>
      <c r="D3353" s="21">
        <f>Prices!J3353</f>
        <v>-3.2659236222325472E-3</v>
      </c>
      <c r="E3353" s="21">
        <f>Prices!K3353</f>
        <v>1.6600585663875123E-3</v>
      </c>
    </row>
    <row r="3354" spans="1:5" x14ac:dyDescent="0.2">
      <c r="A3354" s="41">
        <f>Prices!G3354</f>
        <v>45286</v>
      </c>
      <c r="B3354" s="21">
        <f>Prices!H3354</f>
        <v>-1.5320748066571261E-3</v>
      </c>
      <c r="C3354" s="21">
        <f>Prices!I3354</f>
        <v>-6.5144701585584386E-5</v>
      </c>
      <c r="D3354" s="21">
        <f>Prices!J3354</f>
        <v>9.1950512831813214E-3</v>
      </c>
      <c r="E3354" s="21">
        <f>Prices!K3354</f>
        <v>4.2316894259086801E-3</v>
      </c>
    </row>
    <row r="3355" spans="1:5" x14ac:dyDescent="0.2">
      <c r="A3355" s="41">
        <f>Prices!G3355</f>
        <v>45287</v>
      </c>
      <c r="B3355" s="21">
        <f>Prices!H3355</f>
        <v>9.3983476628198837E-3</v>
      </c>
      <c r="C3355" s="21">
        <f>Prices!I3355</f>
        <v>-4.5634181807929775E-4</v>
      </c>
      <c r="D3355" s="21">
        <f>Prices!J3355</f>
        <v>2.8003656665427368E-3</v>
      </c>
      <c r="E3355" s="21">
        <f>Prices!K3355</f>
        <v>1.4304577202994828E-3</v>
      </c>
    </row>
    <row r="3356" spans="1:5" x14ac:dyDescent="0.2">
      <c r="A3356" s="41">
        <f>Prices!G3356</f>
        <v>45288</v>
      </c>
      <c r="B3356" s="21">
        <f>Prices!H3356</f>
        <v>-1.9633936250141189E-3</v>
      </c>
      <c r="C3356" s="21">
        <f>Prices!I3356</f>
        <v>2.6091431436925383E-4</v>
      </c>
      <c r="D3356" s="21">
        <f>Prices!J3356</f>
        <v>2.1248083208693647E-3</v>
      </c>
      <c r="E3356" s="21">
        <f>Prices!K3356</f>
        <v>3.7017470608602387E-4</v>
      </c>
    </row>
    <row r="3357" spans="1:5" x14ac:dyDescent="0.2">
      <c r="A3357" s="41">
        <f>Prices!G3357</f>
        <v>45289</v>
      </c>
      <c r="B3357" s="21">
        <f>Prices!H3357</f>
        <v>5.0763635154341081E-4</v>
      </c>
      <c r="C3357" s="21">
        <f>Prices!I3357</f>
        <v>-9.3884629938487674E-3</v>
      </c>
      <c r="D3357" s="21">
        <f>Prices!J3357</f>
        <v>0</v>
      </c>
      <c r="E3357" s="21">
        <f>Prices!K3357</f>
        <v>-2.8264751111679587E-3</v>
      </c>
    </row>
    <row r="3358" spans="1:5" x14ac:dyDescent="0.2">
      <c r="A3358" s="41">
        <f>Prices!G3358</f>
        <v>45293</v>
      </c>
      <c r="B3358" s="21">
        <f>Prices!H3358</f>
        <v>1.0402806286552378E-2</v>
      </c>
      <c r="C3358" s="21">
        <f>Prices!I3358</f>
        <v>-1.322896977919219E-2</v>
      </c>
      <c r="D3358" s="21">
        <f>Prices!J3358</f>
        <v>-2.7341370067111348E-2</v>
      </c>
      <c r="E3358" s="21">
        <f>Prices!K3358</f>
        <v>-5.6605790056406535E-3</v>
      </c>
    </row>
    <row r="3359" spans="1:5" x14ac:dyDescent="0.2">
      <c r="A3359" s="41">
        <f>Prices!G3359</f>
        <v>45294</v>
      </c>
      <c r="B3359" s="21">
        <f>Prices!H3359</f>
        <v>6.2751185667390434E-5</v>
      </c>
      <c r="C3359" s="21">
        <f>Prices!I3359</f>
        <v>-9.7378214572539923E-3</v>
      </c>
      <c r="D3359" s="21">
        <f>Prices!J3359</f>
        <v>-1.2435642250040457E-2</v>
      </c>
      <c r="E3359" s="21">
        <f>Prices!K3359</f>
        <v>-8.0163148109307913E-3</v>
      </c>
    </row>
    <row r="3360" spans="1:5" x14ac:dyDescent="0.2">
      <c r="A3360" s="41">
        <f>Prices!G3360</f>
        <v>45295</v>
      </c>
      <c r="B3360" s="21">
        <f>Prices!H3360</f>
        <v>-9.6672201875531386E-3</v>
      </c>
      <c r="C3360" s="21">
        <f>Prices!I3360</f>
        <v>-2.6267891617690831E-2</v>
      </c>
      <c r="D3360" s="21">
        <f>Prices!J3360</f>
        <v>9.018537118153036E-3</v>
      </c>
      <c r="E3360" s="21">
        <f>Prices!K3360</f>
        <v>-3.4283813369139216E-3</v>
      </c>
    </row>
    <row r="3361" spans="1:5" x14ac:dyDescent="0.2">
      <c r="A3361" s="41">
        <f>Prices!G3361</f>
        <v>45296</v>
      </c>
      <c r="B3361" s="21">
        <f>Prices!H3361</f>
        <v>-6.6557112121224697E-3</v>
      </c>
      <c r="C3361" s="21">
        <f>Prices!I3361</f>
        <v>4.6344204618435914E-3</v>
      </c>
      <c r="D3361" s="21">
        <f>Prices!J3361</f>
        <v>2.2896699950751387E-2</v>
      </c>
      <c r="E3361" s="21">
        <f>Prices!K3361</f>
        <v>1.8256860520826645E-3</v>
      </c>
    </row>
    <row r="3362" spans="1:5" x14ac:dyDescent="0.2">
      <c r="A3362" s="41">
        <f>Prices!G3362</f>
        <v>45299</v>
      </c>
      <c r="B3362" s="21">
        <f>Prices!H3362</f>
        <v>9.8270670749864529E-3</v>
      </c>
      <c r="C3362" s="21">
        <f>Prices!I3362</f>
        <v>2.6576703758111719E-2</v>
      </c>
      <c r="D3362" s="21">
        <f>Prices!J3362</f>
        <v>6.4280859305249294E-2</v>
      </c>
      <c r="E3362" s="21">
        <f>Prices!K3362</f>
        <v>1.4114629377501853E-2</v>
      </c>
    </row>
    <row r="3363" spans="1:5" x14ac:dyDescent="0.2">
      <c r="A3363" s="41">
        <f>Prices!G3363</f>
        <v>45300</v>
      </c>
      <c r="B3363" s="21">
        <f>Prices!H3363</f>
        <v>6.698193370942059E-3</v>
      </c>
      <c r="C3363" s="21">
        <f>Prices!I3363</f>
        <v>1.5224607023003989E-2</v>
      </c>
      <c r="D3363" s="21">
        <f>Prices!J3363</f>
        <v>1.6975196164480177E-2</v>
      </c>
      <c r="E3363" s="21">
        <f>Prices!K3363</f>
        <v>-1.477900666807086E-3</v>
      </c>
    </row>
    <row r="3364" spans="1:5" x14ac:dyDescent="0.2">
      <c r="A3364" s="41">
        <f>Prices!G3364</f>
        <v>45301</v>
      </c>
      <c r="B3364" s="21">
        <f>Prices!H3364</f>
        <v>1.2428627736488059E-2</v>
      </c>
      <c r="C3364" s="21">
        <f>Prices!I3364</f>
        <v>1.5590940585291646E-2</v>
      </c>
      <c r="D3364" s="21">
        <f>Prices!J3364</f>
        <v>2.2770018490669397E-2</v>
      </c>
      <c r="E3364" s="21">
        <f>Prices!K3364</f>
        <v>5.6659718280249738E-3</v>
      </c>
    </row>
    <row r="3365" spans="1:5" x14ac:dyDescent="0.2">
      <c r="A3365" s="41">
        <f>Prices!G3365</f>
        <v>45302</v>
      </c>
      <c r="B3365" s="21">
        <f>Prices!H3365</f>
        <v>-1.1159463104870862E-3</v>
      </c>
      <c r="C3365" s="21">
        <f>Prices!I3365</f>
        <v>9.4321020006378209E-3</v>
      </c>
      <c r="D3365" s="21">
        <f>Prices!J3365</f>
        <v>8.6844525031155584E-3</v>
      </c>
      <c r="E3365" s="21">
        <f>Prices!K3365</f>
        <v>-6.7105559149660543E-4</v>
      </c>
    </row>
    <row r="3366" spans="1:5" x14ac:dyDescent="0.2">
      <c r="A3366" s="41">
        <f>Prices!G3366</f>
        <v>45303</v>
      </c>
      <c r="B3366" s="21">
        <f>Prices!H3366</f>
        <v>1.3034634205388665E-3</v>
      </c>
      <c r="C3366" s="21">
        <f>Prices!I3366</f>
        <v>-3.6086971667965706E-3</v>
      </c>
      <c r="D3366" s="21">
        <f>Prices!J3366</f>
        <v>-2.043021451740068E-3</v>
      </c>
      <c r="E3366" s="21">
        <f>Prices!K3366</f>
        <v>7.509756464678663E-4</v>
      </c>
    </row>
    <row r="3367" spans="1:5" x14ac:dyDescent="0.2">
      <c r="A3367" s="41">
        <f>Prices!G3367</f>
        <v>45307</v>
      </c>
      <c r="B3367" s="21">
        <f>Prices!H3367</f>
        <v>3.1614026813047598E-3</v>
      </c>
      <c r="C3367" s="21">
        <f>Prices!I3367</f>
        <v>-9.4424488828612763E-3</v>
      </c>
      <c r="D3367" s="21">
        <f>Prices!J3367</f>
        <v>3.0561196869445917E-2</v>
      </c>
      <c r="E3367" s="21">
        <f>Prices!K3367</f>
        <v>-3.7313403086972619E-3</v>
      </c>
    </row>
    <row r="3368" spans="1:5" x14ac:dyDescent="0.2">
      <c r="A3368" s="41">
        <f>Prices!G3368</f>
        <v>45308</v>
      </c>
      <c r="B3368" s="21">
        <f>Prices!H3368</f>
        <v>-4.6963835008690391E-3</v>
      </c>
      <c r="C3368" s="21">
        <f>Prices!I3368</f>
        <v>-9.4672040021633874E-3</v>
      </c>
      <c r="D3368" s="21">
        <f>Prices!J3368</f>
        <v>-5.8351787616885975E-3</v>
      </c>
      <c r="E3368" s="21">
        <f>Prices!K3368</f>
        <v>-5.6168970730758883E-3</v>
      </c>
    </row>
    <row r="3369" spans="1:5" x14ac:dyDescent="0.2">
      <c r="A3369" s="41">
        <f>Prices!G3369</f>
        <v>45309</v>
      </c>
      <c r="B3369" s="21">
        <f>Prices!H3369</f>
        <v>1.3472492941792154E-2</v>
      </c>
      <c r="C3369" s="21">
        <f>Prices!I3369</f>
        <v>1.1798782024574184E-2</v>
      </c>
      <c r="D3369" s="21">
        <f>Prices!J3369</f>
        <v>1.8803555267283834E-2</v>
      </c>
      <c r="E3369" s="21">
        <f>Prices!K3369</f>
        <v>8.8052608648709896E-3</v>
      </c>
    </row>
    <row r="3370" spans="1:5" x14ac:dyDescent="0.2">
      <c r="A3370" s="41">
        <f>Prices!G3370</f>
        <v>45310</v>
      </c>
      <c r="B3370" s="21">
        <f>Prices!H3370</f>
        <v>-5.2683585944698188E-3</v>
      </c>
      <c r="C3370" s="21">
        <f>Prices!I3370</f>
        <v>1.1986946579804592E-2</v>
      </c>
      <c r="D3370" s="21">
        <f>Prices!J3370</f>
        <v>4.1746220679654833E-2</v>
      </c>
      <c r="E3370" s="21">
        <f>Prices!K3370</f>
        <v>1.2313502935928478E-2</v>
      </c>
    </row>
    <row r="3371" spans="1:5" x14ac:dyDescent="0.2">
      <c r="A3371" s="41">
        <f>Prices!G3371</f>
        <v>45313</v>
      </c>
      <c r="B3371" s="21">
        <f>Prices!H3371</f>
        <v>6.1628331046406393E-5</v>
      </c>
      <c r="C3371" s="21">
        <f>Prices!I3371</f>
        <v>-3.6049794858917794E-3</v>
      </c>
      <c r="D3371" s="21">
        <f>Prices!J3371</f>
        <v>2.7399130401024596E-3</v>
      </c>
      <c r="E3371" s="21">
        <f>Prices!K3371</f>
        <v>2.1943251637015493E-3</v>
      </c>
    </row>
    <row r="3372" spans="1:5" x14ac:dyDescent="0.2">
      <c r="A3372" s="41">
        <f>Prices!G3372</f>
        <v>45314</v>
      </c>
      <c r="B3372" s="21">
        <f>Prices!H3372</f>
        <v>2.5246828064145865E-3</v>
      </c>
      <c r="C3372" s="21">
        <f>Prices!I3372</f>
        <v>8.0114065745813257E-3</v>
      </c>
      <c r="D3372" s="21">
        <f>Prices!J3372</f>
        <v>3.6712263013387592E-3</v>
      </c>
      <c r="E3372" s="21">
        <f>Prices!K3372</f>
        <v>2.9213742876070814E-3</v>
      </c>
    </row>
    <row r="3373" spans="1:5" x14ac:dyDescent="0.2">
      <c r="A3373" s="41">
        <f>Prices!G3373</f>
        <v>45315</v>
      </c>
      <c r="B3373" s="21">
        <f>Prices!H3373</f>
        <v>-1.4127647319200397E-2</v>
      </c>
      <c r="C3373" s="21">
        <f>Prices!I3373</f>
        <v>5.4479603677335398E-3</v>
      </c>
      <c r="D3373" s="21">
        <f>Prices!J3373</f>
        <v>2.4869238914800196E-2</v>
      </c>
      <c r="E3373" s="21">
        <f>Prices!K3373</f>
        <v>8.119284053016429E-4</v>
      </c>
    </row>
    <row r="3374" spans="1:5" x14ac:dyDescent="0.2">
      <c r="A3374" s="41">
        <f>Prices!G3374</f>
        <v>45316</v>
      </c>
      <c r="B3374" s="21">
        <f>Prices!H3374</f>
        <v>1.4579354509625978E-2</v>
      </c>
      <c r="C3374" s="21">
        <f>Prices!I3374</f>
        <v>5.6097719607819396E-3</v>
      </c>
      <c r="D3374" s="21">
        <f>Prices!J3374</f>
        <v>4.1556607020896141E-3</v>
      </c>
      <c r="E3374" s="21">
        <f>Prices!K3374</f>
        <v>5.2603654118312804E-3</v>
      </c>
    </row>
    <row r="3375" spans="1:5" x14ac:dyDescent="0.2">
      <c r="A3375" s="41">
        <f>Prices!G3375</f>
        <v>45317</v>
      </c>
      <c r="B3375" s="21">
        <f>Prices!H3375</f>
        <v>8.7817060137149201E-3</v>
      </c>
      <c r="C3375" s="21">
        <f>Prices!I3375</f>
        <v>8.6845965134707548E-3</v>
      </c>
      <c r="D3375" s="21">
        <f>Prices!J3375</f>
        <v>-9.5103280946808866E-3</v>
      </c>
      <c r="E3375" s="21">
        <f>Prices!K3375</f>
        <v>-6.5178516810260323E-4</v>
      </c>
    </row>
    <row r="3376" spans="1:5" x14ac:dyDescent="0.2">
      <c r="A3376" s="41">
        <f>Prices!G3376</f>
        <v>45320</v>
      </c>
      <c r="B3376" s="21">
        <f>Prices!H3376</f>
        <v>4.6873334255386799E-3</v>
      </c>
      <c r="C3376" s="21">
        <f>Prices!I3376</f>
        <v>1.344896597473566E-2</v>
      </c>
      <c r="D3376" s="21">
        <f>Prices!J3376</f>
        <v>2.3496256825323858E-2</v>
      </c>
      <c r="E3376" s="21">
        <f>Prices!K3376</f>
        <v>7.5567749087182001E-3</v>
      </c>
    </row>
    <row r="3377" spans="1:5" x14ac:dyDescent="0.2">
      <c r="A3377" s="41">
        <f>Prices!G3377</f>
        <v>45321</v>
      </c>
      <c r="B3377" s="21">
        <f>Prices!H3377</f>
        <v>3.3324749879305848E-3</v>
      </c>
      <c r="C3377" s="21">
        <f>Prices!I3377</f>
        <v>-1.4014601122909087E-2</v>
      </c>
      <c r="D3377" s="21">
        <f>Prices!J3377</f>
        <v>4.9467063465487016E-3</v>
      </c>
      <c r="E3377" s="21">
        <f>Prices!K3377</f>
        <v>-6.0064994719588594E-4</v>
      </c>
    </row>
    <row r="3378" spans="1:5" x14ac:dyDescent="0.2">
      <c r="A3378" s="41">
        <f>Prices!G3378</f>
        <v>45322</v>
      </c>
      <c r="B3378" s="21">
        <f>Prices!H3378</f>
        <v>-2.0532076277096404E-3</v>
      </c>
      <c r="C3378" s="21">
        <f>Prices!I3378</f>
        <v>-2.3899390566037737E-2</v>
      </c>
      <c r="D3378" s="21">
        <f>Prices!J3378</f>
        <v>-1.9864889894639304E-2</v>
      </c>
      <c r="E3378" s="21">
        <f>Prices!K3378</f>
        <v>-1.6105744712610393E-2</v>
      </c>
    </row>
    <row r="3379" spans="1:5" x14ac:dyDescent="0.2">
      <c r="A3379" s="41">
        <f>Prices!G3379</f>
        <v>45323</v>
      </c>
      <c r="B3379" s="21">
        <f>Prices!H3379</f>
        <v>1.8517447502231162E-2</v>
      </c>
      <c r="C3379" s="21">
        <f>Prices!I3379</f>
        <v>2.6288672561178394E-2</v>
      </c>
      <c r="D3379" s="21">
        <f>Prices!J3379</f>
        <v>2.4379587450651385E-2</v>
      </c>
      <c r="E3379" s="21">
        <f>Prices!K3379</f>
        <v>1.2493688199597841E-2</v>
      </c>
    </row>
    <row r="3380" spans="1:5" x14ac:dyDescent="0.2">
      <c r="A3380" s="41">
        <f>Prices!G3380</f>
        <v>45324</v>
      </c>
      <c r="B3380" s="21">
        <f>Prices!H3380</f>
        <v>7.4862220767540483E-3</v>
      </c>
      <c r="C3380" s="21">
        <f>Prices!I3380</f>
        <v>7.8666492305373037E-2</v>
      </c>
      <c r="D3380" s="21">
        <f>Prices!J3380</f>
        <v>4.970890472598688E-2</v>
      </c>
      <c r="E3380" s="21">
        <f>Prices!K3380</f>
        <v>1.0684446103877532E-2</v>
      </c>
    </row>
    <row r="3381" spans="1:5" x14ac:dyDescent="0.2">
      <c r="A3381" s="41">
        <f>Prices!G3381</f>
        <v>45327</v>
      </c>
      <c r="B3381" s="21">
        <f>Prices!H3381</f>
        <v>-5.3665635552409326E-3</v>
      </c>
      <c r="C3381" s="21">
        <f>Prices!I3381</f>
        <v>-8.7305745937569235E-3</v>
      </c>
      <c r="D3381" s="21">
        <f>Prices!J3381</f>
        <v>4.7944405226946429E-2</v>
      </c>
      <c r="E3381" s="21">
        <f>Prices!K3381</f>
        <v>-3.1863373882050627E-3</v>
      </c>
    </row>
    <row r="3382" spans="1:5" x14ac:dyDescent="0.2">
      <c r="A3382" s="41">
        <f>Prices!G3382</f>
        <v>45328</v>
      </c>
      <c r="B3382" s="21">
        <f>Prices!H3382</f>
        <v>6.8183601517348138E-3</v>
      </c>
      <c r="C3382" s="21">
        <f>Prices!I3382</f>
        <v>-6.8111309749675497E-3</v>
      </c>
      <c r="D3382" s="21">
        <f>Prices!J3382</f>
        <v>-1.5995488582238537E-2</v>
      </c>
      <c r="E3382" s="21">
        <f>Prices!K3382</f>
        <v>2.3104106497489063E-3</v>
      </c>
    </row>
    <row r="3383" spans="1:5" x14ac:dyDescent="0.2">
      <c r="A3383" s="41">
        <f>Prices!G3383</f>
        <v>45329</v>
      </c>
      <c r="B3383" s="21">
        <f>Prices!H3383</f>
        <v>-2.5322283931532102E-3</v>
      </c>
      <c r="C3383" s="21">
        <f>Prices!I3383</f>
        <v>8.1584685176863125E-3</v>
      </c>
      <c r="D3383" s="21">
        <f>Prices!J3383</f>
        <v>2.7497905140074108E-2</v>
      </c>
      <c r="E3383" s="21">
        <f>Prices!K3383</f>
        <v>8.2414581407865839E-3</v>
      </c>
    </row>
    <row r="3384" spans="1:5" x14ac:dyDescent="0.2">
      <c r="A3384" s="41">
        <f>Prices!G3384</f>
        <v>45330</v>
      </c>
      <c r="B3384" s="21">
        <f>Prices!H3384</f>
        <v>-5.8944950668073028E-5</v>
      </c>
      <c r="C3384" s="21">
        <f>Prices!I3384</f>
        <v>-4.0462235668531354E-3</v>
      </c>
      <c r="D3384" s="21">
        <f>Prices!J3384</f>
        <v>-6.5335921389755303E-3</v>
      </c>
      <c r="E3384" s="21">
        <f>Prices!K3384</f>
        <v>5.705831293989494E-4</v>
      </c>
    </row>
    <row r="3385" spans="1:5" x14ac:dyDescent="0.2">
      <c r="A3385" s="41">
        <f>Prices!G3385</f>
        <v>45331</v>
      </c>
      <c r="B3385" s="21">
        <f>Prices!H3385</f>
        <v>-5.3142258558207711E-4</v>
      </c>
      <c r="C3385" s="21">
        <f>Prices!I3385</f>
        <v>2.7143197718027867E-2</v>
      </c>
      <c r="D3385" s="21">
        <f>Prices!J3385</f>
        <v>3.5783489224930687E-2</v>
      </c>
      <c r="E3385" s="21">
        <f>Prices!K3385</f>
        <v>5.7423415195940741E-3</v>
      </c>
    </row>
    <row r="3386" spans="1:5" x14ac:dyDescent="0.2">
      <c r="A3386" s="41">
        <f>Prices!G3386</f>
        <v>45334</v>
      </c>
      <c r="B3386" s="21">
        <f>Prices!H3386</f>
        <v>6.0254904751039654E-3</v>
      </c>
      <c r="C3386" s="21">
        <f>Prices!I3386</f>
        <v>-1.2095159859529914E-2</v>
      </c>
      <c r="D3386" s="21">
        <f>Prices!J3386</f>
        <v>1.5943477601221279E-3</v>
      </c>
      <c r="E3386" s="21">
        <f>Prices!K3386</f>
        <v>-9.4895349549817265E-4</v>
      </c>
    </row>
    <row r="3387" spans="1:5" x14ac:dyDescent="0.2">
      <c r="A3387" s="41">
        <f>Prices!G3387</f>
        <v>45335</v>
      </c>
      <c r="B3387" s="21">
        <f>Prices!H3387</f>
        <v>-6.8114613244217147E-3</v>
      </c>
      <c r="C3387" s="21">
        <f>Prices!I3387</f>
        <v>-2.1469171286038868E-2</v>
      </c>
      <c r="D3387" s="21">
        <f>Prices!J3387</f>
        <v>-1.6608811699629911E-3</v>
      </c>
      <c r="E3387" s="21">
        <f>Prices!K3387</f>
        <v>-1.3674255677835978E-2</v>
      </c>
    </row>
    <row r="3388" spans="1:5" x14ac:dyDescent="0.2">
      <c r="A3388" s="41">
        <f>Prices!G3388</f>
        <v>45336</v>
      </c>
      <c r="B3388" s="21">
        <f>Prices!H3388</f>
        <v>-3.1925979400409111E-3</v>
      </c>
      <c r="C3388" s="21">
        <f>Prices!I3388</f>
        <v>1.3875689684092807E-2</v>
      </c>
      <c r="D3388" s="21">
        <f>Prices!J3388</f>
        <v>2.4567368881949436E-2</v>
      </c>
      <c r="E3388" s="21">
        <f>Prices!K3388</f>
        <v>9.5797632116849663E-3</v>
      </c>
    </row>
    <row r="3389" spans="1:5" x14ac:dyDescent="0.2">
      <c r="A3389" s="41">
        <f>Prices!G3389</f>
        <v>45337</v>
      </c>
      <c r="B3389" s="21">
        <f>Prices!H3389</f>
        <v>4.092526731121102E-3</v>
      </c>
      <c r="C3389" s="21">
        <f>Prices!I3389</f>
        <v>-6.9013488693168146E-3</v>
      </c>
      <c r="D3389" s="21">
        <f>Prices!J3389</f>
        <v>-1.6806555131266943E-2</v>
      </c>
      <c r="E3389" s="21">
        <f>Prices!K3389</f>
        <v>5.821250628704755E-3</v>
      </c>
    </row>
    <row r="3390" spans="1:5" x14ac:dyDescent="0.2">
      <c r="A3390" s="41">
        <f>Prices!G3390</f>
        <v>45338</v>
      </c>
      <c r="B3390" s="21">
        <f>Prices!H3390</f>
        <v>6.3205616427494038E-3</v>
      </c>
      <c r="C3390" s="21">
        <f>Prices!I3390</f>
        <v>-1.7079422538596178E-3</v>
      </c>
      <c r="D3390" s="21">
        <f>Prices!J3390</f>
        <v>-6.192896660973668E-4</v>
      </c>
      <c r="E3390" s="21">
        <f>Prices!K3390</f>
        <v>-4.8034697878552857E-3</v>
      </c>
    </row>
    <row r="3391" spans="1:5" x14ac:dyDescent="0.2">
      <c r="A3391" s="41">
        <f>Prices!G3391</f>
        <v>45342</v>
      </c>
      <c r="B3391" s="21">
        <f>Prices!H3391</f>
        <v>3.2284487873330214E-2</v>
      </c>
      <c r="C3391" s="21">
        <f>Prices!I3391</f>
        <v>-1.4335394837146409E-2</v>
      </c>
      <c r="D3391" s="21">
        <f>Prices!J3391</f>
        <v>-4.3532136436604474E-2</v>
      </c>
      <c r="E3391" s="21">
        <f>Prices!K3391</f>
        <v>-6.0053218828098887E-3</v>
      </c>
    </row>
    <row r="3392" spans="1:5" x14ac:dyDescent="0.2">
      <c r="A3392" s="41">
        <f>Prices!G3392</f>
        <v>45343</v>
      </c>
      <c r="B3392" s="21">
        <f>Prices!H3392</f>
        <v>-1.2282472262011982E-2</v>
      </c>
      <c r="C3392" s="21">
        <f>Prices!I3392</f>
        <v>9.0375537690472463E-3</v>
      </c>
      <c r="D3392" s="21">
        <f>Prices!J3392</f>
        <v>-2.8508890022951427E-2</v>
      </c>
      <c r="E3392" s="21">
        <f>Prices!K3392</f>
        <v>1.2641999103253365E-3</v>
      </c>
    </row>
    <row r="3393" spans="1:5" x14ac:dyDescent="0.2">
      <c r="A3393" s="41">
        <f>Prices!G3393</f>
        <v>45344</v>
      </c>
      <c r="B3393" s="21">
        <f>Prices!H3393</f>
        <v>9.8445974811461473E-3</v>
      </c>
      <c r="C3393" s="21">
        <f>Prices!I3393</f>
        <v>3.5530017388107682E-2</v>
      </c>
      <c r="D3393" s="21">
        <f>Prices!J3393</f>
        <v>0.16400881699122705</v>
      </c>
      <c r="E3393" s="21">
        <f>Prices!K3393</f>
        <v>2.1122884121996588E-2</v>
      </c>
    </row>
    <row r="3394" spans="1:5" x14ac:dyDescent="0.2">
      <c r="A3394" s="41">
        <f>Prices!G3394</f>
        <v>45345</v>
      </c>
      <c r="B3394" s="21">
        <f>Prices!H3394</f>
        <v>8.5509639538315586E-4</v>
      </c>
      <c r="C3394" s="21">
        <f>Prices!I3394</f>
        <v>2.348514696830506E-3</v>
      </c>
      <c r="D3394" s="21">
        <f>Prices!J3394</f>
        <v>3.5523843873592753E-3</v>
      </c>
      <c r="E3394" s="21">
        <f>Prices!K3394</f>
        <v>3.4794763836831777E-4</v>
      </c>
    </row>
    <row r="3395" spans="1:5" x14ac:dyDescent="0.2">
      <c r="A3395" s="41">
        <f>Prices!G3395</f>
        <v>45348</v>
      </c>
      <c r="B3395" s="21">
        <f>Prices!H3395</f>
        <v>1.8455223648371072E-2</v>
      </c>
      <c r="C3395" s="21">
        <f>Prices!I3395</f>
        <v>-1.4858551450243063E-3</v>
      </c>
      <c r="D3395" s="21">
        <f>Prices!J3395</f>
        <v>3.4891773372272006E-3</v>
      </c>
      <c r="E3395" s="21">
        <f>Prices!K3395</f>
        <v>-3.7867514420720783E-3</v>
      </c>
    </row>
    <row r="3396" spans="1:5" x14ac:dyDescent="0.2">
      <c r="A3396" s="41">
        <f>Prices!G3396</f>
        <v>45349</v>
      </c>
      <c r="B3396" s="21">
        <f>Prices!H3396</f>
        <v>-1.6777690919464336E-4</v>
      </c>
      <c r="C3396" s="21">
        <f>Prices!I3396</f>
        <v>-6.8105215434398625E-3</v>
      </c>
      <c r="D3396" s="21">
        <f>Prices!J3396</f>
        <v>-4.9437504999041426E-3</v>
      </c>
      <c r="E3396" s="21">
        <f>Prices!K3396</f>
        <v>1.7063497734237654E-3</v>
      </c>
    </row>
    <row r="3397" spans="1:5" x14ac:dyDescent="0.2">
      <c r="A3397" s="41">
        <f>Prices!G3397</f>
        <v>45350</v>
      </c>
      <c r="B3397" s="21">
        <f>Prices!H3397</f>
        <v>5.0341485012967931E-4</v>
      </c>
      <c r="C3397" s="21">
        <f>Prices!I3397</f>
        <v>-2.1896370558405209E-3</v>
      </c>
      <c r="D3397" s="21">
        <f>Prices!J3397</f>
        <v>-1.3189141937919757E-2</v>
      </c>
      <c r="E3397" s="21">
        <f>Prices!K3397</f>
        <v>-1.6581550295902137E-3</v>
      </c>
    </row>
    <row r="3398" spans="1:5" x14ac:dyDescent="0.2">
      <c r="A3398" s="41">
        <f>Prices!G3398</f>
        <v>45351</v>
      </c>
      <c r="B3398" s="21">
        <f>Prices!H3398</f>
        <v>-1.6940613340243871E-2</v>
      </c>
      <c r="C3398" s="21">
        <f>Prices!I3398</f>
        <v>2.078996721573767E-2</v>
      </c>
      <c r="D3398" s="21">
        <f>Prices!J3398</f>
        <v>1.8657551148188123E-2</v>
      </c>
      <c r="E3398" s="21">
        <f>Prices!K3398</f>
        <v>5.2290947152544565E-3</v>
      </c>
    </row>
    <row r="3399" spans="1:5" x14ac:dyDescent="0.2">
      <c r="A3399" s="41">
        <f>Prices!G3399</f>
        <v>45352</v>
      </c>
      <c r="B3399" s="21">
        <f>Prices!H3399</f>
        <v>2.5592273334716213E-3</v>
      </c>
      <c r="C3399" s="21">
        <f>Prices!I3399</f>
        <v>8.2598254437036278E-3</v>
      </c>
      <c r="D3399" s="21">
        <f>Prices!J3399</f>
        <v>4.0031809327653933E-2</v>
      </c>
      <c r="E3399" s="21">
        <f>Prices!K3399</f>
        <v>8.0078288316443036E-3</v>
      </c>
    </row>
    <row r="3400" spans="1:5" x14ac:dyDescent="0.2">
      <c r="A3400" s="41">
        <f>Prices!G3400</f>
        <v>45355</v>
      </c>
      <c r="B3400" s="21">
        <f>Prices!H3400</f>
        <v>9.1899887030011014E-3</v>
      </c>
      <c r="C3400" s="21">
        <f>Prices!I3400</f>
        <v>-3.5910638294845976E-3</v>
      </c>
      <c r="D3400" s="21">
        <f>Prices!J3400</f>
        <v>3.595085667666198E-2</v>
      </c>
      <c r="E3400" s="21">
        <f>Prices!K3400</f>
        <v>-1.1932621074473015E-3</v>
      </c>
    </row>
    <row r="3401" spans="1:5" x14ac:dyDescent="0.2">
      <c r="A3401" s="41">
        <f>Prices!G3401</f>
        <v>45356</v>
      </c>
      <c r="B3401" s="21">
        <f>Prices!H3401</f>
        <v>1.2478943715402535E-2</v>
      </c>
      <c r="C3401" s="21">
        <f>Prices!I3401</f>
        <v>-1.9484213677938955E-2</v>
      </c>
      <c r="D3401" s="21">
        <f>Prices!J3401</f>
        <v>8.5765118372227445E-3</v>
      </c>
      <c r="E3401" s="21">
        <f>Prices!K3401</f>
        <v>-1.0193100890155904E-2</v>
      </c>
    </row>
    <row r="3402" spans="1:5" x14ac:dyDescent="0.2">
      <c r="A3402" s="41">
        <f>Prices!G3402</f>
        <v>45357</v>
      </c>
      <c r="B3402" s="21">
        <f>Prices!H3402</f>
        <v>8.8274540164697182E-3</v>
      </c>
      <c r="C3402" s="21">
        <f>Prices!I3402</f>
        <v>-3.5033345805556282E-3</v>
      </c>
      <c r="D3402" s="21">
        <f>Prices!J3402</f>
        <v>3.1827228721126755E-2</v>
      </c>
      <c r="E3402" s="21">
        <f>Prices!K3402</f>
        <v>5.1411033451465027E-3</v>
      </c>
    </row>
    <row r="3403" spans="1:5" x14ac:dyDescent="0.2">
      <c r="A3403" s="41">
        <f>Prices!G3403</f>
        <v>45358</v>
      </c>
      <c r="B3403" s="21">
        <f>Prices!H3403</f>
        <v>-3.4671430138909485E-3</v>
      </c>
      <c r="C3403" s="21">
        <f>Prices!I3403</f>
        <v>1.907678465173368E-2</v>
      </c>
      <c r="D3403" s="21">
        <f>Prices!J3403</f>
        <v>4.4746334401364329E-2</v>
      </c>
      <c r="E3403" s="21">
        <f>Prices!K3403</f>
        <v>1.030412779663803E-2</v>
      </c>
    </row>
    <row r="3404" spans="1:5" x14ac:dyDescent="0.2">
      <c r="A3404" s="41">
        <f>Prices!G3404</f>
        <v>45359</v>
      </c>
      <c r="B3404" s="21">
        <f>Prices!H3404</f>
        <v>-3.9761351060183352E-3</v>
      </c>
      <c r="C3404" s="21">
        <f>Prices!I3404</f>
        <v>-8.3135456357374959E-3</v>
      </c>
      <c r="D3404" s="21">
        <f>Prices!J3404</f>
        <v>-5.5476956375088982E-2</v>
      </c>
      <c r="E3404" s="21">
        <f>Prices!K3404</f>
        <v>-6.5285190280311989E-3</v>
      </c>
    </row>
    <row r="3405" spans="1:5" x14ac:dyDescent="0.2">
      <c r="A3405" s="41">
        <f>Prices!G3405</f>
        <v>45362</v>
      </c>
      <c r="B3405" s="21">
        <f>Prices!H3405</f>
        <v>8.9820337442180192E-3</v>
      </c>
      <c r="C3405" s="21">
        <f>Prices!I3405</f>
        <v>-1.9332758951070228E-2</v>
      </c>
      <c r="D3405" s="21">
        <f>Prices!J3405</f>
        <v>-2.0039265976658505E-2</v>
      </c>
      <c r="E3405" s="21">
        <f>Prices!K3405</f>
        <v>-1.1222380874353899E-3</v>
      </c>
    </row>
    <row r="3406" spans="1:5" x14ac:dyDescent="0.2">
      <c r="A3406" s="41">
        <f>Prices!G3406</f>
        <v>45363</v>
      </c>
      <c r="B3406" s="21">
        <f>Prices!H3406</f>
        <v>1.236401089381782E-2</v>
      </c>
      <c r="C3406" s="21">
        <f>Prices!I3406</f>
        <v>1.9946455956959319E-2</v>
      </c>
      <c r="D3406" s="21">
        <f>Prices!J3406</f>
        <v>7.1571718992721411E-2</v>
      </c>
      <c r="E3406" s="21">
        <f>Prices!K3406</f>
        <v>1.1201788153222925E-2</v>
      </c>
    </row>
    <row r="3407" spans="1:5" x14ac:dyDescent="0.2">
      <c r="A3407" s="41">
        <f>Prices!G3407</f>
        <v>45364</v>
      </c>
      <c r="B3407" s="21">
        <f>Prices!H3407</f>
        <v>-2.1168755996227415E-3</v>
      </c>
      <c r="C3407" s="21">
        <f>Prices!I3407</f>
        <v>6.6708375848252288E-3</v>
      </c>
      <c r="D3407" s="21">
        <f>Prices!J3407</f>
        <v>-1.115178677821016E-2</v>
      </c>
      <c r="E3407" s="21">
        <f>Prices!K3407</f>
        <v>-1.9245297272429962E-3</v>
      </c>
    </row>
    <row r="3408" spans="1:5" x14ac:dyDescent="0.2">
      <c r="A3408" s="41">
        <f>Prices!G3408</f>
        <v>45365</v>
      </c>
      <c r="B3408" s="21">
        <f>Prices!H3408</f>
        <v>-8.5146308016285747E-4</v>
      </c>
      <c r="C3408" s="21">
        <f>Prices!I3408</f>
        <v>1.240372921255628E-2</v>
      </c>
      <c r="D3408" s="21">
        <f>Prices!J3408</f>
        <v>-3.2391574305512205E-2</v>
      </c>
      <c r="E3408" s="21">
        <f>Prices!K3408</f>
        <v>-2.8710917313009565E-3</v>
      </c>
    </row>
    <row r="3409" spans="1:5" x14ac:dyDescent="0.2">
      <c r="A3409" s="41">
        <f>Prices!G3409</f>
        <v>45366</v>
      </c>
      <c r="B3409" s="21">
        <f>Prices!H3409</f>
        <v>-5.5719399196316631E-3</v>
      </c>
      <c r="C3409" s="21">
        <f>Prices!I3409</f>
        <v>-2.4223786293706251E-2</v>
      </c>
      <c r="D3409" s="21">
        <f>Prices!J3409</f>
        <v>-1.2167222387274856E-3</v>
      </c>
      <c r="E3409" s="21">
        <f>Prices!K3409</f>
        <v>-6.4829173455014377E-3</v>
      </c>
    </row>
    <row r="3410" spans="1:5" x14ac:dyDescent="0.2">
      <c r="A3410" s="41">
        <f>Prices!G3410</f>
        <v>45369</v>
      </c>
      <c r="B3410" s="21">
        <f>Prices!H3410</f>
        <v>2.9663492776487825E-3</v>
      </c>
      <c r="C3410" s="21">
        <f>Prices!I3410</f>
        <v>3.4398291835313621E-4</v>
      </c>
      <c r="D3410" s="21">
        <f>Prices!J3410</f>
        <v>7.0358603416653676E-3</v>
      </c>
      <c r="E3410" s="21">
        <f>Prices!K3410</f>
        <v>6.3180594802156875E-3</v>
      </c>
    </row>
    <row r="3411" spans="1:5" x14ac:dyDescent="0.2">
      <c r="A3411" s="41">
        <f>Prices!G3411</f>
        <v>45370</v>
      </c>
      <c r="B3411" s="21">
        <f>Prices!H3411</f>
        <v>1.6431318075511045E-4</v>
      </c>
      <c r="C3411" s="21">
        <f>Prices!I3411</f>
        <v>8.1384584765897827E-3</v>
      </c>
      <c r="D3411" s="21">
        <f>Prices!J3411</f>
        <v>1.0660809585322228E-2</v>
      </c>
      <c r="E3411" s="21">
        <f>Prices!K3411</f>
        <v>5.6491496985358047E-3</v>
      </c>
    </row>
    <row r="3412" spans="1:5" x14ac:dyDescent="0.2">
      <c r="A3412" s="41">
        <f>Prices!G3412</f>
        <v>45371</v>
      </c>
      <c r="B3412" s="21">
        <f>Prices!H3412</f>
        <v>6.2428160616911487E-3</v>
      </c>
      <c r="C3412" s="21">
        <f>Prices!I3412</f>
        <v>1.2791359170138072E-2</v>
      </c>
      <c r="D3412" s="21">
        <f>Prices!J3412</f>
        <v>1.0895042789488496E-2</v>
      </c>
      <c r="E3412" s="21">
        <f>Prices!K3412</f>
        <v>8.9041738035799955E-3</v>
      </c>
    </row>
    <row r="3413" spans="1:5" x14ac:dyDescent="0.2">
      <c r="A3413" s="41">
        <f>Prices!G3413</f>
        <v>45372</v>
      </c>
      <c r="B3413" s="21">
        <f>Prices!H3413</f>
        <v>3.2653409536349061E-3</v>
      </c>
      <c r="C3413" s="21">
        <f>Prices!I3413</f>
        <v>0</v>
      </c>
      <c r="D3413" s="21">
        <f>Prices!J3413</f>
        <v>1.1762484820760033E-2</v>
      </c>
      <c r="E3413" s="21">
        <f>Prices!K3413</f>
        <v>3.2365354076133723E-3</v>
      </c>
    </row>
    <row r="3414" spans="1:5" x14ac:dyDescent="0.2">
      <c r="A3414" s="41">
        <f>Prices!G3414</f>
        <v>45373</v>
      </c>
      <c r="B3414" s="21">
        <f>Prices!H3414</f>
        <v>-9.4386057871961304E-3</v>
      </c>
      <c r="C3414" s="21">
        <f>Prices!I3414</f>
        <v>4.0415449040327456E-3</v>
      </c>
      <c r="D3414" s="21">
        <f>Prices!J3414</f>
        <v>3.1213450055567638E-2</v>
      </c>
      <c r="E3414" s="21">
        <f>Prices!K3414</f>
        <v>-1.4021877775134417E-3</v>
      </c>
    </row>
    <row r="3415" spans="1:5" x14ac:dyDescent="0.2">
      <c r="A3415" s="41">
        <f>Prices!G3415</f>
        <v>45376</v>
      </c>
      <c r="B3415" s="21">
        <f>Prices!H3415</f>
        <v>-4.9285255787977307E-3</v>
      </c>
      <c r="C3415" s="21">
        <f>Prices!I3415</f>
        <v>4.6962130206935626E-3</v>
      </c>
      <c r="D3415" s="21">
        <f>Prices!J3415</f>
        <v>7.5618040947000864E-3</v>
      </c>
      <c r="E3415" s="21">
        <f>Prices!K3415</f>
        <v>-3.0549645717813378E-3</v>
      </c>
    </row>
    <row r="3416" spans="1:5" x14ac:dyDescent="0.2">
      <c r="A3416" s="41">
        <f>Prices!G3416</f>
        <v>45377</v>
      </c>
      <c r="B3416" s="21">
        <f>Prices!H3416</f>
        <v>-9.9059997683259809E-4</v>
      </c>
      <c r="C3416" s="21">
        <f>Prices!I3416</f>
        <v>-7.8459938090915671E-3</v>
      </c>
      <c r="D3416" s="21">
        <f>Prices!J3416</f>
        <v>-2.5694158731734418E-2</v>
      </c>
      <c r="E3416" s="21">
        <f>Prices!K3416</f>
        <v>-2.7997951713500946E-3</v>
      </c>
    </row>
    <row r="3417" spans="1:5" x14ac:dyDescent="0.2">
      <c r="A3417" s="41">
        <f>Prices!G3417</f>
        <v>45378</v>
      </c>
      <c r="B3417" s="21">
        <f>Prices!H3417</f>
        <v>3.4705376673050403E-3</v>
      </c>
      <c r="C3417" s="21">
        <f>Prices!I3417</f>
        <v>8.5810357453661723E-3</v>
      </c>
      <c r="D3417" s="21">
        <f>Prices!J3417</f>
        <v>-2.4967358807876927E-2</v>
      </c>
      <c r="E3417" s="21">
        <f>Prices!K3417</f>
        <v>8.6306264776963015E-3</v>
      </c>
    </row>
    <row r="3418" spans="1:5" x14ac:dyDescent="0.2">
      <c r="A3418" s="41">
        <f>Prices!G3418</f>
        <v>45379</v>
      </c>
      <c r="B3418" s="21">
        <f>Prices!H3418</f>
        <v>-9.0580672093148948E-3</v>
      </c>
      <c r="C3418" s="21">
        <f>Prices!I3418</f>
        <v>3.0584612939708045E-3</v>
      </c>
      <c r="D3418" s="21">
        <f>Prices!J3418</f>
        <v>1.174558340770071E-3</v>
      </c>
      <c r="E3418" s="21">
        <f>Prices!K3418</f>
        <v>1.1164856442029691E-3</v>
      </c>
    </row>
    <row r="3419" spans="1:5" x14ac:dyDescent="0.2">
      <c r="A3419" s="41">
        <f>Prices!G3419</f>
        <v>45383</v>
      </c>
      <c r="B3419" s="21">
        <f>Prices!H3419</f>
        <v>-2.825230937046834E-3</v>
      </c>
      <c r="C3419" s="21">
        <f>Prices!I3419</f>
        <v>3.2708520011799358E-3</v>
      </c>
      <c r="D3419" s="21">
        <f>Prices!J3419</f>
        <v>7.7435085816368598E-5</v>
      </c>
      <c r="E3419" s="21">
        <f>Prices!K3419</f>
        <v>-2.0135845161949328E-3</v>
      </c>
    </row>
    <row r="3420" spans="1:5" x14ac:dyDescent="0.2">
      <c r="A3420" s="41">
        <f>Prices!G3420</f>
        <v>45384</v>
      </c>
      <c r="B3420" s="21">
        <f>Prices!H3420</f>
        <v>-1.4000020624897223E-2</v>
      </c>
      <c r="C3420" s="21">
        <f>Prices!I3420</f>
        <v>-1.54721112970857E-3</v>
      </c>
      <c r="D3420" s="21">
        <f>Prices!J3420</f>
        <v>-1.0081493968184696E-2</v>
      </c>
      <c r="E3420" s="21">
        <f>Prices!K3420</f>
        <v>-7.2390590844408909E-3</v>
      </c>
    </row>
    <row r="3421" spans="1:5" x14ac:dyDescent="0.2">
      <c r="A3421" s="41">
        <f>Prices!G3421</f>
        <v>45385</v>
      </c>
      <c r="B3421" s="21">
        <f>Prices!H3421</f>
        <v>4.5638780748718947E-3</v>
      </c>
      <c r="C3421" s="21">
        <f>Prices!I3421</f>
        <v>9.5190728715159878E-3</v>
      </c>
      <c r="D3421" s="21">
        <f>Prices!J3421</f>
        <v>-5.4555348503040335E-3</v>
      </c>
      <c r="E3421" s="21">
        <f>Prices!K3421</f>
        <v>1.0911222145302268E-3</v>
      </c>
    </row>
    <row r="3422" spans="1:5" x14ac:dyDescent="0.2">
      <c r="A3422" s="41">
        <f>Prices!G3422</f>
        <v>45386</v>
      </c>
      <c r="B3422" s="21">
        <f>Prices!H3422</f>
        <v>1.1778689459525993E-3</v>
      </c>
      <c r="C3422" s="21">
        <f>Prices!I3422</f>
        <v>-1.3212014972400321E-2</v>
      </c>
      <c r="D3422" s="21">
        <f>Prices!J3422</f>
        <v>-3.4384669789042976E-2</v>
      </c>
      <c r="E3422" s="21">
        <f>Prices!K3422</f>
        <v>-1.2334336267318058E-2</v>
      </c>
    </row>
    <row r="3423" spans="1:5" x14ac:dyDescent="0.2">
      <c r="A3423" s="41">
        <f>Prices!G3423</f>
        <v>45387</v>
      </c>
      <c r="B3423" s="21">
        <f>Prices!H3423</f>
        <v>5.8823510688113204E-3</v>
      </c>
      <c r="C3423" s="21">
        <f>Prices!I3423</f>
        <v>2.8166707222222254E-2</v>
      </c>
      <c r="D3423" s="21">
        <f>Prices!J3423</f>
        <v>2.4480640293303546E-2</v>
      </c>
      <c r="E3423" s="21">
        <f>Prices!K3423</f>
        <v>1.1099194210624663E-2</v>
      </c>
    </row>
    <row r="3424" spans="1:5" x14ac:dyDescent="0.2">
      <c r="A3424" s="41">
        <f>Prices!G3424</f>
        <v>45390</v>
      </c>
      <c r="B3424" s="21">
        <f>Prices!H3424</f>
        <v>-1.1696031863690191E-3</v>
      </c>
      <c r="C3424" s="21">
        <f>Prices!I3424</f>
        <v>6.483768048135552E-4</v>
      </c>
      <c r="D3424" s="21">
        <f>Prices!J3424</f>
        <v>-9.942313669221714E-3</v>
      </c>
      <c r="E3424" s="21">
        <f>Prices!K3424</f>
        <v>-3.746309922952884E-4</v>
      </c>
    </row>
    <row r="3425" spans="1:5" x14ac:dyDescent="0.2">
      <c r="A3425" s="41">
        <f>Prices!G3425</f>
        <v>45391</v>
      </c>
      <c r="B3425" s="21">
        <f>Prices!H3425</f>
        <v>1.6734600752411132E-4</v>
      </c>
      <c r="C3425" s="21">
        <f>Prices!I3425</f>
        <v>2.5919098967515097E-3</v>
      </c>
      <c r="D3425" s="21">
        <f>Prices!J3425</f>
        <v>-2.0417155919969288E-2</v>
      </c>
      <c r="E3425" s="21">
        <f>Prices!K3425</f>
        <v>1.4454930910536845E-3</v>
      </c>
    </row>
    <row r="3426" spans="1:5" x14ac:dyDescent="0.2">
      <c r="A3426" s="41">
        <f>Prices!G3426</f>
        <v>45392</v>
      </c>
      <c r="B3426" s="21">
        <f>Prices!H3426</f>
        <v>1.3881810288547274E-2</v>
      </c>
      <c r="C3426" s="21">
        <f>Prices!I3426</f>
        <v>1.508044933023589E-3</v>
      </c>
      <c r="D3426" s="21">
        <f>Prices!J3426</f>
        <v>1.9741387030412172E-2</v>
      </c>
      <c r="E3426" s="21">
        <f>Prices!K3426</f>
        <v>-9.4569805475930302E-3</v>
      </c>
    </row>
    <row r="3427" spans="1:5" x14ac:dyDescent="0.2">
      <c r="A3427" s="41">
        <f>Prices!G3427</f>
        <v>45393</v>
      </c>
      <c r="B3427" s="21">
        <f>Prices!H3427</f>
        <v>-8.7428926389831758E-3</v>
      </c>
      <c r="C3427" s="21">
        <f>Prices!I3427</f>
        <v>1.6671181778331157E-2</v>
      </c>
      <c r="D3427" s="21">
        <f>Prices!J3427</f>
        <v>4.1096428470930091E-2</v>
      </c>
      <c r="E3427" s="21">
        <f>Prices!K3427</f>
        <v>7.4447977344016536E-3</v>
      </c>
    </row>
    <row r="3428" spans="1:5" x14ac:dyDescent="0.2">
      <c r="A3428" s="41">
        <f>Prices!G3428</f>
        <v>45394</v>
      </c>
      <c r="B3428" s="21">
        <f>Prices!H3428</f>
        <v>8.3203019234136613E-4</v>
      </c>
      <c r="C3428" s="21">
        <f>Prices!I3428</f>
        <v>-1.544563952456246E-2</v>
      </c>
      <c r="D3428" s="21">
        <f>Prices!J3428</f>
        <v>-2.6816390863545592E-2</v>
      </c>
      <c r="E3428" s="21">
        <f>Prices!K3428</f>
        <v>-1.4550688420889468E-2</v>
      </c>
    </row>
    <row r="3429" spans="1:5" x14ac:dyDescent="0.2">
      <c r="A3429" s="41">
        <f>Prices!G3429</f>
        <v>45397</v>
      </c>
      <c r="B3429" s="21">
        <f>Prices!H3429</f>
        <v>-3.4918257486559567E-3</v>
      </c>
      <c r="C3429" s="21">
        <f>Prices!I3429</f>
        <v>-1.348525081352947E-2</v>
      </c>
      <c r="D3429" s="21">
        <f>Prices!J3429</f>
        <v>-2.4777193073671766E-2</v>
      </c>
      <c r="E3429" s="21">
        <f>Prices!K3429</f>
        <v>-1.2021354942249096E-2</v>
      </c>
    </row>
    <row r="3430" spans="1:5" x14ac:dyDescent="0.2">
      <c r="A3430" s="41">
        <f>Prices!G3430</f>
        <v>45398</v>
      </c>
      <c r="B3430" s="21">
        <f>Prices!H3430</f>
        <v>-1.5017680560761543E-3</v>
      </c>
      <c r="C3430" s="21">
        <f>Prices!I3430</f>
        <v>-1.6337425553064611E-3</v>
      </c>
      <c r="D3430" s="21">
        <f>Prices!J3430</f>
        <v>1.6441706453872884E-2</v>
      </c>
      <c r="E3430" s="21">
        <f>Prices!K3430</f>
        <v>-2.0565070195988078E-3</v>
      </c>
    </row>
    <row r="3431" spans="1:5" x14ac:dyDescent="0.2">
      <c r="A3431" s="41">
        <f>Prices!G3431</f>
        <v>45399</v>
      </c>
      <c r="B3431" s="21">
        <f>Prices!H3431</f>
        <v>-3.1751674826480435E-3</v>
      </c>
      <c r="C3431" s="21">
        <f>Prices!I3431</f>
        <v>-1.1128127966204771E-2</v>
      </c>
      <c r="D3431" s="21">
        <f>Prices!J3431</f>
        <v>-3.8666134629764315E-2</v>
      </c>
      <c r="E3431" s="21">
        <f>Prices!K3431</f>
        <v>-5.7806026630636831E-3</v>
      </c>
    </row>
    <row r="3432" spans="1:5" x14ac:dyDescent="0.2">
      <c r="A3432" s="41">
        <f>Prices!G3432</f>
        <v>45400</v>
      </c>
      <c r="B3432" s="21">
        <f>Prices!H3432</f>
        <v>-6.5381447375701769E-3</v>
      </c>
      <c r="C3432" s="21">
        <f>Prices!I3432</f>
        <v>-1.1363623199670769E-2</v>
      </c>
      <c r="D3432" s="21">
        <f>Prices!J3432</f>
        <v>7.5681891785497335E-3</v>
      </c>
      <c r="E3432" s="21">
        <f>Prices!K3432</f>
        <v>-2.2081601697494513E-3</v>
      </c>
    </row>
    <row r="3433" spans="1:5" x14ac:dyDescent="0.2">
      <c r="A3433" s="41">
        <f>Prices!G3433</f>
        <v>45401</v>
      </c>
      <c r="B3433" s="21">
        <f>Prices!H3433</f>
        <v>4.5562418799340188E-3</v>
      </c>
      <c r="C3433" s="21">
        <f>Prices!I3433</f>
        <v>-2.5610960100808322E-2</v>
      </c>
      <c r="D3433" s="21">
        <f>Prices!J3433</f>
        <v>-0.10004600310849732</v>
      </c>
      <c r="E3433" s="21">
        <f>Prices!K3433</f>
        <v>-8.7585481838891033E-3</v>
      </c>
    </row>
    <row r="3434" spans="1:5" x14ac:dyDescent="0.2">
      <c r="A3434" s="41">
        <f>Prices!G3434</f>
        <v>45404</v>
      </c>
      <c r="B3434" s="21">
        <f>Prices!H3434</f>
        <v>1.0246914382602862E-2</v>
      </c>
      <c r="C3434" s="21">
        <f>Prices!I3434</f>
        <v>1.4888568556639781E-2</v>
      </c>
      <c r="D3434" s="21">
        <f>Prices!J3434</f>
        <v>4.3543289821757369E-2</v>
      </c>
      <c r="E3434" s="21">
        <f>Prices!K3434</f>
        <v>8.7312482358627985E-3</v>
      </c>
    </row>
    <row r="3435" spans="1:5" x14ac:dyDescent="0.2">
      <c r="A3435" s="41">
        <f>Prices!G3435</f>
        <v>45405</v>
      </c>
      <c r="B3435" s="21">
        <f>Prices!H3435</f>
        <v>-1.7459256415948452E-2</v>
      </c>
      <c r="C3435" s="21">
        <f>Prices!I3435</f>
        <v>1.3033897511966153E-2</v>
      </c>
      <c r="D3435" s="21">
        <f>Prices!J3435</f>
        <v>3.6532620769412549E-2</v>
      </c>
      <c r="E3435" s="21">
        <f>Prices!K3435</f>
        <v>1.1964576263814974E-2</v>
      </c>
    </row>
    <row r="3436" spans="1:5" x14ac:dyDescent="0.2">
      <c r="A3436" s="41">
        <f>Prices!G3436</f>
        <v>45406</v>
      </c>
      <c r="B3436" s="21">
        <f>Prices!H3436</f>
        <v>1.320021382269536E-2</v>
      </c>
      <c r="C3436" s="21">
        <f>Prices!I3436</f>
        <v>-1.6430862816568914E-2</v>
      </c>
      <c r="D3436" s="21">
        <f>Prices!J3436</f>
        <v>-3.3315929944708E-2</v>
      </c>
      <c r="E3436" s="21">
        <f>Prices!K3436</f>
        <v>2.1301003668972029E-4</v>
      </c>
    </row>
    <row r="3437" spans="1:5" x14ac:dyDescent="0.2">
      <c r="A3437" s="41">
        <f>Prices!G3437</f>
        <v>45407</v>
      </c>
      <c r="B3437" s="21">
        <f>Prices!H3437</f>
        <v>5.6789673949145447E-3</v>
      </c>
      <c r="C3437" s="21">
        <f>Prices!I3437</f>
        <v>-1.6535467247189573E-2</v>
      </c>
      <c r="D3437" s="21">
        <f>Prices!J3437</f>
        <v>3.7087244644314676E-2</v>
      </c>
      <c r="E3437" s="21">
        <f>Prices!K3437</f>
        <v>-4.5764303656697924E-3</v>
      </c>
    </row>
    <row r="3438" spans="1:5" x14ac:dyDescent="0.2">
      <c r="A3438" s="41">
        <f>Prices!G3438</f>
        <v>45408</v>
      </c>
      <c r="B3438" s="21">
        <f>Prices!H3438</f>
        <v>-8.3043564982136135E-4</v>
      </c>
      <c r="C3438" s="21">
        <f>Prices!I3438</f>
        <v>3.4260361384629734E-2</v>
      </c>
      <c r="D3438" s="21">
        <f>Prices!J3438</f>
        <v>6.1755691591517836E-2</v>
      </c>
      <c r="E3438" s="21">
        <f>Prices!K3438</f>
        <v>1.0209142622110035E-2</v>
      </c>
    </row>
    <row r="3439" spans="1:5" x14ac:dyDescent="0.2">
      <c r="A3439" s="41">
        <f>Prices!G3439</f>
        <v>45411</v>
      </c>
      <c r="B3439" s="21">
        <f>Prices!H3439</f>
        <v>1.3298013876207986E-3</v>
      </c>
      <c r="C3439" s="21">
        <f>Prices!I3439</f>
        <v>7.460258526641006E-3</v>
      </c>
      <c r="D3439" s="21">
        <f>Prices!J3439</f>
        <v>2.5081196952325691E-4</v>
      </c>
      <c r="E3439" s="21">
        <f>Prices!K3439</f>
        <v>3.1784486788053457E-3</v>
      </c>
    </row>
    <row r="3440" spans="1:5" x14ac:dyDescent="0.2">
      <c r="A3440" s="41">
        <f>Prices!G3440</f>
        <v>45412</v>
      </c>
      <c r="B3440" s="21">
        <f>Prices!H3440</f>
        <v>-1.4774266197369317E-2</v>
      </c>
      <c r="C3440" s="21">
        <f>Prices!I3440</f>
        <v>-3.2935491154576835E-2</v>
      </c>
      <c r="D3440" s="21">
        <f>Prices!J3440</f>
        <v>-1.5440365818358504E-2</v>
      </c>
      <c r="E3440" s="21">
        <f>Prices!K3440</f>
        <v>-1.5730513690315306E-2</v>
      </c>
    </row>
    <row r="3441" spans="1:5" x14ac:dyDescent="0.2">
      <c r="A3441" s="41">
        <f>Prices!G3441</f>
        <v>45413</v>
      </c>
      <c r="B3441" s="21">
        <f>Prices!H3441</f>
        <v>-8.4246249908178257E-3</v>
      </c>
      <c r="C3441" s="21">
        <f>Prices!I3441</f>
        <v>2.2857142857142909E-2</v>
      </c>
      <c r="D3441" s="21">
        <f>Prices!J3441</f>
        <v>-3.8899578586249151E-2</v>
      </c>
      <c r="E3441" s="21">
        <f>Prices!K3441</f>
        <v>-3.4354386792455616E-3</v>
      </c>
    </row>
    <row r="3442" spans="1:5" x14ac:dyDescent="0.2">
      <c r="A3442" s="41">
        <f>Prices!G3442</f>
        <v>45414</v>
      </c>
      <c r="B3442" s="21">
        <f>Prices!H3442</f>
        <v>1.4613449845922765E-2</v>
      </c>
      <c r="C3442" s="21">
        <f>Prices!I3442</f>
        <v>3.1955313966480547E-2</v>
      </c>
      <c r="D3442" s="21">
        <f>Prices!J3442</f>
        <v>3.3429270938342137E-2</v>
      </c>
      <c r="E3442" s="21">
        <f>Prices!K3442</f>
        <v>9.1284369587465441E-3</v>
      </c>
    </row>
    <row r="3443" spans="1:5" x14ac:dyDescent="0.2">
      <c r="A3443" s="41">
        <f>Prices!G3443</f>
        <v>45415</v>
      </c>
      <c r="B3443" s="21">
        <f>Prices!H3443</f>
        <v>1.8422571395047826E-3</v>
      </c>
      <c r="C3443" s="21">
        <f>Prices!I3443</f>
        <v>8.0662921736707194E-3</v>
      </c>
      <c r="D3443" s="21">
        <f>Prices!J3443</f>
        <v>3.463183370174816E-2</v>
      </c>
      <c r="E3443" s="21">
        <f>Prices!K3443</f>
        <v>1.2556739771619529E-2</v>
      </c>
    </row>
    <row r="3444" spans="1:5" x14ac:dyDescent="0.2">
      <c r="A3444" s="41">
        <f>Prices!G3444</f>
        <v>45418</v>
      </c>
      <c r="B3444" s="21">
        <f>Prices!H3444</f>
        <v>8.3584972809400333E-4</v>
      </c>
      <c r="C3444" s="21">
        <f>Prices!I3444</f>
        <v>1.3371946245679389E-2</v>
      </c>
      <c r="D3444" s="21">
        <f>Prices!J3444</f>
        <v>3.7741144595437204E-2</v>
      </c>
      <c r="E3444" s="21">
        <f>Prices!K3444</f>
        <v>1.0326123846195134E-2</v>
      </c>
    </row>
    <row r="3445" spans="1:5" x14ac:dyDescent="0.2">
      <c r="A3445" s="41">
        <f>Prices!G3445</f>
        <v>45419</v>
      </c>
      <c r="B3445" s="21">
        <f>Prices!H3445</f>
        <v>1.2527083049554208E-2</v>
      </c>
      <c r="C3445" s="21">
        <f>Prices!I3445</f>
        <v>3.1795231046971573E-4</v>
      </c>
      <c r="D3445" s="21">
        <f>Prices!J3445</f>
        <v>-1.7212927329396277E-2</v>
      </c>
      <c r="E3445" s="21">
        <f>Prices!K3445</f>
        <v>1.3434298354362273E-3</v>
      </c>
    </row>
    <row r="3446" spans="1:5" x14ac:dyDescent="0.2">
      <c r="A3446" s="41">
        <f>Prices!G3446</f>
        <v>45420</v>
      </c>
      <c r="B3446" s="21">
        <f>Prices!H3446</f>
        <v>-5.2787156442774793E-3</v>
      </c>
      <c r="C3446" s="21">
        <f>Prices!I3446</f>
        <v>-4.0262477333352642E-3</v>
      </c>
      <c r="D3446" s="21">
        <f>Prices!J3446</f>
        <v>-1.5680664904987873E-3</v>
      </c>
      <c r="E3446" s="21">
        <f>Prices!K3446</f>
        <v>-5.8355338323767825E-6</v>
      </c>
    </row>
    <row r="3447" spans="1:5" x14ac:dyDescent="0.2">
      <c r="A3447" s="41">
        <f>Prices!G3447</f>
        <v>45421</v>
      </c>
      <c r="B3447" s="21">
        <f>Prices!H3447</f>
        <v>5.7911317056105688E-3</v>
      </c>
      <c r="C3447" s="21">
        <f>Prices!I3447</f>
        <v>7.9787234042554278E-3</v>
      </c>
      <c r="D3447" s="21">
        <f>Prices!J3447</f>
        <v>-1.8415699685449427E-2</v>
      </c>
      <c r="E3447" s="21">
        <f>Prices!K3447</f>
        <v>5.0909476503120388E-3</v>
      </c>
    </row>
    <row r="3448" spans="1:5" x14ac:dyDescent="0.2">
      <c r="A3448" s="41">
        <f>Prices!G3448</f>
        <v>45422</v>
      </c>
      <c r="B3448" s="21">
        <f>Prices!H3448</f>
        <v>6.6181622284666774E-4</v>
      </c>
      <c r="C3448" s="21">
        <f>Prices!I3448</f>
        <v>-1.0659653298153104E-2</v>
      </c>
      <c r="D3448" s="21">
        <f>Prices!J3448</f>
        <v>1.2743984050529011E-2</v>
      </c>
      <c r="E3448" s="21">
        <f>Prices!K3448</f>
        <v>1.6493989105166307E-3</v>
      </c>
    </row>
    <row r="3449" spans="1:5" x14ac:dyDescent="0.2">
      <c r="A3449" s="41">
        <f>Prices!G3449</f>
        <v>45425</v>
      </c>
      <c r="B3449" s="21">
        <f>Prices!H3449</f>
        <v>-1.1574122298665457E-3</v>
      </c>
      <c r="C3449" s="21">
        <f>Prices!I3449</f>
        <v>-4.8537893155072842E-3</v>
      </c>
      <c r="D3449" s="21">
        <f>Prices!J3449</f>
        <v>5.7968400573868983E-3</v>
      </c>
      <c r="E3449" s="21">
        <f>Prices!K3449</f>
        <v>-2.4130407329769898E-4</v>
      </c>
    </row>
    <row r="3450" spans="1:5" x14ac:dyDescent="0.2">
      <c r="A3450" s="41">
        <f>Prices!G3450</f>
        <v>45426</v>
      </c>
      <c r="B3450" s="21">
        <f>Prices!H3450</f>
        <v>-9.104427611244895E-3</v>
      </c>
      <c r="C3450" s="21">
        <f>Prices!I3450</f>
        <v>2.6799591597592709E-3</v>
      </c>
      <c r="D3450" s="21">
        <f>Prices!J3450</f>
        <v>1.0586349127649219E-2</v>
      </c>
      <c r="E3450" s="21">
        <f>Prices!K3450</f>
        <v>4.8378131575987915E-3</v>
      </c>
    </row>
    <row r="3451" spans="1:5" x14ac:dyDescent="0.2">
      <c r="A3451" s="41">
        <f>Prices!G3451</f>
        <v>45427</v>
      </c>
      <c r="B3451" s="21">
        <f>Prices!H3451</f>
        <v>-5.0117154485661535E-4</v>
      </c>
      <c r="C3451" s="21">
        <f>Prices!I3451</f>
        <v>-5.7732493604280011E-3</v>
      </c>
      <c r="D3451" s="21">
        <f>Prices!J3451</f>
        <v>3.5837781485046571E-2</v>
      </c>
      <c r="E3451" s="21">
        <f>Prices!K3451</f>
        <v>1.171592777489705E-2</v>
      </c>
    </row>
    <row r="3452" spans="1:5" x14ac:dyDescent="0.2">
      <c r="A3452" s="41">
        <f>Prices!G3452</f>
        <v>45428</v>
      </c>
      <c r="B3452" s="21">
        <f>Prices!H3452</f>
        <v>6.9864651055157725E-2</v>
      </c>
      <c r="C3452" s="21">
        <f>Prices!I3452</f>
        <v>-1.2688857090226824E-2</v>
      </c>
      <c r="D3452" s="21">
        <f>Prices!J3452</f>
        <v>-2.8637375205861071E-3</v>
      </c>
      <c r="E3452" s="21">
        <f>Prices!K3452</f>
        <v>-2.0816676627457564E-3</v>
      </c>
    </row>
    <row r="3453" spans="1:5" x14ac:dyDescent="0.2">
      <c r="A3453" s="41">
        <f>Prices!G3453</f>
        <v>45429</v>
      </c>
      <c r="B3453" s="21">
        <f>Prices!H3453</f>
        <v>9.9984192252169334E-3</v>
      </c>
      <c r="C3453" s="21">
        <f>Prices!I3453</f>
        <v>5.8268908753920101E-3</v>
      </c>
      <c r="D3453" s="21">
        <f>Prices!J3453</f>
        <v>-1.9923978709094348E-2</v>
      </c>
      <c r="E3453" s="21">
        <f>Prices!K3453</f>
        <v>1.164773533792518E-3</v>
      </c>
    </row>
    <row r="3454" spans="1:5" x14ac:dyDescent="0.2">
      <c r="A3454" s="41">
        <f>Prices!G3454</f>
        <v>45432</v>
      </c>
      <c r="B3454" s="21">
        <f>Prices!H3454</f>
        <v>-7.26994509124797E-3</v>
      </c>
      <c r="C3454" s="21">
        <f>Prices!I3454</f>
        <v>-6.2804743880318092E-3</v>
      </c>
      <c r="D3454" s="21">
        <f>Prices!J3454</f>
        <v>2.4881417007763362E-2</v>
      </c>
      <c r="E3454" s="21">
        <f>Prices!K3454</f>
        <v>9.1638988429254553E-4</v>
      </c>
    </row>
    <row r="3455" spans="1:5" x14ac:dyDescent="0.2">
      <c r="A3455" s="41">
        <f>Prices!G3455</f>
        <v>45433</v>
      </c>
      <c r="B3455" s="21">
        <f>Prices!H3455</f>
        <v>1.5113805672520256E-2</v>
      </c>
      <c r="C3455" s="21">
        <f>Prices!I3455</f>
        <v>-2.1248742194434067E-3</v>
      </c>
      <c r="D3455" s="21">
        <f>Prices!J3455</f>
        <v>6.3937451339641793E-3</v>
      </c>
      <c r="E3455" s="21">
        <f>Prices!K3455</f>
        <v>2.5018741614692974E-3</v>
      </c>
    </row>
    <row r="3456" spans="1:5" x14ac:dyDescent="0.2">
      <c r="A3456" s="41">
        <f>Prices!G3456</f>
        <v>45434</v>
      </c>
      <c r="B3456" s="21">
        <f>Prices!H3456</f>
        <v>1.5348083311779136E-3</v>
      </c>
      <c r="C3456" s="21">
        <f>Prices!I3456</f>
        <v>-1.0914005277506966E-4</v>
      </c>
      <c r="D3456" s="21">
        <f>Prices!J3456</f>
        <v>-4.570925478749599E-3</v>
      </c>
      <c r="E3456" s="21">
        <f>Prices!K3456</f>
        <v>-2.7061229219031979E-3</v>
      </c>
    </row>
    <row r="3457" spans="1:5" x14ac:dyDescent="0.2">
      <c r="A3457" s="41">
        <f>Prices!G3457</f>
        <v>45435</v>
      </c>
      <c r="B3457" s="21">
        <f>Prices!H3457</f>
        <v>-6.2835515095700364E-3</v>
      </c>
      <c r="C3457" s="21">
        <f>Prices!I3457</f>
        <v>-1.1358061182468737E-2</v>
      </c>
      <c r="D3457" s="21">
        <f>Prices!J3457</f>
        <v>9.3196512373075358E-2</v>
      </c>
      <c r="E3457" s="21">
        <f>Prices!K3457</f>
        <v>-7.3807895080477692E-3</v>
      </c>
    </row>
    <row r="3458" spans="1:5" x14ac:dyDescent="0.2">
      <c r="A3458" s="41">
        <f>Prices!G3458</f>
        <v>45436</v>
      </c>
      <c r="B3458" s="21">
        <f>Prices!H3458</f>
        <v>8.3282278954031098E-3</v>
      </c>
      <c r="C3458" s="21">
        <f>Prices!I3458</f>
        <v>-1.6570179224703052E-3</v>
      </c>
      <c r="D3458" s="21">
        <f>Prices!J3458</f>
        <v>2.5722752788536862E-2</v>
      </c>
      <c r="E3458" s="21">
        <f>Prices!K3458</f>
        <v>7.0010425700406387E-3</v>
      </c>
    </row>
    <row r="3459" spans="1:5" x14ac:dyDescent="0.2">
      <c r="A3459" s="41">
        <f>Prices!G3459</f>
        <v>45440</v>
      </c>
      <c r="B3459" s="21">
        <f>Prices!H3459</f>
        <v>-5.2002718944427926E-3</v>
      </c>
      <c r="C3459" s="21">
        <f>Prices!I3459</f>
        <v>7.7454710926694315E-3</v>
      </c>
      <c r="D3459" s="21">
        <f>Prices!J3459</f>
        <v>6.9804346755367064E-2</v>
      </c>
      <c r="E3459" s="21">
        <f>Prices!K3459</f>
        <v>2.4880181168995819E-4</v>
      </c>
    </row>
    <row r="3460" spans="1:5" x14ac:dyDescent="0.2">
      <c r="A3460" s="41">
        <f>Prices!G3460</f>
        <v>45441</v>
      </c>
      <c r="B3460" s="21">
        <f>Prices!H3460</f>
        <v>-1.8451437885547452E-3</v>
      </c>
      <c r="C3460" s="21">
        <f>Prices!I3460</f>
        <v>-7.1364043015753609E-4</v>
      </c>
      <c r="D3460" s="21">
        <f>Prices!J3460</f>
        <v>8.1122691777941736E-3</v>
      </c>
      <c r="E3460" s="21">
        <f>Prices!K3460</f>
        <v>-7.367046556883361E-3</v>
      </c>
    </row>
    <row r="3461" spans="1:5" x14ac:dyDescent="0.2">
      <c r="A3461" s="41">
        <f>Prices!G3461</f>
        <v>45442</v>
      </c>
      <c r="B3461" s="21">
        <f>Prices!H3461</f>
        <v>-4.6210907748937824E-4</v>
      </c>
      <c r="C3461" s="21">
        <f>Prices!I3461</f>
        <v>-1.4833517944269348E-2</v>
      </c>
      <c r="D3461" s="21">
        <f>Prices!J3461</f>
        <v>-3.7666024851839119E-2</v>
      </c>
      <c r="E3461" s="21">
        <f>Prices!K3461</f>
        <v>-5.975035615464086E-3</v>
      </c>
    </row>
    <row r="3462" spans="1:5" x14ac:dyDescent="0.2">
      <c r="A3462" s="41">
        <f>Prices!G3462</f>
        <v>45443</v>
      </c>
      <c r="B3462" s="21">
        <f>Prices!H3462</f>
        <v>1.3407361536736256E-2</v>
      </c>
      <c r="C3462" s="21">
        <f>Prices!I3462</f>
        <v>-1.6060700327664934E-2</v>
      </c>
      <c r="D3462" s="21">
        <f>Prices!J3462</f>
        <v>-7.8460790457164364E-3</v>
      </c>
      <c r="E3462" s="21">
        <f>Prices!K3462</f>
        <v>8.0278763667434028E-3</v>
      </c>
    </row>
    <row r="3463" spans="1:5" x14ac:dyDescent="0.2">
      <c r="A3463" s="41">
        <f>Prices!G3463</f>
        <v>45446</v>
      </c>
      <c r="B3463" s="21">
        <f>Prices!H3463</f>
        <v>9.1241255162700886E-4</v>
      </c>
      <c r="C3463" s="21">
        <f>Prices!I3463</f>
        <v>1.0768498493287204E-2</v>
      </c>
      <c r="D3463" s="21">
        <f>Prices!J3463</f>
        <v>4.8954191377097223E-2</v>
      </c>
      <c r="E3463" s="21">
        <f>Prices!K3463</f>
        <v>1.1160824444034212E-3</v>
      </c>
    </row>
    <row r="3464" spans="1:5" x14ac:dyDescent="0.2">
      <c r="A3464" s="41">
        <f>Prices!G3464</f>
        <v>45447</v>
      </c>
      <c r="B3464" s="21">
        <f>Prices!H3464</f>
        <v>1.1850434784507534E-2</v>
      </c>
      <c r="C3464" s="21">
        <f>Prices!I3464</f>
        <v>5.6072671343887492E-3</v>
      </c>
      <c r="D3464" s="21">
        <f>Prices!J3464</f>
        <v>1.2495586289666294E-2</v>
      </c>
      <c r="E3464" s="21">
        <f>Prices!K3464</f>
        <v>1.5028092037845386E-3</v>
      </c>
    </row>
    <row r="3465" spans="1:5" x14ac:dyDescent="0.2">
      <c r="A3465" s="41">
        <f>Prices!G3465</f>
        <v>45448</v>
      </c>
      <c r="B3465" s="21">
        <f>Prices!H3465</f>
        <v>7.3573885707607584E-3</v>
      </c>
      <c r="C3465" s="21">
        <f>Prices!I3465</f>
        <v>1.0817455893969985E-2</v>
      </c>
      <c r="D3465" s="21">
        <f>Prices!J3465</f>
        <v>5.1555872540042236E-2</v>
      </c>
      <c r="E3465" s="21">
        <f>Prices!K3465</f>
        <v>1.1847649715994946E-2</v>
      </c>
    </row>
    <row r="3466" spans="1:5" x14ac:dyDescent="0.2">
      <c r="A3466" s="41">
        <f>Prices!G3466</f>
        <v>45449</v>
      </c>
      <c r="B3466" s="21">
        <f>Prices!H3466</f>
        <v>8.943248063303116E-4</v>
      </c>
      <c r="C3466" s="21">
        <f>Prices!I3466</f>
        <v>2.0520748149960966E-2</v>
      </c>
      <c r="D3466" s="21">
        <f>Prices!J3466</f>
        <v>-1.1777240262774269E-2</v>
      </c>
      <c r="E3466" s="21">
        <f>Prices!K3466</f>
        <v>-1.9981659478196523E-4</v>
      </c>
    </row>
    <row r="3467" spans="1:5" x14ac:dyDescent="0.2">
      <c r="A3467" s="41">
        <f>Prices!G3467</f>
        <v>45450</v>
      </c>
      <c r="B3467" s="21">
        <f>Prices!H3467</f>
        <v>-1.8912847409555403E-2</v>
      </c>
      <c r="C3467" s="21">
        <f>Prices!I3467</f>
        <v>-3.7837670270269852E-3</v>
      </c>
      <c r="D3467" s="21">
        <f>Prices!J3467</f>
        <v>-9.0905995186629784E-4</v>
      </c>
      <c r="E3467" s="21">
        <f>Prices!K3467</f>
        <v>-1.1152198117477807E-3</v>
      </c>
    </row>
    <row r="3468" spans="1:5" x14ac:dyDescent="0.2">
      <c r="A3468" s="41">
        <f>Prices!G3468</f>
        <v>45453</v>
      </c>
      <c r="B3468" s="21">
        <f>Prices!H3468</f>
        <v>1.6393395101674594E-2</v>
      </c>
      <c r="C3468" s="21">
        <f>Prices!I3468</f>
        <v>1.4975553193574465E-2</v>
      </c>
      <c r="D3468" s="21">
        <f>Prices!J3468</f>
        <v>7.4614375103554398E-3</v>
      </c>
      <c r="E3468" s="21">
        <f>Prices!K3468</f>
        <v>2.5808547231396251E-3</v>
      </c>
    </row>
    <row r="3469" spans="1:5" x14ac:dyDescent="0.2">
      <c r="A3469" s="41">
        <f>Prices!G3469</f>
        <v>45454</v>
      </c>
      <c r="B3469" s="21">
        <f>Prices!H3469</f>
        <v>-3.4347867627618524E-3</v>
      </c>
      <c r="C3469" s="21">
        <f>Prices!I3469</f>
        <v>9.0878917021863792E-4</v>
      </c>
      <c r="D3469" s="21">
        <f>Prices!J3469</f>
        <v>-7.1439900523303512E-3</v>
      </c>
      <c r="E3469" s="21">
        <f>Prices!K3469</f>
        <v>2.7103812860220788E-3</v>
      </c>
    </row>
    <row r="3470" spans="1:5" x14ac:dyDescent="0.2">
      <c r="A3470" s="41">
        <f>Prices!G3470</f>
        <v>45455</v>
      </c>
      <c r="B3470" s="21">
        <f>Prices!H3470</f>
        <v>-6.2941612762604238E-3</v>
      </c>
      <c r="C3470" s="21">
        <f>Prices!I3470</f>
        <v>-1.8159285787987534E-3</v>
      </c>
      <c r="D3470" s="21">
        <f>Prices!J3470</f>
        <v>3.5480878907623303E-2</v>
      </c>
      <c r="E3470" s="21">
        <f>Prices!K3470</f>
        <v>8.5036728039717957E-3</v>
      </c>
    </row>
    <row r="3471" spans="1:5" x14ac:dyDescent="0.2">
      <c r="A3471" s="41">
        <f>Prices!G3471</f>
        <v>45456</v>
      </c>
      <c r="B3471" s="21">
        <f>Prices!H3471</f>
        <v>5.8814908386634309E-3</v>
      </c>
      <c r="C3471" s="21">
        <f>Prices!I3471</f>
        <v>-1.6373254908362944E-2</v>
      </c>
      <c r="D3471" s="21">
        <f>Prices!J3471</f>
        <v>3.5223672597391342E-2</v>
      </c>
      <c r="E3471" s="21">
        <f>Prices!K3471</f>
        <v>2.3446558133972673E-3</v>
      </c>
    </row>
    <row r="3472" spans="1:5" x14ac:dyDescent="0.2">
      <c r="A3472" s="41">
        <f>Prices!G3472</f>
        <v>45457</v>
      </c>
      <c r="B3472" s="21">
        <f>Prices!H3472</f>
        <v>4.7976216089151849E-3</v>
      </c>
      <c r="C3472" s="21">
        <f>Prices!I3472</f>
        <v>-9.2475710349471107E-4</v>
      </c>
      <c r="D3472" s="21">
        <f>Prices!J3472</f>
        <v>1.7514113799024011E-2</v>
      </c>
      <c r="E3472" s="21">
        <f>Prices!K3472</f>
        <v>-3.9386056525281266E-4</v>
      </c>
    </row>
    <row r="3473" spans="1:5" x14ac:dyDescent="0.2">
      <c r="A3473" s="41">
        <f>Prices!G3473</f>
        <v>45460</v>
      </c>
      <c r="B3473" s="21">
        <f>Prices!H3473</f>
        <v>5.9683929202988982E-3</v>
      </c>
      <c r="C3473" s="21">
        <f>Prices!I3473</f>
        <v>2.1779042357712441E-3</v>
      </c>
      <c r="D3473" s="21">
        <f>Prices!J3473</f>
        <v>-6.8244553121031837E-3</v>
      </c>
      <c r="E3473" s="21">
        <f>Prices!K3473</f>
        <v>7.6643864144800844E-3</v>
      </c>
    </row>
    <row r="3474" spans="1:5" x14ac:dyDescent="0.2">
      <c r="A3474" s="41">
        <f>Prices!G3474</f>
        <v>45461</v>
      </c>
      <c r="B3474" s="21">
        <f>Prices!H3474</f>
        <v>2.6698420356048949E-3</v>
      </c>
      <c r="C3474" s="21">
        <f>Prices!I3474</f>
        <v>-6.7912638069055342E-3</v>
      </c>
      <c r="D3474" s="21">
        <f>Prices!J3474</f>
        <v>3.5119913353303112E-2</v>
      </c>
      <c r="E3474" s="21">
        <f>Prices!K3474</f>
        <v>2.5213274520576867E-3</v>
      </c>
    </row>
    <row r="3475" spans="1:5" x14ac:dyDescent="0.2">
      <c r="A3475" s="41">
        <f>Prices!G3475</f>
        <v>45463</v>
      </c>
      <c r="B3475" s="21">
        <f>Prices!H3475</f>
        <v>6.0651142346460178E-3</v>
      </c>
      <c r="C3475" s="21">
        <f>Prices!I3475</f>
        <v>1.7996874039672317E-2</v>
      </c>
      <c r="D3475" s="21">
        <f>Prices!J3475</f>
        <v>-3.5403473493684556E-2</v>
      </c>
      <c r="E3475" s="21">
        <f>Prices!K3475</f>
        <v>-2.5259317960855121E-3</v>
      </c>
    </row>
    <row r="3476" spans="1:5" x14ac:dyDescent="0.2">
      <c r="A3476" s="41">
        <f>Prices!G3476</f>
        <v>45464</v>
      </c>
      <c r="B3476" s="21">
        <f>Prices!H3476</f>
        <v>-1.4703781757523385E-3</v>
      </c>
      <c r="C3476" s="21">
        <f>Prices!I3476</f>
        <v>1.6012872661587574E-2</v>
      </c>
      <c r="D3476" s="21">
        <f>Prices!J3476</f>
        <v>-3.2191459998698102E-2</v>
      </c>
      <c r="E3476" s="21">
        <f>Prices!K3476</f>
        <v>-1.5621303781622187E-3</v>
      </c>
    </row>
    <row r="3477" spans="1:5" x14ac:dyDescent="0.2">
      <c r="A3477" s="41">
        <f>Prices!G3477</f>
        <v>45467</v>
      </c>
      <c r="B3477" s="21">
        <f>Prices!H3477</f>
        <v>1.4578178918958896E-2</v>
      </c>
      <c r="C3477" s="21">
        <f>Prices!I3477</f>
        <v>-1.856354171031116E-2</v>
      </c>
      <c r="D3477" s="21">
        <f>Prices!J3477</f>
        <v>-6.684047657463954E-2</v>
      </c>
      <c r="E3477" s="21">
        <f>Prices!K3477</f>
        <v>-3.0651718950951423E-3</v>
      </c>
    </row>
    <row r="3478" spans="1:5" x14ac:dyDescent="0.2">
      <c r="A3478" s="41">
        <f>Prices!G3478</f>
        <v>45468</v>
      </c>
      <c r="B3478" s="21">
        <f>Prices!H3478</f>
        <v>-2.1480494634597651E-2</v>
      </c>
      <c r="C3478" s="21">
        <f>Prices!I3478</f>
        <v>4.1493181533114321E-3</v>
      </c>
      <c r="D3478" s="21">
        <f>Prices!J3478</f>
        <v>6.7564098378304349E-2</v>
      </c>
      <c r="E3478" s="21">
        <f>Prices!K3478</f>
        <v>3.9335901076511526E-3</v>
      </c>
    </row>
    <row r="3479" spans="1:5" x14ac:dyDescent="0.2">
      <c r="A3479" s="41">
        <f>Prices!G3479</f>
        <v>45469</v>
      </c>
      <c r="B3479" s="21">
        <f>Prices!H3479</f>
        <v>1.2904236877290944E-2</v>
      </c>
      <c r="C3479" s="21">
        <f>Prices!I3479</f>
        <v>3.9014728154741274E-2</v>
      </c>
      <c r="D3479" s="21">
        <f>Prices!J3479</f>
        <v>2.4586026576003395E-3</v>
      </c>
      <c r="E3479" s="21">
        <f>Prices!K3479</f>
        <v>1.5724310801426E-3</v>
      </c>
    </row>
    <row r="3480" spans="1:5" x14ac:dyDescent="0.2">
      <c r="A3480" s="41">
        <f>Prices!G3480</f>
        <v>45470</v>
      </c>
      <c r="B3480" s="21">
        <f>Prices!H3480</f>
        <v>-6.0038322579522843E-3</v>
      </c>
      <c r="C3480" s="21">
        <f>Prices!I3480</f>
        <v>2.1899723603430399E-2</v>
      </c>
      <c r="D3480" s="21">
        <f>Prices!J3480</f>
        <v>-1.9066483950951452E-2</v>
      </c>
      <c r="E3480" s="21">
        <f>Prices!K3480</f>
        <v>9.0732125247217077E-4</v>
      </c>
    </row>
    <row r="3481" spans="1:5" x14ac:dyDescent="0.2">
      <c r="A3481" s="41">
        <f>Prices!G3481</f>
        <v>45471</v>
      </c>
      <c r="B3481" s="21">
        <f>Prices!H3481</f>
        <v>-2.5044299039923522E-3</v>
      </c>
      <c r="C3481" s="21">
        <f>Prices!I3481</f>
        <v>-2.3249966935431909E-2</v>
      </c>
      <c r="D3481" s="21">
        <f>Prices!J3481</f>
        <v>-3.6293008115294567E-3</v>
      </c>
      <c r="E3481" s="21">
        <f>Prices!K3481</f>
        <v>-4.0836526348815294E-3</v>
      </c>
    </row>
    <row r="3482" spans="1:5" x14ac:dyDescent="0.2">
      <c r="A3482" s="41">
        <f>Prices!G3482</f>
        <v>45474</v>
      </c>
      <c r="B3482" s="21">
        <f>Prices!H3482</f>
        <v>-3.3967406713987548E-3</v>
      </c>
      <c r="C3482" s="21">
        <f>Prices!I3482</f>
        <v>2.0439828719275521E-2</v>
      </c>
      <c r="D3482" s="21">
        <f>Prices!J3482</f>
        <v>6.1518714138200092E-3</v>
      </c>
      <c r="E3482" s="21">
        <f>Prices!K3482</f>
        <v>2.6755640627766919E-3</v>
      </c>
    </row>
    <row r="3483" spans="1:5" x14ac:dyDescent="0.2">
      <c r="A3483" s="41">
        <f>Prices!G3483</f>
        <v>45475</v>
      </c>
      <c r="B3483" s="21">
        <f>Prices!H3483</f>
        <v>8.7432536457586266E-3</v>
      </c>
      <c r="C3483" s="21">
        <f>Prices!I3483</f>
        <v>1.4198798904747845E-2</v>
      </c>
      <c r="D3483" s="21">
        <f>Prices!J3483</f>
        <v>-1.3113474331039709E-2</v>
      </c>
      <c r="E3483" s="21">
        <f>Prices!K3483</f>
        <v>6.1953178790612462E-3</v>
      </c>
    </row>
    <row r="3484" spans="1:5" x14ac:dyDescent="0.2">
      <c r="A3484" s="41">
        <f>Prices!G3484</f>
        <v>45476</v>
      </c>
      <c r="B3484" s="21">
        <f>Prices!H3484</f>
        <v>2.4973271363310456E-3</v>
      </c>
      <c r="C3484" s="21">
        <f>Prices!I3484</f>
        <v>-1.2050018499999982E-2</v>
      </c>
      <c r="D3484" s="21">
        <f>Prices!J3484</f>
        <v>4.5732458484702088E-2</v>
      </c>
      <c r="E3484" s="21">
        <f>Prices!K3484</f>
        <v>5.0844444264503963E-3</v>
      </c>
    </row>
    <row r="3485" spans="1:5" x14ac:dyDescent="0.2">
      <c r="A3485" s="41">
        <f>Prices!G3485</f>
        <v>45478</v>
      </c>
      <c r="B3485" s="21">
        <f>Prices!H3485</f>
        <v>2.6377603481073448E-2</v>
      </c>
      <c r="C3485" s="21">
        <f>Prices!I3485</f>
        <v>1.2196992485089764E-2</v>
      </c>
      <c r="D3485" s="21">
        <f>Prices!J3485</f>
        <v>-1.9098823066094228E-2</v>
      </c>
      <c r="E3485" s="21">
        <f>Prices!K3485</f>
        <v>5.4487650199970261E-3</v>
      </c>
    </row>
    <row r="3486" spans="1:5" x14ac:dyDescent="0.2">
      <c r="A3486" s="41">
        <f>Prices!G3486</f>
        <v>45481</v>
      </c>
      <c r="B3486" s="21">
        <f>Prices!H3486</f>
        <v>-5.1399413610763731E-3</v>
      </c>
      <c r="C3486" s="21">
        <f>Prices!I3486</f>
        <v>-3.5500335000000494E-3</v>
      </c>
      <c r="D3486" s="21">
        <f>Prices!J3486</f>
        <v>1.8834896813932911E-2</v>
      </c>
      <c r="E3486" s="21">
        <f>Prices!K3486</f>
        <v>1.0166990995430503E-3</v>
      </c>
    </row>
    <row r="3487" spans="1:5" x14ac:dyDescent="0.2">
      <c r="A3487" s="41">
        <f>Prices!G3487</f>
        <v>45482</v>
      </c>
      <c r="B3487" s="21">
        <f>Prices!H3487</f>
        <v>3.1573036397352025E-3</v>
      </c>
      <c r="C3487" s="21">
        <f>Prices!I3487</f>
        <v>2.5090572372454822E-4</v>
      </c>
      <c r="D3487" s="21">
        <f>Prices!J3487</f>
        <v>2.4805055201994275E-2</v>
      </c>
      <c r="E3487" s="21">
        <f>Prices!K3487</f>
        <v>7.4107179044391458E-4</v>
      </c>
    </row>
    <row r="3488" spans="1:5" x14ac:dyDescent="0.2">
      <c r="A3488" s="41">
        <f>Prices!G3488</f>
        <v>45483</v>
      </c>
      <c r="B3488" s="21">
        <f>Prices!H3488</f>
        <v>7.2961676688346327E-3</v>
      </c>
      <c r="C3488" s="21">
        <f>Prices!I3488</f>
        <v>2.2574345758628045E-3</v>
      </c>
      <c r="D3488" s="21">
        <f>Prices!J3488</f>
        <v>2.6868615225634107E-2</v>
      </c>
      <c r="E3488" s="21">
        <f>Prices!K3488</f>
        <v>1.0208065333596528E-2</v>
      </c>
    </row>
    <row r="3489" spans="1:5" x14ac:dyDescent="0.2">
      <c r="A3489" s="41">
        <f>Prices!G3489</f>
        <v>45484</v>
      </c>
      <c r="B3489" s="21">
        <f>Prices!H3489</f>
        <v>-8.6635777742976282E-3</v>
      </c>
      <c r="C3489" s="21">
        <f>Prices!I3489</f>
        <v>-2.3724862900828758E-2</v>
      </c>
      <c r="D3489" s="21">
        <f>Prices!J3489</f>
        <v>-5.5666755570624948E-2</v>
      </c>
      <c r="E3489" s="21">
        <f>Prices!K3489</f>
        <v>-8.7630288082285457E-3</v>
      </c>
    </row>
    <row r="3490" spans="1:5" x14ac:dyDescent="0.2">
      <c r="A3490" s="41">
        <f>Prices!G3490</f>
        <v>45485</v>
      </c>
      <c r="B3490" s="21">
        <f>Prices!H3490</f>
        <v>-8.0229561327601999E-3</v>
      </c>
      <c r="C3490" s="21">
        <f>Prices!I3490</f>
        <v>-2.8710463527288343E-3</v>
      </c>
      <c r="D3490" s="21">
        <f>Prices!J3490</f>
        <v>1.4442731384112228E-2</v>
      </c>
      <c r="E3490" s="21">
        <f>Prices!K3490</f>
        <v>5.5170271472377852E-3</v>
      </c>
    </row>
    <row r="3491" spans="1:5" x14ac:dyDescent="0.2">
      <c r="A3491" s="41">
        <f>Prices!G3491</f>
        <v>45488</v>
      </c>
      <c r="B3491" s="21">
        <f>Prices!H3491</f>
        <v>5.343754383700469E-3</v>
      </c>
      <c r="C3491" s="21">
        <f>Prices!I3491</f>
        <v>-9.1007468247512602E-3</v>
      </c>
      <c r="D3491" s="21">
        <f>Prices!J3491</f>
        <v>-6.1900577681420765E-3</v>
      </c>
      <c r="E3491" s="21">
        <f>Prices!K3491</f>
        <v>2.826202591651894E-3</v>
      </c>
    </row>
    <row r="3492" spans="1:5" x14ac:dyDescent="0.2">
      <c r="A3492" s="41">
        <f>Prices!G3492</f>
        <v>45489</v>
      </c>
      <c r="B3492" s="21">
        <f>Prices!H3492</f>
        <v>5.4588986731871529E-3</v>
      </c>
      <c r="C3492" s="21">
        <f>Prices!I3492</f>
        <v>1.5566785913863068E-3</v>
      </c>
      <c r="D3492" s="21">
        <f>Prices!J3492</f>
        <v>-1.6194345695527579E-2</v>
      </c>
      <c r="E3492" s="21">
        <f>Prices!K3492</f>
        <v>6.389375415324583E-3</v>
      </c>
    </row>
    <row r="3493" spans="1:5" x14ac:dyDescent="0.2">
      <c r="A3493" s="41">
        <f>Prices!G3493</f>
        <v>45490</v>
      </c>
      <c r="B3493" s="21">
        <f>Prices!H3493</f>
        <v>1.485932896272012E-2</v>
      </c>
      <c r="C3493" s="21">
        <f>Prices!I3493</f>
        <v>-2.6370383828656863E-2</v>
      </c>
      <c r="D3493" s="21">
        <f>Prices!J3493</f>
        <v>-6.6239337292310796E-2</v>
      </c>
      <c r="E3493" s="21">
        <f>Prices!K3493</f>
        <v>-1.392754310490707E-2</v>
      </c>
    </row>
    <row r="3494" spans="1:5" x14ac:dyDescent="0.2">
      <c r="A3494" s="41">
        <f>Prices!G3494</f>
        <v>45491</v>
      </c>
      <c r="B3494" s="21">
        <f>Prices!H3494</f>
        <v>-2.9565096508814216E-3</v>
      </c>
      <c r="C3494" s="21">
        <f>Prices!I3494</f>
        <v>-2.2242286289409385E-2</v>
      </c>
      <c r="D3494" s="21">
        <f>Prices!J3494</f>
        <v>2.6273399908247619E-2</v>
      </c>
      <c r="E3494" s="21">
        <f>Prices!K3494</f>
        <v>-7.8164039754112791E-3</v>
      </c>
    </row>
    <row r="3495" spans="1:5" x14ac:dyDescent="0.2">
      <c r="A3495" s="41">
        <f>Prices!G3495</f>
        <v>45492</v>
      </c>
      <c r="B3495" s="21">
        <f>Prices!H3495</f>
        <v>-9.8842550650971419E-4</v>
      </c>
      <c r="C3495" s="21">
        <f>Prices!I3495</f>
        <v>-3.3741229931973926E-3</v>
      </c>
      <c r="D3495" s="21">
        <f>Prices!J3495</f>
        <v>-2.6096259778314868E-2</v>
      </c>
      <c r="E3495" s="21">
        <f>Prices!K3495</f>
        <v>-7.1402655766940049E-3</v>
      </c>
    </row>
    <row r="3496" spans="1:5" x14ac:dyDescent="0.2">
      <c r="A3496" s="41">
        <f>Prices!G3496</f>
        <v>45495</v>
      </c>
      <c r="B3496" s="21">
        <f>Prices!H3496</f>
        <v>-5.2297040334392782E-3</v>
      </c>
      <c r="C3496" s="21">
        <f>Prices!I3496</f>
        <v>-3.1671587641616261E-3</v>
      </c>
      <c r="D3496" s="21">
        <f>Prices!J3496</f>
        <v>4.7570597691247496E-2</v>
      </c>
      <c r="E3496" s="21">
        <f>Prices!K3496</f>
        <v>1.0792035603996331E-2</v>
      </c>
    </row>
    <row r="3497" spans="1:5" x14ac:dyDescent="0.2">
      <c r="A3497" s="41">
        <f>Prices!G3497</f>
        <v>45496</v>
      </c>
      <c r="B3497" s="21">
        <f>Prices!H3497</f>
        <v>3.8364420695785229E-3</v>
      </c>
      <c r="C3497" s="21">
        <f>Prices!I3497</f>
        <v>2.1144894738158504E-2</v>
      </c>
      <c r="D3497" s="21">
        <f>Prices!J3497</f>
        <v>-7.6898542421817151E-3</v>
      </c>
      <c r="E3497" s="21">
        <f>Prices!K3497</f>
        <v>-1.5581026123050457E-3</v>
      </c>
    </row>
    <row r="3498" spans="1:5" x14ac:dyDescent="0.2">
      <c r="A3498" s="41">
        <f>Prices!G3498</f>
        <v>45497</v>
      </c>
      <c r="B3498" s="21">
        <f>Prices!H3498</f>
        <v>-7.0782525465720291E-4</v>
      </c>
      <c r="C3498" s="21">
        <f>Prices!I3498</f>
        <v>-2.9934026013862525E-2</v>
      </c>
      <c r="D3498" s="21">
        <f>Prices!J3498</f>
        <v>-6.803162208758462E-2</v>
      </c>
      <c r="E3498" s="21">
        <f>Prices!K3498</f>
        <v>-2.3149093655050912E-2</v>
      </c>
    </row>
    <row r="3499" spans="1:5" x14ac:dyDescent="0.2">
      <c r="A3499" s="41">
        <f>Prices!G3499</f>
        <v>45498</v>
      </c>
      <c r="B3499" s="21">
        <f>Prices!H3499</f>
        <v>-8.2153321466250061E-3</v>
      </c>
      <c r="C3499" s="21">
        <f>Prices!I3499</f>
        <v>-5.4194309033070986E-3</v>
      </c>
      <c r="D3499" s="21">
        <f>Prices!J3499</f>
        <v>-1.7242898905908133E-2</v>
      </c>
      <c r="E3499" s="21">
        <f>Prices!K3499</f>
        <v>-5.142620243422602E-3</v>
      </c>
    </row>
    <row r="3500" spans="1:5" x14ac:dyDescent="0.2">
      <c r="A3500" s="41">
        <f>Prices!G3500</f>
        <v>45499</v>
      </c>
      <c r="B3500" s="21">
        <f>Prices!H3500</f>
        <v>-3.4274974773890465E-3</v>
      </c>
      <c r="C3500" s="21">
        <f>Prices!I3500</f>
        <v>1.4734466556128645E-2</v>
      </c>
      <c r="D3500" s="21">
        <f>Prices!J3500</f>
        <v>6.9469078049189115E-3</v>
      </c>
      <c r="E3500" s="21">
        <f>Prices!K3500</f>
        <v>1.1090468737252612E-2</v>
      </c>
    </row>
    <row r="3501" spans="1:5" x14ac:dyDescent="0.2">
      <c r="A3501" s="41">
        <f>Prices!G3501</f>
        <v>45502</v>
      </c>
      <c r="B3501" s="21">
        <f>Prices!H3501</f>
        <v>-2.2929301836666378E-3</v>
      </c>
      <c r="C3501" s="21">
        <f>Prices!I3501</f>
        <v>3.8355994520549164E-3</v>
      </c>
      <c r="D3501" s="21">
        <f>Prices!J3501</f>
        <v>-1.3001957643770656E-2</v>
      </c>
      <c r="E3501" s="21">
        <f>Prices!K3501</f>
        <v>8.1331005482510044E-4</v>
      </c>
    </row>
    <row r="3502" spans="1:5" x14ac:dyDescent="0.2">
      <c r="A3502" s="41">
        <f>Prices!G3502</f>
        <v>45503</v>
      </c>
      <c r="B3502" s="21">
        <f>Prices!H3502</f>
        <v>-6.1764118599623137E-3</v>
      </c>
      <c r="C3502" s="21">
        <f>Prices!I3502</f>
        <v>-8.133134417099952E-3</v>
      </c>
      <c r="D3502" s="21">
        <f>Prices!J3502</f>
        <v>-7.0436357743655531E-2</v>
      </c>
      <c r="E3502" s="21">
        <f>Prices!K3502</f>
        <v>-4.9601719410041767E-3</v>
      </c>
    </row>
    <row r="3503" spans="1:5" x14ac:dyDescent="0.2">
      <c r="A3503" s="41">
        <f>Prices!G3503</f>
        <v>45504</v>
      </c>
      <c r="B3503" s="21">
        <f>Prices!H3503</f>
        <v>-7.9491590587817684E-3</v>
      </c>
      <c r="C3503" s="21">
        <f>Prices!I3503</f>
        <v>2.9002194737137721E-2</v>
      </c>
      <c r="D3503" s="21">
        <f>Prices!J3503</f>
        <v>0.12812101382809749</v>
      </c>
      <c r="E3503" s="21">
        <f>Prices!K3503</f>
        <v>1.5793398792557367E-2</v>
      </c>
    </row>
    <row r="3504" spans="1:5" x14ac:dyDescent="0.2">
      <c r="A3504" s="41">
        <f>Prices!G3504</f>
        <v>45505</v>
      </c>
      <c r="B3504" s="21">
        <f>Prices!H3504</f>
        <v>1.6754150293964824E-2</v>
      </c>
      <c r="C3504" s="21">
        <f>Prices!I3504</f>
        <v>-1.5563100154676102E-2</v>
      </c>
      <c r="D3504" s="21">
        <f>Prices!J3504</f>
        <v>-6.6740708655942615E-2</v>
      </c>
      <c r="E3504" s="21">
        <f>Prices!K3504</f>
        <v>-1.369350300965777E-2</v>
      </c>
    </row>
    <row r="3505" spans="1:5" x14ac:dyDescent="0.2">
      <c r="A3505" s="41">
        <f>Prices!G3505</f>
        <v>45506</v>
      </c>
      <c r="B3505" s="21">
        <f>Prices!H3505</f>
        <v>-1.9057250894665229E-2</v>
      </c>
      <c r="C3505" s="21">
        <f>Prices!I3505</f>
        <v>-8.7847084037139589E-2</v>
      </c>
      <c r="D3505" s="21">
        <f>Prices!J3505</f>
        <v>-1.7763964069110627E-2</v>
      </c>
      <c r="E3505" s="21">
        <f>Prices!K3505</f>
        <v>-1.838186083353377E-2</v>
      </c>
    </row>
    <row r="3506" spans="1:5" x14ac:dyDescent="0.2">
      <c r="A3506" s="41">
        <f>Prices!G3506</f>
        <v>45509</v>
      </c>
      <c r="B3506" s="21">
        <f>Prices!H3506</f>
        <v>-1.2708093051266219E-2</v>
      </c>
      <c r="C3506" s="21">
        <f>Prices!I3506</f>
        <v>-4.09767114351276E-2</v>
      </c>
      <c r="D3506" s="21">
        <f>Prices!J3506</f>
        <v>-6.3577886791878591E-2</v>
      </c>
      <c r="E3506" s="21">
        <f>Prices!K3506</f>
        <v>-2.9968798485725645E-2</v>
      </c>
    </row>
    <row r="3507" spans="1:5" x14ac:dyDescent="0.2">
      <c r="A3507" s="41">
        <f>Prices!G3507</f>
        <v>45510</v>
      </c>
      <c r="B3507" s="21">
        <f>Prices!H3507</f>
        <v>2.219272503027708E-3</v>
      </c>
      <c r="C3507" s="21">
        <f>Prices!I3507</f>
        <v>5.6513996751892392E-3</v>
      </c>
      <c r="D3507" s="21">
        <f>Prices!J3507</f>
        <v>3.7829798081357557E-2</v>
      </c>
      <c r="E3507" s="21">
        <f>Prices!K3507</f>
        <v>1.0354085874285213E-2</v>
      </c>
    </row>
    <row r="3508" spans="1:5" x14ac:dyDescent="0.2">
      <c r="A3508" s="41">
        <f>Prices!G3508</f>
        <v>45511</v>
      </c>
      <c r="B3508" s="21">
        <f>Prices!H3508</f>
        <v>-1.2252669306269021E-2</v>
      </c>
      <c r="C3508" s="21">
        <f>Prices!I3508</f>
        <v>5.1874985355939707E-3</v>
      </c>
      <c r="D3508" s="21">
        <f>Prices!J3508</f>
        <v>-5.1222986474820154E-2</v>
      </c>
      <c r="E3508" s="21">
        <f>Prices!K3508</f>
        <v>-7.7346478289148646E-3</v>
      </c>
    </row>
    <row r="3509" spans="1:5" x14ac:dyDescent="0.2">
      <c r="A3509" s="41">
        <f>Prices!G3509</f>
        <v>45512</v>
      </c>
      <c r="B3509" s="21">
        <f>Prices!H3509</f>
        <v>1.1209018634346255E-2</v>
      </c>
      <c r="C3509" s="21">
        <f>Prices!I3509</f>
        <v>1.8615216071478535E-2</v>
      </c>
      <c r="D3509" s="21">
        <f>Prices!J3509</f>
        <v>6.1267792091395101E-2</v>
      </c>
      <c r="E3509" s="21">
        <f>Prices!K3509</f>
        <v>2.3042611597269058E-2</v>
      </c>
    </row>
    <row r="3510" spans="1:5" x14ac:dyDescent="0.2">
      <c r="A3510" s="41">
        <f>Prices!G3510</f>
        <v>45513</v>
      </c>
      <c r="B3510" s="21">
        <f>Prices!H3510</f>
        <v>4.2860415422576277E-3</v>
      </c>
      <c r="C3510" s="21">
        <f>Prices!I3510</f>
        <v>6.8757495698743565E-3</v>
      </c>
      <c r="D3510" s="21">
        <f>Prices!J3510</f>
        <v>-2.0958483136608308E-3</v>
      </c>
      <c r="E3510" s="21">
        <f>Prices!K3510</f>
        <v>4.6716767258103697E-3</v>
      </c>
    </row>
    <row r="3511" spans="1:5" x14ac:dyDescent="0.2">
      <c r="A3511" s="41">
        <f>Prices!G3511</f>
        <v>45516</v>
      </c>
      <c r="B3511" s="21">
        <f>Prices!H3511</f>
        <v>1.1037574688584486E-2</v>
      </c>
      <c r="C3511" s="21">
        <f>Prices!I3511</f>
        <v>-8.3862045038518573E-4</v>
      </c>
      <c r="D3511" s="21">
        <f>Prices!J3511</f>
        <v>4.0763690692124044E-2</v>
      </c>
      <c r="E3511" s="21">
        <f>Prices!K3511</f>
        <v>4.3034077064962872E-5</v>
      </c>
    </row>
    <row r="3512" spans="1:5" x14ac:dyDescent="0.2">
      <c r="A3512" s="41">
        <f>Prices!G3512</f>
        <v>45517</v>
      </c>
      <c r="B3512" s="21">
        <f>Prices!H3512</f>
        <v>-8.2969782987927631E-3</v>
      </c>
      <c r="C3512" s="21">
        <f>Prices!I3512</f>
        <v>2.0563504413987577E-2</v>
      </c>
      <c r="D3512" s="21">
        <f>Prices!J3512</f>
        <v>6.5309145313255268E-2</v>
      </c>
      <c r="E3512" s="21">
        <f>Prices!K3512</f>
        <v>1.6847579740977281E-2</v>
      </c>
    </row>
    <row r="3513" spans="1:5" x14ac:dyDescent="0.2">
      <c r="A3513" s="41">
        <f>Prices!G3513</f>
        <v>45518</v>
      </c>
      <c r="B3513" s="21">
        <f>Prices!H3513</f>
        <v>7.7793910898944453E-3</v>
      </c>
      <c r="C3513" s="21">
        <f>Prices!I3513</f>
        <v>-7.6361160361582137E-4</v>
      </c>
      <c r="D3513" s="21">
        <f>Prices!J3513</f>
        <v>1.670399870864836E-2</v>
      </c>
      <c r="E3513" s="21">
        <f>Prices!K3513</f>
        <v>3.8237283996709337E-3</v>
      </c>
    </row>
    <row r="3514" spans="1:5" x14ac:dyDescent="0.2">
      <c r="A3514" s="41">
        <f>Prices!G3514</f>
        <v>45519</v>
      </c>
      <c r="B3514" s="21">
        <f>Prices!H3514</f>
        <v>6.583157122453985E-2</v>
      </c>
      <c r="C3514" s="21">
        <f>Prices!I3514</f>
        <v>4.4032862618456958E-2</v>
      </c>
      <c r="D3514" s="21">
        <f>Prices!J3514</f>
        <v>4.0481019030607746E-2</v>
      </c>
      <c r="E3514" s="21">
        <f>Prices!K3514</f>
        <v>1.6133247781331406E-2</v>
      </c>
    </row>
    <row r="3515" spans="1:5" x14ac:dyDescent="0.2">
      <c r="A3515" s="41">
        <f>Prices!G3515</f>
        <v>45520</v>
      </c>
      <c r="B3515" s="21">
        <f>Prices!H3515</f>
        <v>6.5504142577145381E-3</v>
      </c>
      <c r="C3515" s="21">
        <f>Prices!I3515</f>
        <v>-2.9843950168492173E-3</v>
      </c>
      <c r="D3515" s="21">
        <f>Prices!J3515</f>
        <v>1.3999684125021838E-2</v>
      </c>
      <c r="E3515" s="21">
        <f>Prices!K3515</f>
        <v>1.9897793290175603E-3</v>
      </c>
    </row>
    <row r="3516" spans="1:5" x14ac:dyDescent="0.2">
      <c r="A3516" s="41">
        <f>Prices!G3516</f>
        <v>45523</v>
      </c>
      <c r="B3516" s="21">
        <f>Prices!H3516</f>
        <v>3.6760283350835612E-3</v>
      </c>
      <c r="C3516" s="21">
        <f>Prices!I3516</f>
        <v>6.5514719062664817E-3</v>
      </c>
      <c r="D3516" s="21">
        <f>Prices!J3516</f>
        <v>4.3506165690230247E-2</v>
      </c>
      <c r="E3516" s="21">
        <f>Prices!K3516</f>
        <v>9.7222847369131671E-3</v>
      </c>
    </row>
    <row r="3517" spans="1:5" x14ac:dyDescent="0.2">
      <c r="A3517" s="41">
        <f>Prices!G3517</f>
        <v>45524</v>
      </c>
      <c r="B3517" s="21">
        <f>Prices!H3517</f>
        <v>1.1123164493078352E-2</v>
      </c>
      <c r="C3517" s="21">
        <f>Prices!I3517</f>
        <v>3.7033088068454401E-3</v>
      </c>
      <c r="D3517" s="21">
        <f>Prices!J3517</f>
        <v>-2.115384615384619E-2</v>
      </c>
      <c r="E3517" s="21">
        <f>Prices!K3517</f>
        <v>-1.9845554317299285E-3</v>
      </c>
    </row>
    <row r="3518" spans="1:5" x14ac:dyDescent="0.2">
      <c r="A3518" s="41">
        <f>Prices!G3518</f>
        <v>45525</v>
      </c>
      <c r="B3518" s="21">
        <f>Prices!H3518</f>
        <v>9.3908898760448993E-3</v>
      </c>
      <c r="C3518" s="21">
        <f>Prices!I3518</f>
        <v>6.8760938411625006E-3</v>
      </c>
      <c r="D3518" s="21">
        <f>Prices!J3518</f>
        <v>9.8231827111985304E-3</v>
      </c>
      <c r="E3518" s="21">
        <f>Prices!K3518</f>
        <v>4.2396769238388643E-3</v>
      </c>
    </row>
    <row r="3519" spans="1:5" x14ac:dyDescent="0.2">
      <c r="A3519" s="41">
        <f>Prices!G3519</f>
        <v>45526</v>
      </c>
      <c r="B3519" s="21">
        <f>Prices!H3519</f>
        <v>4.5189258329412438E-3</v>
      </c>
      <c r="C3519" s="21">
        <f>Prices!I3519</f>
        <v>-2.2097583070020965E-2</v>
      </c>
      <c r="D3519" s="21">
        <f>Prices!J3519</f>
        <v>-3.7042817898832681E-2</v>
      </c>
      <c r="E3519" s="21">
        <f>Prices!K3519</f>
        <v>-8.9328055586939126E-3</v>
      </c>
    </row>
    <row r="3520" spans="1:5" x14ac:dyDescent="0.2">
      <c r="A3520" s="41">
        <f>Prices!G3520</f>
        <v>45527</v>
      </c>
      <c r="B3520" s="21">
        <f>Prices!H3520</f>
        <v>1.5876570136886259E-3</v>
      </c>
      <c r="C3520" s="21">
        <f>Prices!I3520</f>
        <v>5.166572274364345E-3</v>
      </c>
      <c r="D3520" s="21">
        <f>Prices!J3520</f>
        <v>4.5498604295677092E-2</v>
      </c>
      <c r="E3520" s="21">
        <f>Prices!K3520</f>
        <v>1.1483370748563537E-2</v>
      </c>
    </row>
    <row r="3521" spans="1:5" x14ac:dyDescent="0.2">
      <c r="A3521" s="41">
        <f>Prices!G3521</f>
        <v>45530</v>
      </c>
      <c r="B3521" s="21">
        <f>Prices!H3521</f>
        <v>4.359337427952175E-3</v>
      </c>
      <c r="C3521" s="21">
        <f>Prices!I3521</f>
        <v>-8.6985616712627056E-3</v>
      </c>
      <c r="D3521" s="21">
        <f>Prices!J3521</f>
        <v>-2.2493592874844315E-2</v>
      </c>
      <c r="E3521" s="21">
        <f>Prices!K3521</f>
        <v>-3.1537265990122521E-3</v>
      </c>
    </row>
    <row r="3522" spans="1:5" x14ac:dyDescent="0.2">
      <c r="A3522" s="41">
        <f>Prices!G3522</f>
        <v>45531</v>
      </c>
      <c r="B3522" s="21">
        <f>Prices!H3522</f>
        <v>1.3152501855137177E-3</v>
      </c>
      <c r="C3522" s="21">
        <f>Prices!I3522</f>
        <v>-1.3561281481481391E-2</v>
      </c>
      <c r="D3522" s="21">
        <f>Prices!J3522</f>
        <v>1.4550087087577657E-2</v>
      </c>
      <c r="E3522" s="21">
        <f>Prices!K3522</f>
        <v>1.5951960976012813E-3</v>
      </c>
    </row>
    <row r="3523" spans="1:5" x14ac:dyDescent="0.2">
      <c r="A3523" s="41">
        <f>Prices!G3523</f>
        <v>45532</v>
      </c>
      <c r="B3523" s="21">
        <f>Prices!H3523</f>
        <v>-6.567111756989049E-4</v>
      </c>
      <c r="C3523" s="21">
        <f>Prices!I3523</f>
        <v>-1.3401063225885079E-2</v>
      </c>
      <c r="D3523" s="21">
        <f>Prices!J3523</f>
        <v>-2.0966503780232459E-2</v>
      </c>
      <c r="E3523" s="21">
        <f>Prices!K3523</f>
        <v>-5.9759732243084285E-3</v>
      </c>
    </row>
    <row r="3524" spans="1:5" x14ac:dyDescent="0.2">
      <c r="A3524" s="41">
        <f>Prices!G3524</f>
        <v>45533</v>
      </c>
      <c r="B3524" s="21">
        <f>Prices!H3524</f>
        <v>4.4689318062809385E-3</v>
      </c>
      <c r="C3524" s="21">
        <f>Prices!I3524</f>
        <v>7.7282902578590384E-3</v>
      </c>
      <c r="D3524" s="21">
        <f>Prices!J3524</f>
        <v>-6.3848453639765435E-2</v>
      </c>
      <c r="E3524" s="21">
        <f>Prices!K3524</f>
        <v>-3.9379096000047298E-5</v>
      </c>
    </row>
    <row r="3525" spans="1:5" x14ac:dyDescent="0.2">
      <c r="A3525" s="41">
        <f>Prices!G3525</f>
        <v>45534</v>
      </c>
      <c r="B3525" s="21">
        <f>Prices!H3525</f>
        <v>1.0599387717834046E-2</v>
      </c>
      <c r="C3525" s="21">
        <f>Prices!I3525</f>
        <v>3.7067191968563895E-2</v>
      </c>
      <c r="D3525" s="21">
        <f>Prices!J3525</f>
        <v>1.5137396513380086E-2</v>
      </c>
      <c r="E3525" s="21">
        <f>Prices!K3525</f>
        <v>1.0093051701662636E-2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54870A-1B62-3240-9644-73184630FE1D}">
  <dimension ref="A2:L97"/>
  <sheetViews>
    <sheetView topLeftCell="A69" workbookViewId="0">
      <selection activeCell="B96" sqref="B96"/>
    </sheetView>
  </sheetViews>
  <sheetFormatPr baseColWidth="10" defaultRowHeight="15" x14ac:dyDescent="0.2"/>
  <cols>
    <col min="2" max="2" width="13.6640625" bestFit="1" customWidth="1"/>
  </cols>
  <sheetData>
    <row r="2" spans="2:12" x14ac:dyDescent="0.2">
      <c r="B2">
        <v>0.13</v>
      </c>
      <c r="D2">
        <v>6</v>
      </c>
      <c r="E2">
        <v>4</v>
      </c>
      <c r="G2" t="s">
        <v>153</v>
      </c>
      <c r="J2" t="s">
        <v>154</v>
      </c>
    </row>
    <row r="3" spans="2:12" x14ac:dyDescent="0.2">
      <c r="B3">
        <v>0.15</v>
      </c>
      <c r="D3">
        <v>2</v>
      </c>
      <c r="E3">
        <v>2</v>
      </c>
      <c r="G3">
        <v>0.01</v>
      </c>
      <c r="H3">
        <v>0</v>
      </c>
      <c r="J3">
        <v>0.01</v>
      </c>
      <c r="K3">
        <v>0</v>
      </c>
      <c r="L3">
        <v>0</v>
      </c>
    </row>
    <row r="4" spans="2:12" x14ac:dyDescent="0.2">
      <c r="B4">
        <v>7.0000000000000007E-2</v>
      </c>
      <c r="D4">
        <v>5</v>
      </c>
      <c r="E4">
        <v>-1</v>
      </c>
      <c r="G4">
        <v>0</v>
      </c>
      <c r="H4">
        <v>0.01</v>
      </c>
      <c r="J4">
        <v>0</v>
      </c>
      <c r="K4">
        <v>0.04</v>
      </c>
      <c r="L4">
        <v>0</v>
      </c>
    </row>
    <row r="5" spans="2:12" x14ac:dyDescent="0.2">
      <c r="J5">
        <v>0</v>
      </c>
      <c r="K5">
        <v>0</v>
      </c>
      <c r="L5">
        <v>0.02</v>
      </c>
    </row>
    <row r="6" spans="2:12" x14ac:dyDescent="0.2">
      <c r="B6" t="s">
        <v>155</v>
      </c>
    </row>
    <row r="12" spans="2:12" x14ac:dyDescent="0.2">
      <c r="B12" t="s">
        <v>157</v>
      </c>
      <c r="C12" cm="1">
        <f t="array" ref="C12:E14">MMULT(MMULT(D2:E4,G3:H4),TRANSPOSE(D2:E4))</f>
        <v>0.52</v>
      </c>
      <c r="D12">
        <v>0.2</v>
      </c>
      <c r="E12">
        <v>0.26</v>
      </c>
    </row>
    <row r="13" spans="2:12" x14ac:dyDescent="0.2">
      <c r="C13">
        <v>0.2</v>
      </c>
      <c r="D13">
        <v>0.08</v>
      </c>
      <c r="E13">
        <v>0.08</v>
      </c>
    </row>
    <row r="14" spans="2:12" x14ac:dyDescent="0.2">
      <c r="C14">
        <v>0.26000000000000006</v>
      </c>
      <c r="D14">
        <v>0.08</v>
      </c>
      <c r="E14">
        <v>0.26</v>
      </c>
    </row>
    <row r="16" spans="2:12" x14ac:dyDescent="0.2">
      <c r="C16" cm="1">
        <f t="array" ref="C16:E18">_xlfn.ANCHORARRAY(C12)+J3:L5</f>
        <v>0.53</v>
      </c>
      <c r="D16">
        <v>0.2</v>
      </c>
      <c r="E16">
        <v>0.26</v>
      </c>
    </row>
    <row r="17" spans="2:5" x14ac:dyDescent="0.2">
      <c r="B17" t="s">
        <v>156</v>
      </c>
      <c r="C17">
        <v>0.2</v>
      </c>
      <c r="D17">
        <v>0.12</v>
      </c>
      <c r="E17">
        <v>0.08</v>
      </c>
    </row>
    <row r="18" spans="2:5" x14ac:dyDescent="0.2">
      <c r="C18">
        <v>0.26000000000000006</v>
      </c>
      <c r="D18">
        <v>0.08</v>
      </c>
      <c r="E18">
        <v>0.28000000000000003</v>
      </c>
    </row>
    <row r="20" spans="2:5" x14ac:dyDescent="0.2">
      <c r="B20" t="s">
        <v>158</v>
      </c>
    </row>
    <row r="21" spans="2:5" x14ac:dyDescent="0.2">
      <c r="B21" t="s">
        <v>159</v>
      </c>
    </row>
    <row r="22" spans="2:5" x14ac:dyDescent="0.2">
      <c r="B22" t="s">
        <v>136</v>
      </c>
      <c r="C22">
        <v>1</v>
      </c>
    </row>
    <row r="23" spans="2:5" x14ac:dyDescent="0.2">
      <c r="C23">
        <v>1</v>
      </c>
    </row>
    <row r="24" spans="2:5" x14ac:dyDescent="0.2">
      <c r="C24">
        <v>1</v>
      </c>
    </row>
    <row r="26" spans="2:5" x14ac:dyDescent="0.2">
      <c r="B26" t="s">
        <v>135</v>
      </c>
      <c r="C26" cm="1">
        <f t="array" ref="C26:C28">MMULT(MINVERSE(_xlfn.ANCHORARRAY(C16)),C22:C24)</f>
        <v>-6.7757009345794437</v>
      </c>
    </row>
    <row r="27" spans="2:5" x14ac:dyDescent="0.2">
      <c r="C27">
        <v>16.121495327102814</v>
      </c>
    </row>
    <row r="28" spans="2:5" x14ac:dyDescent="0.2">
      <c r="C28">
        <v>5.2570093457943949</v>
      </c>
    </row>
    <row r="29" spans="2:5" x14ac:dyDescent="0.2">
      <c r="B29" t="s">
        <v>137</v>
      </c>
      <c r="C29">
        <f>SUM(_xlfn.ANCHORARRAY(C26))</f>
        <v>14.602803738317764</v>
      </c>
    </row>
    <row r="31" spans="2:5" x14ac:dyDescent="0.2">
      <c r="B31" t="s">
        <v>138</v>
      </c>
      <c r="C31">
        <f>C26/$C$29</f>
        <v>-0.46400000000000008</v>
      </c>
    </row>
    <row r="32" spans="2:5" x14ac:dyDescent="0.2">
      <c r="C32">
        <f t="shared" ref="C32:C33" si="0">C27/$C$29</f>
        <v>1.1040000000000001</v>
      </c>
    </row>
    <row r="33" spans="1:7" x14ac:dyDescent="0.2">
      <c r="C33">
        <f t="shared" si="0"/>
        <v>0.36</v>
      </c>
    </row>
    <row r="34" spans="1:7" x14ac:dyDescent="0.2">
      <c r="B34" t="s">
        <v>144</v>
      </c>
      <c r="C34">
        <f>SUM(C31:C33)</f>
        <v>1</v>
      </c>
    </row>
    <row r="37" spans="1:7" x14ac:dyDescent="0.2">
      <c r="A37" s="46" t="s">
        <v>160</v>
      </c>
    </row>
    <row r="38" spans="1:7" x14ac:dyDescent="0.2">
      <c r="A38" t="s">
        <v>5</v>
      </c>
      <c r="B38" t="s">
        <v>161</v>
      </c>
    </row>
    <row r="39" spans="1:7" x14ac:dyDescent="0.2">
      <c r="C39">
        <v>0.27500000000000002</v>
      </c>
      <c r="E39">
        <v>0.5</v>
      </c>
      <c r="F39">
        <v>0.25</v>
      </c>
      <c r="G39">
        <v>1</v>
      </c>
    </row>
    <row r="40" spans="1:7" x14ac:dyDescent="0.2">
      <c r="B40" t="s">
        <v>162</v>
      </c>
      <c r="C40">
        <v>0.4</v>
      </c>
      <c r="E40">
        <v>0.5</v>
      </c>
      <c r="F40">
        <v>0.5</v>
      </c>
      <c r="G40">
        <v>1</v>
      </c>
    </row>
    <row r="41" spans="1:7" x14ac:dyDescent="0.2">
      <c r="C41">
        <v>0.67500000000000004</v>
      </c>
      <c r="E41">
        <v>0.75</v>
      </c>
      <c r="F41">
        <v>1</v>
      </c>
      <c r="G41">
        <v>1</v>
      </c>
    </row>
    <row r="44" spans="1:7" x14ac:dyDescent="0.2">
      <c r="C44">
        <v>0</v>
      </c>
      <c r="D44">
        <v>0</v>
      </c>
      <c r="E44">
        <v>1</v>
      </c>
    </row>
    <row r="45" spans="1:7" x14ac:dyDescent="0.2">
      <c r="B45" t="s">
        <v>164</v>
      </c>
    </row>
    <row r="46" spans="1:7" x14ac:dyDescent="0.2">
      <c r="C46" cm="1">
        <f t="array" ref="C46:E46">MMULT(C44:E44,MINVERSE(E39:G41))</f>
        <v>-1.9999999999999996</v>
      </c>
      <c r="D46">
        <v>4.9999999999999991</v>
      </c>
      <c r="E46">
        <v>-1.9999999999999998</v>
      </c>
    </row>
    <row r="47" spans="1:7" x14ac:dyDescent="0.2">
      <c r="B47" t="s">
        <v>163</v>
      </c>
    </row>
    <row r="49" spans="1:7" x14ac:dyDescent="0.2">
      <c r="B49" t="s">
        <v>132</v>
      </c>
      <c r="C49" cm="1">
        <f t="array" ref="C49">MMULT(_xlfn.ANCHORARRAY(C46),C39:C41)</f>
        <v>9.9999999999999867E-2</v>
      </c>
    </row>
    <row r="51" spans="1:7" x14ac:dyDescent="0.2">
      <c r="B51" t="s">
        <v>165</v>
      </c>
    </row>
    <row r="53" spans="1:7" x14ac:dyDescent="0.2">
      <c r="A53" t="s">
        <v>10</v>
      </c>
    </row>
    <row r="57" spans="1:7" x14ac:dyDescent="0.2">
      <c r="A57" t="s">
        <v>17</v>
      </c>
    </row>
    <row r="58" spans="1:7" x14ac:dyDescent="0.2">
      <c r="C58">
        <v>0.27500000000000002</v>
      </c>
      <c r="E58">
        <v>0.5</v>
      </c>
      <c r="F58">
        <v>0.25</v>
      </c>
      <c r="G58">
        <v>1</v>
      </c>
    </row>
    <row r="59" spans="1:7" x14ac:dyDescent="0.2">
      <c r="B59" t="s">
        <v>162</v>
      </c>
      <c r="C59">
        <v>0.4</v>
      </c>
      <c r="E59">
        <v>0.5</v>
      </c>
      <c r="F59">
        <v>0.5</v>
      </c>
      <c r="G59">
        <v>1</v>
      </c>
    </row>
    <row r="60" spans="1:7" x14ac:dyDescent="0.2">
      <c r="C60">
        <v>0.67500000000000004</v>
      </c>
      <c r="E60">
        <v>0.75</v>
      </c>
      <c r="F60">
        <v>1</v>
      </c>
      <c r="G60">
        <v>1</v>
      </c>
    </row>
    <row r="64" spans="1:7" x14ac:dyDescent="0.2">
      <c r="B64" t="s">
        <v>166</v>
      </c>
    </row>
    <row r="66" spans="1:5" x14ac:dyDescent="0.2">
      <c r="C66">
        <v>1</v>
      </c>
      <c r="D66">
        <v>0</v>
      </c>
      <c r="E66">
        <v>1</v>
      </c>
    </row>
    <row r="67" spans="1:5" x14ac:dyDescent="0.2">
      <c r="C67">
        <v>0</v>
      </c>
      <c r="D67">
        <v>1</v>
      </c>
      <c r="E67">
        <v>1</v>
      </c>
    </row>
    <row r="69" spans="1:5" x14ac:dyDescent="0.2">
      <c r="B69" t="s">
        <v>162</v>
      </c>
      <c r="C69" cm="1">
        <f t="array" ref="C69:E69">MMULT(C66:E66,MINVERSE(E58:G60))</f>
        <v>6</v>
      </c>
      <c r="D69">
        <v>-7.0000000000000009</v>
      </c>
      <c r="E69">
        <v>2</v>
      </c>
    </row>
    <row r="70" spans="1:5" x14ac:dyDescent="0.2">
      <c r="B70" t="s">
        <v>167</v>
      </c>
      <c r="C70" cm="1">
        <f t="array" ref="C70:E70">MMULT(C67:E67,MINVERSE(E58:G60))</f>
        <v>-6</v>
      </c>
      <c r="D70">
        <v>9</v>
      </c>
      <c r="E70">
        <v>-1.9999999999999998</v>
      </c>
    </row>
    <row r="72" spans="1:5" x14ac:dyDescent="0.2">
      <c r="A72" t="s">
        <v>63</v>
      </c>
    </row>
    <row r="73" spans="1:5" x14ac:dyDescent="0.2">
      <c r="B73" t="s">
        <v>168</v>
      </c>
    </row>
    <row r="74" spans="1:5" x14ac:dyDescent="0.2">
      <c r="B74" t="s">
        <v>162</v>
      </c>
      <c r="C74" cm="1">
        <f t="array" ref="C74">MMULT(_xlfn.ANCHORARRAY(C69),C58:C60)-C49</f>
        <v>9.9999999999999645E-2</v>
      </c>
    </row>
    <row r="75" spans="1:5" x14ac:dyDescent="0.2">
      <c r="B75" t="s">
        <v>167</v>
      </c>
      <c r="C75" cm="1">
        <f t="array" ref="C75">MMULT(_xlfn.ANCHORARRAY(C70),C58:C60)-C49</f>
        <v>0.50000000000000022</v>
      </c>
    </row>
    <row r="77" spans="1:5" x14ac:dyDescent="0.2">
      <c r="A77" t="s">
        <v>64</v>
      </c>
    </row>
    <row r="78" spans="1:5" x14ac:dyDescent="0.2">
      <c r="B78">
        <f>C49+1*C74+1*C75</f>
        <v>0.69999999999999973</v>
      </c>
    </row>
    <row r="81" spans="2:5" x14ac:dyDescent="0.2">
      <c r="B81">
        <v>0.09</v>
      </c>
      <c r="E81">
        <v>0.09</v>
      </c>
    </row>
    <row r="82" spans="2:5" x14ac:dyDescent="0.2">
      <c r="B82">
        <v>0.13</v>
      </c>
      <c r="E82">
        <v>0.13</v>
      </c>
    </row>
    <row r="84" spans="2:5" x14ac:dyDescent="0.2">
      <c r="B84">
        <v>0.28999999999999998</v>
      </c>
      <c r="C84">
        <v>1</v>
      </c>
    </row>
    <row r="85" spans="2:5" x14ac:dyDescent="0.2">
      <c r="B85">
        <v>0.55000000000000004</v>
      </c>
      <c r="C85">
        <v>1</v>
      </c>
      <c r="E85">
        <f>MDETERM(B84:C85)</f>
        <v>-0.26000000000000006</v>
      </c>
    </row>
    <row r="86" spans="2:5" x14ac:dyDescent="0.2">
      <c r="B86">
        <v>1</v>
      </c>
      <c r="C86">
        <v>1</v>
      </c>
    </row>
    <row r="87" spans="2:5" x14ac:dyDescent="0.2">
      <c r="B87">
        <v>0</v>
      </c>
      <c r="C87">
        <v>1</v>
      </c>
    </row>
    <row r="88" spans="2:5" x14ac:dyDescent="0.2">
      <c r="B88" cm="1">
        <f t="array" ref="B88:C88">MMULT(B86:C86,MINVERSE(B84:C85))</f>
        <v>-1.7307692307692299</v>
      </c>
      <c r="C88">
        <v>2.7307692307692299</v>
      </c>
      <c r="D88">
        <f>SUM(_xlfn.ANCHORARRAY(B88))</f>
        <v>1</v>
      </c>
    </row>
    <row r="89" spans="2:5" x14ac:dyDescent="0.2">
      <c r="B89" cm="1">
        <f t="array" ref="B89:C89">MMULT(B87:C87,MINVERSE(B85:C86))</f>
        <v>2.2222222222222223</v>
      </c>
      <c r="C89">
        <v>-1.2222222222222225</v>
      </c>
      <c r="D89">
        <f>SUM(_xlfn.ANCHORARRAY(B89))</f>
        <v>0.99999999999999978</v>
      </c>
    </row>
    <row r="90" spans="2:5" x14ac:dyDescent="0.2">
      <c r="B90" cm="1">
        <f t="array" ref="B90">MMULT(_xlfn.ANCHORARRAY(B88),B81:B82)</f>
        <v>0.19923076923076924</v>
      </c>
      <c r="C90" cm="1">
        <f t="array" ref="C90">MMULT(_xlfn.ANCHORARRAY(B89),B81:B82)</f>
        <v>4.1111111111111071E-2</v>
      </c>
    </row>
    <row r="91" spans="2:5" x14ac:dyDescent="0.2">
      <c r="B91" s="47"/>
      <c r="C91">
        <f>B90-C90</f>
        <v>0.15811965811965817</v>
      </c>
    </row>
    <row r="93" spans="2:5" x14ac:dyDescent="0.2">
      <c r="B93">
        <f>(B81-B82)/(B84-B85)</f>
        <v>0.15384615384615383</v>
      </c>
    </row>
    <row r="96" spans="2:5" x14ac:dyDescent="0.2">
      <c r="B96" cm="1">
        <f t="array" ref="B96:B97">MMULT(MINVERSE(B84:C85),B81:B82)</f>
        <v>0.1538461538461538</v>
      </c>
    </row>
    <row r="97" spans="2:2" x14ac:dyDescent="0.2">
      <c r="B97">
        <v>4.5384615384615357E-2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E78E34-AD69-0A48-9CE0-53F626DFB323}">
  <dimension ref="A2:T76"/>
  <sheetViews>
    <sheetView topLeftCell="A65" workbookViewId="0">
      <selection activeCell="B77" sqref="B77"/>
    </sheetView>
  </sheetViews>
  <sheetFormatPr baseColWidth="10" defaultRowHeight="15" x14ac:dyDescent="0.2"/>
  <cols>
    <col min="2" max="2" width="12.1640625" bestFit="1" customWidth="1"/>
    <col min="3" max="3" width="11.6640625" bestFit="1" customWidth="1"/>
    <col min="4" max="4" width="12.1640625" bestFit="1" customWidth="1"/>
  </cols>
  <sheetData>
    <row r="2" spans="1:10" x14ac:dyDescent="0.2">
      <c r="A2" t="s">
        <v>147</v>
      </c>
    </row>
    <row r="3" spans="1:10" x14ac:dyDescent="0.2">
      <c r="A3" t="s">
        <v>169</v>
      </c>
      <c r="C3" t="s">
        <v>171</v>
      </c>
      <c r="F3" t="s">
        <v>167</v>
      </c>
      <c r="H3" t="s">
        <v>170</v>
      </c>
      <c r="J3" t="s">
        <v>172</v>
      </c>
    </row>
    <row r="4" spans="1:10" x14ac:dyDescent="0.2">
      <c r="B4">
        <v>0.47</v>
      </c>
      <c r="C4">
        <v>0.01</v>
      </c>
      <c r="D4">
        <v>-0.08</v>
      </c>
      <c r="F4">
        <v>0.15</v>
      </c>
      <c r="H4">
        <v>0.04</v>
      </c>
      <c r="J4">
        <f>F4-$H$4</f>
        <v>0.10999999999999999</v>
      </c>
    </row>
    <row r="5" spans="1:10" x14ac:dyDescent="0.2">
      <c r="B5">
        <v>0.01</v>
      </c>
      <c r="C5">
        <v>0.09</v>
      </c>
      <c r="D5">
        <v>0.1</v>
      </c>
      <c r="F5">
        <v>7.0000000000000007E-2</v>
      </c>
      <c r="J5">
        <f t="shared" ref="J5:J6" si="0">F5-$H$4</f>
        <v>3.0000000000000006E-2</v>
      </c>
    </row>
    <row r="6" spans="1:10" x14ac:dyDescent="0.2">
      <c r="B6">
        <v>-0.08</v>
      </c>
      <c r="C6">
        <v>0.1</v>
      </c>
      <c r="D6">
        <v>0.52</v>
      </c>
      <c r="F6">
        <v>0.19</v>
      </c>
      <c r="J6">
        <f t="shared" si="0"/>
        <v>0.15</v>
      </c>
    </row>
    <row r="9" spans="1:10" x14ac:dyDescent="0.2">
      <c r="B9" t="s">
        <v>135</v>
      </c>
      <c r="C9" cm="1">
        <f t="array" ref="C9:C11">MMULT(MINVERSE(B4:D6),J4:J6)</f>
        <v>0.29573540101768836</v>
      </c>
      <c r="E9" t="s">
        <v>138</v>
      </c>
      <c r="F9">
        <f>C9/$C$12</f>
        <v>0.53076755816481835</v>
      </c>
    </row>
    <row r="10" spans="1:10" x14ac:dyDescent="0.2">
      <c r="C10">
        <v>-8.9774654712866442E-2</v>
      </c>
      <c r="F10">
        <f t="shared" ref="F10:F11" si="1">C10/$C$12</f>
        <v>-0.16112198303979117</v>
      </c>
    </row>
    <row r="11" spans="1:10" x14ac:dyDescent="0.2">
      <c r="C11">
        <v>0.35122364913981097</v>
      </c>
      <c r="F11">
        <f t="shared" si="1"/>
        <v>0.63035442487497273</v>
      </c>
    </row>
    <row r="12" spans="1:10" x14ac:dyDescent="0.2">
      <c r="B12" t="s">
        <v>137</v>
      </c>
      <c r="C12">
        <f>SUM(_xlfn.ANCHORARRAY(C9))</f>
        <v>0.55718439544463294</v>
      </c>
      <c r="E12" t="s">
        <v>144</v>
      </c>
      <c r="F12">
        <f>SUM(F9:F11)</f>
        <v>0.99999999999999989</v>
      </c>
    </row>
    <row r="14" spans="1:10" x14ac:dyDescent="0.2">
      <c r="B14" t="s">
        <v>132</v>
      </c>
      <c r="C14" s="22">
        <f>SUMPRODUCT(F9:F11,F4:F6)</f>
        <v>0.18810393563818217</v>
      </c>
    </row>
    <row r="15" spans="1:10" x14ac:dyDescent="0.2">
      <c r="B15" t="s">
        <v>133</v>
      </c>
      <c r="C15" s="22">
        <f>SQRT(C16)</f>
        <v>0.51556547522383833</v>
      </c>
    </row>
    <row r="16" spans="1:10" x14ac:dyDescent="0.2">
      <c r="B16" t="s">
        <v>146</v>
      </c>
      <c r="C16" s="22" cm="1">
        <f t="array" ref="C16">MMULT(MMULT(TRANSPOSE(F9:F11),B4:D6),F9:F11)</f>
        <v>0.26580775924278227</v>
      </c>
    </row>
    <row r="18" spans="1:20" x14ac:dyDescent="0.2">
      <c r="A18" t="s">
        <v>19</v>
      </c>
    </row>
    <row r="19" spans="1:20" x14ac:dyDescent="0.2">
      <c r="C19" t="s">
        <v>156</v>
      </c>
    </row>
    <row r="20" spans="1:20" x14ac:dyDescent="0.2">
      <c r="B20">
        <v>0.35</v>
      </c>
      <c r="C20">
        <v>-1.1399999999999999</v>
      </c>
      <c r="D20">
        <v>1</v>
      </c>
      <c r="F20">
        <v>7.3999999999999996E-2</v>
      </c>
    </row>
    <row r="21" spans="1:20" x14ac:dyDescent="0.2">
      <c r="B21">
        <v>0.47</v>
      </c>
      <c r="C21">
        <v>0.62</v>
      </c>
      <c r="D21">
        <v>1</v>
      </c>
      <c r="F21">
        <v>0.17699999999999999</v>
      </c>
    </row>
    <row r="22" spans="1:20" x14ac:dyDescent="0.2">
      <c r="B22">
        <v>1.22</v>
      </c>
      <c r="C22">
        <v>0.37</v>
      </c>
      <c r="D22">
        <v>1</v>
      </c>
      <c r="F22">
        <v>0.21299999999999999</v>
      </c>
    </row>
    <row r="25" spans="1:20" x14ac:dyDescent="0.2">
      <c r="B25">
        <v>0</v>
      </c>
      <c r="C25">
        <v>1</v>
      </c>
      <c r="D25">
        <v>1</v>
      </c>
    </row>
    <row r="27" spans="1:20" x14ac:dyDescent="0.2">
      <c r="B27" s="13" cm="1">
        <f t="array" ref="B27:D27">MMULT(B25:D25,MINVERSE(B20:D22))</f>
        <v>-0.12407407407407406</v>
      </c>
      <c r="C27" s="13">
        <v>1.7705925925925925</v>
      </c>
      <c r="D27" s="13">
        <v>-0.6465185185185186</v>
      </c>
      <c r="T27" cm="1">
        <f t="array" ref="T27">MMULT(_xlfn.ANCHORARRAY(N29),R32:R33)</f>
        <v>36</v>
      </c>
    </row>
    <row r="29" spans="1:20" x14ac:dyDescent="0.2">
      <c r="N29" cm="1">
        <f t="array" ref="N29:O29">MMULT(N34:O34,MINVERSE(N32:O33))</f>
        <v>1</v>
      </c>
      <c r="O29">
        <v>0.5</v>
      </c>
      <c r="Q29" cm="1">
        <f t="array" ref="Q29">MMULT(_xlfn.ANCHORARRAY(N29),P32:P33)</f>
        <v>35</v>
      </c>
    </row>
    <row r="30" spans="1:20" x14ac:dyDescent="0.2">
      <c r="A30" t="s">
        <v>173</v>
      </c>
    </row>
    <row r="31" spans="1:20" x14ac:dyDescent="0.2">
      <c r="A31" t="s">
        <v>5</v>
      </c>
    </row>
    <row r="32" spans="1:20" x14ac:dyDescent="0.2">
      <c r="B32">
        <v>0</v>
      </c>
      <c r="C32">
        <v>0</v>
      </c>
      <c r="D32">
        <v>45</v>
      </c>
      <c r="F32">
        <v>25</v>
      </c>
      <c r="H32">
        <v>5</v>
      </c>
      <c r="I32">
        <v>5</v>
      </c>
      <c r="J32">
        <v>105</v>
      </c>
      <c r="L32">
        <v>76</v>
      </c>
      <c r="N32">
        <v>10</v>
      </c>
      <c r="O32">
        <v>15</v>
      </c>
      <c r="P32">
        <v>25</v>
      </c>
      <c r="R32">
        <v>22</v>
      </c>
    </row>
    <row r="33" spans="1:18" x14ac:dyDescent="0.2">
      <c r="B33">
        <v>20</v>
      </c>
      <c r="C33">
        <v>20</v>
      </c>
      <c r="D33">
        <v>20</v>
      </c>
      <c r="F33">
        <v>19.5</v>
      </c>
      <c r="H33">
        <v>12</v>
      </c>
      <c r="I33">
        <v>12</v>
      </c>
      <c r="J33">
        <v>12</v>
      </c>
      <c r="L33">
        <v>11</v>
      </c>
      <c r="N33">
        <v>40</v>
      </c>
      <c r="O33">
        <v>30</v>
      </c>
      <c r="P33">
        <v>20</v>
      </c>
      <c r="R33">
        <v>28</v>
      </c>
    </row>
    <row r="34" spans="1:18" x14ac:dyDescent="0.2">
      <c r="B34">
        <v>38</v>
      </c>
      <c r="C34">
        <v>36</v>
      </c>
      <c r="D34">
        <v>34</v>
      </c>
      <c r="F34">
        <v>34</v>
      </c>
      <c r="H34">
        <v>10</v>
      </c>
      <c r="I34">
        <v>20</v>
      </c>
      <c r="J34">
        <v>30</v>
      </c>
      <c r="L34">
        <v>12</v>
      </c>
      <c r="N34">
        <v>30</v>
      </c>
      <c r="O34">
        <v>30</v>
      </c>
      <c r="P34">
        <v>35</v>
      </c>
      <c r="R34">
        <v>24</v>
      </c>
    </row>
    <row r="36" spans="1:18" x14ac:dyDescent="0.2">
      <c r="B36" t="s">
        <v>174</v>
      </c>
      <c r="C36">
        <v>100</v>
      </c>
      <c r="D36" t="s">
        <v>175</v>
      </c>
    </row>
    <row r="37" spans="1:18" x14ac:dyDescent="0.2">
      <c r="A37" t="s">
        <v>10</v>
      </c>
    </row>
    <row r="38" spans="1:18" x14ac:dyDescent="0.2">
      <c r="C38">
        <f>F32/$C$36</f>
        <v>0.25</v>
      </c>
      <c r="I38">
        <f>L32/$C$36</f>
        <v>0.76</v>
      </c>
      <c r="O38">
        <f>R32/$C$36</f>
        <v>0.22</v>
      </c>
    </row>
    <row r="39" spans="1:18" x14ac:dyDescent="0.2">
      <c r="C39">
        <f t="shared" ref="C39:C40" si="2">F33/$C$36</f>
        <v>0.19500000000000001</v>
      </c>
      <c r="I39">
        <f t="shared" ref="I39:I40" si="3">L33/$C$36</f>
        <v>0.11</v>
      </c>
      <c r="O39">
        <f t="shared" ref="O39:O40" si="4">R33/$C$36</f>
        <v>0.28000000000000003</v>
      </c>
    </row>
    <row r="40" spans="1:18" x14ac:dyDescent="0.2">
      <c r="C40">
        <f t="shared" si="2"/>
        <v>0.34</v>
      </c>
      <c r="I40">
        <f t="shared" si="3"/>
        <v>0.12</v>
      </c>
      <c r="O40">
        <f t="shared" si="4"/>
        <v>0.24</v>
      </c>
    </row>
    <row r="42" spans="1:18" x14ac:dyDescent="0.2">
      <c r="B42" t="s">
        <v>176</v>
      </c>
    </row>
    <row r="43" spans="1:18" x14ac:dyDescent="0.2">
      <c r="A43" t="s">
        <v>16</v>
      </c>
    </row>
    <row r="44" spans="1:18" x14ac:dyDescent="0.2">
      <c r="B44" cm="1">
        <f t="array" ref="B44:D44">MMULT(TRANSPOSE(C38:C40),B32:D34)</f>
        <v>16.82</v>
      </c>
      <c r="C44">
        <v>16.14</v>
      </c>
      <c r="D44">
        <v>26.71</v>
      </c>
      <c r="H44" cm="1">
        <f t="array" ref="H44:J44">MMULT(TRANSPOSE(I38:I40),H32:J34)</f>
        <v>6.32</v>
      </c>
      <c r="I44">
        <v>7.52</v>
      </c>
      <c r="J44">
        <v>84.719999999999985</v>
      </c>
      <c r="N44" cm="1">
        <f t="array" ref="N44:P44">MMULT(TRANSPOSE(O38:O40),N32:P34)</f>
        <v>20.6</v>
      </c>
      <c r="O44">
        <v>18.899999999999999</v>
      </c>
      <c r="P44">
        <v>19.5</v>
      </c>
    </row>
    <row r="46" spans="1:18" x14ac:dyDescent="0.2">
      <c r="B46" t="s">
        <v>177</v>
      </c>
    </row>
    <row r="47" spans="1:18" x14ac:dyDescent="0.2">
      <c r="C47">
        <f>MDETERM(B32:D34)</f>
        <v>-1800.0000000000025</v>
      </c>
      <c r="I47">
        <f>MDETERM(H32:J34)</f>
        <v>12000</v>
      </c>
      <c r="O47">
        <f>MDETERM(N32:P34)</f>
        <v>0</v>
      </c>
    </row>
    <row r="48" spans="1:18" x14ac:dyDescent="0.2">
      <c r="C48" cm="1">
        <f t="array" ref="C48:C50">MMULT(MINVERSE(B32:D34),F32:F34)</f>
        <v>5.555555555556424E-3</v>
      </c>
      <c r="I48" cm="1">
        <f t="array" ref="I48:I50">MMULT(MINVERSE(H32:J34),L32:L34)</f>
        <v>1.3475000000000001</v>
      </c>
      <c r="O48" t="e" cm="1">
        <f t="array" ref="O48">MMULT(MINVERSE(N32:P34),R32:R34)</f>
        <v>#NUM!</v>
      </c>
    </row>
    <row r="49" spans="1:15" x14ac:dyDescent="0.2">
      <c r="A49" t="s">
        <v>17</v>
      </c>
      <c r="C49">
        <v>0.41388888888888786</v>
      </c>
      <c r="I49">
        <v>-1.1449999999999996</v>
      </c>
    </row>
    <row r="50" spans="1:15" x14ac:dyDescent="0.2">
      <c r="C50">
        <v>0.55555555555555558</v>
      </c>
      <c r="I50">
        <v>0.71416666666666673</v>
      </c>
    </row>
    <row r="52" spans="1:15" x14ac:dyDescent="0.2">
      <c r="B52" t="s">
        <v>178</v>
      </c>
    </row>
    <row r="53" spans="1:15" x14ac:dyDescent="0.2">
      <c r="B53" t="s">
        <v>170</v>
      </c>
      <c r="C53">
        <f>1/SUM(_xlfn.ANCHORARRAY(C48))-1</f>
        <v>2.5641025641025772E-2</v>
      </c>
      <c r="H53" t="s">
        <v>170</v>
      </c>
      <c r="I53">
        <f>1/SUM(_xlfn.ANCHORARRAY(I48))-1</f>
        <v>9.0909090909090162E-2</v>
      </c>
      <c r="N53" t="s">
        <v>170</v>
      </c>
      <c r="O53" t="e">
        <f>1/SUM(_xlfn.ANCHORARRAY(O48))-1</f>
        <v>#NUM!</v>
      </c>
    </row>
    <row r="54" spans="1:15" x14ac:dyDescent="0.2">
      <c r="A54" t="s">
        <v>63</v>
      </c>
    </row>
    <row r="55" spans="1:15" x14ac:dyDescent="0.2">
      <c r="B55" t="s">
        <v>179</v>
      </c>
    </row>
    <row r="56" spans="1:15" x14ac:dyDescent="0.2">
      <c r="C56">
        <f>C48/SUM(_xlfn.ANCHORARRAY($C$48))</f>
        <v>5.6980056980065891E-3</v>
      </c>
      <c r="I56">
        <f>I48/SUM(_xlfn.ANCHORARRAY(I48))</f>
        <v>1.4699999999999991</v>
      </c>
    </row>
    <row r="59" spans="1:15" x14ac:dyDescent="0.2">
      <c r="B59" t="s">
        <v>180</v>
      </c>
    </row>
    <row r="61" spans="1:15" x14ac:dyDescent="0.2">
      <c r="B61">
        <f>N29</f>
        <v>1</v>
      </c>
      <c r="C61">
        <f>O29</f>
        <v>0.5</v>
      </c>
    </row>
    <row r="63" spans="1:15" x14ac:dyDescent="0.2">
      <c r="A63" t="s">
        <v>181</v>
      </c>
    </row>
    <row r="64" spans="1:15" x14ac:dyDescent="0.2">
      <c r="A64" t="s">
        <v>22</v>
      </c>
    </row>
    <row r="65" spans="2:8" x14ac:dyDescent="0.2">
      <c r="C65">
        <v>10</v>
      </c>
      <c r="D65">
        <v>10</v>
      </c>
      <c r="E65">
        <v>110</v>
      </c>
      <c r="H65">
        <v>122</v>
      </c>
    </row>
    <row r="66" spans="2:8" x14ac:dyDescent="0.2">
      <c r="B66" t="s">
        <v>156</v>
      </c>
      <c r="C66">
        <v>40</v>
      </c>
      <c r="D66">
        <v>40</v>
      </c>
      <c r="E66">
        <v>40</v>
      </c>
      <c r="G66" t="s">
        <v>182</v>
      </c>
      <c r="H66">
        <v>116</v>
      </c>
    </row>
    <row r="67" spans="2:8" x14ac:dyDescent="0.2">
      <c r="C67">
        <v>8</v>
      </c>
      <c r="D67">
        <v>108</v>
      </c>
      <c r="E67">
        <v>0</v>
      </c>
      <c r="H67">
        <v>113</v>
      </c>
    </row>
    <row r="69" spans="2:8" x14ac:dyDescent="0.2">
      <c r="B69" t="s">
        <v>183</v>
      </c>
    </row>
    <row r="71" spans="2:8" x14ac:dyDescent="0.2">
      <c r="C71" cm="1">
        <f t="array" ref="C71:C73">MMULT(MINVERSE(C65:E67),H65:H67)</f>
        <v>0.99760000000000049</v>
      </c>
    </row>
    <row r="72" spans="2:8" x14ac:dyDescent="0.2">
      <c r="B72" t="s">
        <v>184</v>
      </c>
      <c r="C72">
        <v>0.97240000000000015</v>
      </c>
    </row>
    <row r="73" spans="2:8" x14ac:dyDescent="0.2">
      <c r="C73">
        <v>0.92999999999999994</v>
      </c>
    </row>
    <row r="75" spans="2:8" x14ac:dyDescent="0.2">
      <c r="B75" t="s">
        <v>185</v>
      </c>
      <c r="C75">
        <f>MIN(_xlfn.ANCHORARRAY(C71))</f>
        <v>0.92999999999999994</v>
      </c>
    </row>
    <row r="76" spans="2:8" x14ac:dyDescent="0.2">
      <c r="B76" t="s">
        <v>186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550BF1-39D0-DA41-B19B-090B0CFCD197}">
  <dimension ref="A2:X88"/>
  <sheetViews>
    <sheetView topLeftCell="A57" workbookViewId="0">
      <selection activeCell="A91" sqref="A91"/>
    </sheetView>
  </sheetViews>
  <sheetFormatPr baseColWidth="10" defaultRowHeight="15" x14ac:dyDescent="0.2"/>
  <cols>
    <col min="2" max="3" width="11.6640625" bestFit="1" customWidth="1"/>
    <col min="4" max="4" width="12.1640625" bestFit="1" customWidth="1"/>
  </cols>
  <sheetData>
    <row r="2" spans="1:7" x14ac:dyDescent="0.2">
      <c r="A2" t="s">
        <v>147</v>
      </c>
    </row>
    <row r="3" spans="1:7" x14ac:dyDescent="0.2">
      <c r="A3" t="s">
        <v>5</v>
      </c>
      <c r="C3" t="s">
        <v>28</v>
      </c>
      <c r="F3" t="s">
        <v>187</v>
      </c>
    </row>
    <row r="4" spans="1:7" x14ac:dyDescent="0.2">
      <c r="C4">
        <v>0.75</v>
      </c>
      <c r="D4">
        <v>0.2</v>
      </c>
      <c r="F4">
        <v>0.5</v>
      </c>
      <c r="G4">
        <v>0.2</v>
      </c>
    </row>
    <row r="5" spans="1:7" x14ac:dyDescent="0.2">
      <c r="C5">
        <v>0.25</v>
      </c>
      <c r="D5">
        <v>-0.2</v>
      </c>
      <c r="F5">
        <v>0.5</v>
      </c>
      <c r="G5">
        <v>-0.1</v>
      </c>
    </row>
    <row r="7" spans="1:7" x14ac:dyDescent="0.2">
      <c r="C7">
        <f>SUMPRODUCT(C4:C5,D4:D5)</f>
        <v>0.10000000000000002</v>
      </c>
      <c r="F7">
        <f>SUMPRODUCT(F4:F5,G4:G5)</f>
        <v>0.05</v>
      </c>
    </row>
    <row r="11" spans="1:7" x14ac:dyDescent="0.2">
      <c r="A11" t="s">
        <v>10</v>
      </c>
      <c r="B11" t="s">
        <v>188</v>
      </c>
    </row>
    <row r="13" spans="1:7" x14ac:dyDescent="0.2">
      <c r="B13" t="s">
        <v>162</v>
      </c>
      <c r="D13" t="s">
        <v>156</v>
      </c>
    </row>
    <row r="14" spans="1:7" x14ac:dyDescent="0.2">
      <c r="B14">
        <v>0.09</v>
      </c>
      <c r="D14">
        <v>0.28999999999999998</v>
      </c>
      <c r="E14">
        <v>1</v>
      </c>
    </row>
    <row r="15" spans="1:7" x14ac:dyDescent="0.2">
      <c r="B15">
        <v>0.13</v>
      </c>
      <c r="D15">
        <v>0.55000000000000004</v>
      </c>
      <c r="E15">
        <v>1</v>
      </c>
    </row>
    <row r="17" spans="1:6" x14ac:dyDescent="0.2">
      <c r="B17" cm="1">
        <f t="array" ref="B17:B18">MMULT(MINVERSE(D14:E15),B14:B15)</f>
        <v>0.1538461538461538</v>
      </c>
    </row>
    <row r="18" spans="1:6" x14ac:dyDescent="0.2">
      <c r="B18">
        <v>4.5384615384615357E-2</v>
      </c>
    </row>
    <row r="20" spans="1:6" x14ac:dyDescent="0.2">
      <c r="B20" t="s">
        <v>189</v>
      </c>
    </row>
    <row r="22" spans="1:6" x14ac:dyDescent="0.2">
      <c r="B22">
        <f>(B14-B15)/(D14-D15)</f>
        <v>0.15384615384615383</v>
      </c>
    </row>
    <row r="25" spans="1:6" x14ac:dyDescent="0.2">
      <c r="A25" t="s">
        <v>190</v>
      </c>
    </row>
    <row r="26" spans="1:6" x14ac:dyDescent="0.2">
      <c r="B26">
        <v>55</v>
      </c>
      <c r="C26">
        <v>20</v>
      </c>
      <c r="D26">
        <v>20</v>
      </c>
      <c r="F26">
        <v>29</v>
      </c>
    </row>
    <row r="27" spans="1:6" x14ac:dyDescent="0.2">
      <c r="B27">
        <v>7</v>
      </c>
      <c r="C27">
        <v>17</v>
      </c>
      <c r="D27">
        <v>27</v>
      </c>
      <c r="F27">
        <v>17</v>
      </c>
    </row>
    <row r="28" spans="1:6" x14ac:dyDescent="0.2">
      <c r="B28">
        <v>34</v>
      </c>
      <c r="C28">
        <v>58</v>
      </c>
      <c r="D28">
        <v>38</v>
      </c>
      <c r="F28">
        <v>43</v>
      </c>
    </row>
    <row r="29" spans="1:6" x14ac:dyDescent="0.2">
      <c r="B29">
        <v>65</v>
      </c>
      <c r="C29">
        <v>24</v>
      </c>
      <c r="D29">
        <v>55</v>
      </c>
      <c r="F29">
        <v>45</v>
      </c>
    </row>
    <row r="31" spans="1:6" x14ac:dyDescent="0.2">
      <c r="B31" t="s">
        <v>131</v>
      </c>
    </row>
    <row r="32" spans="1:6" x14ac:dyDescent="0.2">
      <c r="B32" s="13" cm="1">
        <f t="array" ref="B32:D32">MMULT(B29:D29,MINVERSE(B26:D28))</f>
        <v>1.3076097560975612</v>
      </c>
      <c r="C32" s="13">
        <v>1.9075609756097562</v>
      </c>
      <c r="D32" s="13">
        <v>-0.59621951219512215</v>
      </c>
    </row>
    <row r="34" spans="1:6" x14ac:dyDescent="0.2">
      <c r="B34" t="s">
        <v>92</v>
      </c>
    </row>
    <row r="35" spans="1:6" x14ac:dyDescent="0.2">
      <c r="B35" cm="1">
        <f t="array" ref="B35">MMULT(_xlfn.ANCHORARRAY(B32),F26:F28)</f>
        <v>44.71178048780488</v>
      </c>
    </row>
    <row r="36" spans="1:6" x14ac:dyDescent="0.2">
      <c r="A36" t="s">
        <v>191</v>
      </c>
      <c r="F36" t="s">
        <v>196</v>
      </c>
    </row>
    <row r="37" spans="1:6" x14ac:dyDescent="0.2">
      <c r="A37" t="s">
        <v>5</v>
      </c>
      <c r="C37" t="s">
        <v>192</v>
      </c>
      <c r="D37">
        <v>141.494</v>
      </c>
      <c r="F37">
        <v>0.5</v>
      </c>
    </row>
    <row r="38" spans="1:6" x14ac:dyDescent="0.2">
      <c r="C38" t="s">
        <v>193</v>
      </c>
      <c r="D38">
        <v>182.10499999999999</v>
      </c>
      <c r="F38">
        <f>1-F37</f>
        <v>0.5</v>
      </c>
    </row>
    <row r="40" spans="1:6" x14ac:dyDescent="0.2">
      <c r="C40" t="s">
        <v>194</v>
      </c>
      <c r="D40">
        <v>0.2</v>
      </c>
    </row>
    <row r="41" spans="1:6" x14ac:dyDescent="0.2">
      <c r="C41" t="s">
        <v>195</v>
      </c>
      <c r="D41">
        <v>100.36799999999999</v>
      </c>
    </row>
    <row r="42" spans="1:6" x14ac:dyDescent="0.2">
      <c r="C42" t="s">
        <v>202</v>
      </c>
      <c r="D42">
        <v>0.05</v>
      </c>
    </row>
    <row r="44" spans="1:6" x14ac:dyDescent="0.2">
      <c r="C44">
        <f>(SUMPRODUCT(D37:D38,F37:F38)/(1+D40))-D41</f>
        <v>34.464916666666682</v>
      </c>
    </row>
    <row r="46" spans="1:6" x14ac:dyDescent="0.2">
      <c r="A46" t="s">
        <v>197</v>
      </c>
      <c r="C46" t="s">
        <v>198</v>
      </c>
    </row>
    <row r="49" spans="1:13" x14ac:dyDescent="0.2">
      <c r="A49" t="s">
        <v>190</v>
      </c>
      <c r="C49" t="s">
        <v>199</v>
      </c>
    </row>
    <row r="51" spans="1:13" x14ac:dyDescent="0.2">
      <c r="B51" t="s">
        <v>201</v>
      </c>
      <c r="C51">
        <f>D37-$D$41*(1+$D$42)</f>
        <v>36.107600000000005</v>
      </c>
    </row>
    <row r="52" spans="1:13" x14ac:dyDescent="0.2">
      <c r="B52" t="s">
        <v>200</v>
      </c>
      <c r="C52">
        <f>D38-$D$41*(1+$D$42)</f>
        <v>76.718599999999995</v>
      </c>
    </row>
    <row r="54" spans="1:13" x14ac:dyDescent="0.2">
      <c r="B54" t="s">
        <v>203</v>
      </c>
    </row>
    <row r="55" spans="1:13" x14ac:dyDescent="0.2">
      <c r="B55">
        <f>C44+D41</f>
        <v>134.83291666666668</v>
      </c>
    </row>
    <row r="57" spans="1:13" x14ac:dyDescent="0.2">
      <c r="A57" t="s">
        <v>209</v>
      </c>
    </row>
    <row r="58" spans="1:13" x14ac:dyDescent="0.2">
      <c r="A58" t="s">
        <v>22</v>
      </c>
    </row>
    <row r="59" spans="1:13" x14ac:dyDescent="0.2">
      <c r="B59" s="48"/>
      <c r="C59" s="48" t="s">
        <v>204</v>
      </c>
      <c r="D59" s="48" t="s">
        <v>205</v>
      </c>
    </row>
    <row r="60" spans="1:13" x14ac:dyDescent="0.2">
      <c r="B60" s="48" t="s">
        <v>206</v>
      </c>
      <c r="C60" s="49">
        <v>50</v>
      </c>
      <c r="D60" s="49">
        <v>100</v>
      </c>
    </row>
    <row r="61" spans="1:13" x14ac:dyDescent="0.2">
      <c r="B61" s="48" t="s">
        <v>207</v>
      </c>
      <c r="C61" s="50">
        <v>0.4</v>
      </c>
      <c r="D61" s="50">
        <f>1-C61</f>
        <v>0.6</v>
      </c>
    </row>
    <row r="62" spans="1:13" x14ac:dyDescent="0.2">
      <c r="B62" s="48" t="s">
        <v>208</v>
      </c>
      <c r="C62" s="50">
        <v>0.45</v>
      </c>
      <c r="D62" s="50">
        <v>0.5</v>
      </c>
    </row>
    <row r="64" spans="1:13" x14ac:dyDescent="0.2">
      <c r="M64" s="55" t="s">
        <v>218</v>
      </c>
    </row>
    <row r="65" spans="2:24" x14ac:dyDescent="0.2">
      <c r="B65" s="51" t="s">
        <v>210</v>
      </c>
      <c r="C65" s="65" t="s">
        <v>211</v>
      </c>
      <c r="D65" s="65"/>
      <c r="E65" s="65" t="s">
        <v>212</v>
      </c>
      <c r="F65" s="65"/>
      <c r="I65" s="52"/>
      <c r="J65" s="52" t="s">
        <v>213</v>
      </c>
      <c r="K65" s="52" t="s">
        <v>212</v>
      </c>
      <c r="L65" s="48" t="s">
        <v>214</v>
      </c>
      <c r="N65" s="51" t="s">
        <v>210</v>
      </c>
      <c r="O65" s="51" t="s">
        <v>211</v>
      </c>
      <c r="P65" s="51"/>
      <c r="Q65" s="51" t="s">
        <v>212</v>
      </c>
      <c r="R65" s="51"/>
      <c r="T65" s="51" t="s">
        <v>210</v>
      </c>
      <c r="U65" s="57" t="s">
        <v>211</v>
      </c>
      <c r="V65" s="57"/>
      <c r="W65" s="65" t="s">
        <v>212</v>
      </c>
      <c r="X65" s="65"/>
    </row>
    <row r="66" spans="2:24" x14ac:dyDescent="0.2">
      <c r="B66" s="52"/>
      <c r="C66" s="52" t="s">
        <v>201</v>
      </c>
      <c r="D66" s="52" t="s">
        <v>200</v>
      </c>
      <c r="E66" s="52" t="s">
        <v>201</v>
      </c>
      <c r="F66" s="52" t="s">
        <v>200</v>
      </c>
      <c r="I66" s="51" t="s">
        <v>210</v>
      </c>
      <c r="J66" s="51" t="s">
        <v>215</v>
      </c>
      <c r="K66" s="51" t="s">
        <v>216</v>
      </c>
      <c r="L66" s="54" t="s">
        <v>217</v>
      </c>
      <c r="N66" s="52"/>
      <c r="O66" s="52" t="s">
        <v>201</v>
      </c>
      <c r="P66" s="52" t="s">
        <v>200</v>
      </c>
      <c r="Q66" s="52" t="s">
        <v>201</v>
      </c>
      <c r="R66" s="52" t="s">
        <v>200</v>
      </c>
      <c r="T66" s="52"/>
      <c r="U66" s="56" t="s">
        <v>219</v>
      </c>
      <c r="V66" s="56" t="s">
        <v>129</v>
      </c>
      <c r="W66" s="52" t="s">
        <v>219</v>
      </c>
      <c r="X66" s="52" t="s">
        <v>129</v>
      </c>
    </row>
    <row r="67" spans="2:24" x14ac:dyDescent="0.2">
      <c r="B67" s="52">
        <v>0</v>
      </c>
      <c r="C67" s="53">
        <f>MIN(B67,C$60)</f>
        <v>0</v>
      </c>
      <c r="D67" s="53">
        <f>MIN(B67,D$60)</f>
        <v>0</v>
      </c>
      <c r="E67" s="53">
        <f>C$60-C67</f>
        <v>50</v>
      </c>
      <c r="F67" s="53">
        <f>D$60-D67</f>
        <v>100</v>
      </c>
      <c r="I67" s="52">
        <v>0</v>
      </c>
      <c r="J67" s="48">
        <f>SUMPRODUCT(C67:D67,$C$62:$D$62)</f>
        <v>0</v>
      </c>
      <c r="K67" s="48">
        <f>SUMPRODUCT(E67:F67,$C$62:$D$62)</f>
        <v>72.5</v>
      </c>
      <c r="L67" s="48">
        <f>SUM(J67:K67)</f>
        <v>72.5</v>
      </c>
      <c r="N67" s="52">
        <v>0</v>
      </c>
      <c r="O67" s="56" t="e">
        <f>C67/$J67-1</f>
        <v>#DIV/0!</v>
      </c>
      <c r="P67" s="56" t="e">
        <f>D67/$J67-1</f>
        <v>#DIV/0!</v>
      </c>
      <c r="Q67" s="56">
        <f>E67/$K67-1</f>
        <v>-0.31034482758620685</v>
      </c>
      <c r="R67" s="56">
        <f>F67/$K67-1</f>
        <v>0.3793103448275863</v>
      </c>
      <c r="T67">
        <f>N67</f>
        <v>0</v>
      </c>
      <c r="U67" s="13">
        <v>0</v>
      </c>
      <c r="V67" s="13">
        <v>0</v>
      </c>
      <c r="W67" s="13">
        <f>SUMPRODUCT(Q67:R67,$C$61:$D$61)</f>
        <v>0.10344827586206902</v>
      </c>
      <c r="X67" s="13">
        <f>($C$62*(Q67-W95)^2+$D$62*(R67-W95)^2)^(1/2)</f>
        <v>0.33952824514448254</v>
      </c>
    </row>
    <row r="68" spans="2:24" x14ac:dyDescent="0.2">
      <c r="B68" s="52">
        <v>5</v>
      </c>
      <c r="C68" s="53">
        <f t="shared" ref="C68" si="0">MIN(B68,C$60)</f>
        <v>5</v>
      </c>
      <c r="D68" s="53">
        <f t="shared" ref="D68:D87" si="1">MIN(B68,D$60)</f>
        <v>5</v>
      </c>
      <c r="E68" s="53">
        <f t="shared" ref="E68:F87" si="2">C$60-C68</f>
        <v>45</v>
      </c>
      <c r="F68" s="53">
        <f t="shared" si="2"/>
        <v>95</v>
      </c>
      <c r="I68" s="52">
        <f t="shared" ref="I68:I87" si="3">I67+5</f>
        <v>5</v>
      </c>
      <c r="J68" s="48">
        <f t="shared" ref="J68:J87" si="4">SUMPRODUCT(C68:D68,$C$62:$D$62)</f>
        <v>4.75</v>
      </c>
      <c r="K68" s="48">
        <f t="shared" ref="K68:K87" si="5">SUMPRODUCT(E68:F68,$C$62:$D$62)</f>
        <v>67.75</v>
      </c>
      <c r="L68" s="48">
        <f t="shared" ref="L68:L87" si="6">SUM(J68:K68)</f>
        <v>72.5</v>
      </c>
      <c r="N68" s="52">
        <f t="shared" ref="N68:N87" si="7">N67+5</f>
        <v>5</v>
      </c>
      <c r="O68" s="56">
        <f t="shared" ref="O68:O87" si="8">C68/$J68-1</f>
        <v>5.2631578947368363E-2</v>
      </c>
      <c r="P68" s="56">
        <f t="shared" ref="P68:P87" si="9">D68/$J68-1</f>
        <v>5.2631578947368363E-2</v>
      </c>
      <c r="Q68" s="56">
        <f t="shared" ref="Q68:R87" si="10">E68/$K68-1</f>
        <v>-0.33579335793357934</v>
      </c>
      <c r="R68" s="56">
        <f t="shared" si="10"/>
        <v>0.40221402214022151</v>
      </c>
      <c r="T68">
        <f t="shared" ref="T68:T87" si="11">N68</f>
        <v>5</v>
      </c>
      <c r="U68" s="13">
        <f t="shared" ref="U68:U87" si="12">SUMPRODUCT(O68:P68,$C$61:$D$61)</f>
        <v>5.2631578947368363E-2</v>
      </c>
      <c r="V68" s="13">
        <f t="shared" ref="V68:V87" si="13">($C$62*(O68-U68)^2+$D$62*(P68-U68)^2)^(1/2)</f>
        <v>0</v>
      </c>
      <c r="W68" s="13">
        <f t="shared" ref="W68:W86" si="14">SUMPRODUCT(Q68:R68,$C$61:$D$61)</f>
        <v>0.10701107011070116</v>
      </c>
      <c r="X68" s="13">
        <f t="shared" ref="X68:X86" si="15">($C$62*(Q68-W96)^2+$D$62*(R68-W96)^2)^(1/2)</f>
        <v>0.36280682250702828</v>
      </c>
    </row>
    <row r="69" spans="2:24" x14ac:dyDescent="0.2">
      <c r="B69" s="52">
        <v>10</v>
      </c>
      <c r="C69" s="53">
        <f t="shared" ref="C69" si="16">MIN(B69,C$60)</f>
        <v>10</v>
      </c>
      <c r="D69" s="53">
        <f t="shared" si="1"/>
        <v>10</v>
      </c>
      <c r="E69" s="53">
        <f t="shared" si="2"/>
        <v>40</v>
      </c>
      <c r="F69" s="53">
        <f t="shared" si="2"/>
        <v>90</v>
      </c>
      <c r="I69" s="52">
        <f t="shared" si="3"/>
        <v>10</v>
      </c>
      <c r="J69" s="48">
        <f t="shared" si="4"/>
        <v>9.5</v>
      </c>
      <c r="K69" s="48">
        <f t="shared" si="5"/>
        <v>63</v>
      </c>
      <c r="L69" s="48">
        <f t="shared" si="6"/>
        <v>72.5</v>
      </c>
      <c r="N69" s="52">
        <f t="shared" si="7"/>
        <v>10</v>
      </c>
      <c r="O69" s="56">
        <f t="shared" si="8"/>
        <v>5.2631578947368363E-2</v>
      </c>
      <c r="P69" s="56">
        <f t="shared" si="9"/>
        <v>5.2631578947368363E-2</v>
      </c>
      <c r="Q69" s="56">
        <f t="shared" si="10"/>
        <v>-0.36507936507936511</v>
      </c>
      <c r="R69" s="56">
        <f t="shared" si="10"/>
        <v>0.4285714285714286</v>
      </c>
      <c r="T69">
        <f t="shared" si="11"/>
        <v>10</v>
      </c>
      <c r="U69" s="13">
        <f t="shared" si="12"/>
        <v>5.2631578947368363E-2</v>
      </c>
      <c r="V69" s="13">
        <f t="shared" si="13"/>
        <v>0</v>
      </c>
      <c r="W69" s="13">
        <f t="shared" si="14"/>
        <v>0.11111111111111113</v>
      </c>
      <c r="X69" s="13">
        <f t="shared" si="15"/>
        <v>0.38963323646336451</v>
      </c>
    </row>
    <row r="70" spans="2:24" x14ac:dyDescent="0.2">
      <c r="B70" s="52">
        <v>15</v>
      </c>
      <c r="C70" s="53">
        <f t="shared" ref="C70" si="17">MIN(B70,C$60)</f>
        <v>15</v>
      </c>
      <c r="D70" s="53">
        <f t="shared" si="1"/>
        <v>15</v>
      </c>
      <c r="E70" s="53">
        <f t="shared" si="2"/>
        <v>35</v>
      </c>
      <c r="F70" s="53">
        <f t="shared" si="2"/>
        <v>85</v>
      </c>
      <c r="I70" s="52">
        <f t="shared" si="3"/>
        <v>15</v>
      </c>
      <c r="J70" s="48">
        <f t="shared" si="4"/>
        <v>14.25</v>
      </c>
      <c r="K70" s="48">
        <f t="shared" si="5"/>
        <v>58.25</v>
      </c>
      <c r="L70" s="48">
        <f t="shared" si="6"/>
        <v>72.5</v>
      </c>
      <c r="N70" s="52">
        <f t="shared" si="7"/>
        <v>15</v>
      </c>
      <c r="O70" s="56">
        <f t="shared" si="8"/>
        <v>5.2631578947368363E-2</v>
      </c>
      <c r="P70" s="56">
        <f t="shared" si="9"/>
        <v>5.2631578947368363E-2</v>
      </c>
      <c r="Q70" s="56">
        <f t="shared" si="10"/>
        <v>-0.39914163090128751</v>
      </c>
      <c r="R70" s="56">
        <f t="shared" si="10"/>
        <v>0.45922746781115875</v>
      </c>
      <c r="T70">
        <f t="shared" si="11"/>
        <v>15</v>
      </c>
      <c r="U70" s="13">
        <f t="shared" si="12"/>
        <v>5.2631578947368363E-2</v>
      </c>
      <c r="V70" s="13">
        <f t="shared" si="13"/>
        <v>0</v>
      </c>
      <c r="W70" s="13">
        <f t="shared" si="14"/>
        <v>0.11587982832618021</v>
      </c>
      <c r="X70" s="13">
        <f t="shared" si="15"/>
        <v>0.42087557814568816</v>
      </c>
    </row>
    <row r="71" spans="2:24" x14ac:dyDescent="0.2">
      <c r="B71" s="52">
        <v>20</v>
      </c>
      <c r="C71" s="53">
        <f t="shared" ref="C71" si="18">MIN(B71,C$60)</f>
        <v>20</v>
      </c>
      <c r="D71" s="53">
        <f t="shared" si="1"/>
        <v>20</v>
      </c>
      <c r="E71" s="53">
        <f t="shared" si="2"/>
        <v>30</v>
      </c>
      <c r="F71" s="53">
        <f t="shared" si="2"/>
        <v>80</v>
      </c>
      <c r="I71" s="52">
        <f t="shared" si="3"/>
        <v>20</v>
      </c>
      <c r="J71" s="48">
        <f t="shared" si="4"/>
        <v>19</v>
      </c>
      <c r="K71" s="48">
        <f t="shared" si="5"/>
        <v>53.5</v>
      </c>
      <c r="L71" s="48">
        <f t="shared" si="6"/>
        <v>72.5</v>
      </c>
      <c r="N71" s="52">
        <f t="shared" si="7"/>
        <v>20</v>
      </c>
      <c r="O71" s="56">
        <f t="shared" si="8"/>
        <v>5.2631578947368363E-2</v>
      </c>
      <c r="P71" s="56">
        <f t="shared" si="9"/>
        <v>5.2631578947368363E-2</v>
      </c>
      <c r="Q71" s="56">
        <f t="shared" si="10"/>
        <v>-0.43925233644859818</v>
      </c>
      <c r="R71" s="56">
        <f t="shared" si="10"/>
        <v>0.49532710280373826</v>
      </c>
      <c r="T71">
        <f t="shared" si="11"/>
        <v>20</v>
      </c>
      <c r="U71" s="13">
        <f t="shared" si="12"/>
        <v>5.2631578947368363E-2</v>
      </c>
      <c r="V71" s="13">
        <f t="shared" si="13"/>
        <v>0</v>
      </c>
      <c r="W71" s="13">
        <f t="shared" si="14"/>
        <v>0.12149532710280367</v>
      </c>
      <c r="X71" s="13">
        <f t="shared" si="15"/>
        <v>0.45771022074012196</v>
      </c>
    </row>
    <row r="72" spans="2:24" x14ac:dyDescent="0.2">
      <c r="B72" s="52">
        <v>25</v>
      </c>
      <c r="C72" s="53">
        <f t="shared" ref="C72" si="19">MIN(B72,C$60)</f>
        <v>25</v>
      </c>
      <c r="D72" s="53">
        <f t="shared" si="1"/>
        <v>25</v>
      </c>
      <c r="E72" s="53">
        <f t="shared" si="2"/>
        <v>25</v>
      </c>
      <c r="F72" s="53">
        <f t="shared" si="2"/>
        <v>75</v>
      </c>
      <c r="I72" s="52">
        <f t="shared" si="3"/>
        <v>25</v>
      </c>
      <c r="J72" s="48">
        <f t="shared" si="4"/>
        <v>23.75</v>
      </c>
      <c r="K72" s="48">
        <f t="shared" si="5"/>
        <v>48.75</v>
      </c>
      <c r="L72" s="48">
        <f t="shared" si="6"/>
        <v>72.5</v>
      </c>
      <c r="N72" s="52">
        <f t="shared" si="7"/>
        <v>25</v>
      </c>
      <c r="O72" s="56">
        <f t="shared" si="8"/>
        <v>5.2631578947368363E-2</v>
      </c>
      <c r="P72" s="56">
        <f t="shared" si="9"/>
        <v>5.2631578947368363E-2</v>
      </c>
      <c r="Q72" s="56">
        <f t="shared" si="10"/>
        <v>-0.48717948717948723</v>
      </c>
      <c r="R72" s="56">
        <f t="shared" si="10"/>
        <v>0.53846153846153855</v>
      </c>
      <c r="T72">
        <f t="shared" si="11"/>
        <v>25</v>
      </c>
      <c r="U72" s="13">
        <f t="shared" si="12"/>
        <v>5.2631578947368363E-2</v>
      </c>
      <c r="V72" s="13">
        <f t="shared" si="13"/>
        <v>0</v>
      </c>
      <c r="W72" s="13">
        <f t="shared" si="14"/>
        <v>0.12820512820512819</v>
      </c>
      <c r="X72" s="13">
        <f t="shared" si="15"/>
        <v>0.50177200791693644</v>
      </c>
    </row>
    <row r="73" spans="2:24" x14ac:dyDescent="0.2">
      <c r="B73" s="52">
        <v>30</v>
      </c>
      <c r="C73" s="53">
        <f t="shared" ref="C73" si="20">MIN(B73,C$60)</f>
        <v>30</v>
      </c>
      <c r="D73" s="53">
        <f t="shared" si="1"/>
        <v>30</v>
      </c>
      <c r="E73" s="53">
        <f t="shared" si="2"/>
        <v>20</v>
      </c>
      <c r="F73" s="53">
        <f t="shared" si="2"/>
        <v>70</v>
      </c>
      <c r="I73" s="52">
        <f t="shared" si="3"/>
        <v>30</v>
      </c>
      <c r="J73" s="48">
        <f t="shared" si="4"/>
        <v>28.5</v>
      </c>
      <c r="K73" s="48">
        <f t="shared" si="5"/>
        <v>44</v>
      </c>
      <c r="L73" s="48">
        <f t="shared" si="6"/>
        <v>72.5</v>
      </c>
      <c r="N73" s="52">
        <f t="shared" si="7"/>
        <v>30</v>
      </c>
      <c r="O73" s="56">
        <f t="shared" si="8"/>
        <v>5.2631578947368363E-2</v>
      </c>
      <c r="P73" s="56">
        <f t="shared" si="9"/>
        <v>5.2631578947368363E-2</v>
      </c>
      <c r="Q73" s="56">
        <f t="shared" si="10"/>
        <v>-0.54545454545454541</v>
      </c>
      <c r="R73" s="56">
        <f t="shared" si="10"/>
        <v>0.59090909090909083</v>
      </c>
      <c r="T73">
        <f t="shared" si="11"/>
        <v>30</v>
      </c>
      <c r="U73" s="13">
        <f t="shared" si="12"/>
        <v>5.2631578947368363E-2</v>
      </c>
      <c r="V73" s="13">
        <f t="shared" si="13"/>
        <v>0</v>
      </c>
      <c r="W73" s="13">
        <f t="shared" si="14"/>
        <v>0.13636363636363633</v>
      </c>
      <c r="X73" s="13">
        <f t="shared" si="15"/>
        <v>0.55540172342203364</v>
      </c>
    </row>
    <row r="74" spans="2:24" x14ac:dyDescent="0.2">
      <c r="B74" s="52">
        <v>35</v>
      </c>
      <c r="C74" s="53">
        <f t="shared" ref="C74" si="21">MIN(B74,C$60)</f>
        <v>35</v>
      </c>
      <c r="D74" s="53">
        <f t="shared" si="1"/>
        <v>35</v>
      </c>
      <c r="E74" s="53">
        <f t="shared" si="2"/>
        <v>15</v>
      </c>
      <c r="F74" s="53">
        <f t="shared" si="2"/>
        <v>65</v>
      </c>
      <c r="I74" s="52">
        <f t="shared" si="3"/>
        <v>35</v>
      </c>
      <c r="J74" s="48">
        <f t="shared" si="4"/>
        <v>33.25</v>
      </c>
      <c r="K74" s="48">
        <f t="shared" si="5"/>
        <v>39.25</v>
      </c>
      <c r="L74" s="48">
        <f t="shared" si="6"/>
        <v>72.5</v>
      </c>
      <c r="N74" s="52">
        <f t="shared" si="7"/>
        <v>35</v>
      </c>
      <c r="O74" s="56">
        <f t="shared" si="8"/>
        <v>5.2631578947368363E-2</v>
      </c>
      <c r="P74" s="56">
        <f t="shared" si="9"/>
        <v>5.2631578947368363E-2</v>
      </c>
      <c r="Q74" s="56">
        <f t="shared" si="10"/>
        <v>-0.61783439490445857</v>
      </c>
      <c r="R74" s="56">
        <f t="shared" si="10"/>
        <v>0.65605095541401282</v>
      </c>
      <c r="T74">
        <f t="shared" si="11"/>
        <v>35</v>
      </c>
      <c r="U74" s="13">
        <f t="shared" si="12"/>
        <v>5.2631578947368363E-2</v>
      </c>
      <c r="V74" s="13">
        <f t="shared" si="13"/>
        <v>0</v>
      </c>
      <c r="W74" s="13">
        <f t="shared" si="14"/>
        <v>0.14649681528662423</v>
      </c>
      <c r="X74" s="13">
        <f t="shared" si="15"/>
        <v>0.62207325198641261</v>
      </c>
    </row>
    <row r="75" spans="2:24" x14ac:dyDescent="0.2">
      <c r="B75" s="52">
        <v>40</v>
      </c>
      <c r="C75" s="53">
        <f t="shared" ref="C75" si="22">MIN(B75,C$60)</f>
        <v>40</v>
      </c>
      <c r="D75" s="53">
        <f t="shared" si="1"/>
        <v>40</v>
      </c>
      <c r="E75" s="53">
        <f t="shared" si="2"/>
        <v>10</v>
      </c>
      <c r="F75" s="53">
        <f t="shared" si="2"/>
        <v>60</v>
      </c>
      <c r="I75" s="52">
        <f t="shared" si="3"/>
        <v>40</v>
      </c>
      <c r="J75" s="48">
        <f t="shared" si="4"/>
        <v>38</v>
      </c>
      <c r="K75" s="48">
        <f t="shared" si="5"/>
        <v>34.5</v>
      </c>
      <c r="L75" s="48">
        <f t="shared" si="6"/>
        <v>72.5</v>
      </c>
      <c r="N75" s="52">
        <f t="shared" si="7"/>
        <v>40</v>
      </c>
      <c r="O75" s="56">
        <f t="shared" si="8"/>
        <v>5.2631578947368363E-2</v>
      </c>
      <c r="P75" s="56">
        <f t="shared" si="9"/>
        <v>5.2631578947368363E-2</v>
      </c>
      <c r="Q75" s="56">
        <f t="shared" si="10"/>
        <v>-0.71014492753623193</v>
      </c>
      <c r="R75" s="56">
        <f t="shared" si="10"/>
        <v>0.73913043478260865</v>
      </c>
      <c r="T75">
        <f t="shared" si="11"/>
        <v>40</v>
      </c>
      <c r="U75" s="13">
        <f t="shared" si="12"/>
        <v>5.2631578947368363E-2</v>
      </c>
      <c r="V75" s="13">
        <f t="shared" si="13"/>
        <v>0</v>
      </c>
      <c r="W75" s="13">
        <f t="shared" si="14"/>
        <v>0.15942028985507239</v>
      </c>
      <c r="X75" s="13">
        <f t="shared" si="15"/>
        <v>0.70717361231766285</v>
      </c>
    </row>
    <row r="76" spans="2:24" x14ac:dyDescent="0.2">
      <c r="B76" s="52">
        <v>45</v>
      </c>
      <c r="C76" s="53">
        <f t="shared" ref="C76" si="23">MIN(B76,C$60)</f>
        <v>45</v>
      </c>
      <c r="D76" s="53">
        <f t="shared" si="1"/>
        <v>45</v>
      </c>
      <c r="E76" s="53">
        <f t="shared" si="2"/>
        <v>5</v>
      </c>
      <c r="F76" s="53">
        <f t="shared" si="2"/>
        <v>55</v>
      </c>
      <c r="I76" s="52">
        <f t="shared" si="3"/>
        <v>45</v>
      </c>
      <c r="J76" s="48">
        <f t="shared" si="4"/>
        <v>42.75</v>
      </c>
      <c r="K76" s="48">
        <f t="shared" si="5"/>
        <v>29.75</v>
      </c>
      <c r="L76" s="48">
        <f t="shared" si="6"/>
        <v>72.5</v>
      </c>
      <c r="N76" s="52">
        <f t="shared" si="7"/>
        <v>45</v>
      </c>
      <c r="O76" s="56">
        <f t="shared" si="8"/>
        <v>5.2631578947368363E-2</v>
      </c>
      <c r="P76" s="56">
        <f t="shared" si="9"/>
        <v>5.2631578947368363E-2</v>
      </c>
      <c r="Q76" s="56">
        <f t="shared" si="10"/>
        <v>-0.83193277310924363</v>
      </c>
      <c r="R76" s="56">
        <f t="shared" si="10"/>
        <v>0.84873949579831942</v>
      </c>
      <c r="T76">
        <f t="shared" si="11"/>
        <v>45</v>
      </c>
      <c r="U76" s="13">
        <f t="shared" si="12"/>
        <v>5.2631578947368363E-2</v>
      </c>
      <c r="V76" s="13">
        <f t="shared" si="13"/>
        <v>0</v>
      </c>
      <c r="W76" s="13">
        <f t="shared" si="14"/>
        <v>0.17647058823529421</v>
      </c>
      <c r="X76" s="13">
        <f t="shared" si="15"/>
        <v>0.81953024861926183</v>
      </c>
    </row>
    <row r="77" spans="2:24" x14ac:dyDescent="0.2">
      <c r="B77" s="52">
        <v>50</v>
      </c>
      <c r="C77" s="53">
        <f t="shared" ref="C77" si="24">MIN(B77,C$60)</f>
        <v>50</v>
      </c>
      <c r="D77" s="53">
        <f t="shared" si="1"/>
        <v>50</v>
      </c>
      <c r="E77" s="53">
        <f t="shared" si="2"/>
        <v>0</v>
      </c>
      <c r="F77" s="53">
        <f t="shared" si="2"/>
        <v>50</v>
      </c>
      <c r="I77" s="52">
        <f t="shared" si="3"/>
        <v>50</v>
      </c>
      <c r="J77" s="48">
        <f t="shared" si="4"/>
        <v>47.5</v>
      </c>
      <c r="K77" s="48">
        <f t="shared" si="5"/>
        <v>25</v>
      </c>
      <c r="L77" s="48">
        <f t="shared" si="6"/>
        <v>72.5</v>
      </c>
      <c r="N77" s="52">
        <f t="shared" si="7"/>
        <v>50</v>
      </c>
      <c r="O77" s="56">
        <f t="shared" si="8"/>
        <v>5.2631578947368363E-2</v>
      </c>
      <c r="P77" s="56">
        <f t="shared" si="9"/>
        <v>5.2631578947368363E-2</v>
      </c>
      <c r="Q77" s="56">
        <f t="shared" si="10"/>
        <v>-1</v>
      </c>
      <c r="R77" s="56">
        <f t="shared" si="10"/>
        <v>1</v>
      </c>
      <c r="T77">
        <f t="shared" si="11"/>
        <v>50</v>
      </c>
      <c r="U77" s="13">
        <f t="shared" si="12"/>
        <v>5.2631578947368363E-2</v>
      </c>
      <c r="V77" s="13">
        <f t="shared" si="13"/>
        <v>0</v>
      </c>
      <c r="W77" s="13">
        <f t="shared" si="14"/>
        <v>0.19999999999999996</v>
      </c>
      <c r="X77" s="13">
        <f t="shared" si="15"/>
        <v>0.97467943448089633</v>
      </c>
    </row>
    <row r="78" spans="2:24" x14ac:dyDescent="0.2">
      <c r="B78" s="52">
        <v>55</v>
      </c>
      <c r="C78" s="53">
        <f t="shared" ref="C78" si="25">MIN(B78,C$60)</f>
        <v>50</v>
      </c>
      <c r="D78" s="53">
        <f t="shared" si="1"/>
        <v>55</v>
      </c>
      <c r="E78" s="53">
        <f t="shared" si="2"/>
        <v>0</v>
      </c>
      <c r="F78" s="53">
        <f>D$60-D78</f>
        <v>45</v>
      </c>
      <c r="I78" s="52">
        <f t="shared" si="3"/>
        <v>55</v>
      </c>
      <c r="J78" s="48">
        <f t="shared" si="4"/>
        <v>50</v>
      </c>
      <c r="K78" s="48">
        <f t="shared" si="5"/>
        <v>22.5</v>
      </c>
      <c r="L78" s="48">
        <f t="shared" si="6"/>
        <v>72.5</v>
      </c>
      <c r="N78" s="52">
        <f t="shared" si="7"/>
        <v>55</v>
      </c>
      <c r="O78" s="56">
        <f t="shared" si="8"/>
        <v>0</v>
      </c>
      <c r="P78" s="56">
        <f t="shared" si="9"/>
        <v>0.10000000000000009</v>
      </c>
      <c r="Q78" s="56">
        <f t="shared" si="10"/>
        <v>-1</v>
      </c>
      <c r="R78" s="56">
        <f t="shared" si="10"/>
        <v>1</v>
      </c>
      <c r="T78">
        <f t="shared" si="11"/>
        <v>55</v>
      </c>
      <c r="U78" s="13">
        <f t="shared" si="12"/>
        <v>6.0000000000000053E-2</v>
      </c>
      <c r="V78" s="13">
        <f t="shared" si="13"/>
        <v>4.9193495504995417E-2</v>
      </c>
      <c r="W78" s="13">
        <f t="shared" si="14"/>
        <v>0.19999999999999996</v>
      </c>
      <c r="X78" s="13">
        <f t="shared" si="15"/>
        <v>0.97467943448089633</v>
      </c>
    </row>
    <row r="79" spans="2:24" x14ac:dyDescent="0.2">
      <c r="B79" s="52">
        <v>60</v>
      </c>
      <c r="C79" s="53">
        <f t="shared" ref="C79" si="26">MIN(B79,C$60)</f>
        <v>50</v>
      </c>
      <c r="D79" s="53">
        <f t="shared" si="1"/>
        <v>60</v>
      </c>
      <c r="E79" s="53">
        <f t="shared" si="2"/>
        <v>0</v>
      </c>
      <c r="F79" s="53">
        <f t="shared" si="2"/>
        <v>40</v>
      </c>
      <c r="I79" s="52">
        <f t="shared" si="3"/>
        <v>60</v>
      </c>
      <c r="J79" s="48">
        <f t="shared" si="4"/>
        <v>52.5</v>
      </c>
      <c r="K79" s="48">
        <f t="shared" si="5"/>
        <v>20</v>
      </c>
      <c r="L79" s="48">
        <f t="shared" si="6"/>
        <v>72.5</v>
      </c>
      <c r="N79" s="52">
        <f t="shared" si="7"/>
        <v>60</v>
      </c>
      <c r="O79" s="56">
        <f t="shared" si="8"/>
        <v>-4.7619047619047672E-2</v>
      </c>
      <c r="P79" s="56">
        <f t="shared" si="9"/>
        <v>0.14285714285714279</v>
      </c>
      <c r="Q79" s="56">
        <f t="shared" si="10"/>
        <v>-1</v>
      </c>
      <c r="R79" s="56">
        <f t="shared" si="10"/>
        <v>1</v>
      </c>
      <c r="T79">
        <f t="shared" si="11"/>
        <v>60</v>
      </c>
      <c r="U79" s="13">
        <f t="shared" si="12"/>
        <v>6.6666666666666596E-2</v>
      </c>
      <c r="V79" s="13">
        <f t="shared" si="13"/>
        <v>9.3701896199991183E-2</v>
      </c>
      <c r="W79" s="13">
        <f t="shared" si="14"/>
        <v>0.19999999999999996</v>
      </c>
      <c r="X79" s="13">
        <f t="shared" si="15"/>
        <v>0.97467943448089633</v>
      </c>
    </row>
    <row r="80" spans="2:24" x14ac:dyDescent="0.2">
      <c r="B80" s="52">
        <v>65</v>
      </c>
      <c r="C80" s="53">
        <f t="shared" ref="C80" si="27">MIN(B80,C$60)</f>
        <v>50</v>
      </c>
      <c r="D80" s="53">
        <f t="shared" si="1"/>
        <v>65</v>
      </c>
      <c r="E80" s="53">
        <f t="shared" si="2"/>
        <v>0</v>
      </c>
      <c r="F80" s="53">
        <f t="shared" si="2"/>
        <v>35</v>
      </c>
      <c r="I80" s="52">
        <f t="shared" si="3"/>
        <v>65</v>
      </c>
      <c r="J80" s="48">
        <f t="shared" si="4"/>
        <v>55</v>
      </c>
      <c r="K80" s="48">
        <f t="shared" si="5"/>
        <v>17.5</v>
      </c>
      <c r="L80" s="48">
        <f t="shared" si="6"/>
        <v>72.5</v>
      </c>
      <c r="N80" s="52">
        <f t="shared" si="7"/>
        <v>65</v>
      </c>
      <c r="O80" s="56">
        <f t="shared" si="8"/>
        <v>-9.0909090909090939E-2</v>
      </c>
      <c r="P80" s="56">
        <f t="shared" si="9"/>
        <v>0.18181818181818188</v>
      </c>
      <c r="Q80" s="56">
        <f t="shared" si="10"/>
        <v>-1</v>
      </c>
      <c r="R80" s="56">
        <f t="shared" si="10"/>
        <v>1</v>
      </c>
      <c r="T80">
        <f t="shared" si="11"/>
        <v>65</v>
      </c>
      <c r="U80" s="13">
        <f t="shared" si="12"/>
        <v>7.2727272727272751E-2</v>
      </c>
      <c r="V80" s="13">
        <f t="shared" si="13"/>
        <v>0.13416407864998742</v>
      </c>
      <c r="W80" s="13">
        <f t="shared" si="14"/>
        <v>0.19999999999999996</v>
      </c>
      <c r="X80" s="13">
        <f t="shared" si="15"/>
        <v>0.97467943448089633</v>
      </c>
    </row>
    <row r="81" spans="2:24" x14ac:dyDescent="0.2">
      <c r="B81" s="52">
        <v>70</v>
      </c>
      <c r="C81" s="53">
        <f t="shared" ref="C81" si="28">MIN(B81,C$60)</f>
        <v>50</v>
      </c>
      <c r="D81" s="53">
        <f t="shared" si="1"/>
        <v>70</v>
      </c>
      <c r="E81" s="53">
        <f t="shared" si="2"/>
        <v>0</v>
      </c>
      <c r="F81" s="53">
        <f t="shared" si="2"/>
        <v>30</v>
      </c>
      <c r="I81" s="52">
        <f t="shared" si="3"/>
        <v>70</v>
      </c>
      <c r="J81" s="48">
        <f t="shared" si="4"/>
        <v>57.5</v>
      </c>
      <c r="K81" s="48">
        <f t="shared" si="5"/>
        <v>15</v>
      </c>
      <c r="L81" s="48">
        <f t="shared" si="6"/>
        <v>72.5</v>
      </c>
      <c r="N81" s="52">
        <f t="shared" si="7"/>
        <v>70</v>
      </c>
      <c r="O81" s="56">
        <f t="shared" si="8"/>
        <v>-0.13043478260869568</v>
      </c>
      <c r="P81" s="56">
        <f t="shared" si="9"/>
        <v>0.21739130434782616</v>
      </c>
      <c r="Q81" s="56">
        <f t="shared" si="10"/>
        <v>-1</v>
      </c>
      <c r="R81" s="56">
        <f t="shared" si="10"/>
        <v>1</v>
      </c>
      <c r="T81">
        <f t="shared" si="11"/>
        <v>70</v>
      </c>
      <c r="U81" s="13">
        <f t="shared" si="12"/>
        <v>7.8260869565217439E-2</v>
      </c>
      <c r="V81" s="13">
        <f t="shared" si="13"/>
        <v>0.17110781045215787</v>
      </c>
      <c r="W81" s="13">
        <f t="shared" si="14"/>
        <v>0.19999999999999996</v>
      </c>
      <c r="X81" s="13">
        <f t="shared" si="15"/>
        <v>0.97467943448089633</v>
      </c>
    </row>
    <row r="82" spans="2:24" x14ac:dyDescent="0.2">
      <c r="B82" s="52">
        <v>75</v>
      </c>
      <c r="C82" s="53">
        <f t="shared" ref="C82" si="29">MIN(B82,C$60)</f>
        <v>50</v>
      </c>
      <c r="D82" s="53">
        <f t="shared" si="1"/>
        <v>75</v>
      </c>
      <c r="E82" s="53">
        <f t="shared" si="2"/>
        <v>0</v>
      </c>
      <c r="F82" s="53">
        <f t="shared" si="2"/>
        <v>25</v>
      </c>
      <c r="I82" s="52">
        <f t="shared" si="3"/>
        <v>75</v>
      </c>
      <c r="J82" s="48">
        <f t="shared" si="4"/>
        <v>60</v>
      </c>
      <c r="K82" s="48">
        <f t="shared" si="5"/>
        <v>12.5</v>
      </c>
      <c r="L82" s="48">
        <f t="shared" si="6"/>
        <v>72.5</v>
      </c>
      <c r="N82" s="52">
        <f t="shared" si="7"/>
        <v>75</v>
      </c>
      <c r="O82" s="56">
        <f t="shared" si="8"/>
        <v>-0.16666666666666663</v>
      </c>
      <c r="P82" s="56">
        <f t="shared" si="9"/>
        <v>0.25</v>
      </c>
      <c r="Q82" s="56">
        <f>E82/$K82-1</f>
        <v>-1</v>
      </c>
      <c r="R82" s="56">
        <f t="shared" si="10"/>
        <v>1</v>
      </c>
      <c r="T82">
        <f t="shared" si="11"/>
        <v>75</v>
      </c>
      <c r="U82" s="13">
        <f t="shared" si="12"/>
        <v>8.3333333333333343E-2</v>
      </c>
      <c r="V82" s="13">
        <f t="shared" si="13"/>
        <v>0.20497289793748069</v>
      </c>
      <c r="W82" s="13">
        <f t="shared" si="14"/>
        <v>0.19999999999999996</v>
      </c>
      <c r="X82" s="13">
        <f t="shared" si="15"/>
        <v>0.97467943448089633</v>
      </c>
    </row>
    <row r="83" spans="2:24" x14ac:dyDescent="0.2">
      <c r="B83" s="52">
        <v>80</v>
      </c>
      <c r="C83" s="53">
        <f t="shared" ref="C83" si="30">MIN(B83,C$60)</f>
        <v>50</v>
      </c>
      <c r="D83" s="53">
        <f t="shared" si="1"/>
        <v>80</v>
      </c>
      <c r="E83" s="53">
        <f t="shared" si="2"/>
        <v>0</v>
      </c>
      <c r="F83" s="53">
        <f t="shared" si="2"/>
        <v>20</v>
      </c>
      <c r="I83" s="52">
        <f t="shared" si="3"/>
        <v>80</v>
      </c>
      <c r="J83" s="48">
        <f t="shared" si="4"/>
        <v>62.5</v>
      </c>
      <c r="K83" s="48">
        <f t="shared" si="5"/>
        <v>10</v>
      </c>
      <c r="L83" s="48">
        <f t="shared" si="6"/>
        <v>72.5</v>
      </c>
      <c r="N83" s="52">
        <f t="shared" si="7"/>
        <v>80</v>
      </c>
      <c r="O83" s="56">
        <f t="shared" si="8"/>
        <v>-0.19999999999999996</v>
      </c>
      <c r="P83" s="56">
        <f t="shared" si="9"/>
        <v>0.28000000000000003</v>
      </c>
      <c r="Q83" s="56">
        <f>E83/$K83-1</f>
        <v>-1</v>
      </c>
      <c r="R83" s="56">
        <f t="shared" si="10"/>
        <v>1</v>
      </c>
      <c r="T83">
        <f t="shared" si="11"/>
        <v>80</v>
      </c>
      <c r="U83" s="13">
        <f t="shared" si="12"/>
        <v>8.8000000000000023E-2</v>
      </c>
      <c r="V83" s="13">
        <f t="shared" si="13"/>
        <v>0.23612877842397778</v>
      </c>
      <c r="W83" s="13">
        <f t="shared" si="14"/>
        <v>0.19999999999999996</v>
      </c>
      <c r="X83" s="13">
        <f t="shared" si="15"/>
        <v>0.97467943448089633</v>
      </c>
    </row>
    <row r="84" spans="2:24" x14ac:dyDescent="0.2">
      <c r="B84" s="52">
        <v>85</v>
      </c>
      <c r="C84" s="53">
        <f t="shared" ref="C84" si="31">MIN(B84,C$60)</f>
        <v>50</v>
      </c>
      <c r="D84" s="53">
        <f t="shared" si="1"/>
        <v>85</v>
      </c>
      <c r="E84" s="53">
        <f t="shared" si="2"/>
        <v>0</v>
      </c>
      <c r="F84" s="53">
        <f t="shared" si="2"/>
        <v>15</v>
      </c>
      <c r="I84" s="52">
        <f t="shared" si="3"/>
        <v>85</v>
      </c>
      <c r="J84" s="48">
        <f t="shared" si="4"/>
        <v>65</v>
      </c>
      <c r="K84" s="48">
        <f t="shared" si="5"/>
        <v>7.5</v>
      </c>
      <c r="L84" s="48">
        <f t="shared" si="6"/>
        <v>72.5</v>
      </c>
      <c r="N84" s="52">
        <f t="shared" si="7"/>
        <v>85</v>
      </c>
      <c r="O84" s="56">
        <f t="shared" si="8"/>
        <v>-0.23076923076923073</v>
      </c>
      <c r="P84" s="56">
        <f t="shared" si="9"/>
        <v>0.30769230769230771</v>
      </c>
      <c r="Q84" s="56">
        <f>E84/$K84-1</f>
        <v>-1</v>
      </c>
      <c r="R84" s="56">
        <f t="shared" si="10"/>
        <v>1</v>
      </c>
      <c r="T84">
        <f t="shared" si="11"/>
        <v>85</v>
      </c>
      <c r="U84" s="13">
        <f t="shared" si="12"/>
        <v>9.2307692307692327E-2</v>
      </c>
      <c r="V84" s="13">
        <f t="shared" si="13"/>
        <v>0.26488805271920585</v>
      </c>
      <c r="W84" s="13">
        <f t="shared" si="14"/>
        <v>0.19999999999999996</v>
      </c>
      <c r="X84" s="13">
        <f t="shared" si="15"/>
        <v>0.97467943448089633</v>
      </c>
    </row>
    <row r="85" spans="2:24" x14ac:dyDescent="0.2">
      <c r="B85" s="52">
        <v>90</v>
      </c>
      <c r="C85" s="53">
        <f t="shared" ref="C85" si="32">MIN(B85,C$60)</f>
        <v>50</v>
      </c>
      <c r="D85" s="53">
        <f t="shared" si="1"/>
        <v>90</v>
      </c>
      <c r="E85" s="53">
        <f t="shared" si="2"/>
        <v>0</v>
      </c>
      <c r="F85" s="53">
        <f t="shared" si="2"/>
        <v>10</v>
      </c>
      <c r="I85" s="52">
        <f t="shared" si="3"/>
        <v>90</v>
      </c>
      <c r="J85" s="48">
        <f t="shared" si="4"/>
        <v>67.5</v>
      </c>
      <c r="K85" s="48">
        <f t="shared" si="5"/>
        <v>5</v>
      </c>
      <c r="L85" s="48">
        <f t="shared" si="6"/>
        <v>72.5</v>
      </c>
      <c r="N85" s="52">
        <f t="shared" si="7"/>
        <v>90</v>
      </c>
      <c r="O85" s="56">
        <f t="shared" si="8"/>
        <v>-0.2592592592592593</v>
      </c>
      <c r="P85" s="56">
        <f t="shared" si="9"/>
        <v>0.33333333333333326</v>
      </c>
      <c r="Q85" s="56">
        <f>E85/$K85-1</f>
        <v>-1</v>
      </c>
      <c r="R85" s="56">
        <f t="shared" si="10"/>
        <v>1</v>
      </c>
      <c r="T85">
        <f t="shared" si="11"/>
        <v>90</v>
      </c>
      <c r="U85" s="13">
        <f t="shared" si="12"/>
        <v>9.6296296296296227E-2</v>
      </c>
      <c r="V85" s="13">
        <f t="shared" si="13"/>
        <v>0.29151701039997258</v>
      </c>
      <c r="W85" s="13">
        <f t="shared" si="14"/>
        <v>0.19999999999999996</v>
      </c>
      <c r="X85" s="13">
        <f t="shared" si="15"/>
        <v>0.97467943448089633</v>
      </c>
    </row>
    <row r="86" spans="2:24" x14ac:dyDescent="0.2">
      <c r="B86" s="52">
        <v>95</v>
      </c>
      <c r="C86" s="53">
        <f t="shared" ref="C86" si="33">MIN(B86,C$60)</f>
        <v>50</v>
      </c>
      <c r="D86" s="53">
        <f t="shared" si="1"/>
        <v>95</v>
      </c>
      <c r="E86" s="53">
        <f t="shared" si="2"/>
        <v>0</v>
      </c>
      <c r="F86" s="53">
        <f t="shared" si="2"/>
        <v>5</v>
      </c>
      <c r="I86" s="52">
        <f t="shared" si="3"/>
        <v>95</v>
      </c>
      <c r="J86" s="48">
        <f t="shared" si="4"/>
        <v>70</v>
      </c>
      <c r="K86" s="48">
        <f t="shared" si="5"/>
        <v>2.5</v>
      </c>
      <c r="L86" s="48">
        <f t="shared" si="6"/>
        <v>72.5</v>
      </c>
      <c r="N86" s="52">
        <f t="shared" si="7"/>
        <v>95</v>
      </c>
      <c r="O86" s="56">
        <f t="shared" si="8"/>
        <v>-0.2857142857142857</v>
      </c>
      <c r="P86" s="56">
        <f t="shared" si="9"/>
        <v>0.35714285714285721</v>
      </c>
      <c r="Q86" s="56">
        <f>E86/$K86-1</f>
        <v>-1</v>
      </c>
      <c r="R86" s="56">
        <f t="shared" si="10"/>
        <v>1</v>
      </c>
      <c r="T86">
        <f t="shared" si="11"/>
        <v>95</v>
      </c>
      <c r="U86" s="13">
        <f t="shared" si="12"/>
        <v>0.10000000000000005</v>
      </c>
      <c r="V86" s="13">
        <f t="shared" si="13"/>
        <v>0.3162438996749703</v>
      </c>
      <c r="W86" s="13">
        <f t="shared" si="14"/>
        <v>0.19999999999999996</v>
      </c>
      <c r="X86" s="13">
        <f t="shared" si="15"/>
        <v>0.97467943448089633</v>
      </c>
    </row>
    <row r="87" spans="2:24" x14ac:dyDescent="0.2">
      <c r="B87" s="52">
        <v>100</v>
      </c>
      <c r="C87" s="53">
        <f t="shared" ref="C87" si="34">MIN(B87,C$60)</f>
        <v>50</v>
      </c>
      <c r="D87" s="53">
        <f t="shared" si="1"/>
        <v>100</v>
      </c>
      <c r="E87" s="53">
        <f t="shared" si="2"/>
        <v>0</v>
      </c>
      <c r="F87" s="53">
        <f t="shared" si="2"/>
        <v>0</v>
      </c>
      <c r="I87" s="52">
        <f t="shared" si="3"/>
        <v>100</v>
      </c>
      <c r="J87" s="48">
        <f t="shared" si="4"/>
        <v>72.5</v>
      </c>
      <c r="K87" s="48">
        <f t="shared" si="5"/>
        <v>0</v>
      </c>
      <c r="L87" s="48">
        <f t="shared" si="6"/>
        <v>72.5</v>
      </c>
      <c r="N87" s="52">
        <f t="shared" si="7"/>
        <v>100</v>
      </c>
      <c r="O87" s="56">
        <f t="shared" si="8"/>
        <v>-0.31034482758620685</v>
      </c>
      <c r="P87" s="56">
        <f t="shared" si="9"/>
        <v>0.3793103448275863</v>
      </c>
      <c r="Q87" s="56" t="e">
        <f t="shared" si="10"/>
        <v>#DIV/0!</v>
      </c>
      <c r="R87" s="56" t="e">
        <f t="shared" si="10"/>
        <v>#DIV/0!</v>
      </c>
      <c r="T87">
        <f t="shared" si="11"/>
        <v>100</v>
      </c>
      <c r="U87" s="13">
        <f t="shared" si="12"/>
        <v>0.10344827586206902</v>
      </c>
      <c r="V87" s="13">
        <f t="shared" si="13"/>
        <v>0.33926548624134745</v>
      </c>
      <c r="W87" s="13">
        <v>0</v>
      </c>
      <c r="X87" s="13">
        <v>0</v>
      </c>
    </row>
    <row r="88" spans="2:24" x14ac:dyDescent="0.2">
      <c r="O88" s="56"/>
    </row>
  </sheetData>
  <mergeCells count="3">
    <mergeCell ref="C65:D65"/>
    <mergeCell ref="E65:F65"/>
    <mergeCell ref="W65:X65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8198F9-3B92-304D-A2D8-B586BD8D67C5}">
  <dimension ref="A1:F74"/>
  <sheetViews>
    <sheetView topLeftCell="A40" workbookViewId="0">
      <selection activeCell="B75" sqref="B75"/>
    </sheetView>
  </sheetViews>
  <sheetFormatPr baseColWidth="10" defaultRowHeight="15" x14ac:dyDescent="0.2"/>
  <cols>
    <col min="2" max="2" width="14.33203125" customWidth="1"/>
    <col min="3" max="3" width="14.6640625" bestFit="1" customWidth="1"/>
  </cols>
  <sheetData>
    <row r="1" spans="1:3" x14ac:dyDescent="0.2">
      <c r="A1" s="46">
        <v>0.63749999999999996</v>
      </c>
    </row>
    <row r="2" spans="1:3" x14ac:dyDescent="0.2">
      <c r="B2" t="s">
        <v>220</v>
      </c>
    </row>
    <row r="3" spans="1:3" x14ac:dyDescent="0.2">
      <c r="A3" t="s">
        <v>22</v>
      </c>
    </row>
    <row r="4" spans="1:3" x14ac:dyDescent="0.2">
      <c r="B4" t="s">
        <v>221</v>
      </c>
      <c r="C4" s="58">
        <v>27</v>
      </c>
    </row>
    <row r="5" spans="1:3" x14ac:dyDescent="0.2">
      <c r="B5" t="s">
        <v>222</v>
      </c>
      <c r="C5">
        <v>15</v>
      </c>
    </row>
    <row r="7" spans="1:3" x14ac:dyDescent="0.2">
      <c r="B7" t="s">
        <v>223</v>
      </c>
      <c r="C7" s="58">
        <f>C4*C5</f>
        <v>405</v>
      </c>
    </row>
    <row r="9" spans="1:3" x14ac:dyDescent="0.2">
      <c r="A9" t="s">
        <v>197</v>
      </c>
      <c r="B9" t="s">
        <v>224</v>
      </c>
    </row>
    <row r="10" spans="1:3" x14ac:dyDescent="0.2">
      <c r="B10" t="s">
        <v>213</v>
      </c>
      <c r="C10">
        <v>65</v>
      </c>
    </row>
    <row r="11" spans="1:3" x14ac:dyDescent="0.2">
      <c r="B11" t="s">
        <v>225</v>
      </c>
      <c r="C11">
        <v>0.38</v>
      </c>
    </row>
    <row r="12" spans="1:3" x14ac:dyDescent="0.2">
      <c r="B12" t="s">
        <v>226</v>
      </c>
      <c r="C12">
        <f>C10*C11</f>
        <v>24.7</v>
      </c>
    </row>
    <row r="14" spans="1:3" x14ac:dyDescent="0.2">
      <c r="B14" t="s">
        <v>228</v>
      </c>
      <c r="C14">
        <v>65</v>
      </c>
    </row>
    <row r="15" spans="1:3" x14ac:dyDescent="0.2">
      <c r="B15" t="s">
        <v>227</v>
      </c>
      <c r="C15" s="60">
        <f>C7+C12+C14-C10</f>
        <v>429.7</v>
      </c>
    </row>
    <row r="17" spans="1:3" x14ac:dyDescent="0.2">
      <c r="A17" t="s">
        <v>190</v>
      </c>
      <c r="B17" t="s">
        <v>229</v>
      </c>
    </row>
    <row r="19" spans="1:3" x14ac:dyDescent="0.2">
      <c r="B19" t="s">
        <v>230</v>
      </c>
      <c r="C19" s="15">
        <f>C15/C4</f>
        <v>15.914814814814815</v>
      </c>
    </row>
    <row r="20" spans="1:3" x14ac:dyDescent="0.2">
      <c r="B20" t="s">
        <v>231</v>
      </c>
      <c r="C20" s="15">
        <f>C10/C19</f>
        <v>4.0842448219688157</v>
      </c>
    </row>
    <row r="22" spans="1:3" x14ac:dyDescent="0.2">
      <c r="A22" t="s">
        <v>232</v>
      </c>
      <c r="B22" t="s">
        <v>233</v>
      </c>
    </row>
    <row r="23" spans="1:3" x14ac:dyDescent="0.2">
      <c r="B23" t="s">
        <v>234</v>
      </c>
      <c r="C23" s="59">
        <f>C4-C20</f>
        <v>22.915755178031183</v>
      </c>
    </row>
    <row r="24" spans="1:3" x14ac:dyDescent="0.2">
      <c r="B24" t="s">
        <v>235</v>
      </c>
      <c r="C24" s="59">
        <f>C15-C14</f>
        <v>364.7</v>
      </c>
    </row>
    <row r="25" spans="1:3" x14ac:dyDescent="0.2">
      <c r="B25" t="s">
        <v>230</v>
      </c>
      <c r="C25" s="15">
        <f>C24/C23</f>
        <v>15.914814814814815</v>
      </c>
    </row>
    <row r="27" spans="1:3" x14ac:dyDescent="0.2">
      <c r="B27" t="s">
        <v>236</v>
      </c>
    </row>
    <row r="28" spans="1:3" x14ac:dyDescent="0.2">
      <c r="B28" t="s">
        <v>237</v>
      </c>
    </row>
    <row r="29" spans="1:3" x14ac:dyDescent="0.2">
      <c r="B29" t="s">
        <v>238</v>
      </c>
    </row>
    <row r="31" spans="1:3" x14ac:dyDescent="0.2">
      <c r="A31" s="46">
        <v>0.63958333333333328</v>
      </c>
    </row>
    <row r="32" spans="1:3" ht="13" customHeight="1" x14ac:dyDescent="0.25">
      <c r="A32" s="61"/>
      <c r="B32" t="s">
        <v>239</v>
      </c>
    </row>
    <row r="33" spans="1:6" ht="13" customHeight="1" x14ac:dyDescent="0.25">
      <c r="A33" s="62"/>
    </row>
    <row r="34" spans="1:6" ht="13" customHeight="1" x14ac:dyDescent="0.2">
      <c r="A34" t="s">
        <v>22</v>
      </c>
      <c r="B34" t="s">
        <v>240</v>
      </c>
      <c r="C34">
        <v>2000</v>
      </c>
    </row>
    <row r="35" spans="1:6" x14ac:dyDescent="0.2">
      <c r="B35" t="s">
        <v>241</v>
      </c>
      <c r="C35">
        <v>0.35</v>
      </c>
    </row>
    <row r="36" spans="1:6" x14ac:dyDescent="0.2">
      <c r="B36" t="s">
        <v>140</v>
      </c>
      <c r="C36">
        <v>0.05</v>
      </c>
    </row>
    <row r="37" spans="1:6" x14ac:dyDescent="0.2">
      <c r="B37" t="s">
        <v>242</v>
      </c>
      <c r="C37">
        <v>250</v>
      </c>
    </row>
    <row r="39" spans="1:6" x14ac:dyDescent="0.2">
      <c r="B39" t="s">
        <v>243</v>
      </c>
      <c r="C39" s="16">
        <f>C37/C35</f>
        <v>714.28571428571433</v>
      </c>
    </row>
    <row r="40" spans="1:6" x14ac:dyDescent="0.2">
      <c r="B40" t="s">
        <v>244</v>
      </c>
      <c r="C40" s="16">
        <f>C39/C36</f>
        <v>14285.714285714286</v>
      </c>
    </row>
    <row r="42" spans="1:6" x14ac:dyDescent="0.2">
      <c r="B42" t="s">
        <v>245</v>
      </c>
      <c r="C42">
        <f>C40*C35</f>
        <v>5000</v>
      </c>
    </row>
    <row r="44" spans="1:6" x14ac:dyDescent="0.2">
      <c r="A44" t="s">
        <v>197</v>
      </c>
    </row>
    <row r="45" spans="1:6" x14ac:dyDescent="0.2">
      <c r="B45" t="s">
        <v>246</v>
      </c>
      <c r="C45">
        <v>0.39600000000000002</v>
      </c>
    </row>
    <row r="46" spans="1:6" x14ac:dyDescent="0.2">
      <c r="B46" t="s">
        <v>247</v>
      </c>
      <c r="C46">
        <v>0.2</v>
      </c>
    </row>
    <row r="47" spans="1:6" x14ac:dyDescent="0.2">
      <c r="B47" t="s">
        <v>248</v>
      </c>
      <c r="D47" t="s">
        <v>249</v>
      </c>
      <c r="F47" t="s">
        <v>250</v>
      </c>
    </row>
    <row r="48" spans="1:6" x14ac:dyDescent="0.2">
      <c r="B48" t="s">
        <v>251</v>
      </c>
      <c r="C48">
        <f>1-((1-C46)*(1-C35))/(1-C45)</f>
        <v>0.13907284768211914</v>
      </c>
    </row>
    <row r="50" spans="1:3" x14ac:dyDescent="0.2">
      <c r="B50" t="s">
        <v>245</v>
      </c>
      <c r="C50" s="16">
        <f>C48*C40</f>
        <v>1986.7549668874162</v>
      </c>
    </row>
    <row r="52" spans="1:3" x14ac:dyDescent="0.2">
      <c r="A52" s="46">
        <v>0.67500000000000004</v>
      </c>
    </row>
    <row r="53" spans="1:3" x14ac:dyDescent="0.2">
      <c r="B53" t="s">
        <v>252</v>
      </c>
    </row>
    <row r="55" spans="1:3" x14ac:dyDescent="0.2">
      <c r="A55" t="s">
        <v>22</v>
      </c>
      <c r="B55" t="s">
        <v>253</v>
      </c>
      <c r="C55">
        <v>6</v>
      </c>
    </row>
    <row r="56" spans="1:3" x14ac:dyDescent="0.2">
      <c r="B56" t="s">
        <v>254</v>
      </c>
      <c r="C56">
        <v>15</v>
      </c>
    </row>
    <row r="57" spans="1:3" x14ac:dyDescent="0.2">
      <c r="B57" t="s">
        <v>255</v>
      </c>
      <c r="C57">
        <f>C55*C56</f>
        <v>90</v>
      </c>
    </row>
    <row r="59" spans="1:3" x14ac:dyDescent="0.2">
      <c r="B59" t="s">
        <v>213</v>
      </c>
      <c r="C59">
        <v>10</v>
      </c>
    </row>
    <row r="60" spans="1:3" x14ac:dyDescent="0.2">
      <c r="B60" t="s">
        <v>256</v>
      </c>
      <c r="C60" s="13">
        <f>C59/C55</f>
        <v>1.6666666666666667</v>
      </c>
    </row>
    <row r="61" spans="1:3" x14ac:dyDescent="0.2">
      <c r="B61" t="s">
        <v>257</v>
      </c>
      <c r="C61" s="13">
        <f>C56-C60</f>
        <v>13.333333333333334</v>
      </c>
    </row>
    <row r="62" spans="1:3" x14ac:dyDescent="0.2">
      <c r="B62" t="s">
        <v>258</v>
      </c>
      <c r="C62">
        <f>C57-C59</f>
        <v>80</v>
      </c>
    </row>
    <row r="63" spans="1:3" x14ac:dyDescent="0.2">
      <c r="B63" t="s">
        <v>253</v>
      </c>
      <c r="C63">
        <f>C62/C61</f>
        <v>6</v>
      </c>
    </row>
    <row r="65" spans="1:3" x14ac:dyDescent="0.2">
      <c r="A65" t="s">
        <v>197</v>
      </c>
      <c r="B65" t="s">
        <v>259</v>
      </c>
    </row>
    <row r="66" spans="1:3" x14ac:dyDescent="0.2">
      <c r="B66" t="s">
        <v>260</v>
      </c>
      <c r="C66">
        <v>0.4</v>
      </c>
    </row>
    <row r="67" spans="1:3" x14ac:dyDescent="0.2">
      <c r="B67" t="s">
        <v>261</v>
      </c>
      <c r="C67">
        <f>C59*C66</f>
        <v>4</v>
      </c>
    </row>
    <row r="69" spans="1:3" x14ac:dyDescent="0.2">
      <c r="B69" t="s">
        <v>262</v>
      </c>
      <c r="C69">
        <v>94</v>
      </c>
    </row>
    <row r="70" spans="1:3" x14ac:dyDescent="0.2">
      <c r="B70" t="s">
        <v>263</v>
      </c>
      <c r="C70" s="13">
        <f>C69/C56</f>
        <v>6.2666666666666666</v>
      </c>
    </row>
    <row r="72" spans="1:3" x14ac:dyDescent="0.2">
      <c r="A72" t="s">
        <v>190</v>
      </c>
      <c r="B72" t="s">
        <v>264</v>
      </c>
      <c r="C72">
        <v>6.25</v>
      </c>
    </row>
    <row r="73" spans="1:3" x14ac:dyDescent="0.2">
      <c r="B73" t="s">
        <v>265</v>
      </c>
    </row>
    <row r="74" spans="1:3" x14ac:dyDescent="0.2">
      <c r="B74" t="s">
        <v>266</v>
      </c>
      <c r="C74">
        <v>0.25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59B4C-7278-E14F-8303-2A6AB05FF35A}">
  <dimension ref="A2:R132"/>
  <sheetViews>
    <sheetView topLeftCell="A97" workbookViewId="0">
      <selection activeCell="A105" sqref="A105:C132"/>
    </sheetView>
  </sheetViews>
  <sheetFormatPr baseColWidth="10" defaultRowHeight="15" x14ac:dyDescent="0.2"/>
  <cols>
    <col min="3" max="6" width="11.6640625" bestFit="1" customWidth="1"/>
  </cols>
  <sheetData>
    <row r="2" spans="1:18" x14ac:dyDescent="0.2">
      <c r="A2" s="46">
        <v>0.68125000000000002</v>
      </c>
    </row>
    <row r="3" spans="1:18" x14ac:dyDescent="0.2">
      <c r="C3" t="s">
        <v>171</v>
      </c>
      <c r="D3" t="s">
        <v>267</v>
      </c>
      <c r="E3" t="s">
        <v>267</v>
      </c>
      <c r="F3" t="s">
        <v>215</v>
      </c>
      <c r="H3" t="s">
        <v>213</v>
      </c>
    </row>
    <row r="4" spans="1:18" x14ac:dyDescent="0.2">
      <c r="B4" t="s">
        <v>268</v>
      </c>
      <c r="C4">
        <v>0.93</v>
      </c>
      <c r="D4">
        <v>0.77</v>
      </c>
      <c r="E4">
        <v>0.61</v>
      </c>
      <c r="F4">
        <v>0.45</v>
      </c>
      <c r="H4">
        <v>0</v>
      </c>
    </row>
    <row r="5" spans="1:18" x14ac:dyDescent="0.2">
      <c r="B5" t="s">
        <v>269</v>
      </c>
      <c r="C5">
        <v>55</v>
      </c>
      <c r="D5">
        <v>63</v>
      </c>
      <c r="E5">
        <v>71</v>
      </c>
      <c r="F5">
        <v>79</v>
      </c>
      <c r="H5">
        <v>16</v>
      </c>
    </row>
    <row r="6" spans="1:18" x14ac:dyDescent="0.2">
      <c r="H6">
        <v>32</v>
      </c>
    </row>
    <row r="7" spans="1:18" x14ac:dyDescent="0.2">
      <c r="A7" t="s">
        <v>22</v>
      </c>
      <c r="B7" t="s">
        <v>270</v>
      </c>
      <c r="C7" t="str">
        <f>C3</f>
        <v>A</v>
      </c>
      <c r="D7" t="str">
        <f t="shared" ref="D7:F7" si="0">D3</f>
        <v>B</v>
      </c>
      <c r="E7" t="str">
        <f t="shared" si="0"/>
        <v>B</v>
      </c>
      <c r="F7" t="str">
        <f t="shared" si="0"/>
        <v>D</v>
      </c>
    </row>
    <row r="8" spans="1:18" x14ac:dyDescent="0.2">
      <c r="B8" t="s">
        <v>271</v>
      </c>
      <c r="C8">
        <f>SUMPRODUCT(C4,C5)</f>
        <v>51.150000000000006</v>
      </c>
      <c r="D8">
        <f t="shared" ref="D8:F8" si="1">SUMPRODUCT(D4,D5)</f>
        <v>48.51</v>
      </c>
      <c r="E8">
        <f t="shared" si="1"/>
        <v>43.31</v>
      </c>
      <c r="F8">
        <f t="shared" si="1"/>
        <v>35.550000000000004</v>
      </c>
    </row>
    <row r="10" spans="1:18" x14ac:dyDescent="0.2">
      <c r="A10" t="s">
        <v>10</v>
      </c>
      <c r="B10" t="s">
        <v>272</v>
      </c>
    </row>
    <row r="12" spans="1:18" x14ac:dyDescent="0.2">
      <c r="B12" t="s">
        <v>277</v>
      </c>
      <c r="C12" t="str">
        <f>C3</f>
        <v>A</v>
      </c>
      <c r="D12" t="str">
        <f t="shared" ref="D12:F12" si="2">D3</f>
        <v>B</v>
      </c>
      <c r="E12" t="str">
        <f t="shared" si="2"/>
        <v>B</v>
      </c>
      <c r="F12" t="str">
        <f t="shared" si="2"/>
        <v>D</v>
      </c>
      <c r="H12" t="str">
        <f>B12</f>
        <v>Project</v>
      </c>
      <c r="I12" t="str">
        <f>C12</f>
        <v>A</v>
      </c>
      <c r="J12" t="str">
        <f t="shared" ref="J12:L13" si="3">D12</f>
        <v>B</v>
      </c>
      <c r="K12" t="str">
        <f t="shared" si="3"/>
        <v>B</v>
      </c>
      <c r="L12" t="str">
        <f t="shared" si="3"/>
        <v>D</v>
      </c>
      <c r="N12" t="str">
        <f>H12</f>
        <v>Project</v>
      </c>
      <c r="O12" t="str">
        <f>I12</f>
        <v>A</v>
      </c>
      <c r="P12" t="str">
        <f t="shared" ref="P12:R13" si="4">J12</f>
        <v>B</v>
      </c>
      <c r="Q12" t="str">
        <f t="shared" si="4"/>
        <v>B</v>
      </c>
      <c r="R12" t="str">
        <f t="shared" si="4"/>
        <v>D</v>
      </c>
    </row>
    <row r="13" spans="1:18" x14ac:dyDescent="0.2">
      <c r="B13" t="s">
        <v>275</v>
      </c>
      <c r="C13">
        <f>SUMPRODUCT(C4,C5)</f>
        <v>51.150000000000006</v>
      </c>
      <c r="D13">
        <f t="shared" ref="D13:F13" si="5">SUMPRODUCT(D4,D5)</f>
        <v>48.51</v>
      </c>
      <c r="E13">
        <f t="shared" si="5"/>
        <v>43.31</v>
      </c>
      <c r="F13">
        <f t="shared" si="5"/>
        <v>35.550000000000004</v>
      </c>
      <c r="H13" t="str">
        <f>B13</f>
        <v>EV Succes</v>
      </c>
      <c r="I13">
        <f>C13</f>
        <v>51.150000000000006</v>
      </c>
      <c r="J13">
        <f t="shared" si="3"/>
        <v>48.51</v>
      </c>
      <c r="K13">
        <f t="shared" si="3"/>
        <v>43.31</v>
      </c>
      <c r="L13">
        <f t="shared" si="3"/>
        <v>35.550000000000004</v>
      </c>
      <c r="N13" t="str">
        <f>H13</f>
        <v>EV Succes</v>
      </c>
      <c r="O13">
        <f>I13</f>
        <v>51.150000000000006</v>
      </c>
      <c r="P13">
        <f t="shared" si="4"/>
        <v>48.51</v>
      </c>
      <c r="Q13">
        <f t="shared" si="4"/>
        <v>43.31</v>
      </c>
      <c r="R13">
        <f t="shared" si="4"/>
        <v>35.550000000000004</v>
      </c>
    </row>
    <row r="14" spans="1:18" x14ac:dyDescent="0.2">
      <c r="B14" t="s">
        <v>273</v>
      </c>
      <c r="C14" cm="1">
        <f t="array" ref="C14">MMULT(C4,$H4)</f>
        <v>0</v>
      </c>
      <c r="D14" cm="1">
        <f t="array" ref="D14">MMULT(D4,$H4)</f>
        <v>0</v>
      </c>
      <c r="E14" cm="1">
        <f t="array" ref="E14">MMULT(E4,$H4)</f>
        <v>0</v>
      </c>
      <c r="F14" cm="1">
        <f t="array" ref="F14">MMULT(F4,$H4)</f>
        <v>0</v>
      </c>
      <c r="H14" t="str">
        <f t="shared" ref="H14:H15" si="6">B14</f>
        <v>EV Debt</v>
      </c>
      <c r="I14" cm="1">
        <f t="array" ref="I14">MMULT(C4,$H$5)</f>
        <v>14.88</v>
      </c>
      <c r="J14" cm="1">
        <f t="array" ref="J14">MMULT(D4,$H$5)</f>
        <v>12.32</v>
      </c>
      <c r="K14" cm="1">
        <f t="array" ref="K14">MMULT(E4,$H$5)</f>
        <v>9.76</v>
      </c>
      <c r="L14" cm="1">
        <f t="array" ref="L14">MMULT(F4,$H$5)</f>
        <v>7.2</v>
      </c>
      <c r="N14" t="str">
        <f t="shared" ref="N14:N15" si="7">H14</f>
        <v>EV Debt</v>
      </c>
      <c r="O14" cm="1">
        <f t="array" ref="O14">MMULT(C4,$H$6)</f>
        <v>29.76</v>
      </c>
      <c r="P14" cm="1">
        <f t="array" ref="P14">MMULT(D4,$H$6)</f>
        <v>24.64</v>
      </c>
      <c r="Q14" cm="1">
        <f t="array" ref="Q14">MMULT(E4,$H$6)</f>
        <v>19.52</v>
      </c>
      <c r="R14" cm="1">
        <f t="array" ref="R14">MMULT(F4,$H$6)</f>
        <v>14.4</v>
      </c>
    </row>
    <row r="15" spans="1:18" x14ac:dyDescent="0.2">
      <c r="B15" t="s">
        <v>274</v>
      </c>
      <c r="C15">
        <f>C13-C14</f>
        <v>51.150000000000006</v>
      </c>
      <c r="D15">
        <f t="shared" ref="D15:F15" si="8">D13-D14</f>
        <v>48.51</v>
      </c>
      <c r="E15">
        <f t="shared" si="8"/>
        <v>43.31</v>
      </c>
      <c r="F15">
        <f t="shared" si="8"/>
        <v>35.550000000000004</v>
      </c>
      <c r="H15" t="str">
        <f t="shared" si="6"/>
        <v>EV Equity</v>
      </c>
      <c r="I15">
        <f>I13-I14</f>
        <v>36.270000000000003</v>
      </c>
      <c r="J15">
        <f t="shared" ref="J15:L15" si="9">J13-J14</f>
        <v>36.19</v>
      </c>
      <c r="K15">
        <f t="shared" si="9"/>
        <v>33.550000000000004</v>
      </c>
      <c r="L15">
        <f t="shared" si="9"/>
        <v>28.350000000000005</v>
      </c>
      <c r="N15" t="str">
        <f t="shared" si="7"/>
        <v>EV Equity</v>
      </c>
      <c r="O15">
        <f>O13-O14</f>
        <v>21.390000000000004</v>
      </c>
      <c r="P15">
        <f t="shared" ref="P15:R15" si="10">P13-P14</f>
        <v>23.869999999999997</v>
      </c>
      <c r="Q15">
        <f t="shared" si="10"/>
        <v>23.790000000000003</v>
      </c>
      <c r="R15">
        <f t="shared" si="10"/>
        <v>21.150000000000006</v>
      </c>
    </row>
    <row r="17" spans="1:17" x14ac:dyDescent="0.2">
      <c r="B17" t="s">
        <v>276</v>
      </c>
      <c r="C17">
        <f>MAX(C15:F15)</f>
        <v>51.150000000000006</v>
      </c>
      <c r="D17" t="s">
        <v>277</v>
      </c>
      <c r="E17" t="str">
        <f>INDEX(B12:F15,MATCH(D17,B12:B15,0),MATCH(C17,B15:F15,0))</f>
        <v>A</v>
      </c>
      <c r="H17" t="s">
        <v>276</v>
      </c>
      <c r="I17">
        <f>MAX(I15:L15)</f>
        <v>36.270000000000003</v>
      </c>
      <c r="J17" t="s">
        <v>277</v>
      </c>
      <c r="K17" t="str">
        <f>INDEX(H12:L15,MATCH(J17,H12:H15,0),MATCH(I17,H15:L15,0))</f>
        <v>A</v>
      </c>
      <c r="N17" t="s">
        <v>276</v>
      </c>
      <c r="O17">
        <f>MAX(O15:R15)</f>
        <v>23.869999999999997</v>
      </c>
      <c r="P17" t="s">
        <v>277</v>
      </c>
      <c r="Q17" t="str">
        <f>INDEX(N12:R15,MATCH(P17,N12:N15,0),MATCH(O17,N15:R15,0))</f>
        <v>B</v>
      </c>
    </row>
    <row r="19" spans="1:17" x14ac:dyDescent="0.2">
      <c r="A19" s="46">
        <v>0.68194444444444446</v>
      </c>
    </row>
    <row r="21" spans="1:17" x14ac:dyDescent="0.2">
      <c r="A21" t="s">
        <v>5</v>
      </c>
      <c r="B21" t="str">
        <f>N12</f>
        <v>Project</v>
      </c>
      <c r="C21" t="str">
        <f t="shared" ref="C21:F21" si="11">O12</f>
        <v>A</v>
      </c>
      <c r="D21" t="str">
        <f t="shared" si="11"/>
        <v>B</v>
      </c>
      <c r="E21" t="str">
        <f t="shared" si="11"/>
        <v>B</v>
      </c>
      <c r="F21" t="str">
        <f t="shared" si="11"/>
        <v>D</v>
      </c>
    </row>
    <row r="22" spans="1:17" x14ac:dyDescent="0.2">
      <c r="B22" t="str">
        <f t="shared" ref="B22:B26" si="12">N13</f>
        <v>EV Succes</v>
      </c>
      <c r="C22">
        <f t="shared" ref="C22:C26" si="13">O13</f>
        <v>51.150000000000006</v>
      </c>
      <c r="D22">
        <f t="shared" ref="D22:D26" si="14">P13</f>
        <v>48.51</v>
      </c>
      <c r="E22">
        <f t="shared" ref="E22:E26" si="15">Q13</f>
        <v>43.31</v>
      </c>
      <c r="F22">
        <f t="shared" ref="F22:F24" si="16">R13</f>
        <v>35.550000000000004</v>
      </c>
    </row>
    <row r="23" spans="1:17" x14ac:dyDescent="0.2">
      <c r="B23" t="str">
        <f t="shared" si="12"/>
        <v>EV Debt</v>
      </c>
      <c r="C23">
        <f t="shared" si="13"/>
        <v>29.76</v>
      </c>
      <c r="D23">
        <f t="shared" si="14"/>
        <v>24.64</v>
      </c>
      <c r="E23">
        <f t="shared" si="15"/>
        <v>19.52</v>
      </c>
      <c r="F23">
        <f t="shared" si="16"/>
        <v>14.4</v>
      </c>
      <c r="J23">
        <v>0.09</v>
      </c>
      <c r="L23">
        <v>0.28999999999999998</v>
      </c>
      <c r="M23">
        <v>1</v>
      </c>
    </row>
    <row r="24" spans="1:17" x14ac:dyDescent="0.2">
      <c r="B24" t="str">
        <f t="shared" si="12"/>
        <v>EV Equity</v>
      </c>
      <c r="C24">
        <f t="shared" si="13"/>
        <v>21.390000000000004</v>
      </c>
      <c r="D24">
        <f t="shared" si="14"/>
        <v>23.869999999999997</v>
      </c>
      <c r="E24">
        <f t="shared" si="15"/>
        <v>23.790000000000003</v>
      </c>
      <c r="F24">
        <f t="shared" si="16"/>
        <v>21.150000000000006</v>
      </c>
      <c r="J24">
        <v>0.13</v>
      </c>
      <c r="L24">
        <v>0.55000000000000004</v>
      </c>
      <c r="M24">
        <v>1</v>
      </c>
    </row>
    <row r="26" spans="1:17" x14ac:dyDescent="0.2">
      <c r="B26" t="str">
        <f t="shared" si="12"/>
        <v>Max val</v>
      </c>
      <c r="C26">
        <f t="shared" si="13"/>
        <v>23.869999999999997</v>
      </c>
      <c r="D26" t="str">
        <f t="shared" si="14"/>
        <v>Project</v>
      </c>
      <c r="E26" t="str">
        <f t="shared" si="15"/>
        <v>B</v>
      </c>
    </row>
    <row r="27" spans="1:17" x14ac:dyDescent="0.2">
      <c r="J27" cm="1">
        <f t="array" ref="J27:J28">MMULT(MINVERSE(L23:M24),J23:J24)</f>
        <v>0.1538461538461538</v>
      </c>
    </row>
    <row r="28" spans="1:17" x14ac:dyDescent="0.2">
      <c r="A28" t="s">
        <v>197</v>
      </c>
      <c r="B28" t="s">
        <v>213</v>
      </c>
      <c r="C28">
        <v>4</v>
      </c>
      <c r="J28">
        <v>4.5384615384615357E-2</v>
      </c>
    </row>
    <row r="30" spans="1:17" x14ac:dyDescent="0.2">
      <c r="B30" t="str">
        <f>B21</f>
        <v>Project</v>
      </c>
      <c r="C30" t="str">
        <f t="shared" ref="C30:F30" si="17">C21</f>
        <v>A</v>
      </c>
      <c r="D30" t="str">
        <f t="shared" si="17"/>
        <v>B</v>
      </c>
      <c r="E30" t="str">
        <f t="shared" si="17"/>
        <v>B</v>
      </c>
      <c r="F30" t="str">
        <f t="shared" si="17"/>
        <v>D</v>
      </c>
    </row>
    <row r="31" spans="1:17" x14ac:dyDescent="0.2">
      <c r="B31" t="str">
        <f t="shared" ref="B31:B33" si="18">B22</f>
        <v>EV Succes</v>
      </c>
      <c r="C31">
        <f>SUMPRODUCT(C4,C5)</f>
        <v>51.150000000000006</v>
      </c>
      <c r="D31">
        <f t="shared" ref="D31:F31" si="19">SUMPRODUCT(D4,D5)</f>
        <v>48.51</v>
      </c>
      <c r="E31">
        <f t="shared" si="19"/>
        <v>43.31</v>
      </c>
      <c r="F31">
        <f t="shared" si="19"/>
        <v>35.550000000000004</v>
      </c>
    </row>
    <row r="32" spans="1:17" x14ac:dyDescent="0.2">
      <c r="B32" t="str">
        <f t="shared" si="18"/>
        <v>EV Debt</v>
      </c>
      <c r="C32">
        <f>SUMPRODUCT(C4,$C$28)</f>
        <v>3.72</v>
      </c>
      <c r="D32">
        <f t="shared" ref="D32:F32" si="20">SUMPRODUCT(D4,$C$28)</f>
        <v>3.08</v>
      </c>
      <c r="E32">
        <f t="shared" si="20"/>
        <v>2.44</v>
      </c>
      <c r="F32">
        <f t="shared" si="20"/>
        <v>1.8</v>
      </c>
      <c r="O32">
        <f>140*0.4+0.6*90</f>
        <v>110</v>
      </c>
    </row>
    <row r="33" spans="1:6" x14ac:dyDescent="0.2">
      <c r="B33" t="str">
        <f t="shared" si="18"/>
        <v>EV Equity</v>
      </c>
      <c r="C33">
        <f>C31-C32</f>
        <v>47.430000000000007</v>
      </c>
      <c r="D33">
        <f t="shared" ref="D33:F33" si="21">D31-D32</f>
        <v>45.43</v>
      </c>
      <c r="E33">
        <f t="shared" si="21"/>
        <v>40.870000000000005</v>
      </c>
      <c r="F33">
        <f t="shared" si="21"/>
        <v>33.750000000000007</v>
      </c>
    </row>
    <row r="35" spans="1:6" x14ac:dyDescent="0.2">
      <c r="B35" t="s">
        <v>276</v>
      </c>
      <c r="C35">
        <f>MAX(C33:F33)</f>
        <v>47.430000000000007</v>
      </c>
      <c r="D35" t="s">
        <v>277</v>
      </c>
      <c r="E35" t="str">
        <f>INDEX(B30:F33,MATCH(D35,B30:B33,0),MATCH(C35,B33:F33,0))</f>
        <v>A</v>
      </c>
    </row>
    <row r="37" spans="1:6" x14ac:dyDescent="0.2">
      <c r="A37" t="s">
        <v>16</v>
      </c>
    </row>
    <row r="38" spans="1:6" x14ac:dyDescent="0.2">
      <c r="B38" t="str">
        <f>B30</f>
        <v>Project</v>
      </c>
      <c r="C38" t="str">
        <f t="shared" ref="C38:F38" si="22">C30</f>
        <v>A</v>
      </c>
      <c r="D38" t="str">
        <f t="shared" si="22"/>
        <v>B</v>
      </c>
      <c r="E38" t="str">
        <f t="shared" si="22"/>
        <v>B</v>
      </c>
      <c r="F38" t="str">
        <f t="shared" si="22"/>
        <v>D</v>
      </c>
    </row>
    <row r="39" spans="1:6" x14ac:dyDescent="0.2">
      <c r="B39" t="s">
        <v>278</v>
      </c>
      <c r="C39">
        <f>C32/$C$28</f>
        <v>0.93</v>
      </c>
      <c r="D39">
        <f t="shared" ref="D39:F39" si="23">D32/$C$28</f>
        <v>0.77</v>
      </c>
      <c r="E39">
        <f t="shared" si="23"/>
        <v>0.61</v>
      </c>
      <c r="F39">
        <f t="shared" si="23"/>
        <v>0.45</v>
      </c>
    </row>
    <row r="40" spans="1:6" x14ac:dyDescent="0.2">
      <c r="B40" t="s">
        <v>279</v>
      </c>
      <c r="C40" s="21">
        <f>1/C39-1</f>
        <v>7.5268817204301008E-2</v>
      </c>
      <c r="D40" s="21">
        <f t="shared" ref="D40:F40" si="24">1/D39-1</f>
        <v>0.29870129870129869</v>
      </c>
      <c r="E40" s="21">
        <f t="shared" si="24"/>
        <v>0.63934426229508201</v>
      </c>
      <c r="F40" s="21">
        <f t="shared" si="24"/>
        <v>1.2222222222222223</v>
      </c>
    </row>
    <row r="42" spans="1:6" x14ac:dyDescent="0.2">
      <c r="A42" t="s">
        <v>17</v>
      </c>
      <c r="B42" t="s">
        <v>280</v>
      </c>
    </row>
    <row r="43" spans="1:6" x14ac:dyDescent="0.2">
      <c r="B43" t="s">
        <v>281</v>
      </c>
      <c r="C43">
        <f>H6-C28</f>
        <v>28</v>
      </c>
    </row>
    <row r="44" spans="1:6" x14ac:dyDescent="0.2">
      <c r="B44" t="s">
        <v>282</v>
      </c>
    </row>
    <row r="45" spans="1:6" x14ac:dyDescent="0.2">
      <c r="B45" t="s">
        <v>283</v>
      </c>
      <c r="C45">
        <f>C43/(1+C40)</f>
        <v>26.040000000000003</v>
      </c>
    </row>
    <row r="48" spans="1:6" x14ac:dyDescent="0.2">
      <c r="A48" t="s">
        <v>63</v>
      </c>
      <c r="B48" t="s">
        <v>284</v>
      </c>
    </row>
    <row r="50" spans="1:8" x14ac:dyDescent="0.2">
      <c r="B50" t="str">
        <f>B30</f>
        <v>Project</v>
      </c>
      <c r="C50" t="str">
        <f>C30</f>
        <v>A</v>
      </c>
      <c r="D50" t="str">
        <f>D21</f>
        <v>B</v>
      </c>
      <c r="E50" t="s">
        <v>285</v>
      </c>
    </row>
    <row r="51" spans="1:8" x14ac:dyDescent="0.2">
      <c r="B51" t="str">
        <f t="shared" ref="B51:C53" si="25">B31</f>
        <v>EV Succes</v>
      </c>
      <c r="C51">
        <f t="shared" si="25"/>
        <v>51.150000000000006</v>
      </c>
      <c r="D51">
        <f t="shared" ref="D51:D53" si="26">D22</f>
        <v>48.51</v>
      </c>
      <c r="E51">
        <f>C51-D51</f>
        <v>2.6400000000000077</v>
      </c>
    </row>
    <row r="52" spans="1:8" x14ac:dyDescent="0.2">
      <c r="B52" t="str">
        <f t="shared" si="25"/>
        <v>EV Debt</v>
      </c>
      <c r="C52">
        <f t="shared" si="25"/>
        <v>3.72</v>
      </c>
      <c r="D52">
        <f t="shared" si="26"/>
        <v>24.64</v>
      </c>
      <c r="E52">
        <f>C45-D23+C52</f>
        <v>5.1200000000000028</v>
      </c>
      <c r="F52" t="s">
        <v>286</v>
      </c>
    </row>
    <row r="53" spans="1:8" x14ac:dyDescent="0.2">
      <c r="B53" t="str">
        <f t="shared" si="25"/>
        <v>EV Equity</v>
      </c>
      <c r="C53">
        <f t="shared" si="25"/>
        <v>47.430000000000007</v>
      </c>
      <c r="D53">
        <f t="shared" si="26"/>
        <v>23.869999999999997</v>
      </c>
      <c r="E53">
        <f>E51-E52</f>
        <v>-2.4799999999999951</v>
      </c>
    </row>
    <row r="56" spans="1:8" x14ac:dyDescent="0.2">
      <c r="A56" s="46">
        <v>0.72013888888888888</v>
      </c>
    </row>
    <row r="57" spans="1:8" x14ac:dyDescent="0.2">
      <c r="A57" t="s">
        <v>22</v>
      </c>
      <c r="B57" t="s">
        <v>287</v>
      </c>
      <c r="F57" t="s">
        <v>249</v>
      </c>
      <c r="H57" t="s">
        <v>288</v>
      </c>
    </row>
    <row r="58" spans="1:8" x14ac:dyDescent="0.2">
      <c r="B58" t="s">
        <v>291</v>
      </c>
      <c r="C58">
        <f>C59+C60</f>
        <v>29.97</v>
      </c>
      <c r="H58" t="s">
        <v>289</v>
      </c>
    </row>
    <row r="59" spans="1:8" x14ac:dyDescent="0.2">
      <c r="B59" t="s">
        <v>293</v>
      </c>
      <c r="C59">
        <v>2.63</v>
      </c>
    </row>
    <row r="60" spans="1:8" x14ac:dyDescent="0.2">
      <c r="B60" t="s">
        <v>290</v>
      </c>
      <c r="C60">
        <v>27.34</v>
      </c>
    </row>
    <row r="61" spans="1:8" x14ac:dyDescent="0.2">
      <c r="B61" t="s">
        <v>292</v>
      </c>
      <c r="C61">
        <v>3.08</v>
      </c>
    </row>
    <row r="62" spans="1:8" x14ac:dyDescent="0.2">
      <c r="B62" t="s">
        <v>294</v>
      </c>
    </row>
    <row r="63" spans="1:8" x14ac:dyDescent="0.2">
      <c r="B63" t="s">
        <v>295</v>
      </c>
      <c r="C63">
        <f>1-(C58-C60)/C61</f>
        <v>0.1461038961038964</v>
      </c>
    </row>
    <row r="65" spans="1:3" x14ac:dyDescent="0.2">
      <c r="A65" t="s">
        <v>197</v>
      </c>
      <c r="B65" t="s">
        <v>296</v>
      </c>
    </row>
    <row r="68" spans="1:3" x14ac:dyDescent="0.2">
      <c r="A68" s="46">
        <v>0.72361111111111109</v>
      </c>
    </row>
    <row r="69" spans="1:3" x14ac:dyDescent="0.2">
      <c r="B69" t="s">
        <v>297</v>
      </c>
    </row>
    <row r="71" spans="1:3" x14ac:dyDescent="0.2">
      <c r="A71" t="s">
        <v>22</v>
      </c>
      <c r="B71" t="s">
        <v>195</v>
      </c>
      <c r="C71">
        <v>100</v>
      </c>
    </row>
    <row r="72" spans="1:3" x14ac:dyDescent="0.2">
      <c r="B72" t="s">
        <v>298</v>
      </c>
      <c r="C72">
        <v>7.0000000000000007E-2</v>
      </c>
    </row>
    <row r="74" spans="1:3" x14ac:dyDescent="0.2">
      <c r="B74" t="s">
        <v>299</v>
      </c>
      <c r="C74">
        <f>C71*C72</f>
        <v>7.0000000000000009</v>
      </c>
    </row>
    <row r="75" spans="1:3" x14ac:dyDescent="0.2">
      <c r="B75" t="s">
        <v>300</v>
      </c>
      <c r="C75">
        <f>C74/C72</f>
        <v>100</v>
      </c>
    </row>
    <row r="76" spans="1:3" x14ac:dyDescent="0.2">
      <c r="B76" t="s">
        <v>301</v>
      </c>
      <c r="C76">
        <v>-100</v>
      </c>
    </row>
    <row r="77" spans="1:3" x14ac:dyDescent="0.2">
      <c r="B77" t="s">
        <v>302</v>
      </c>
      <c r="C77">
        <f>SUM(C75:C76)</f>
        <v>0</v>
      </c>
    </row>
    <row r="79" spans="1:3" x14ac:dyDescent="0.2">
      <c r="A79" t="s">
        <v>197</v>
      </c>
      <c r="B79" t="s">
        <v>303</v>
      </c>
    </row>
    <row r="81" spans="1:3" x14ac:dyDescent="0.2">
      <c r="A81" t="s">
        <v>190</v>
      </c>
      <c r="B81" t="s">
        <v>304</v>
      </c>
    </row>
    <row r="82" spans="1:3" x14ac:dyDescent="0.2">
      <c r="B82" t="s">
        <v>305</v>
      </c>
    </row>
    <row r="84" spans="1:3" x14ac:dyDescent="0.2">
      <c r="A84" s="46">
        <v>0.72430555555555554</v>
      </c>
    </row>
    <row r="85" spans="1:3" x14ac:dyDescent="0.2">
      <c r="B85" t="s">
        <v>306</v>
      </c>
    </row>
    <row r="87" spans="1:3" x14ac:dyDescent="0.2">
      <c r="A87" t="s">
        <v>5</v>
      </c>
      <c r="B87" t="str">
        <f>B71</f>
        <v xml:space="preserve">Investment </v>
      </c>
      <c r="C87">
        <f>C71</f>
        <v>100</v>
      </c>
    </row>
    <row r="88" spans="1:3" x14ac:dyDescent="0.2">
      <c r="B88" t="str">
        <f>B72</f>
        <v xml:space="preserve">Interest rate </v>
      </c>
      <c r="C88">
        <f>C72</f>
        <v>7.0000000000000007E-2</v>
      </c>
    </row>
    <row r="89" spans="1:3" x14ac:dyDescent="0.2">
      <c r="B89" t="s">
        <v>307</v>
      </c>
      <c r="C89">
        <v>0.35</v>
      </c>
    </row>
    <row r="91" spans="1:3" x14ac:dyDescent="0.2">
      <c r="B91" t="s">
        <v>299</v>
      </c>
      <c r="C91">
        <f>C87*C88</f>
        <v>7.0000000000000009</v>
      </c>
    </row>
    <row r="92" spans="1:3" x14ac:dyDescent="0.2">
      <c r="B92" t="s">
        <v>309</v>
      </c>
      <c r="C92">
        <f>C91*(1-C89)</f>
        <v>4.5500000000000007</v>
      </c>
    </row>
    <row r="94" spans="1:3" x14ac:dyDescent="0.2">
      <c r="B94" t="s">
        <v>308</v>
      </c>
      <c r="C94">
        <f>C92/C88</f>
        <v>65</v>
      </c>
    </row>
    <row r="95" spans="1:3" x14ac:dyDescent="0.2">
      <c r="B95" t="s">
        <v>292</v>
      </c>
      <c r="C95">
        <v>100</v>
      </c>
    </row>
    <row r="96" spans="1:3" x14ac:dyDescent="0.2">
      <c r="B96" t="s">
        <v>310</v>
      </c>
      <c r="C96">
        <f>-C94</f>
        <v>-65</v>
      </c>
    </row>
    <row r="97" spans="1:13" x14ac:dyDescent="0.2">
      <c r="B97" t="s">
        <v>311</v>
      </c>
      <c r="C97">
        <f>C95+C96</f>
        <v>35</v>
      </c>
      <c r="J97" t="s">
        <v>314</v>
      </c>
      <c r="K97">
        <v>0.15</v>
      </c>
    </row>
    <row r="98" spans="1:13" x14ac:dyDescent="0.2">
      <c r="J98" t="s">
        <v>315</v>
      </c>
      <c r="K98">
        <v>0.15</v>
      </c>
    </row>
    <row r="99" spans="1:13" x14ac:dyDescent="0.2">
      <c r="A99" t="s">
        <v>197</v>
      </c>
      <c r="B99" t="s">
        <v>312</v>
      </c>
      <c r="J99" t="s">
        <v>316</v>
      </c>
      <c r="K99">
        <v>0.35</v>
      </c>
      <c r="M99">
        <f>1-((1-K97)*(1-K100))/(1-K99)</f>
        <v>0.15000000000000002</v>
      </c>
    </row>
    <row r="100" spans="1:13" x14ac:dyDescent="0.2">
      <c r="J100" t="s">
        <v>317</v>
      </c>
      <c r="K100">
        <v>0.35</v>
      </c>
    </row>
    <row r="101" spans="1:13" x14ac:dyDescent="0.2">
      <c r="A101" t="s">
        <v>190</v>
      </c>
      <c r="B101" t="s">
        <v>313</v>
      </c>
    </row>
    <row r="103" spans="1:13" x14ac:dyDescent="0.2">
      <c r="A103" s="46">
        <v>0.72569444444444442</v>
      </c>
    </row>
    <row r="105" spans="1:13" x14ac:dyDescent="0.2">
      <c r="A105" t="s">
        <v>5</v>
      </c>
    </row>
    <row r="106" spans="1:13" x14ac:dyDescent="0.2">
      <c r="B106" t="str">
        <f>B87</f>
        <v xml:space="preserve">Investment </v>
      </c>
      <c r="C106">
        <f>C87</f>
        <v>100</v>
      </c>
    </row>
    <row r="107" spans="1:13" x14ac:dyDescent="0.2">
      <c r="B107" t="str">
        <f>B91</f>
        <v>Interest payment</v>
      </c>
      <c r="C107">
        <v>7.0000000000000007E-2</v>
      </c>
    </row>
    <row r="108" spans="1:13" x14ac:dyDescent="0.2">
      <c r="B108" t="s">
        <v>307</v>
      </c>
      <c r="C108">
        <v>0.15</v>
      </c>
    </row>
    <row r="110" spans="1:13" x14ac:dyDescent="0.2">
      <c r="B110" t="s">
        <v>299</v>
      </c>
      <c r="C110">
        <f>C106*C107</f>
        <v>7.0000000000000009</v>
      </c>
    </row>
    <row r="111" spans="1:13" x14ac:dyDescent="0.2">
      <c r="B111" t="s">
        <v>309</v>
      </c>
      <c r="C111">
        <f>C110*(1-C108)</f>
        <v>5.95</v>
      </c>
    </row>
    <row r="113" spans="1:3" x14ac:dyDescent="0.2">
      <c r="B113" t="s">
        <v>308</v>
      </c>
      <c r="C113">
        <f>C111/C107</f>
        <v>85</v>
      </c>
    </row>
    <row r="114" spans="1:3" x14ac:dyDescent="0.2">
      <c r="B114" t="s">
        <v>292</v>
      </c>
      <c r="C114">
        <f>C106*(1-C108)</f>
        <v>85</v>
      </c>
    </row>
    <row r="115" spans="1:3" x14ac:dyDescent="0.2">
      <c r="B115" t="s">
        <v>310</v>
      </c>
      <c r="C115">
        <f>-C113</f>
        <v>-85</v>
      </c>
    </row>
    <row r="116" spans="1:3" x14ac:dyDescent="0.2">
      <c r="B116" t="s">
        <v>311</v>
      </c>
      <c r="C116">
        <f>C114+C115</f>
        <v>0</v>
      </c>
    </row>
    <row r="118" spans="1:3" x14ac:dyDescent="0.2">
      <c r="A118" t="s">
        <v>10</v>
      </c>
    </row>
    <row r="119" spans="1:3" x14ac:dyDescent="0.2">
      <c r="B119" t="str">
        <f>B106</f>
        <v xml:space="preserve">Investment </v>
      </c>
      <c r="C119">
        <f>C106</f>
        <v>100</v>
      </c>
    </row>
    <row r="120" spans="1:3" x14ac:dyDescent="0.2">
      <c r="B120" t="str">
        <f>B107</f>
        <v>Interest payment</v>
      </c>
      <c r="C120">
        <f>C107</f>
        <v>7.0000000000000007E-2</v>
      </c>
    </row>
    <row r="121" spans="1:3" x14ac:dyDescent="0.2">
      <c r="B121" t="s">
        <v>319</v>
      </c>
      <c r="C121">
        <v>0.15</v>
      </c>
    </row>
    <row r="122" spans="1:3" x14ac:dyDescent="0.2">
      <c r="B122" t="s">
        <v>320</v>
      </c>
      <c r="C122">
        <v>0.35</v>
      </c>
    </row>
    <row r="123" spans="1:3" x14ac:dyDescent="0.2">
      <c r="B123" t="s">
        <v>321</v>
      </c>
      <c r="C123">
        <v>0.35</v>
      </c>
    </row>
    <row r="124" spans="1:3" x14ac:dyDescent="0.2">
      <c r="B124" t="s">
        <v>318</v>
      </c>
      <c r="C124">
        <f>1-(1-C121)*(1-C122)/(1-C123)</f>
        <v>0.15000000000000002</v>
      </c>
    </row>
    <row r="126" spans="1:3" x14ac:dyDescent="0.2">
      <c r="B126" t="s">
        <v>299</v>
      </c>
      <c r="C126">
        <f>C119*C120</f>
        <v>7.0000000000000009</v>
      </c>
    </row>
    <row r="127" spans="1:3" x14ac:dyDescent="0.2">
      <c r="B127" t="s">
        <v>309</v>
      </c>
      <c r="C127">
        <f>C126*(1-C124)</f>
        <v>5.95</v>
      </c>
    </row>
    <row r="129" spans="2:3" x14ac:dyDescent="0.2">
      <c r="B129" t="s">
        <v>308</v>
      </c>
      <c r="C129">
        <f>C127/C120</f>
        <v>85</v>
      </c>
    </row>
    <row r="130" spans="2:3" x14ac:dyDescent="0.2">
      <c r="B130" t="s">
        <v>292</v>
      </c>
      <c r="C130">
        <v>100</v>
      </c>
    </row>
    <row r="131" spans="2:3" x14ac:dyDescent="0.2">
      <c r="B131" t="s">
        <v>310</v>
      </c>
      <c r="C131">
        <f>-C129</f>
        <v>-85</v>
      </c>
    </row>
    <row r="132" spans="2:3" x14ac:dyDescent="0.2">
      <c r="B132" t="s">
        <v>311</v>
      </c>
      <c r="C132">
        <f>C130+C131</f>
        <v>15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BF9666-F041-4549-ABB8-B77124A0288A}">
  <dimension ref="A2:G90"/>
  <sheetViews>
    <sheetView topLeftCell="A3" workbookViewId="0">
      <selection activeCell="B38" sqref="B38"/>
    </sheetView>
  </sheetViews>
  <sheetFormatPr baseColWidth="10" defaultRowHeight="15" x14ac:dyDescent="0.2"/>
  <cols>
    <col min="3" max="3" width="11.6640625" bestFit="1" customWidth="1"/>
  </cols>
  <sheetData>
    <row r="2" spans="1:7" x14ac:dyDescent="0.2">
      <c r="A2" t="s">
        <v>209</v>
      </c>
    </row>
    <row r="3" spans="1:7" x14ac:dyDescent="0.2">
      <c r="E3" t="s">
        <v>202</v>
      </c>
      <c r="F3">
        <v>0.05</v>
      </c>
    </row>
    <row r="4" spans="1:7" x14ac:dyDescent="0.2">
      <c r="A4" t="s">
        <v>22</v>
      </c>
      <c r="C4">
        <v>24</v>
      </c>
      <c r="E4" t="s">
        <v>333</v>
      </c>
      <c r="F4">
        <v>20</v>
      </c>
    </row>
    <row r="5" spans="1:7" x14ac:dyDescent="0.2">
      <c r="B5">
        <v>20</v>
      </c>
      <c r="C5">
        <v>16</v>
      </c>
    </row>
    <row r="7" spans="1:7" x14ac:dyDescent="0.2">
      <c r="C7" t="s">
        <v>322</v>
      </c>
      <c r="D7" t="s">
        <v>337</v>
      </c>
      <c r="F7" cm="1">
        <f t="array" ref="F7:G7">TRANSPOSE(C4:C5)</f>
        <v>24</v>
      </c>
      <c r="G7">
        <v>16</v>
      </c>
    </row>
    <row r="8" spans="1:7" x14ac:dyDescent="0.2">
      <c r="C8">
        <f>MAX(C4-$B$5,0)</f>
        <v>4</v>
      </c>
      <c r="D8">
        <f>MAX($B$5-C4,0)</f>
        <v>0</v>
      </c>
      <c r="E8" t="s">
        <v>156</v>
      </c>
      <c r="F8">
        <v>1</v>
      </c>
      <c r="G8">
        <v>1</v>
      </c>
    </row>
    <row r="9" spans="1:7" x14ac:dyDescent="0.2">
      <c r="C9">
        <f>MAX(C5-$B$5,0)</f>
        <v>0</v>
      </c>
      <c r="D9">
        <f>MAX($B$5-C5,0)</f>
        <v>4</v>
      </c>
    </row>
    <row r="11" spans="1:7" x14ac:dyDescent="0.2">
      <c r="B11" t="s">
        <v>323</v>
      </c>
      <c r="C11" cm="1">
        <f t="array" ref="C11:D11">MMULT(TRANSPOSE(C8:C9),MINVERSE(F7:G8))</f>
        <v>0.5</v>
      </c>
      <c r="D11">
        <v>-7.9999999999999991</v>
      </c>
    </row>
    <row r="13" spans="1:7" x14ac:dyDescent="0.2">
      <c r="B13" t="s">
        <v>325</v>
      </c>
      <c r="C13" s="43">
        <f>1/(1+$F$3)</f>
        <v>0.95238095238095233</v>
      </c>
      <c r="F13" t="s">
        <v>344</v>
      </c>
      <c r="G13">
        <f>C4-C5</f>
        <v>8</v>
      </c>
    </row>
    <row r="14" spans="1:7" x14ac:dyDescent="0.2">
      <c r="B14" t="s">
        <v>324</v>
      </c>
      <c r="C14" s="13">
        <f>B5*C11+C13*D11</f>
        <v>2.3809523809523823</v>
      </c>
    </row>
    <row r="16" spans="1:7" x14ac:dyDescent="0.2">
      <c r="A16" t="s">
        <v>10</v>
      </c>
      <c r="B16" t="s">
        <v>326</v>
      </c>
    </row>
    <row r="17" spans="1:6" x14ac:dyDescent="0.2">
      <c r="B17" t="s">
        <v>327</v>
      </c>
      <c r="C17">
        <f>((1+$F$3)*B5-C5)/(C4-C5)</f>
        <v>0.625</v>
      </c>
    </row>
    <row r="18" spans="1:6" x14ac:dyDescent="0.2">
      <c r="B18" t="s">
        <v>328</v>
      </c>
      <c r="C18">
        <f>1-C17</f>
        <v>0.375</v>
      </c>
    </row>
    <row r="20" spans="1:6" x14ac:dyDescent="0.2">
      <c r="B20" t="s">
        <v>324</v>
      </c>
      <c r="C20" s="13">
        <f>SUMPRODUCT(C17:C18,C8:C9)/(1+$F$3)</f>
        <v>2.3809523809523809</v>
      </c>
    </row>
    <row r="22" spans="1:6" x14ac:dyDescent="0.2">
      <c r="B22" t="s">
        <v>329</v>
      </c>
      <c r="C22" t="b">
        <f>C20=C14</f>
        <v>1</v>
      </c>
    </row>
    <row r="24" spans="1:6" x14ac:dyDescent="0.2">
      <c r="B24" t="s">
        <v>331</v>
      </c>
      <c r="C24" t="s">
        <v>332</v>
      </c>
      <c r="E24" t="s">
        <v>334</v>
      </c>
      <c r="F24" t="s">
        <v>335</v>
      </c>
    </row>
    <row r="25" spans="1:6" x14ac:dyDescent="0.2">
      <c r="B25" t="s">
        <v>330</v>
      </c>
      <c r="C25" s="13">
        <f>C20-B5+B5/(1+$F$3)</f>
        <v>1.428571428571427</v>
      </c>
    </row>
    <row r="27" spans="1:6" x14ac:dyDescent="0.2">
      <c r="B27" t="s">
        <v>189</v>
      </c>
    </row>
    <row r="28" spans="1:6" x14ac:dyDescent="0.2">
      <c r="B28" t="s">
        <v>336</v>
      </c>
      <c r="C28" s="64">
        <f>SUMPRODUCT(C17:C18,D8:D9)/(1+F3)</f>
        <v>1.4285714285714286</v>
      </c>
    </row>
    <row r="29" spans="1:6" x14ac:dyDescent="0.2">
      <c r="B29" t="str">
        <f>B22</f>
        <v>Verified</v>
      </c>
      <c r="C29" t="b">
        <f>C28=C25</f>
        <v>1</v>
      </c>
    </row>
    <row r="31" spans="1:6" x14ac:dyDescent="0.2">
      <c r="A31" t="s">
        <v>338</v>
      </c>
    </row>
    <row r="33" spans="1:3" x14ac:dyDescent="0.2">
      <c r="B33" t="s">
        <v>339</v>
      </c>
    </row>
    <row r="34" spans="1:3" x14ac:dyDescent="0.2">
      <c r="B34" t="s">
        <v>132</v>
      </c>
      <c r="C34">
        <f>SUMPRODUCT(C17:C18,C4:C5)/B5-1</f>
        <v>5.0000000000000044E-2</v>
      </c>
    </row>
    <row r="36" spans="1:3" x14ac:dyDescent="0.2">
      <c r="B36" t="s">
        <v>340</v>
      </c>
    </row>
    <row r="37" spans="1:3" x14ac:dyDescent="0.2">
      <c r="B37" t="s">
        <v>341</v>
      </c>
      <c r="C37">
        <f>B5/C14</f>
        <v>8.399999999999995</v>
      </c>
    </row>
    <row r="38" spans="1:3" x14ac:dyDescent="0.2">
      <c r="B38" t="s">
        <v>132</v>
      </c>
      <c r="C38">
        <f>(SUMPRODUCT(C17:C18,C8:C9)/B5*C37)-1</f>
        <v>4.9999999999999378E-2</v>
      </c>
    </row>
    <row r="40" spans="1:3" x14ac:dyDescent="0.2">
      <c r="A40" t="s">
        <v>342</v>
      </c>
    </row>
    <row r="41" spans="1:3" x14ac:dyDescent="0.2">
      <c r="B41" t="s">
        <v>345</v>
      </c>
      <c r="C41">
        <v>0.9</v>
      </c>
    </row>
    <row r="42" spans="1:3" x14ac:dyDescent="0.2">
      <c r="B42" t="s">
        <v>343</v>
      </c>
      <c r="C42">
        <f>B5*C11/C20*C41</f>
        <v>3.7800000000000002</v>
      </c>
    </row>
    <row r="44" spans="1:3" x14ac:dyDescent="0.2">
      <c r="B44" t="s">
        <v>346</v>
      </c>
      <c r="C44">
        <f>(C42*C20-C41*B5)/C28</f>
        <v>-6.3</v>
      </c>
    </row>
    <row r="50" spans="2:7" x14ac:dyDescent="0.2">
      <c r="B50" t="s">
        <v>347</v>
      </c>
      <c r="C50" s="1">
        <v>0.03</v>
      </c>
    </row>
    <row r="52" spans="2:7" x14ac:dyDescent="0.2">
      <c r="B52" s="4" t="s">
        <v>348</v>
      </c>
      <c r="C52" s="2" t="s">
        <v>349</v>
      </c>
      <c r="D52" s="2" t="s">
        <v>201</v>
      </c>
      <c r="E52" s="2" t="s">
        <v>350</v>
      </c>
      <c r="F52" s="2" t="s">
        <v>200</v>
      </c>
      <c r="G52" s="2" t="s">
        <v>351</v>
      </c>
    </row>
    <row r="53" spans="2:7" x14ac:dyDescent="0.2">
      <c r="B53" s="3" t="s">
        <v>352</v>
      </c>
      <c r="C53">
        <v>0.1</v>
      </c>
      <c r="D53">
        <v>0.2</v>
      </c>
      <c r="E53">
        <v>0.4</v>
      </c>
      <c r="F53">
        <v>0.2</v>
      </c>
      <c r="G53">
        <v>0.1</v>
      </c>
    </row>
    <row r="54" spans="2:7" x14ac:dyDescent="0.2">
      <c r="B54" s="4" t="s">
        <v>353</v>
      </c>
      <c r="C54" s="2">
        <v>20</v>
      </c>
      <c r="D54" s="2">
        <v>50</v>
      </c>
      <c r="E54" s="2">
        <v>70</v>
      </c>
      <c r="F54" s="2">
        <v>90</v>
      </c>
      <c r="G54" s="2">
        <v>120</v>
      </c>
    </row>
    <row r="56" spans="2:7" ht="17" x14ac:dyDescent="0.25">
      <c r="B56" t="s">
        <v>354</v>
      </c>
      <c r="C56" s="9">
        <f>SUMPRODUCT(C53:G53,C54:G54)/(1+$C$50)</f>
        <v>67.961165048543691</v>
      </c>
    </row>
    <row r="58" spans="2:7" x14ac:dyDescent="0.2">
      <c r="B58" s="4" t="s">
        <v>348</v>
      </c>
      <c r="C58" s="2" t="s">
        <v>349</v>
      </c>
      <c r="D58" s="2" t="s">
        <v>201</v>
      </c>
      <c r="E58" s="2" t="s">
        <v>350</v>
      </c>
      <c r="F58" s="2" t="s">
        <v>200</v>
      </c>
      <c r="G58" s="2" t="s">
        <v>351</v>
      </c>
    </row>
    <row r="59" spans="2:7" x14ac:dyDescent="0.2">
      <c r="B59" s="6" t="s">
        <v>352</v>
      </c>
      <c r="C59">
        <v>0.1</v>
      </c>
      <c r="D59">
        <v>0.2</v>
      </c>
      <c r="E59">
        <v>0.4</v>
      </c>
      <c r="F59">
        <v>0.2</v>
      </c>
      <c r="G59">
        <v>0.1</v>
      </c>
    </row>
    <row r="60" spans="2:7" x14ac:dyDescent="0.2">
      <c r="B60" s="3" t="s">
        <v>353</v>
      </c>
      <c r="C60">
        <v>20</v>
      </c>
      <c r="D60">
        <v>50</v>
      </c>
      <c r="E60">
        <v>70</v>
      </c>
      <c r="F60">
        <v>90</v>
      </c>
      <c r="G60">
        <v>120</v>
      </c>
    </row>
    <row r="61" spans="2:7" x14ac:dyDescent="0.2">
      <c r="B61" s="3" t="s">
        <v>355</v>
      </c>
      <c r="C61">
        <f>MAX(C$60-69,0)</f>
        <v>0</v>
      </c>
      <c r="D61">
        <f t="shared" ref="D61:G61" si="0">MAX(D$60-69,0)</f>
        <v>0</v>
      </c>
      <c r="E61">
        <f t="shared" si="0"/>
        <v>1</v>
      </c>
      <c r="F61">
        <f t="shared" si="0"/>
        <v>21</v>
      </c>
      <c r="G61">
        <f t="shared" si="0"/>
        <v>51</v>
      </c>
    </row>
    <row r="62" spans="2:7" x14ac:dyDescent="0.2">
      <c r="B62" s="3" t="s">
        <v>356</v>
      </c>
      <c r="C62">
        <f>MAX(C$60-70,0)</f>
        <v>0</v>
      </c>
      <c r="D62">
        <f t="shared" ref="D62:G62" si="1">MAX(D$60-70,0)</f>
        <v>0</v>
      </c>
      <c r="E62">
        <f t="shared" si="1"/>
        <v>0</v>
      </c>
      <c r="F62">
        <f t="shared" si="1"/>
        <v>20</v>
      </c>
      <c r="G62">
        <f t="shared" si="1"/>
        <v>50</v>
      </c>
    </row>
    <row r="63" spans="2:7" x14ac:dyDescent="0.2">
      <c r="B63" s="3" t="s">
        <v>357</v>
      </c>
      <c r="C63">
        <f>MAX(C$60-71,0)</f>
        <v>0</v>
      </c>
      <c r="D63">
        <f t="shared" ref="D63:G63" si="2">MAX(D$60-71,0)</f>
        <v>0</v>
      </c>
      <c r="E63">
        <f t="shared" si="2"/>
        <v>0</v>
      </c>
      <c r="F63">
        <f t="shared" si="2"/>
        <v>19</v>
      </c>
      <c r="G63">
        <f t="shared" si="2"/>
        <v>49</v>
      </c>
    </row>
    <row r="65" spans="2:5" ht="17" x14ac:dyDescent="0.25">
      <c r="B65" t="s">
        <v>358</v>
      </c>
      <c r="C65" s="9">
        <f>SUMPRODUCT($C$59:$G$59,C61:G61)/(1+$C$50)</f>
        <v>9.4174757281553401</v>
      </c>
    </row>
    <row r="66" spans="2:5" ht="17" x14ac:dyDescent="0.25">
      <c r="B66" t="s">
        <v>359</v>
      </c>
      <c r="C66" s="9">
        <f t="shared" ref="C66:C67" si="3">SUMPRODUCT($C$59:$G$59,C62:G62)/(1+$C$50)</f>
        <v>8.7378640776699026</v>
      </c>
    </row>
    <row r="67" spans="2:5" ht="17" x14ac:dyDescent="0.25">
      <c r="B67" t="s">
        <v>360</v>
      </c>
      <c r="C67" s="9">
        <f t="shared" si="3"/>
        <v>8.4466019417475735</v>
      </c>
    </row>
    <row r="69" spans="2:5" x14ac:dyDescent="0.2">
      <c r="B69" t="s">
        <v>361</v>
      </c>
    </row>
    <row r="71" spans="2:5" x14ac:dyDescent="0.2">
      <c r="B71" t="s">
        <v>362</v>
      </c>
    </row>
    <row r="73" spans="2:5" ht="17" x14ac:dyDescent="0.2">
      <c r="B73" t="s">
        <v>363</v>
      </c>
    </row>
    <row r="75" spans="2:5" ht="17" x14ac:dyDescent="0.2">
      <c r="B75" t="s">
        <v>364</v>
      </c>
      <c r="C75" cm="1">
        <f t="array" ref="C75:D75">+MMULT(F61:G61,MINVERSE(F62:G63))</f>
        <v>2</v>
      </c>
      <c r="D75">
        <v>-1</v>
      </c>
    </row>
    <row r="77" spans="2:5" x14ac:dyDescent="0.2">
      <c r="B77" t="s">
        <v>365</v>
      </c>
    </row>
    <row r="79" spans="2:5" ht="17" x14ac:dyDescent="0.2">
      <c r="B79" t="s">
        <v>364</v>
      </c>
      <c r="C79">
        <v>1</v>
      </c>
      <c r="D79">
        <v>-2</v>
      </c>
      <c r="E79">
        <v>1</v>
      </c>
    </row>
    <row r="81" spans="2:6" ht="17" x14ac:dyDescent="0.2">
      <c r="B81" t="s">
        <v>366</v>
      </c>
      <c r="C81" cm="1">
        <f t="array" ref="C81:E81">+MMULT(C79:E79,E61:G63)</f>
        <v>1</v>
      </c>
      <c r="D81">
        <v>0</v>
      </c>
      <c r="E81">
        <v>0</v>
      </c>
    </row>
    <row r="83" spans="2:6" x14ac:dyDescent="0.2">
      <c r="B83" t="s">
        <v>367</v>
      </c>
      <c r="C83" s="9" cm="1">
        <f t="array" ref="C83">+MMULT(C79:E79,C65:C67)</f>
        <v>0.3883495145631084</v>
      </c>
    </row>
    <row r="85" spans="2:6" x14ac:dyDescent="0.2">
      <c r="C85" t="s">
        <v>368</v>
      </c>
      <c r="D85" t="s">
        <v>369</v>
      </c>
      <c r="E85" t="s">
        <v>370</v>
      </c>
      <c r="F85" t="s">
        <v>371</v>
      </c>
    </row>
    <row r="86" spans="2:6" x14ac:dyDescent="0.2">
      <c r="B86">
        <v>68</v>
      </c>
      <c r="C86" s="63">
        <f>MAX($B86-69,0)</f>
        <v>0</v>
      </c>
      <c r="D86" s="63">
        <f>-2*MAX($B86-70,0)</f>
        <v>0</v>
      </c>
      <c r="E86" s="63">
        <f>MAX($B86-71,0)</f>
        <v>0</v>
      </c>
      <c r="F86">
        <f>+SUM(C86:E86)</f>
        <v>0</v>
      </c>
    </row>
    <row r="87" spans="2:6" x14ac:dyDescent="0.2">
      <c r="B87">
        <v>69</v>
      </c>
      <c r="C87" s="63">
        <f t="shared" ref="C87:C90" si="4">MAX($B87-69,0)</f>
        <v>0</v>
      </c>
      <c r="D87" s="63">
        <f t="shared" ref="D87:D90" si="5">-2*MAX($B87-70,0)</f>
        <v>0</v>
      </c>
      <c r="E87" s="63">
        <f t="shared" ref="E87:E90" si="6">MAX($B87-71,0)</f>
        <v>0</v>
      </c>
      <c r="F87">
        <f t="shared" ref="F87:F89" si="7">+SUM(C87:E87)</f>
        <v>0</v>
      </c>
    </row>
    <row r="88" spans="2:6" x14ac:dyDescent="0.2">
      <c r="B88">
        <v>70</v>
      </c>
      <c r="C88" s="63">
        <f t="shared" si="4"/>
        <v>1</v>
      </c>
      <c r="D88" s="63">
        <f t="shared" si="5"/>
        <v>0</v>
      </c>
      <c r="E88" s="63">
        <f t="shared" si="6"/>
        <v>0</v>
      </c>
      <c r="F88">
        <f t="shared" si="7"/>
        <v>1</v>
      </c>
    </row>
    <row r="89" spans="2:6" x14ac:dyDescent="0.2">
      <c r="B89">
        <v>71</v>
      </c>
      <c r="C89" s="63">
        <f t="shared" si="4"/>
        <v>2</v>
      </c>
      <c r="D89" s="63">
        <f t="shared" si="5"/>
        <v>-2</v>
      </c>
      <c r="E89" s="63">
        <f t="shared" si="6"/>
        <v>0</v>
      </c>
      <c r="F89">
        <f t="shared" si="7"/>
        <v>0</v>
      </c>
    </row>
    <row r="90" spans="2:6" x14ac:dyDescent="0.2">
      <c r="B90">
        <v>72</v>
      </c>
      <c r="C90" s="63">
        <f t="shared" si="4"/>
        <v>3</v>
      </c>
      <c r="D90" s="63">
        <f t="shared" si="5"/>
        <v>-4</v>
      </c>
      <c r="E90" s="63">
        <f t="shared" si="6"/>
        <v>1</v>
      </c>
      <c r="F90">
        <f>+SUM(C90:E90)</f>
        <v>0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451D1E-DF1B-4F21-81BA-076557CD4DBD}">
  <dimension ref="A2:U29"/>
  <sheetViews>
    <sheetView zoomScale="86" zoomScaleNormal="68" workbookViewId="0">
      <selection activeCell="S25" sqref="S25"/>
    </sheetView>
  </sheetViews>
  <sheetFormatPr baseColWidth="10" defaultColWidth="8.83203125" defaultRowHeight="15" x14ac:dyDescent="0.2"/>
  <cols>
    <col min="2" max="2" width="13.5" bestFit="1" customWidth="1"/>
    <col min="8" max="8" width="8.6640625" customWidth="1"/>
    <col min="9" max="9" width="8.6640625" style="3" customWidth="1"/>
    <col min="11" max="12" width="12.6640625" customWidth="1"/>
    <col min="17" max="17" width="8.6640625" style="3"/>
    <col min="19" max="19" width="11.5" customWidth="1"/>
  </cols>
  <sheetData>
    <row r="2" spans="1:21" x14ac:dyDescent="0.2">
      <c r="A2" t="s">
        <v>19</v>
      </c>
      <c r="B2" t="s">
        <v>0</v>
      </c>
      <c r="C2" s="1">
        <v>0.03</v>
      </c>
      <c r="J2" t="s">
        <v>50</v>
      </c>
      <c r="K2" t="s">
        <v>21</v>
      </c>
      <c r="R2" t="s">
        <v>49</v>
      </c>
      <c r="T2" t="s">
        <v>45</v>
      </c>
      <c r="U2">
        <v>12</v>
      </c>
    </row>
    <row r="3" spans="1:21" x14ac:dyDescent="0.2">
      <c r="B3" t="s">
        <v>4</v>
      </c>
      <c r="C3">
        <v>130</v>
      </c>
      <c r="T3" t="s">
        <v>0</v>
      </c>
      <c r="U3" s="1">
        <v>0.03</v>
      </c>
    </row>
    <row r="4" spans="1:21" x14ac:dyDescent="0.2">
      <c r="T4" t="s">
        <v>4</v>
      </c>
      <c r="U4">
        <v>75</v>
      </c>
    </row>
    <row r="5" spans="1:21" x14ac:dyDescent="0.2">
      <c r="D5" s="3">
        <v>140</v>
      </c>
      <c r="J5" t="s">
        <v>22</v>
      </c>
      <c r="K5" t="s">
        <v>37</v>
      </c>
    </row>
    <row r="6" spans="1:21" x14ac:dyDescent="0.2">
      <c r="C6">
        <v>120</v>
      </c>
      <c r="D6" s="3">
        <v>100</v>
      </c>
      <c r="K6" t="s">
        <v>38</v>
      </c>
    </row>
    <row r="7" spans="1:21" x14ac:dyDescent="0.2">
      <c r="B7">
        <v>100</v>
      </c>
      <c r="C7">
        <v>80</v>
      </c>
      <c r="D7" s="3">
        <v>60</v>
      </c>
    </row>
    <row r="8" spans="1:21" ht="17" x14ac:dyDescent="0.25">
      <c r="B8" s="2" t="s">
        <v>1</v>
      </c>
      <c r="C8" s="2" t="s">
        <v>2</v>
      </c>
      <c r="D8" s="4" t="s">
        <v>3</v>
      </c>
      <c r="K8" s="9"/>
      <c r="L8" s="10">
        <f>MAX((D18*MAX(D5-$C$3,0)+(1-D18)*MAX(D6-$C$3,0))/(1+$C$2),(C6-$C$3),0)</f>
        <v>5.7281553398058271</v>
      </c>
      <c r="R8" t="s">
        <v>22</v>
      </c>
      <c r="S8" t="s">
        <v>46</v>
      </c>
    </row>
    <row r="9" spans="1:21" x14ac:dyDescent="0.2">
      <c r="K9" s="9">
        <f>(L8*$C$19+(1-$C$19)*L9)/(1+C2)</f>
        <v>3.1977566217362621</v>
      </c>
      <c r="L9" s="10">
        <f>MAX((D19*MAX(D6-$C$3,0)+(1-D19)*MAX(D7-$C$3,0))/(1+$C$2),(C7-$C$3),0)</f>
        <v>0</v>
      </c>
    </row>
    <row r="10" spans="1:21" ht="17" x14ac:dyDescent="0.25">
      <c r="B10" t="s">
        <v>20</v>
      </c>
      <c r="K10" s="2" t="s">
        <v>15</v>
      </c>
      <c r="L10" s="4" t="s">
        <v>14</v>
      </c>
      <c r="T10" s="15"/>
      <c r="U10" s="14">
        <f>+D5-$U$2*(1+$U$3)</f>
        <v>127.64</v>
      </c>
    </row>
    <row r="11" spans="1:21" x14ac:dyDescent="0.2">
      <c r="G11" s="5">
        <v>140</v>
      </c>
      <c r="H11" s="5">
        <v>100</v>
      </c>
      <c r="T11" s="16">
        <f>C6-$U$2</f>
        <v>108</v>
      </c>
      <c r="U11" s="14">
        <f t="shared" ref="U11:U12" si="0">+D6-$U$2*(1+$U$3)</f>
        <v>87.64</v>
      </c>
    </row>
    <row r="12" spans="1:21" ht="18" x14ac:dyDescent="0.25">
      <c r="A12" t="s">
        <v>5</v>
      </c>
      <c r="B12" t="s">
        <v>6</v>
      </c>
      <c r="C12" s="7">
        <v>10</v>
      </c>
      <c r="D12" s="8">
        <v>0</v>
      </c>
      <c r="F12" t="s">
        <v>7</v>
      </c>
      <c r="G12" s="18">
        <v>1.03</v>
      </c>
      <c r="H12" s="19">
        <v>1.03</v>
      </c>
      <c r="K12" t="s">
        <v>41</v>
      </c>
      <c r="S12">
        <v>100</v>
      </c>
      <c r="T12" s="16">
        <f>C7-$U$2</f>
        <v>68</v>
      </c>
      <c r="U12" s="14">
        <f t="shared" si="0"/>
        <v>47.64</v>
      </c>
    </row>
    <row r="13" spans="1:21" ht="17" x14ac:dyDescent="0.25">
      <c r="K13" t="s">
        <v>42</v>
      </c>
      <c r="S13" s="2" t="s">
        <v>1</v>
      </c>
      <c r="T13" s="2" t="s">
        <v>2</v>
      </c>
      <c r="U13" s="4" t="s">
        <v>3</v>
      </c>
    </row>
    <row r="14" spans="1:21" ht="17" x14ac:dyDescent="0.2">
      <c r="B14" t="s">
        <v>8</v>
      </c>
      <c r="C14" s="7" cm="1">
        <f t="array" ref="C14:D14">MMULT(C12:D12,MINVERSE(G11:H12))</f>
        <v>0.25</v>
      </c>
      <c r="D14" s="17">
        <v>-24.271844660194176</v>
      </c>
      <c r="G14" s="13"/>
    </row>
    <row r="15" spans="1:21" x14ac:dyDescent="0.2">
      <c r="J15" t="s">
        <v>10</v>
      </c>
      <c r="K15" s="9"/>
      <c r="L15" s="10">
        <f>+MAX((D18*MAX($C$3-D5,0)+(1-D18)*MAX($C$3-D6,0))/(1+$C$2),($C$3-C6),0)</f>
        <v>11.941747572815528</v>
      </c>
      <c r="R15" t="s">
        <v>10</v>
      </c>
      <c r="T15" s="11"/>
      <c r="U15" s="12">
        <f>D18</f>
        <v>0.59000000000000019</v>
      </c>
    </row>
    <row r="16" spans="1:21" ht="17" x14ac:dyDescent="0.25">
      <c r="B16" t="s">
        <v>9</v>
      </c>
      <c r="C16" s="9">
        <f>C6*C14+D14</f>
        <v>5.7281553398058236</v>
      </c>
      <c r="K16" s="9">
        <f>+MAX((C19*MAX($C$3-C6,0)+(1-C19)*MAX($C$3-C7,0))/(1+$C$2),($C$3-B7),0)</f>
        <v>30</v>
      </c>
      <c r="L16" s="10">
        <f>+MAX((D19*MAX($C$3-D6,0)+(1-D19)*MAX($C$3-D7,0))/(1+$C$2),($C$3-C7),0)</f>
        <v>50</v>
      </c>
      <c r="T16" s="11">
        <f>C19</f>
        <v>0.57499999999999996</v>
      </c>
      <c r="U16" s="12">
        <f>D19</f>
        <v>0.56000000000000016</v>
      </c>
    </row>
    <row r="17" spans="1:21" ht="17" x14ac:dyDescent="0.25">
      <c r="K17" s="2" t="s">
        <v>23</v>
      </c>
      <c r="L17" s="4" t="s">
        <v>24</v>
      </c>
      <c r="S17" s="2" t="s">
        <v>11</v>
      </c>
      <c r="T17" s="2" t="s">
        <v>12</v>
      </c>
      <c r="U17" s="4" t="s">
        <v>13</v>
      </c>
    </row>
    <row r="18" spans="1:21" x14ac:dyDescent="0.2">
      <c r="A18" t="s">
        <v>10</v>
      </c>
      <c r="D18" s="11">
        <f>((1+$C$2)*C6-D6)/(D5-D6)</f>
        <v>0.59000000000000019</v>
      </c>
      <c r="E18" s="20"/>
    </row>
    <row r="19" spans="1:21" x14ac:dyDescent="0.2">
      <c r="C19" s="11">
        <f>((1+$C$2)*B7-C7)/(C6-C7)</f>
        <v>0.57499999999999996</v>
      </c>
      <c r="D19" s="11">
        <f>((1+$C$2)*C7-D7)/(D6-D7)</f>
        <v>0.56000000000000016</v>
      </c>
      <c r="K19" t="s">
        <v>43</v>
      </c>
      <c r="S19" s="9"/>
      <c r="T19" s="10">
        <f>+(U15*MAX(U10-$U$4,0)+(1-U15)*MAX(U11-$U$4,0))/(1+$U$3)</f>
        <v>35.184466019417485</v>
      </c>
    </row>
    <row r="20" spans="1:21" ht="17" x14ac:dyDescent="0.25">
      <c r="B20" s="2" t="s">
        <v>11</v>
      </c>
      <c r="C20" s="2" t="s">
        <v>12</v>
      </c>
      <c r="D20" s="4" t="s">
        <v>13</v>
      </c>
      <c r="K20" t="s">
        <v>44</v>
      </c>
      <c r="S20" s="9">
        <f>+(T16*T19+(1-T16)*T20)/(1+U3)</f>
        <v>22.477443679894435</v>
      </c>
      <c r="T20" s="10">
        <f>+(U16*MAX(U11-$U$4,0)+(1-U16)*MAX(U12-$U$4,0))/(1+$U$3)</f>
        <v>6.8722330097087401</v>
      </c>
    </row>
    <row r="21" spans="1:21" ht="17" x14ac:dyDescent="0.25">
      <c r="S21" s="2" t="s">
        <v>15</v>
      </c>
      <c r="T21" s="4" t="s">
        <v>14</v>
      </c>
    </row>
    <row r="22" spans="1:21" ht="17" x14ac:dyDescent="0.25">
      <c r="A22" t="s">
        <v>16</v>
      </c>
      <c r="B22" s="9"/>
      <c r="C22" s="10">
        <f>(D18*MAX(D5-$C$3,)+(1-D18)*MAX(D6-$C$3,0))/(1+$C$2)</f>
        <v>5.7281553398058271</v>
      </c>
      <c r="J22" t="s">
        <v>16</v>
      </c>
      <c r="K22" t="s">
        <v>48</v>
      </c>
    </row>
    <row r="23" spans="1:21" x14ac:dyDescent="0.2">
      <c r="B23" s="10">
        <f>($C$19*C22+(1-$C$19)*C23)/(1+$C$2)</f>
        <v>3.1977566217362621</v>
      </c>
      <c r="C23" s="10">
        <f>(D19*MAX(D6-$C$3,)+(1-D19)*MAX(D7-$C$3,0))/(1+$C$2)</f>
        <v>0</v>
      </c>
      <c r="R23" t="s">
        <v>47</v>
      </c>
      <c r="S23" s="9"/>
      <c r="T23" s="10">
        <f>+MAX((U15*MAX(U10-$U$4,0)+(1-U15)*MAX(U11-$U$4,0))/(1+$U$3),(C6-$U$4),(T11-$U$4),0)</f>
        <v>45</v>
      </c>
    </row>
    <row r="24" spans="1:21" ht="17" x14ac:dyDescent="0.25">
      <c r="B24" s="2" t="s">
        <v>15</v>
      </c>
      <c r="C24" s="4" t="s">
        <v>14</v>
      </c>
      <c r="J24" t="s">
        <v>17</v>
      </c>
      <c r="K24" t="s">
        <v>25</v>
      </c>
      <c r="S24" s="9">
        <f>+MAX((T16*T23+(1-T16)*T24)/(1+U3),(B7-$U$4),(S12-$U$4),0)</f>
        <v>27.956989348666223</v>
      </c>
      <c r="T24" s="10">
        <f>+MAX((U16*MAX(U11-$U$4,0)+(1-U16)*MAX(U12-$U$4,0))/(1+$U$3),(C7-$U$4),(T12-$U$4),0)</f>
        <v>6.8722330097087401</v>
      </c>
    </row>
    <row r="25" spans="1:21" ht="17" x14ac:dyDescent="0.25">
      <c r="S25" s="2" t="s">
        <v>15</v>
      </c>
      <c r="T25" s="4" t="s">
        <v>14</v>
      </c>
    </row>
    <row r="26" spans="1:21" ht="17" x14ac:dyDescent="0.25">
      <c r="A26" t="s">
        <v>17</v>
      </c>
      <c r="B26" t="s">
        <v>18</v>
      </c>
      <c r="C26" s="13">
        <f>C16-C22</f>
        <v>0</v>
      </c>
      <c r="K26" t="s">
        <v>26</v>
      </c>
      <c r="L26" s="9">
        <f>K9-B7+C3/(1+$C$2)^2</f>
        <v>25.735224809124333</v>
      </c>
    </row>
    <row r="28" spans="1:21" x14ac:dyDescent="0.2">
      <c r="K28" t="s">
        <v>39</v>
      </c>
    </row>
    <row r="29" spans="1:21" x14ac:dyDescent="0.2">
      <c r="K29" t="s">
        <v>40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8416DF-98C8-4A61-B6F4-6BE1E71CFFBD}">
  <dimension ref="A3:H23"/>
  <sheetViews>
    <sheetView zoomScale="72" workbookViewId="0">
      <selection activeCell="C10" sqref="C10"/>
    </sheetView>
  </sheetViews>
  <sheetFormatPr baseColWidth="10" defaultColWidth="8.83203125" defaultRowHeight="15" x14ac:dyDescent="0.2"/>
  <cols>
    <col min="1" max="8" width="13.6640625" customWidth="1"/>
  </cols>
  <sheetData>
    <row r="3" spans="1:8" x14ac:dyDescent="0.2">
      <c r="B3" t="s">
        <v>27</v>
      </c>
      <c r="C3" s="1">
        <v>0.02</v>
      </c>
    </row>
    <row r="4" spans="1:8" x14ac:dyDescent="0.2">
      <c r="B4" t="s">
        <v>33</v>
      </c>
      <c r="C4">
        <v>0.75</v>
      </c>
    </row>
    <row r="5" spans="1:8" x14ac:dyDescent="0.2">
      <c r="B5" t="s">
        <v>4</v>
      </c>
      <c r="C5">
        <v>100</v>
      </c>
    </row>
    <row r="6" spans="1:8" ht="17" x14ac:dyDescent="0.2">
      <c r="B6" t="s">
        <v>34</v>
      </c>
      <c r="C6" s="1">
        <v>0.23</v>
      </c>
    </row>
    <row r="8" spans="1:8" ht="17" x14ac:dyDescent="0.25">
      <c r="A8" t="s">
        <v>22</v>
      </c>
      <c r="B8" t="s">
        <v>28</v>
      </c>
      <c r="C8" t="s">
        <v>29</v>
      </c>
      <c r="D8" t="s">
        <v>30</v>
      </c>
      <c r="E8" t="s">
        <v>31</v>
      </c>
      <c r="F8" t="s">
        <v>32</v>
      </c>
      <c r="G8" t="s">
        <v>35</v>
      </c>
      <c r="H8" t="s">
        <v>36</v>
      </c>
    </row>
    <row r="9" spans="1:8" x14ac:dyDescent="0.2">
      <c r="B9">
        <v>75</v>
      </c>
      <c r="C9" s="13">
        <f>+(LN(B9/$C$5)+($C$3+$C$6^2/2)*$C$4)/($C$6*SQRT($C$4))</f>
        <v>-1.2693902779841002</v>
      </c>
      <c r="D9" s="13">
        <f>+(LN(B9/$C$5)+($C$3-$C$6^2/2)*$C$4)/($C$6*SQRT($C$4))</f>
        <v>-1.4685761208545214</v>
      </c>
      <c r="E9" s="13">
        <f>+_xlfn.NORM.DIST(C9,0,1,TRUE)</f>
        <v>0.10215095095539189</v>
      </c>
      <c r="F9" s="13">
        <f>+_xlfn.NORM.DIST(D9,0,1,TRUE)</f>
        <v>7.0973897815993323E-2</v>
      </c>
      <c r="G9" s="13">
        <f>+B9*E9-$C$5*EXP(-$C$3*$C$4)*F9</f>
        <v>0.66959790778411676</v>
      </c>
      <c r="H9" s="13">
        <f>+MAX(B9-$C$5,0)</f>
        <v>0</v>
      </c>
    </row>
    <row r="10" spans="1:8" x14ac:dyDescent="0.2">
      <c r="B10">
        <v>80</v>
      </c>
      <c r="C10" s="13">
        <f t="shared" ref="C10:C21" si="0">+(LN(B10/$C$5)+($C$3+$C$6^2/2)*$C$4)/($C$6*SQRT($C$4))</f>
        <v>-0.9453786905764735</v>
      </c>
      <c r="D10" s="13">
        <f t="shared" ref="D10:D21" si="1">+(LN(B10/$C$5)+($C$3-$C$6^2/2)*$C$4)/($C$6*SQRT($C$4))</f>
        <v>-1.1445645334468946</v>
      </c>
      <c r="E10" s="13">
        <f t="shared" ref="E10:E21" si="2">+_xlfn.NORM.DIST(C10,0,1,TRUE)</f>
        <v>0.17223278866409777</v>
      </c>
      <c r="F10" s="13">
        <f t="shared" ref="F10:F21" si="3">+_xlfn.NORM.DIST(D10,0,1,TRUE)</f>
        <v>0.1261947955401973</v>
      </c>
      <c r="G10" s="13">
        <f t="shared" ref="G10:G21" si="4">+B10*E10-$C$5*EXP(-$C$3*$C$4)*F10</f>
        <v>1.3470231128862533</v>
      </c>
      <c r="H10" s="13">
        <f t="shared" ref="H10:H21" si="5">+MAX(B10-$C$5,0)</f>
        <v>0</v>
      </c>
    </row>
    <row r="11" spans="1:8" x14ac:dyDescent="0.2">
      <c r="B11">
        <v>85</v>
      </c>
      <c r="C11" s="13">
        <f t="shared" si="0"/>
        <v>-0.64101658861788346</v>
      </c>
      <c r="D11" s="13">
        <f t="shared" si="1"/>
        <v>-0.84020243148830431</v>
      </c>
      <c r="E11" s="13">
        <f t="shared" si="2"/>
        <v>0.26075595262831325</v>
      </c>
      <c r="F11" s="13">
        <f t="shared" si="3"/>
        <v>0.20039744767068832</v>
      </c>
      <c r="G11" s="13">
        <f t="shared" si="4"/>
        <v>2.4228641367691246</v>
      </c>
      <c r="H11" s="13">
        <f t="shared" si="5"/>
        <v>0</v>
      </c>
    </row>
    <row r="12" spans="1:8" x14ac:dyDescent="0.2">
      <c r="B12">
        <v>90</v>
      </c>
      <c r="C12" s="13">
        <f t="shared" si="0"/>
        <v>-0.35405636586182776</v>
      </c>
      <c r="D12" s="13">
        <f t="shared" si="1"/>
        <v>-0.55324220873224872</v>
      </c>
      <c r="E12" s="13">
        <f t="shared" si="2"/>
        <v>0.36164832084237231</v>
      </c>
      <c r="F12" s="13">
        <f t="shared" si="3"/>
        <v>0.2900487839576476</v>
      </c>
      <c r="G12" s="13">
        <f t="shared" si="4"/>
        <v>3.9752968614107189</v>
      </c>
      <c r="H12" s="13">
        <f t="shared" si="5"/>
        <v>0</v>
      </c>
    </row>
    <row r="13" spans="1:8" x14ac:dyDescent="0.2">
      <c r="B13">
        <v>95</v>
      </c>
      <c r="C13" s="13">
        <f t="shared" si="0"/>
        <v>-8.2615281038099619E-2</v>
      </c>
      <c r="D13" s="13">
        <f t="shared" si="1"/>
        <v>-0.28180112390852058</v>
      </c>
      <c r="E13" s="13">
        <f t="shared" si="2"/>
        <v>0.46707872515114202</v>
      </c>
      <c r="F13" s="13">
        <f t="shared" si="3"/>
        <v>0.38904800454526089</v>
      </c>
      <c r="G13" s="13">
        <f t="shared" si="4"/>
        <v>6.0468954537301869</v>
      </c>
      <c r="H13" s="13">
        <f t="shared" si="5"/>
        <v>0</v>
      </c>
    </row>
    <row r="14" spans="1:8" x14ac:dyDescent="0.2">
      <c r="B14">
        <v>100</v>
      </c>
      <c r="C14" s="13">
        <f t="shared" si="0"/>
        <v>0.17489947828603125</v>
      </c>
      <c r="D14" s="13">
        <f t="shared" si="1"/>
        <v>-2.4286364584389698E-2</v>
      </c>
      <c r="E14" s="13">
        <f t="shared" si="2"/>
        <v>0.56942068988843808</v>
      </c>
      <c r="F14" s="13">
        <f t="shared" si="3"/>
        <v>0.49031209470490478</v>
      </c>
      <c r="G14" s="13">
        <f t="shared" si="4"/>
        <v>8.6408391262848809</v>
      </c>
      <c r="H14" s="13">
        <f t="shared" si="5"/>
        <v>0</v>
      </c>
    </row>
    <row r="15" spans="1:8" x14ac:dyDescent="0.2">
      <c r="B15">
        <v>105</v>
      </c>
      <c r="C15" s="13">
        <f t="shared" si="0"/>
        <v>0.41984742973844541</v>
      </c>
      <c r="D15" s="13">
        <f t="shared" si="1"/>
        <v>0.22066158686802445</v>
      </c>
      <c r="E15" s="13">
        <f t="shared" si="2"/>
        <v>0.66270154314491192</v>
      </c>
      <c r="F15" s="13">
        <f t="shared" si="3"/>
        <v>0.58732202829503433</v>
      </c>
      <c r="G15" s="13">
        <f t="shared" si="4"/>
        <v>11.725867783683142</v>
      </c>
      <c r="H15" s="13">
        <f t="shared" si="5"/>
        <v>5</v>
      </c>
    </row>
    <row r="16" spans="1:8" x14ac:dyDescent="0.2">
      <c r="B16">
        <v>110</v>
      </c>
      <c r="C16" s="13">
        <f t="shared" si="0"/>
        <v>0.65339824321245421</v>
      </c>
      <c r="D16" s="13">
        <f t="shared" si="1"/>
        <v>0.45421240034203325</v>
      </c>
      <c r="E16" s="13">
        <f t="shared" si="2"/>
        <v>0.74325021445274098</v>
      </c>
      <c r="F16" s="13">
        <f t="shared" si="3"/>
        <v>0.6751620206426574</v>
      </c>
      <c r="G16" s="13">
        <f t="shared" si="4"/>
        <v>15.246506819640388</v>
      </c>
      <c r="H16" s="13">
        <f t="shared" si="5"/>
        <v>10</v>
      </c>
    </row>
    <row r="17" spans="1:8" x14ac:dyDescent="0.2">
      <c r="B17">
        <v>115</v>
      </c>
      <c r="C17" s="13">
        <f t="shared" si="0"/>
        <v>0.87656552222309903</v>
      </c>
      <c r="D17" s="13">
        <f t="shared" si="1"/>
        <v>0.67737967935267818</v>
      </c>
      <c r="E17" s="13">
        <f t="shared" si="2"/>
        <v>0.80963866354142222</v>
      </c>
      <c r="F17" s="13">
        <f t="shared" si="3"/>
        <v>0.75091745604919657</v>
      </c>
      <c r="G17" s="13">
        <f t="shared" si="4"/>
        <v>19.134671146221393</v>
      </c>
      <c r="H17" s="13">
        <f t="shared" si="5"/>
        <v>15</v>
      </c>
    </row>
    <row r="18" spans="1:8" x14ac:dyDescent="0.2">
      <c r="B18">
        <v>120</v>
      </c>
      <c r="C18" s="13">
        <f t="shared" si="0"/>
        <v>1.0902333904083037</v>
      </c>
      <c r="D18" s="13">
        <f t="shared" si="1"/>
        <v>0.89104754753788284</v>
      </c>
      <c r="E18" s="13">
        <f t="shared" si="2"/>
        <v>0.86219482584589047</v>
      </c>
      <c r="F18" s="13">
        <f t="shared" si="3"/>
        <v>0.81354816868960533</v>
      </c>
      <c r="G18" s="13">
        <f t="shared" si="4"/>
        <v>23.319777659673193</v>
      </c>
      <c r="H18" s="13">
        <f t="shared" si="5"/>
        <v>20</v>
      </c>
    </row>
    <row r="19" spans="1:8" x14ac:dyDescent="0.2">
      <c r="B19">
        <v>125</v>
      </c>
      <c r="C19" s="13">
        <f t="shared" si="0"/>
        <v>1.2951776471485363</v>
      </c>
      <c r="D19" s="13">
        <f t="shared" si="1"/>
        <v>1.0959918042781154</v>
      </c>
      <c r="E19" s="13">
        <f t="shared" si="2"/>
        <v>0.90237052301790999</v>
      </c>
      <c r="F19" s="13">
        <f t="shared" si="3"/>
        <v>0.8634588194400441</v>
      </c>
      <c r="G19" s="13">
        <f t="shared" si="4"/>
        <v>27.735956138643502</v>
      </c>
      <c r="H19" s="13">
        <f t="shared" si="5"/>
        <v>25</v>
      </c>
    </row>
    <row r="20" spans="1:8" x14ac:dyDescent="0.2">
      <c r="B20">
        <v>130</v>
      </c>
      <c r="C20" s="13">
        <f t="shared" si="0"/>
        <v>1.4920827714690239</v>
      </c>
      <c r="D20" s="13">
        <f t="shared" si="1"/>
        <v>1.2928969285986029</v>
      </c>
      <c r="E20" s="13">
        <f t="shared" si="2"/>
        <v>0.93216127609493504</v>
      </c>
      <c r="F20" s="13">
        <f t="shared" si="3"/>
        <v>0.90197664502937691</v>
      </c>
      <c r="G20" s="13">
        <f t="shared" si="4"/>
        <v>32.326169666186303</v>
      </c>
      <c r="H20" s="13">
        <f t="shared" si="5"/>
        <v>30</v>
      </c>
    </row>
    <row r="21" spans="1:8" x14ac:dyDescent="0.2">
      <c r="B21">
        <v>135</v>
      </c>
      <c r="C21" s="13">
        <f t="shared" si="0"/>
        <v>1.6815557151229503</v>
      </c>
      <c r="D21" s="13">
        <f t="shared" si="1"/>
        <v>1.4823698722525294</v>
      </c>
      <c r="E21" s="13">
        <f t="shared" si="2"/>
        <v>0.95367248796934601</v>
      </c>
      <c r="F21" s="13">
        <f t="shared" si="3"/>
        <v>0.93087904707872726</v>
      </c>
      <c r="G21" s="13">
        <f t="shared" si="4"/>
        <v>37.043779515504156</v>
      </c>
      <c r="H21" s="13">
        <f t="shared" si="5"/>
        <v>35</v>
      </c>
    </row>
    <row r="23" spans="1:8" x14ac:dyDescent="0.2">
      <c r="A23" t="s">
        <v>10</v>
      </c>
    </row>
  </sheetData>
  <phoneticPr fontId="5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C35DFD-EA22-4045-9C93-59AD0E8E8AAF}">
  <dimension ref="A2:E104"/>
  <sheetViews>
    <sheetView tabSelected="1" workbookViewId="0">
      <selection activeCell="J27" sqref="J27"/>
    </sheetView>
  </sheetViews>
  <sheetFormatPr baseColWidth="10" defaultColWidth="8.83203125" defaultRowHeight="15" x14ac:dyDescent="0.2"/>
  <cols>
    <col min="2" max="2" width="19.33203125" customWidth="1"/>
    <col min="3" max="3" width="16" customWidth="1"/>
    <col min="4" max="4" width="16.6640625" customWidth="1"/>
  </cols>
  <sheetData>
    <row r="2" spans="1:4" x14ac:dyDescent="0.2">
      <c r="B2" t="s">
        <v>0</v>
      </c>
      <c r="C2" s="1">
        <v>0.03</v>
      </c>
    </row>
    <row r="3" spans="1:4" x14ac:dyDescent="0.2">
      <c r="B3" t="s">
        <v>51</v>
      </c>
      <c r="C3" s="23">
        <v>48</v>
      </c>
    </row>
    <row r="5" spans="1:4" x14ac:dyDescent="0.2">
      <c r="D5" s="3">
        <v>90</v>
      </c>
    </row>
    <row r="6" spans="1:4" x14ac:dyDescent="0.2">
      <c r="D6" s="3">
        <v>60</v>
      </c>
    </row>
    <row r="7" spans="1:4" x14ac:dyDescent="0.2">
      <c r="C7">
        <v>80</v>
      </c>
      <c r="D7" s="3">
        <v>50</v>
      </c>
    </row>
    <row r="8" spans="1:4" x14ac:dyDescent="0.2">
      <c r="B8">
        <v>60</v>
      </c>
      <c r="C8">
        <v>40</v>
      </c>
      <c r="D8" s="3">
        <v>30</v>
      </c>
    </row>
    <row r="9" spans="1:4" ht="17" x14ac:dyDescent="0.25">
      <c r="B9" s="2" t="s">
        <v>11</v>
      </c>
      <c r="C9" s="2" t="s">
        <v>12</v>
      </c>
      <c r="D9" s="4" t="s">
        <v>13</v>
      </c>
    </row>
    <row r="11" spans="1:4" x14ac:dyDescent="0.2">
      <c r="D11" s="32">
        <f>((1+C2)*C7-D6)/(D5-D6)</f>
        <v>0.74666666666666681</v>
      </c>
    </row>
    <row r="12" spans="1:4" x14ac:dyDescent="0.2">
      <c r="A12" t="s">
        <v>10</v>
      </c>
      <c r="D12" s="32">
        <f>1-D11</f>
        <v>0.25333333333333319</v>
      </c>
    </row>
    <row r="13" spans="1:4" x14ac:dyDescent="0.2">
      <c r="C13" s="11">
        <f>((1+$C$2)*B8-C8)/(C7-C8)</f>
        <v>0.54500000000000015</v>
      </c>
      <c r="D13" s="12">
        <f>((1+C2)*C8-D8)/(D7-D8)</f>
        <v>0.56000000000000016</v>
      </c>
    </row>
    <row r="14" spans="1:4" x14ac:dyDescent="0.2">
      <c r="C14" s="20">
        <f>1-C13</f>
        <v>0.45499999999999985</v>
      </c>
      <c r="D14" s="24">
        <f>1-D13</f>
        <v>0.43999999999999984</v>
      </c>
    </row>
    <row r="15" spans="1:4" ht="17" x14ac:dyDescent="0.25">
      <c r="B15" s="2" t="s">
        <v>52</v>
      </c>
      <c r="C15" s="2" t="s">
        <v>53</v>
      </c>
      <c r="D15" s="4" t="s">
        <v>54</v>
      </c>
    </row>
    <row r="17" spans="1:5" x14ac:dyDescent="0.2">
      <c r="A17" t="s">
        <v>16</v>
      </c>
      <c r="B17" t="s">
        <v>55</v>
      </c>
    </row>
    <row r="18" spans="1:5" x14ac:dyDescent="0.2">
      <c r="D18" s="14">
        <f>D5-$C$3</f>
        <v>42</v>
      </c>
    </row>
    <row r="19" spans="1:5" x14ac:dyDescent="0.2">
      <c r="D19" s="14">
        <f t="shared" ref="C19:D21" si="0">D6-$C$3</f>
        <v>12</v>
      </c>
    </row>
    <row r="20" spans="1:5" x14ac:dyDescent="0.2">
      <c r="C20" s="14">
        <f t="shared" si="0"/>
        <v>32</v>
      </c>
      <c r="D20" s="14">
        <f t="shared" si="0"/>
        <v>2</v>
      </c>
    </row>
    <row r="21" spans="1:5" x14ac:dyDescent="0.2">
      <c r="B21" s="13"/>
      <c r="C21" s="14">
        <f t="shared" si="0"/>
        <v>-8</v>
      </c>
      <c r="D21" s="14">
        <f t="shared" si="0"/>
        <v>-18</v>
      </c>
    </row>
    <row r="22" spans="1:5" ht="17" x14ac:dyDescent="0.25">
      <c r="B22" s="2"/>
      <c r="C22" s="2" t="s">
        <v>56</v>
      </c>
      <c r="D22" s="4" t="s">
        <v>57</v>
      </c>
    </row>
    <row r="24" spans="1:5" ht="17" x14ac:dyDescent="0.25">
      <c r="B24" t="s">
        <v>58</v>
      </c>
      <c r="C24" s="13">
        <f>SUMPRODUCT(C20:C21,C13:C14)</f>
        <v>13.800000000000006</v>
      </c>
    </row>
    <row r="25" spans="1:5" ht="17" x14ac:dyDescent="0.25">
      <c r="B25" t="s">
        <v>59</v>
      </c>
      <c r="C25" s="13">
        <f>C13*(SUMPRODUCT(D18:D19,D11:D12))+C14*SUMPRODUCT(D20:D21,D13:D14)</f>
        <v>15.654000000000011</v>
      </c>
      <c r="E25" t="s">
        <v>60</v>
      </c>
    </row>
    <row r="27" spans="1:5" ht="17" x14ac:dyDescent="0.25">
      <c r="B27" t="s">
        <v>61</v>
      </c>
      <c r="C27" s="13">
        <f>C24/(1+C2)+C25/(1+C2)^2</f>
        <v>28.153454614006989</v>
      </c>
    </row>
    <row r="29" spans="1:5" x14ac:dyDescent="0.2">
      <c r="A29" t="s">
        <v>17</v>
      </c>
      <c r="B29" t="s">
        <v>62</v>
      </c>
    </row>
    <row r="31" spans="1:5" x14ac:dyDescent="0.2">
      <c r="A31" t="s">
        <v>63</v>
      </c>
      <c r="B31" t="s">
        <v>55</v>
      </c>
    </row>
    <row r="32" spans="1:5" x14ac:dyDescent="0.2">
      <c r="D32" s="14">
        <f>MAX(D5-$C$3,0)</f>
        <v>42</v>
      </c>
    </row>
    <row r="33" spans="1:4" x14ac:dyDescent="0.2">
      <c r="D33" s="14">
        <f t="shared" ref="C33:D35" si="1">MAX(D6-$C$3,0)</f>
        <v>12</v>
      </c>
    </row>
    <row r="34" spans="1:4" x14ac:dyDescent="0.2">
      <c r="C34" s="14">
        <f t="shared" si="1"/>
        <v>32</v>
      </c>
      <c r="D34" s="14">
        <f t="shared" si="1"/>
        <v>2</v>
      </c>
    </row>
    <row r="35" spans="1:4" x14ac:dyDescent="0.2">
      <c r="B35" s="13"/>
      <c r="C35" s="14">
        <f t="shared" si="1"/>
        <v>0</v>
      </c>
      <c r="D35" s="14">
        <f t="shared" si="1"/>
        <v>0</v>
      </c>
    </row>
    <row r="36" spans="1:4" ht="17" x14ac:dyDescent="0.25">
      <c r="B36" s="2"/>
      <c r="C36" s="2" t="s">
        <v>56</v>
      </c>
      <c r="D36" s="4" t="s">
        <v>57</v>
      </c>
    </row>
    <row r="38" spans="1:4" ht="17" x14ac:dyDescent="0.25">
      <c r="B38" t="s">
        <v>58</v>
      </c>
      <c r="C38" s="13">
        <f>SUMPRODUCT(C34:C35,C13:C14)</f>
        <v>17.440000000000005</v>
      </c>
    </row>
    <row r="39" spans="1:4" ht="17" x14ac:dyDescent="0.25">
      <c r="B39" t="s">
        <v>59</v>
      </c>
      <c r="C39" s="13">
        <f>C13*SUMPRODUCT(D32:D33,D11:D12)+C14*SUMPRODUCT(D34:D35,D13:D14)</f>
        <v>19.257600000000007</v>
      </c>
    </row>
    <row r="41" spans="1:4" ht="17" x14ac:dyDescent="0.25">
      <c r="B41" t="s">
        <v>61</v>
      </c>
      <c r="C41" s="13">
        <f>C38/(1+C2)+C39/(1+C2)^2</f>
        <v>35.084173814685656</v>
      </c>
    </row>
    <row r="43" spans="1:4" x14ac:dyDescent="0.2">
      <c r="A43" t="s">
        <v>64</v>
      </c>
      <c r="B43" t="s">
        <v>65</v>
      </c>
    </row>
    <row r="45" spans="1:4" x14ac:dyDescent="0.2">
      <c r="B45" t="s">
        <v>55</v>
      </c>
    </row>
    <row r="46" spans="1:4" x14ac:dyDescent="0.2">
      <c r="D46" s="14">
        <v>42</v>
      </c>
    </row>
    <row r="47" spans="1:4" x14ac:dyDescent="0.2">
      <c r="D47" s="14">
        <v>12</v>
      </c>
    </row>
    <row r="48" spans="1:4" x14ac:dyDescent="0.2">
      <c r="C48" s="13">
        <v>32</v>
      </c>
      <c r="D48" s="14">
        <v>0</v>
      </c>
    </row>
    <row r="49" spans="2:4" x14ac:dyDescent="0.2">
      <c r="B49" s="13"/>
      <c r="C49" s="13">
        <v>0</v>
      </c>
      <c r="D49" s="14">
        <v>0</v>
      </c>
    </row>
    <row r="50" spans="2:4" ht="17" x14ac:dyDescent="0.25">
      <c r="B50" s="2"/>
      <c r="C50" s="2" t="s">
        <v>56</v>
      </c>
      <c r="D50" s="4" t="s">
        <v>57</v>
      </c>
    </row>
    <row r="52" spans="2:4" ht="17" x14ac:dyDescent="0.25">
      <c r="B52" t="s">
        <v>58</v>
      </c>
      <c r="C52" s="13">
        <f>SUMPRODUCT(C48:C49,C13:C14)</f>
        <v>17.440000000000005</v>
      </c>
    </row>
    <row r="53" spans="2:4" ht="17" x14ac:dyDescent="0.25">
      <c r="B53" t="s">
        <v>59</v>
      </c>
      <c r="C53" s="13">
        <f>C13*SUMPRODUCT(D46:D47,D11:D12)+C14*SUMPRODUCT(D48:D49,D13:D14)</f>
        <v>18.748000000000008</v>
      </c>
    </row>
    <row r="55" spans="2:4" ht="17" x14ac:dyDescent="0.25">
      <c r="B55" t="s">
        <v>61</v>
      </c>
      <c r="C55" s="13">
        <f>C52/(1+C2)+C53/(1+C2)^2</f>
        <v>34.603826939391098</v>
      </c>
    </row>
    <row r="57" spans="2:4" x14ac:dyDescent="0.2">
      <c r="B57" t="s">
        <v>66</v>
      </c>
    </row>
    <row r="59" spans="2:4" x14ac:dyDescent="0.2">
      <c r="B59" t="s">
        <v>55</v>
      </c>
    </row>
    <row r="60" spans="2:4" x14ac:dyDescent="0.2">
      <c r="D60" s="14">
        <v>42</v>
      </c>
    </row>
    <row r="61" spans="2:4" x14ac:dyDescent="0.2">
      <c r="D61" s="14">
        <v>12</v>
      </c>
    </row>
    <row r="62" spans="2:4" x14ac:dyDescent="0.2">
      <c r="C62" s="13">
        <v>32</v>
      </c>
      <c r="D62" s="14">
        <v>2</v>
      </c>
    </row>
    <row r="63" spans="2:4" x14ac:dyDescent="0.2">
      <c r="B63" s="13"/>
      <c r="C63" s="13">
        <v>-8</v>
      </c>
      <c r="D63" s="14">
        <v>0</v>
      </c>
    </row>
    <row r="64" spans="2:4" ht="17" x14ac:dyDescent="0.25">
      <c r="B64" s="2"/>
      <c r="C64" s="2" t="s">
        <v>56</v>
      </c>
      <c r="D64" s="4" t="s">
        <v>57</v>
      </c>
    </row>
    <row r="66" spans="1:4" ht="17" x14ac:dyDescent="0.25">
      <c r="B66" t="s">
        <v>58</v>
      </c>
      <c r="C66" s="13">
        <f>SUMPRODUCT(C62:C63,$C$13:$C$14)</f>
        <v>13.800000000000006</v>
      </c>
    </row>
    <row r="67" spans="1:4" ht="17" x14ac:dyDescent="0.25">
      <c r="B67" t="s">
        <v>59</v>
      </c>
      <c r="C67" s="13">
        <f>C13*SUMPRODUCT(D60:D61,D11:D12)+C14*SUMPRODUCT(D62:D63,D13:D14)</f>
        <v>19.257600000000007</v>
      </c>
    </row>
    <row r="69" spans="1:4" ht="17" x14ac:dyDescent="0.25">
      <c r="B69" t="s">
        <v>61</v>
      </c>
      <c r="C69" s="13">
        <f>C66/(1+C2)+C67/(1+C2)^2</f>
        <v>31.550193232161384</v>
      </c>
    </row>
    <row r="71" spans="1:4" x14ac:dyDescent="0.2">
      <c r="B71" t="s">
        <v>67</v>
      </c>
    </row>
    <row r="73" spans="1:4" ht="16" x14ac:dyDescent="0.2">
      <c r="A73" s="25"/>
      <c r="B73" s="26"/>
      <c r="C73" s="25"/>
      <c r="D73" s="25"/>
    </row>
    <row r="74" spans="1:4" ht="16" x14ac:dyDescent="0.2">
      <c r="A74" s="25" t="s">
        <v>22</v>
      </c>
      <c r="B74" s="27"/>
      <c r="C74" s="27"/>
      <c r="D74" s="27">
        <v>200</v>
      </c>
    </row>
    <row r="75" spans="1:4" ht="16" x14ac:dyDescent="0.2">
      <c r="A75" s="25"/>
      <c r="B75" s="28"/>
      <c r="C75" s="28">
        <v>100</v>
      </c>
      <c r="D75" s="28">
        <v>100</v>
      </c>
    </row>
    <row r="76" spans="1:4" ht="16" x14ac:dyDescent="0.2">
      <c r="A76" s="25"/>
      <c r="B76" s="27" t="s">
        <v>68</v>
      </c>
      <c r="C76" s="27" t="s">
        <v>69</v>
      </c>
      <c r="D76" s="27" t="s">
        <v>70</v>
      </c>
    </row>
    <row r="77" spans="1:4" ht="16" x14ac:dyDescent="0.2">
      <c r="A77" s="27"/>
      <c r="B77" s="27"/>
      <c r="C77" s="27"/>
      <c r="D77" s="27"/>
    </row>
    <row r="78" spans="1:4" ht="16" x14ac:dyDescent="0.2">
      <c r="A78" s="27"/>
      <c r="B78" s="27" t="s">
        <v>71</v>
      </c>
      <c r="C78" s="27">
        <v>67643.663069686008</v>
      </c>
      <c r="D78" s="27"/>
    </row>
    <row r="79" spans="1:4" ht="16" x14ac:dyDescent="0.2">
      <c r="A79" s="27"/>
      <c r="B79" s="27" t="s">
        <v>72</v>
      </c>
      <c r="C79" s="29">
        <f>+(1+0.12)^(1/12)-1</f>
        <v>9.4887929345830457E-3</v>
      </c>
      <c r="D79" s="27"/>
    </row>
    <row r="80" spans="1:4" ht="16" x14ac:dyDescent="0.2">
      <c r="A80" s="27"/>
      <c r="B80" s="27"/>
      <c r="C80" s="30"/>
      <c r="D80" s="27"/>
    </row>
    <row r="81" spans="1:4" ht="18" x14ac:dyDescent="0.25">
      <c r="A81" s="27"/>
      <c r="B81" s="27" t="s">
        <v>73</v>
      </c>
      <c r="C81" s="30">
        <v>0.5</v>
      </c>
      <c r="D81" s="27"/>
    </row>
    <row r="82" spans="1:4" ht="18" x14ac:dyDescent="0.25">
      <c r="A82" s="27"/>
      <c r="B82" s="27" t="s">
        <v>74</v>
      </c>
      <c r="C82" s="30">
        <v>0.5</v>
      </c>
      <c r="D82" s="27"/>
    </row>
    <row r="83" spans="1:4" ht="16" x14ac:dyDescent="0.2">
      <c r="A83" s="27"/>
      <c r="B83" s="27"/>
      <c r="C83" s="27"/>
      <c r="D83" s="27"/>
    </row>
    <row r="84" spans="1:4" ht="16" x14ac:dyDescent="0.2">
      <c r="A84" s="27"/>
      <c r="B84" s="27" t="s">
        <v>75</v>
      </c>
      <c r="C84" s="27">
        <f>SUMPRODUCT(C81:C82,D74:D75)</f>
        <v>150</v>
      </c>
      <c r="D84" s="27"/>
    </row>
    <row r="85" spans="1:4" ht="16" x14ac:dyDescent="0.2">
      <c r="A85" s="27"/>
      <c r="B85" s="27"/>
      <c r="C85" s="27"/>
      <c r="D85" s="27"/>
    </row>
    <row r="86" spans="1:4" ht="16" x14ac:dyDescent="0.2">
      <c r="A86" s="27"/>
      <c r="B86" s="27" t="s">
        <v>76</v>
      </c>
      <c r="C86" s="27">
        <f>(C75*C78*(1-(1+C79)^(-60)))/C79</f>
        <v>308372542.49822819</v>
      </c>
      <c r="D86" s="27"/>
    </row>
    <row r="87" spans="1:4" ht="16" x14ac:dyDescent="0.2">
      <c r="A87" s="27"/>
      <c r="B87" s="27" t="s">
        <v>77</v>
      </c>
      <c r="C87" s="27">
        <f>(1/(1+C79)^60)*(C84*C78/C79)</f>
        <v>606760490.65781367</v>
      </c>
      <c r="D87" s="27"/>
    </row>
    <row r="88" spans="1:4" ht="16" x14ac:dyDescent="0.2">
      <c r="A88" s="27"/>
      <c r="B88" s="27"/>
      <c r="C88" s="27"/>
      <c r="D88" s="27"/>
    </row>
    <row r="89" spans="1:4" ht="16" x14ac:dyDescent="0.2">
      <c r="A89" s="27"/>
      <c r="B89" s="27" t="s">
        <v>78</v>
      </c>
      <c r="C89" s="27">
        <f>SUM(C86:C87)</f>
        <v>915133033.15604186</v>
      </c>
      <c r="D89" s="27"/>
    </row>
    <row r="90" spans="1:4" ht="16" x14ac:dyDescent="0.2">
      <c r="A90" s="27"/>
      <c r="B90" s="27" t="s">
        <v>79</v>
      </c>
      <c r="C90" s="27">
        <f>0.1*C78^2</f>
        <v>457566515.34852028</v>
      </c>
      <c r="D90" s="27"/>
    </row>
    <row r="91" spans="1:4" ht="16" x14ac:dyDescent="0.2">
      <c r="A91" s="27"/>
      <c r="B91" s="27"/>
      <c r="C91" s="27"/>
      <c r="D91" s="27"/>
    </row>
    <row r="92" spans="1:4" ht="16" x14ac:dyDescent="0.2">
      <c r="A92" s="27"/>
      <c r="B92" s="27" t="s">
        <v>80</v>
      </c>
      <c r="C92" s="27">
        <f>C89-C90</f>
        <v>457566517.80752158</v>
      </c>
      <c r="D92" s="27"/>
    </row>
    <row r="93" spans="1:4" ht="16" x14ac:dyDescent="0.2">
      <c r="A93" s="27"/>
      <c r="B93" s="27"/>
      <c r="C93" s="27"/>
      <c r="D93" s="27"/>
    </row>
    <row r="94" spans="1:4" ht="16" x14ac:dyDescent="0.2">
      <c r="A94" s="27" t="s">
        <v>10</v>
      </c>
      <c r="B94" s="27" t="s">
        <v>81</v>
      </c>
      <c r="C94" s="27">
        <v>100</v>
      </c>
      <c r="D94" s="27">
        <v>200</v>
      </c>
    </row>
    <row r="95" spans="1:4" ht="16" x14ac:dyDescent="0.2">
      <c r="A95" s="27"/>
      <c r="B95" s="27" t="s">
        <v>71</v>
      </c>
      <c r="C95" s="27">
        <v>52693.741271555373</v>
      </c>
      <c r="D95" s="27">
        <v>105387.48254311414</v>
      </c>
    </row>
    <row r="96" spans="1:4" ht="16" x14ac:dyDescent="0.2">
      <c r="A96" s="27"/>
      <c r="B96" s="27"/>
      <c r="C96" s="27"/>
      <c r="D96" s="27"/>
    </row>
    <row r="97" spans="1:4" ht="16" x14ac:dyDescent="0.2">
      <c r="A97" s="27"/>
      <c r="B97" s="27" t="s">
        <v>82</v>
      </c>
      <c r="C97" s="27">
        <f>C94*C95/$C$79</f>
        <v>555326073.97835302</v>
      </c>
      <c r="D97" s="27">
        <f>D94*D95/$C$79</f>
        <v>2221304295.9134836</v>
      </c>
    </row>
    <row r="98" spans="1:4" ht="16" x14ac:dyDescent="0.2">
      <c r="A98" s="27"/>
      <c r="B98" s="27" t="s">
        <v>83</v>
      </c>
      <c r="C98" s="27">
        <f>0.1*C95^2</f>
        <v>277663036.91936177</v>
      </c>
      <c r="D98" s="27">
        <f>0.1*D95^2</f>
        <v>1110652147.6775186</v>
      </c>
    </row>
    <row r="99" spans="1:4" ht="16" x14ac:dyDescent="0.2">
      <c r="A99" s="27"/>
      <c r="B99" s="27"/>
      <c r="C99" s="27"/>
      <c r="D99" s="27"/>
    </row>
    <row r="100" spans="1:4" ht="16" x14ac:dyDescent="0.2">
      <c r="A100" s="27"/>
      <c r="B100" s="27" t="s">
        <v>84</v>
      </c>
      <c r="C100" s="27">
        <f>C97-C98</f>
        <v>277663037.05899125</v>
      </c>
      <c r="D100" s="27">
        <f>D97-D98</f>
        <v>1110652148.235965</v>
      </c>
    </row>
    <row r="101" spans="1:4" ht="16" x14ac:dyDescent="0.2">
      <c r="A101" s="27"/>
      <c r="B101" s="27"/>
      <c r="C101" s="27"/>
      <c r="D101" s="27"/>
    </row>
    <row r="102" spans="1:4" ht="16" x14ac:dyDescent="0.2">
      <c r="A102" s="27"/>
      <c r="B102" s="27" t="s">
        <v>85</v>
      </c>
      <c r="C102" s="27" cm="1">
        <f t="array" ref="C102">SUMPRODUCT(TRANSPOSE(C100:D100),C81:C82)/(1+C79)^60</f>
        <v>393883660.16914833</v>
      </c>
      <c r="D102" s="27"/>
    </row>
    <row r="103" spans="1:4" ht="16" x14ac:dyDescent="0.2">
      <c r="A103" s="27"/>
      <c r="B103" s="27"/>
      <c r="C103" s="27"/>
      <c r="D103" s="27"/>
    </row>
    <row r="104" spans="1:4" ht="16" x14ac:dyDescent="0.2">
      <c r="A104" s="31"/>
      <c r="B104" s="27" t="s">
        <v>86</v>
      </c>
      <c r="C104" s="31"/>
      <c r="D104" s="31"/>
    </row>
  </sheetData>
  <scenarios current="0">
    <scenario name="GG" count="1" user="Jeppe Vanderhaegen" comment="Created by Jeppe Vanderhaegen on 12/12/2024">
      <inputCells r="D95" val="105387.482543114" numFmtId="43"/>
    </scenario>
  </scenario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398DD2-C2CB-5F47-98E5-A1A5635341C1}">
  <dimension ref="A1:F33"/>
  <sheetViews>
    <sheetView topLeftCell="A14" zoomScale="130" zoomScaleNormal="130" workbookViewId="0">
      <selection activeCell="B9" sqref="B9:F20"/>
    </sheetView>
  </sheetViews>
  <sheetFormatPr baseColWidth="10" defaultRowHeight="15" x14ac:dyDescent="0.2"/>
  <sheetData>
    <row r="1" spans="1:6" x14ac:dyDescent="0.2">
      <c r="A1" s="33"/>
      <c r="B1" s="33"/>
      <c r="C1" s="33"/>
      <c r="D1" s="33"/>
      <c r="E1" s="33"/>
      <c r="F1" s="33"/>
    </row>
    <row r="2" spans="1:6" x14ac:dyDescent="0.2">
      <c r="A2" s="33"/>
      <c r="B2" s="33"/>
      <c r="C2" s="33"/>
      <c r="D2" s="33"/>
      <c r="E2" s="33"/>
      <c r="F2" s="33"/>
    </row>
    <row r="3" spans="1:6" x14ac:dyDescent="0.2">
      <c r="A3" s="33"/>
      <c r="B3" s="33" t="s">
        <v>87</v>
      </c>
      <c r="C3" s="34">
        <v>100000</v>
      </c>
      <c r="D3" s="33"/>
      <c r="E3" s="33"/>
      <c r="F3" s="33"/>
    </row>
    <row r="4" spans="1:6" x14ac:dyDescent="0.2">
      <c r="A4" s="33"/>
      <c r="B4" s="33" t="s">
        <v>88</v>
      </c>
      <c r="C4" s="34">
        <v>100</v>
      </c>
      <c r="D4" s="33"/>
      <c r="E4" s="33"/>
      <c r="F4" s="33"/>
    </row>
    <row r="5" spans="1:6" x14ac:dyDescent="0.2">
      <c r="A5" s="33"/>
      <c r="B5" s="33" t="s">
        <v>89</v>
      </c>
      <c r="C5" s="34">
        <v>1000</v>
      </c>
      <c r="D5" s="33"/>
      <c r="E5" s="33"/>
      <c r="F5" s="33"/>
    </row>
    <row r="6" spans="1:6" x14ac:dyDescent="0.2">
      <c r="A6" s="33"/>
      <c r="B6" s="33" t="s">
        <v>90</v>
      </c>
      <c r="C6" s="34">
        <v>60</v>
      </c>
      <c r="D6" s="33"/>
      <c r="E6" s="33"/>
      <c r="F6" s="33"/>
    </row>
    <row r="7" spans="1:6" x14ac:dyDescent="0.2">
      <c r="A7" s="33"/>
      <c r="B7" s="33"/>
      <c r="C7" s="33"/>
      <c r="D7" s="33"/>
      <c r="E7" s="33"/>
      <c r="F7" s="33"/>
    </row>
    <row r="8" spans="1:6" x14ac:dyDescent="0.2">
      <c r="A8" s="33"/>
      <c r="B8" s="33"/>
      <c r="C8" s="33"/>
      <c r="D8" s="33"/>
      <c r="E8" s="33"/>
      <c r="F8" s="33"/>
    </row>
    <row r="9" spans="1:6" x14ac:dyDescent="0.2">
      <c r="A9" s="33" t="s">
        <v>22</v>
      </c>
      <c r="B9" s="33" t="s">
        <v>91</v>
      </c>
      <c r="C9" s="33" t="s">
        <v>92</v>
      </c>
      <c r="D9" s="33" t="s">
        <v>93</v>
      </c>
      <c r="E9" s="33" t="s">
        <v>94</v>
      </c>
      <c r="F9" s="33" t="s">
        <v>95</v>
      </c>
    </row>
    <row r="10" spans="1:6" x14ac:dyDescent="0.2">
      <c r="A10" s="33"/>
      <c r="B10" s="34" t="s">
        <v>96</v>
      </c>
      <c r="C10" s="35">
        <v>60</v>
      </c>
      <c r="D10" s="35"/>
      <c r="E10" s="35"/>
      <c r="F10" s="33"/>
    </row>
    <row r="11" spans="1:6" x14ac:dyDescent="0.2">
      <c r="A11" s="33"/>
      <c r="B11" s="36">
        <v>1</v>
      </c>
      <c r="C11" s="35">
        <v>59.5</v>
      </c>
      <c r="D11" s="35">
        <v>-0.5</v>
      </c>
      <c r="E11" s="35">
        <f>$C$3*D11</f>
        <v>-50000</v>
      </c>
      <c r="F11" s="35">
        <f>E11</f>
        <v>-50000</v>
      </c>
    </row>
    <row r="12" spans="1:6" x14ac:dyDescent="0.2">
      <c r="A12" s="33"/>
      <c r="B12" s="36">
        <v>2</v>
      </c>
      <c r="C12" s="35">
        <v>57.5</v>
      </c>
      <c r="D12" s="35">
        <v>-2</v>
      </c>
      <c r="E12" s="35">
        <f t="shared" ref="E12:E20" si="0">$C$3*D12</f>
        <v>-200000</v>
      </c>
      <c r="F12" s="35">
        <f>F11+E12</f>
        <v>-250000</v>
      </c>
    </row>
    <row r="13" spans="1:6" x14ac:dyDescent="0.2">
      <c r="A13" s="33"/>
      <c r="B13" s="36">
        <v>3</v>
      </c>
      <c r="C13" s="35">
        <v>57.75</v>
      </c>
      <c r="D13" s="35">
        <v>0.25</v>
      </c>
      <c r="E13" s="35">
        <f t="shared" si="0"/>
        <v>25000</v>
      </c>
      <c r="F13" s="35">
        <f t="shared" ref="F13:F20" si="1">F12+E13</f>
        <v>-225000</v>
      </c>
    </row>
    <row r="14" spans="1:6" x14ac:dyDescent="0.2">
      <c r="A14" s="33"/>
      <c r="B14" s="36">
        <v>4</v>
      </c>
      <c r="C14" s="35">
        <v>58</v>
      </c>
      <c r="D14" s="35">
        <v>0.25</v>
      </c>
      <c r="E14" s="35">
        <f t="shared" si="0"/>
        <v>25000</v>
      </c>
      <c r="F14" s="35">
        <f t="shared" si="1"/>
        <v>-200000</v>
      </c>
    </row>
    <row r="15" spans="1:6" x14ac:dyDescent="0.2">
      <c r="A15" s="33"/>
      <c r="B15" s="36">
        <v>5</v>
      </c>
      <c r="C15" s="35">
        <v>59.5</v>
      </c>
      <c r="D15" s="35">
        <v>1.5</v>
      </c>
      <c r="E15" s="35">
        <f t="shared" si="0"/>
        <v>150000</v>
      </c>
      <c r="F15" s="35">
        <f t="shared" si="1"/>
        <v>-50000</v>
      </c>
    </row>
    <row r="16" spans="1:6" x14ac:dyDescent="0.2">
      <c r="A16" s="33"/>
      <c r="B16" s="36">
        <v>6</v>
      </c>
      <c r="C16" s="35">
        <v>60.5</v>
      </c>
      <c r="D16" s="35">
        <v>1</v>
      </c>
      <c r="E16" s="35">
        <f t="shared" si="0"/>
        <v>100000</v>
      </c>
      <c r="F16" s="35">
        <f t="shared" si="1"/>
        <v>50000</v>
      </c>
    </row>
    <row r="17" spans="1:6" x14ac:dyDescent="0.2">
      <c r="A17" s="33"/>
      <c r="B17" s="36">
        <v>7</v>
      </c>
      <c r="C17" s="35">
        <v>60.75</v>
      </c>
      <c r="D17" s="35">
        <v>0.25</v>
      </c>
      <c r="E17" s="35">
        <f t="shared" si="0"/>
        <v>25000</v>
      </c>
      <c r="F17" s="35">
        <f t="shared" si="1"/>
        <v>75000</v>
      </c>
    </row>
    <row r="18" spans="1:6" x14ac:dyDescent="0.2">
      <c r="A18" s="33"/>
      <c r="B18" s="36">
        <v>8</v>
      </c>
      <c r="C18" s="35">
        <v>59.75</v>
      </c>
      <c r="D18" s="35">
        <v>-1</v>
      </c>
      <c r="E18" s="35">
        <f t="shared" si="0"/>
        <v>-100000</v>
      </c>
      <c r="F18" s="35">
        <f t="shared" si="1"/>
        <v>-25000</v>
      </c>
    </row>
    <row r="19" spans="1:6" x14ac:dyDescent="0.2">
      <c r="A19" s="33"/>
      <c r="B19" s="36">
        <v>9</v>
      </c>
      <c r="C19" s="35">
        <v>61.75</v>
      </c>
      <c r="D19" s="35">
        <v>2</v>
      </c>
      <c r="E19" s="35">
        <f t="shared" si="0"/>
        <v>200000</v>
      </c>
      <c r="F19" s="35">
        <f t="shared" si="1"/>
        <v>175000</v>
      </c>
    </row>
    <row r="20" spans="1:6" x14ac:dyDescent="0.2">
      <c r="A20" s="33"/>
      <c r="B20" s="36">
        <v>10</v>
      </c>
      <c r="C20" s="35">
        <v>62.5</v>
      </c>
      <c r="D20" s="35">
        <v>0.75</v>
      </c>
      <c r="E20" s="35">
        <f t="shared" si="0"/>
        <v>75000</v>
      </c>
      <c r="F20" s="35">
        <f t="shared" si="1"/>
        <v>250000</v>
      </c>
    </row>
    <row r="21" spans="1:6" x14ac:dyDescent="0.2">
      <c r="A21" s="33"/>
      <c r="B21" s="33"/>
      <c r="C21" s="33"/>
      <c r="D21" s="33"/>
      <c r="E21" s="33"/>
      <c r="F21" s="33"/>
    </row>
    <row r="22" spans="1:6" x14ac:dyDescent="0.2">
      <c r="A22" s="33" t="s">
        <v>16</v>
      </c>
      <c r="B22" s="33"/>
      <c r="C22" s="33"/>
      <c r="D22" s="33"/>
      <c r="E22" s="35" t="s">
        <v>97</v>
      </c>
      <c r="F22" s="35">
        <f>+MIN(F11:F20)</f>
        <v>-250000</v>
      </c>
    </row>
    <row r="24" spans="1:6" x14ac:dyDescent="0.2">
      <c r="B24" t="s">
        <v>98</v>
      </c>
      <c r="C24" s="1">
        <v>0.01</v>
      </c>
    </row>
    <row r="26" spans="1:6" x14ac:dyDescent="0.2">
      <c r="B26" t="s">
        <v>99</v>
      </c>
      <c r="C26" t="s">
        <v>100</v>
      </c>
      <c r="D26" t="s">
        <v>101</v>
      </c>
      <c r="E26" t="s">
        <v>102</v>
      </c>
      <c r="F26" t="s">
        <v>103</v>
      </c>
    </row>
    <row r="27" spans="1:6" x14ac:dyDescent="0.2">
      <c r="B27">
        <v>1</v>
      </c>
      <c r="C27">
        <v>28</v>
      </c>
      <c r="D27" s="13">
        <f>+(1+$C$24)^B27</f>
        <v>1.01</v>
      </c>
      <c r="E27" s="23">
        <f>+C27*1/D27</f>
        <v>27.722772277227723</v>
      </c>
      <c r="F27" s="13">
        <f>+B27*E27/$C$31</f>
        <v>0.15204883823930224</v>
      </c>
    </row>
    <row r="28" spans="1:6" x14ac:dyDescent="0.2">
      <c r="B28">
        <v>2</v>
      </c>
      <c r="C28">
        <v>29</v>
      </c>
      <c r="D28" s="13">
        <f t="shared" ref="D28:D29" si="2">+(1+$C$24)^B28</f>
        <v>1.0201</v>
      </c>
      <c r="E28" s="23">
        <f>+C28*1/D28</f>
        <v>28.428585432800705</v>
      </c>
      <c r="F28" s="13">
        <f t="shared" ref="F28:F29" si="3">+B28*E28/$C$31</f>
        <v>0.31183990869446715</v>
      </c>
    </row>
    <row r="29" spans="1:6" x14ac:dyDescent="0.2">
      <c r="B29">
        <v>3</v>
      </c>
      <c r="C29">
        <v>130</v>
      </c>
      <c r="D29" s="13">
        <f t="shared" si="2"/>
        <v>1.0303009999999999</v>
      </c>
      <c r="E29" s="23">
        <f>+C29*1/D29</f>
        <v>126.17671923059379</v>
      </c>
      <c r="F29" s="13">
        <f t="shared" si="3"/>
        <v>2.0760936222403923</v>
      </c>
    </row>
    <row r="31" spans="1:6" x14ac:dyDescent="0.2">
      <c r="A31" t="s">
        <v>22</v>
      </c>
      <c r="B31" t="s">
        <v>104</v>
      </c>
      <c r="C31" s="37" cm="1">
        <f t="array" ref="C31">+SUMPRODUCT(1/D27:D29,C27:C29)</f>
        <v>182.32807694062222</v>
      </c>
    </row>
    <row r="33" spans="1:4" x14ac:dyDescent="0.2">
      <c r="A33" t="s">
        <v>10</v>
      </c>
      <c r="B33" t="s">
        <v>105</v>
      </c>
      <c r="C33" s="13">
        <f>+SUM(F27:F29)</f>
        <v>2.5399823691741616</v>
      </c>
      <c r="D33" t="s">
        <v>106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300C55-7F0C-F447-9C45-503D2FE36237}">
  <dimension ref="A1:O33"/>
  <sheetViews>
    <sheetView workbookViewId="0">
      <selection activeCell="B2" sqref="B2:F30"/>
    </sheetView>
  </sheetViews>
  <sheetFormatPr baseColWidth="10" defaultRowHeight="15" x14ac:dyDescent="0.2"/>
  <cols>
    <col min="3" max="6" width="15.83203125" customWidth="1"/>
  </cols>
  <sheetData>
    <row r="1" spans="1:15" x14ac:dyDescent="0.2">
      <c r="A1" s="33"/>
      <c r="B1" s="33"/>
      <c r="C1" s="33"/>
      <c r="D1" s="33"/>
      <c r="E1" s="33"/>
      <c r="F1" s="33"/>
      <c r="G1" s="33" t="e" vm="1">
        <v>#VALUE!</v>
      </c>
      <c r="H1" s="33"/>
      <c r="I1" s="33"/>
      <c r="J1" s="33"/>
      <c r="K1" s="33"/>
      <c r="L1" s="33"/>
      <c r="M1" s="33"/>
      <c r="N1" s="33"/>
      <c r="O1" s="33"/>
    </row>
    <row r="2" spans="1:15" x14ac:dyDescent="0.2">
      <c r="A2" s="33"/>
      <c r="B2" s="33" t="s">
        <v>92</v>
      </c>
      <c r="C2" s="38">
        <v>100000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</row>
    <row r="3" spans="1:15" x14ac:dyDescent="0.2">
      <c r="A3" s="33"/>
      <c r="B3" s="33" t="s">
        <v>107</v>
      </c>
      <c r="C3" s="40">
        <v>110000</v>
      </c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</row>
    <row r="4" spans="1:15" x14ac:dyDescent="0.2">
      <c r="A4" s="33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</row>
    <row r="5" spans="1:15" x14ac:dyDescent="0.2">
      <c r="A5" s="33" t="s">
        <v>22</v>
      </c>
      <c r="B5" s="33" t="s">
        <v>108</v>
      </c>
      <c r="C5" s="33">
        <v>0.75</v>
      </c>
      <c r="D5" s="33">
        <v>1</v>
      </c>
      <c r="E5" s="33">
        <v>1.25</v>
      </c>
      <c r="F5" s="33">
        <v>1.5</v>
      </c>
      <c r="G5" s="33"/>
      <c r="H5" s="33"/>
      <c r="I5" s="33"/>
      <c r="J5" s="33"/>
      <c r="K5" s="33"/>
      <c r="L5" s="33"/>
      <c r="M5" s="33"/>
      <c r="N5" s="33"/>
      <c r="O5" s="33"/>
    </row>
    <row r="6" spans="1:15" x14ac:dyDescent="0.2">
      <c r="A6" s="33"/>
      <c r="B6" s="33" t="s">
        <v>109</v>
      </c>
      <c r="C6" s="33">
        <f>$C$2*C5</f>
        <v>75000</v>
      </c>
      <c r="D6" s="33">
        <f t="shared" ref="D6:F6" si="0">$C$2*D5</f>
        <v>100000</v>
      </c>
      <c r="E6" s="33">
        <f t="shared" si="0"/>
        <v>125000</v>
      </c>
      <c r="F6" s="33">
        <f t="shared" si="0"/>
        <v>150000</v>
      </c>
      <c r="G6" s="33"/>
      <c r="H6" s="33"/>
      <c r="I6" s="33"/>
      <c r="J6" s="33"/>
      <c r="K6" s="33"/>
      <c r="L6" s="33"/>
      <c r="M6" s="33"/>
      <c r="N6" s="33"/>
      <c r="O6" s="33"/>
    </row>
    <row r="7" spans="1:15" x14ac:dyDescent="0.2">
      <c r="A7" s="33"/>
      <c r="B7" s="33" t="s">
        <v>110</v>
      </c>
      <c r="C7" s="33">
        <f>$C$3</f>
        <v>110000</v>
      </c>
      <c r="D7" s="33">
        <f t="shared" ref="D7:F7" si="1">$C$3</f>
        <v>110000</v>
      </c>
      <c r="E7" s="33">
        <f t="shared" si="1"/>
        <v>110000</v>
      </c>
      <c r="F7" s="33">
        <f t="shared" si="1"/>
        <v>110000</v>
      </c>
      <c r="G7" s="33"/>
      <c r="H7" s="33"/>
      <c r="I7" s="33"/>
      <c r="J7" s="33"/>
      <c r="K7" s="33"/>
      <c r="L7" s="33"/>
      <c r="M7" s="33"/>
      <c r="N7" s="33"/>
      <c r="O7" s="33"/>
    </row>
    <row r="8" spans="1:15" x14ac:dyDescent="0.2">
      <c r="A8" s="33"/>
      <c r="B8" s="33" t="s">
        <v>111</v>
      </c>
      <c r="C8" s="39">
        <f>C6-C7</f>
        <v>-35000</v>
      </c>
      <c r="D8" s="39">
        <f t="shared" ref="D8" si="2">D6-D7</f>
        <v>-10000</v>
      </c>
      <c r="E8" s="39">
        <f>E6-E7</f>
        <v>15000</v>
      </c>
      <c r="F8" s="39">
        <f>F6-F7</f>
        <v>40000</v>
      </c>
      <c r="G8" s="33"/>
      <c r="H8" s="33"/>
      <c r="I8" s="33"/>
      <c r="J8" s="33"/>
      <c r="K8" s="33"/>
      <c r="L8" s="33"/>
      <c r="M8" s="33"/>
      <c r="N8" s="33"/>
      <c r="O8" s="33"/>
    </row>
    <row r="9" spans="1:15" x14ac:dyDescent="0.2">
      <c r="A9" s="33"/>
      <c r="B9" s="33"/>
      <c r="C9" s="33"/>
      <c r="D9" s="33"/>
      <c r="E9" s="33"/>
      <c r="F9" s="33"/>
      <c r="G9" s="33"/>
      <c r="H9" s="33"/>
      <c r="I9" s="33"/>
      <c r="J9" s="33"/>
      <c r="K9" s="33"/>
      <c r="L9" s="33"/>
      <c r="M9" s="33"/>
      <c r="N9" s="33"/>
      <c r="O9" s="33"/>
    </row>
    <row r="10" spans="1:15" x14ac:dyDescent="0.2">
      <c r="A10" s="33" t="s">
        <v>10</v>
      </c>
      <c r="B10" s="33" t="s">
        <v>112</v>
      </c>
      <c r="C10" s="33">
        <v>1.25</v>
      </c>
      <c r="D10" s="33" t="s">
        <v>113</v>
      </c>
      <c r="E10" s="33"/>
      <c r="F10" s="33"/>
      <c r="G10" s="33"/>
      <c r="H10" s="33"/>
      <c r="I10" s="33"/>
      <c r="J10" s="33"/>
      <c r="K10" s="33"/>
      <c r="L10" s="33"/>
      <c r="M10" s="33"/>
      <c r="N10" s="33"/>
      <c r="O10" s="33"/>
    </row>
    <row r="11" spans="1:15" x14ac:dyDescent="0.2">
      <c r="A11" s="33"/>
      <c r="B11" s="33"/>
      <c r="C11" s="33"/>
      <c r="D11" s="33"/>
      <c r="E11" s="33"/>
      <c r="F11" s="33"/>
      <c r="G11" s="33"/>
      <c r="H11" s="33"/>
      <c r="I11" s="33"/>
      <c r="J11" s="33"/>
      <c r="K11" s="33"/>
      <c r="L11" s="33"/>
      <c r="M11" s="33"/>
      <c r="N11" s="33"/>
      <c r="O11" s="33"/>
    </row>
    <row r="12" spans="1:15" x14ac:dyDescent="0.2">
      <c r="A12" s="33"/>
      <c r="B12" s="33" t="s">
        <v>108</v>
      </c>
      <c r="C12" s="33">
        <v>0.75</v>
      </c>
      <c r="D12" s="33">
        <v>1</v>
      </c>
      <c r="E12" s="33">
        <v>1.25</v>
      </c>
      <c r="F12" s="33">
        <v>1.5</v>
      </c>
      <c r="G12" s="33"/>
      <c r="H12" s="33"/>
      <c r="I12" s="33"/>
      <c r="J12" s="33"/>
      <c r="K12" s="33"/>
      <c r="L12" s="33"/>
      <c r="M12" s="33"/>
      <c r="N12" s="33"/>
      <c r="O12" s="33"/>
    </row>
    <row r="13" spans="1:15" x14ac:dyDescent="0.2">
      <c r="A13" s="33"/>
      <c r="B13" s="33" t="s">
        <v>109</v>
      </c>
      <c r="C13" s="39">
        <f>$C$2*$C$10</f>
        <v>125000</v>
      </c>
      <c r="D13" s="39">
        <f t="shared" ref="D13:F13" si="3">$C$2*$C$10</f>
        <v>125000</v>
      </c>
      <c r="E13" s="39">
        <f t="shared" si="3"/>
        <v>125000</v>
      </c>
      <c r="F13" s="39">
        <f t="shared" si="3"/>
        <v>125000</v>
      </c>
      <c r="G13" s="33"/>
      <c r="H13" s="33"/>
      <c r="I13" s="33"/>
      <c r="J13" s="33"/>
      <c r="K13" s="33"/>
      <c r="L13" s="33"/>
      <c r="M13" s="33"/>
      <c r="N13" s="33"/>
      <c r="O13" s="33"/>
    </row>
    <row r="14" spans="1:15" x14ac:dyDescent="0.2">
      <c r="A14" s="33"/>
      <c r="B14" s="33" t="s">
        <v>110</v>
      </c>
      <c r="C14" s="39">
        <f>C7</f>
        <v>110000</v>
      </c>
      <c r="D14" s="39">
        <f t="shared" ref="D14:F14" si="4">D7</f>
        <v>110000</v>
      </c>
      <c r="E14" s="39">
        <f t="shared" si="4"/>
        <v>110000</v>
      </c>
      <c r="F14" s="39">
        <f t="shared" si="4"/>
        <v>110000</v>
      </c>
      <c r="G14" s="33"/>
      <c r="H14" s="33"/>
      <c r="I14" s="33"/>
      <c r="J14" s="33"/>
      <c r="K14" s="33"/>
      <c r="L14" s="33"/>
      <c r="M14" s="33"/>
      <c r="N14" s="33"/>
      <c r="O14" s="33"/>
    </row>
    <row r="15" spans="1:15" x14ac:dyDescent="0.2">
      <c r="A15" s="33"/>
      <c r="B15" s="33" t="s">
        <v>114</v>
      </c>
      <c r="C15" s="39">
        <f>C13-C14</f>
        <v>15000</v>
      </c>
      <c r="D15" s="39">
        <f t="shared" ref="D15:F15" si="5">D13-D14</f>
        <v>15000</v>
      </c>
      <c r="E15" s="39">
        <f t="shared" si="5"/>
        <v>15000</v>
      </c>
      <c r="F15" s="39">
        <f t="shared" si="5"/>
        <v>15000</v>
      </c>
      <c r="G15" s="33"/>
      <c r="H15" s="33"/>
      <c r="I15" s="33"/>
      <c r="J15" s="33"/>
      <c r="K15" s="33"/>
      <c r="L15" s="33"/>
      <c r="M15" s="33"/>
      <c r="N15" s="33"/>
      <c r="O15" s="33"/>
    </row>
    <row r="16" spans="1:15" x14ac:dyDescent="0.2">
      <c r="A16" s="33"/>
      <c r="B16" s="33"/>
      <c r="C16" s="33"/>
      <c r="D16" s="33"/>
      <c r="E16" s="33"/>
      <c r="F16" s="33"/>
      <c r="G16" s="33"/>
      <c r="H16" s="33"/>
      <c r="I16" s="33"/>
      <c r="J16" s="33"/>
      <c r="K16" s="33"/>
      <c r="L16" s="33"/>
      <c r="M16" s="33"/>
      <c r="N16" s="33"/>
      <c r="O16" s="33"/>
    </row>
    <row r="17" spans="1:15" x14ac:dyDescent="0.2">
      <c r="A17" s="33" t="s">
        <v>47</v>
      </c>
      <c r="B17" s="33" t="s">
        <v>115</v>
      </c>
      <c r="C17" s="33">
        <v>1.25</v>
      </c>
      <c r="D17" s="33" t="s">
        <v>113</v>
      </c>
      <c r="E17" s="33"/>
      <c r="F17" s="33"/>
      <c r="G17" s="33"/>
      <c r="H17" s="33"/>
      <c r="I17" s="33"/>
      <c r="J17" s="33"/>
      <c r="K17" s="33"/>
      <c r="L17" s="33"/>
      <c r="M17" s="33"/>
      <c r="N17" s="33"/>
      <c r="O17" s="33"/>
    </row>
    <row r="18" spans="1:15" x14ac:dyDescent="0.2">
      <c r="A18" s="33"/>
      <c r="B18" s="33" t="s">
        <v>116</v>
      </c>
      <c r="C18" s="33">
        <v>0.1</v>
      </c>
      <c r="D18" s="33"/>
      <c r="E18" s="33"/>
      <c r="F18" s="33"/>
      <c r="G18" s="33"/>
      <c r="H18" s="33"/>
      <c r="I18" s="33"/>
      <c r="J18" s="33"/>
      <c r="K18" s="33"/>
      <c r="L18" s="33"/>
      <c r="M18" s="33"/>
      <c r="N18" s="33"/>
      <c r="O18" s="33"/>
    </row>
    <row r="19" spans="1:15" x14ac:dyDescent="0.2">
      <c r="A19" s="33"/>
      <c r="B19" s="33"/>
      <c r="C19" s="33"/>
      <c r="D19" s="33"/>
      <c r="E19" s="33"/>
      <c r="F19" s="33"/>
      <c r="G19" s="33"/>
      <c r="H19" s="33"/>
      <c r="I19" s="33"/>
      <c r="J19" s="33"/>
      <c r="K19" s="33"/>
      <c r="L19" s="33"/>
      <c r="M19" s="33"/>
      <c r="N19" s="33"/>
      <c r="O19" s="33"/>
    </row>
    <row r="20" spans="1:15" x14ac:dyDescent="0.2">
      <c r="A20" s="33"/>
      <c r="B20" s="33" t="s">
        <v>117</v>
      </c>
      <c r="C20" s="36">
        <f>C2</f>
        <v>100000</v>
      </c>
      <c r="D20" s="33"/>
      <c r="E20" s="33"/>
      <c r="F20" s="33"/>
      <c r="G20" s="33"/>
      <c r="H20" s="33"/>
      <c r="I20" s="33"/>
      <c r="J20" s="33"/>
      <c r="K20" s="33"/>
      <c r="L20" s="33"/>
      <c r="M20" s="33"/>
      <c r="N20" s="33"/>
      <c r="O20" s="33"/>
    </row>
    <row r="21" spans="1:15" x14ac:dyDescent="0.2">
      <c r="A21" s="33"/>
      <c r="B21" s="33" t="s">
        <v>118</v>
      </c>
      <c r="C21" s="39">
        <f>C20*C18</f>
        <v>10000</v>
      </c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  <c r="O21" s="33"/>
    </row>
    <row r="22" spans="1:15" x14ac:dyDescent="0.2">
      <c r="A22" s="33"/>
      <c r="B22" s="33"/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</row>
    <row r="23" spans="1:15" x14ac:dyDescent="0.2">
      <c r="A23" s="33"/>
      <c r="B23" s="33" t="s">
        <v>108</v>
      </c>
      <c r="C23" s="33">
        <v>0.75</v>
      </c>
      <c r="D23" s="33">
        <v>1</v>
      </c>
      <c r="E23" s="33">
        <v>1.25</v>
      </c>
      <c r="F23" s="33">
        <v>1.5</v>
      </c>
      <c r="G23" s="33"/>
      <c r="H23" s="33"/>
      <c r="I23" s="33"/>
      <c r="J23" s="33"/>
      <c r="K23" s="33"/>
      <c r="L23" s="33"/>
      <c r="M23" s="33"/>
      <c r="N23" s="33"/>
      <c r="O23" s="33"/>
    </row>
    <row r="24" spans="1:15" x14ac:dyDescent="0.2">
      <c r="A24" s="33"/>
      <c r="B24" s="33" t="s">
        <v>109</v>
      </c>
      <c r="C24" s="39">
        <f>C13</f>
        <v>125000</v>
      </c>
      <c r="D24" s="39">
        <f t="shared" ref="D24:F24" si="6">D13</f>
        <v>125000</v>
      </c>
      <c r="E24" s="39">
        <f t="shared" si="6"/>
        <v>125000</v>
      </c>
      <c r="F24" s="39">
        <f t="shared" si="6"/>
        <v>125000</v>
      </c>
      <c r="G24" s="33"/>
      <c r="H24" s="33"/>
      <c r="I24" s="33"/>
      <c r="J24" s="33"/>
      <c r="K24" s="33"/>
      <c r="L24" s="33"/>
      <c r="M24" s="33"/>
      <c r="N24" s="33"/>
      <c r="O24" s="33"/>
    </row>
    <row r="25" spans="1:15" x14ac:dyDescent="0.2">
      <c r="A25" s="33"/>
      <c r="B25" s="33" t="s">
        <v>110</v>
      </c>
      <c r="C25" s="39">
        <f>C14+$C$21</f>
        <v>120000</v>
      </c>
      <c r="D25" s="39">
        <f t="shared" ref="D25:F25" si="7">D14+$C$21</f>
        <v>120000</v>
      </c>
      <c r="E25" s="39">
        <f t="shared" si="7"/>
        <v>120000</v>
      </c>
      <c r="F25" s="39">
        <f t="shared" si="7"/>
        <v>120000</v>
      </c>
      <c r="G25" s="33"/>
      <c r="H25" s="33"/>
      <c r="I25" s="33"/>
      <c r="J25" s="33"/>
      <c r="K25" s="33"/>
      <c r="L25" s="33"/>
      <c r="M25" s="33"/>
      <c r="N25" s="33"/>
      <c r="O25" s="33"/>
    </row>
    <row r="26" spans="1:15" x14ac:dyDescent="0.2">
      <c r="A26" s="33"/>
      <c r="B26" s="33" t="s">
        <v>119</v>
      </c>
      <c r="C26" s="39">
        <f>C24-C25</f>
        <v>5000</v>
      </c>
      <c r="D26" s="39">
        <f t="shared" ref="D26:E26" si="8">D24-D25</f>
        <v>5000</v>
      </c>
      <c r="E26" s="39">
        <f t="shared" si="8"/>
        <v>5000</v>
      </c>
      <c r="F26" s="39">
        <f>F24-F25</f>
        <v>5000</v>
      </c>
      <c r="G26" s="33"/>
      <c r="H26" s="33"/>
      <c r="I26" s="33"/>
      <c r="J26" s="33"/>
      <c r="K26" s="33"/>
      <c r="L26" s="33"/>
      <c r="M26" s="33"/>
      <c r="N26" s="33"/>
      <c r="O26" s="33"/>
    </row>
    <row r="27" spans="1:15" x14ac:dyDescent="0.2">
      <c r="A27" s="33"/>
      <c r="B27" s="33"/>
      <c r="C27" s="33"/>
      <c r="D27" s="33"/>
      <c r="E27" s="33"/>
      <c r="F27" s="33"/>
      <c r="G27" s="33"/>
      <c r="H27" s="33"/>
      <c r="I27" s="33"/>
      <c r="J27" s="33"/>
      <c r="K27" s="33"/>
      <c r="L27" s="33"/>
      <c r="M27" s="33"/>
      <c r="N27" s="33"/>
      <c r="O27" s="33"/>
    </row>
    <row r="28" spans="1:15" x14ac:dyDescent="0.2">
      <c r="A28" s="33" t="s">
        <v>63</v>
      </c>
      <c r="B28" s="33" t="s">
        <v>108</v>
      </c>
      <c r="C28" s="33">
        <v>0.75</v>
      </c>
      <c r="D28" s="33">
        <v>1</v>
      </c>
      <c r="E28" s="33">
        <v>1.25</v>
      </c>
      <c r="F28" s="33">
        <v>1.5</v>
      </c>
      <c r="G28" s="33"/>
      <c r="H28" s="33"/>
      <c r="I28" s="33"/>
      <c r="J28" s="33"/>
      <c r="K28" s="33"/>
      <c r="L28" s="33"/>
      <c r="M28" s="33"/>
      <c r="N28" s="33"/>
      <c r="O28" s="33"/>
    </row>
    <row r="29" spans="1:15" x14ac:dyDescent="0.2">
      <c r="A29" s="33"/>
      <c r="B29" s="33" t="s">
        <v>120</v>
      </c>
      <c r="C29" s="39">
        <f>$C$2*($C$10-C12)</f>
        <v>50000</v>
      </c>
      <c r="D29" s="39">
        <f t="shared" ref="D29:F29" si="9">$C$2*($C$10-D12)</f>
        <v>25000</v>
      </c>
      <c r="E29" s="39">
        <f t="shared" si="9"/>
        <v>0</v>
      </c>
      <c r="F29" s="39">
        <f t="shared" si="9"/>
        <v>-25000</v>
      </c>
      <c r="G29" s="33"/>
      <c r="H29" s="33"/>
      <c r="I29" s="33"/>
      <c r="J29" s="33"/>
      <c r="K29" s="33"/>
      <c r="L29" s="33"/>
      <c r="M29" s="33"/>
      <c r="N29" s="33"/>
      <c r="O29" s="33"/>
    </row>
    <row r="30" spans="1:15" x14ac:dyDescent="0.2">
      <c r="A30" s="33"/>
      <c r="B30" s="33" t="s">
        <v>121</v>
      </c>
      <c r="C30" s="39">
        <f>+MAX($C$2*($C$17-C28)-$C$21,-$C$21)</f>
        <v>40000</v>
      </c>
      <c r="D30" s="39">
        <f t="shared" ref="D30:F30" si="10">+MAX($C$2*($C$17-D28)-$C$21,-$C$21)</f>
        <v>15000</v>
      </c>
      <c r="E30" s="39">
        <f t="shared" si="10"/>
        <v>-10000</v>
      </c>
      <c r="F30" s="39">
        <f t="shared" si="10"/>
        <v>-10000</v>
      </c>
      <c r="G30" s="33"/>
      <c r="H30" s="33"/>
      <c r="I30" s="33"/>
      <c r="J30" s="33"/>
      <c r="K30" s="33"/>
      <c r="L30" s="33"/>
      <c r="M30" s="33"/>
      <c r="N30" s="33"/>
      <c r="O30" s="33"/>
    </row>
    <row r="31" spans="1:15" x14ac:dyDescent="0.2">
      <c r="A31" s="33"/>
      <c r="B31" s="33"/>
      <c r="C31" s="33"/>
      <c r="D31" s="33"/>
      <c r="E31" s="33"/>
      <c r="F31" s="33"/>
      <c r="G31" s="33"/>
      <c r="H31" s="33"/>
      <c r="I31" s="33"/>
      <c r="J31" s="33"/>
      <c r="K31" s="33"/>
      <c r="L31" s="33"/>
      <c r="M31" s="33"/>
      <c r="N31" s="33"/>
      <c r="O31" s="33"/>
    </row>
    <row r="32" spans="1:15" x14ac:dyDescent="0.2">
      <c r="A32" s="33"/>
      <c r="B32" s="33"/>
      <c r="C32" s="33"/>
      <c r="D32" s="33"/>
      <c r="E32" s="33"/>
      <c r="F32" s="33"/>
      <c r="G32" s="33"/>
      <c r="H32" s="33"/>
      <c r="I32" s="33"/>
      <c r="J32" s="33"/>
      <c r="K32" s="33"/>
      <c r="L32" s="33"/>
      <c r="M32" s="33"/>
      <c r="N32" s="33"/>
      <c r="O32" s="33"/>
    </row>
    <row r="33" spans="1:15" x14ac:dyDescent="0.2">
      <c r="A33" s="33"/>
      <c r="B33" s="33"/>
      <c r="C33" s="33"/>
      <c r="D33" s="33"/>
      <c r="E33" s="33"/>
      <c r="F33" s="33"/>
      <c r="G33" s="33"/>
      <c r="H33" s="33"/>
      <c r="I33" s="33"/>
      <c r="J33" s="33"/>
      <c r="K33" s="33"/>
      <c r="L33" s="33"/>
      <c r="M33" s="33"/>
      <c r="N33" s="33"/>
      <c r="O33" s="33"/>
    </row>
  </sheetData>
  <pageMargins left="0.7" right="0.7" top="0.75" bottom="0.75" header="0.3" footer="0.3"/>
</worksheet>
</file>

<file path=docMetadata/LabelInfo.xml><?xml version="1.0" encoding="utf-8"?>
<clbl:labelList xmlns:clbl="http://schemas.microsoft.com/office/2020/mipLabelMetadata">
  <clbl:label id="{a3927f91-cda1-4696-af89-8c9f1ceffa91}" enabled="0" method="" siteId="{a3927f91-cda1-4696-af89-8c9f1ceffa91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Prices</vt:lpstr>
      <vt:lpstr>PS3</vt:lpstr>
      <vt:lpstr>PS4</vt:lpstr>
      <vt:lpstr>PS5</vt:lpstr>
      <vt:lpstr>PS5 II </vt:lpstr>
      <vt:lpstr>PS6</vt:lpstr>
      <vt:lpstr>PS7</vt:lpstr>
      <vt:lpstr>PS8</vt:lpstr>
      <vt:lpstr>PS9</vt:lpstr>
      <vt:lpstr>PS10</vt:lpstr>
      <vt:lpstr>PS11</vt:lpstr>
      <vt:lpstr>PS 12 Part I</vt:lpstr>
      <vt:lpstr>PS 12 Part II</vt:lpstr>
      <vt:lpstr>PS13</vt:lpstr>
      <vt:lpstr>PS14 </vt:lpstr>
      <vt:lpstr>PS14 II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Jonas Theodor Østerby Schmidt</dc:creator>
  <cp:lastModifiedBy>Jeppe Vanderhaegen</cp:lastModifiedBy>
  <dcterms:created xsi:type="dcterms:W3CDTF">2024-11-19T05:59:41Z</dcterms:created>
  <dcterms:modified xsi:type="dcterms:W3CDTF">2024-12-17T16:52:27Z</dcterms:modified>
</cp:coreProperties>
</file>