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vander/Documents/Uni/"/>
    </mc:Choice>
  </mc:AlternateContent>
  <xr:revisionPtr revIDLastSave="0" documentId="13_ncr:1_{9A2FA1B6-B2AA-D54A-A370-D9AEAA847575}" xr6:coauthVersionLast="47" xr6:coauthVersionMax="47" xr10:uidLastSave="{00000000-0000-0000-0000-000000000000}"/>
  <bookViews>
    <workbookView xWindow="0" yWindow="0" windowWidth="14400" windowHeight="18000" xr2:uid="{956536F3-BFF2-2B40-BC7A-AE7ABA83B6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5" i="1" l="1" a="1"/>
  <c r="B225" i="1" s="1"/>
  <c r="D153" i="1" l="1"/>
  <c r="D152" i="1"/>
  <c r="C153" i="1" s="1"/>
  <c r="C148" i="1"/>
  <c r="C147" i="1"/>
  <c r="D147" i="1"/>
  <c r="D148" i="1"/>
  <c r="D146" i="1"/>
  <c r="C149" i="1"/>
  <c r="C154" i="1" s="1"/>
  <c r="D149" i="1"/>
  <c r="D154" i="1" s="1"/>
  <c r="B149" i="1"/>
  <c r="B154" i="1" s="1"/>
  <c r="G99" i="1"/>
  <c r="C100" i="1"/>
  <c r="F100" i="1" s="1"/>
  <c r="D90" i="1"/>
  <c r="D89" i="1"/>
  <c r="I89" i="1"/>
  <c r="L89" i="1" s="1"/>
  <c r="F89" i="1"/>
  <c r="E89" i="1"/>
  <c r="C90" i="1"/>
  <c r="F90" i="1" s="1"/>
  <c r="C53" i="1"/>
  <c r="C157" i="1" l="1"/>
  <c r="B158" i="1" s="1"/>
  <c r="J89" i="1"/>
  <c r="M89" i="1" s="1"/>
  <c r="K89" i="1"/>
  <c r="C158" i="1"/>
  <c r="G89" i="1"/>
  <c r="I90" i="1"/>
  <c r="I100" i="1"/>
  <c r="M100" i="1" s="1"/>
  <c r="C91" i="1"/>
  <c r="E90" i="1"/>
  <c r="G90" i="1" s="1"/>
  <c r="C101" i="1"/>
  <c r="D100" i="1"/>
  <c r="G100" i="1" s="1"/>
  <c r="E100" i="1"/>
  <c r="K100" i="1" l="1"/>
  <c r="J100" i="1"/>
  <c r="N100" i="1" s="1"/>
  <c r="I101" i="1"/>
  <c r="M101" i="1" s="1"/>
  <c r="F101" i="1"/>
  <c r="E101" i="1"/>
  <c r="D101" i="1"/>
  <c r="C92" i="1"/>
  <c r="I91" i="1"/>
  <c r="F91" i="1"/>
  <c r="C102" i="1"/>
  <c r="E91" i="1"/>
  <c r="D91" i="1"/>
  <c r="G91" i="1" s="1"/>
  <c r="J90" i="1"/>
  <c r="K90" i="1"/>
  <c r="L90" i="1"/>
  <c r="G101" i="1" l="1"/>
  <c r="K91" i="1"/>
  <c r="L91" i="1"/>
  <c r="J91" i="1"/>
  <c r="M91" i="1" s="1"/>
  <c r="C93" i="1"/>
  <c r="D92" i="1"/>
  <c r="C103" i="1"/>
  <c r="I92" i="1"/>
  <c r="E92" i="1"/>
  <c r="F92" i="1"/>
  <c r="I102" i="1"/>
  <c r="M102" i="1" s="1"/>
  <c r="F102" i="1"/>
  <c r="E102" i="1"/>
  <c r="D102" i="1"/>
  <c r="G102" i="1" s="1"/>
  <c r="M90" i="1"/>
  <c r="K101" i="1"/>
  <c r="J101" i="1"/>
  <c r="N101" i="1" l="1"/>
  <c r="L92" i="1"/>
  <c r="J92" i="1"/>
  <c r="K92" i="1"/>
  <c r="C94" i="1"/>
  <c r="C104" i="1"/>
  <c r="E93" i="1"/>
  <c r="D93" i="1"/>
  <c r="G93" i="1" s="1"/>
  <c r="I93" i="1"/>
  <c r="F93" i="1"/>
  <c r="G92" i="1"/>
  <c r="K102" i="1"/>
  <c r="J102" i="1"/>
  <c r="N102" i="1" s="1"/>
  <c r="E103" i="1"/>
  <c r="D103" i="1"/>
  <c r="I103" i="1"/>
  <c r="M103" i="1" s="1"/>
  <c r="F103" i="1"/>
  <c r="K103" i="1" l="1"/>
  <c r="J103" i="1"/>
  <c r="N103" i="1" s="1"/>
  <c r="L93" i="1"/>
  <c r="K93" i="1"/>
  <c r="J93" i="1"/>
  <c r="M93" i="1" s="1"/>
  <c r="G103" i="1"/>
  <c r="C95" i="1"/>
  <c r="I94" i="1"/>
  <c r="C105" i="1"/>
  <c r="E94" i="1"/>
  <c r="D94" i="1"/>
  <c r="F94" i="1"/>
  <c r="M92" i="1"/>
  <c r="F104" i="1"/>
  <c r="I104" i="1"/>
  <c r="M104" i="1" s="1"/>
  <c r="D104" i="1"/>
  <c r="G104" i="1" s="1"/>
  <c r="E104" i="1"/>
  <c r="L94" i="1" l="1"/>
  <c r="K94" i="1"/>
  <c r="J94" i="1"/>
  <c r="M94" i="1" s="1"/>
  <c r="J104" i="1"/>
  <c r="K104" i="1"/>
  <c r="C96" i="1"/>
  <c r="D95" i="1"/>
  <c r="G95" i="1" s="1"/>
  <c r="I95" i="1"/>
  <c r="F95" i="1"/>
  <c r="C106" i="1"/>
  <c r="E95" i="1"/>
  <c r="G94" i="1"/>
  <c r="I105" i="1"/>
  <c r="M105" i="1" s="1"/>
  <c r="F105" i="1"/>
  <c r="E105" i="1"/>
  <c r="D105" i="1"/>
  <c r="G105" i="1" s="1"/>
  <c r="N104" i="1" l="1"/>
  <c r="K95" i="1"/>
  <c r="J95" i="1"/>
  <c r="L95" i="1"/>
  <c r="K105" i="1"/>
  <c r="J105" i="1"/>
  <c r="N105" i="1" s="1"/>
  <c r="C97" i="1"/>
  <c r="I96" i="1"/>
  <c r="F96" i="1"/>
  <c r="C107" i="1"/>
  <c r="E96" i="1"/>
  <c r="D96" i="1"/>
  <c r="D106" i="1"/>
  <c r="I106" i="1"/>
  <c r="M106" i="1" s="1"/>
  <c r="F106" i="1"/>
  <c r="E106" i="1"/>
  <c r="J106" i="1" l="1"/>
  <c r="K106" i="1"/>
  <c r="G96" i="1"/>
  <c r="L96" i="1"/>
  <c r="K96" i="1"/>
  <c r="J96" i="1"/>
  <c r="M96" i="1" s="1"/>
  <c r="E97" i="1"/>
  <c r="D97" i="1"/>
  <c r="G97" i="1" s="1"/>
  <c r="F97" i="1"/>
  <c r="I97" i="1"/>
  <c r="G106" i="1"/>
  <c r="M95" i="1"/>
  <c r="F107" i="1"/>
  <c r="E107" i="1"/>
  <c r="D107" i="1"/>
  <c r="G107" i="1" s="1"/>
  <c r="I107" i="1"/>
  <c r="M107" i="1" s="1"/>
  <c r="N106" i="1" l="1"/>
  <c r="J107" i="1"/>
  <c r="K107" i="1"/>
  <c r="L97" i="1"/>
  <c r="K97" i="1"/>
  <c r="J97" i="1"/>
  <c r="M97" i="1" s="1"/>
  <c r="N107" i="1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<sst xmlns="http://schemas.openxmlformats.org/spreadsheetml/2006/main" count="43" uniqueCount="31">
  <si>
    <t xml:space="preserve">The answer is 5. This is because European calls/puts cannot be exercised early to take  advantage of dividends </t>
  </si>
  <si>
    <t xml:space="preserve">Svar </t>
  </si>
  <si>
    <t>Stocks</t>
  </si>
  <si>
    <t>Price</t>
  </si>
  <si>
    <t>Put price</t>
  </si>
  <si>
    <t>Puts</t>
  </si>
  <si>
    <t>Value</t>
  </si>
  <si>
    <t>S</t>
  </si>
  <si>
    <t>S in S</t>
  </si>
  <si>
    <t>L in 3 C, K=1</t>
  </si>
  <si>
    <t>S in 2 P, K=2</t>
  </si>
  <si>
    <t>Profit</t>
  </si>
  <si>
    <t>L in 2 C, K=1</t>
  </si>
  <si>
    <t>S in P, K=1</t>
  </si>
  <si>
    <t>L in S</t>
  </si>
  <si>
    <t>B</t>
  </si>
  <si>
    <t>S in 2 C,K=2</t>
  </si>
  <si>
    <t>Proft</t>
  </si>
  <si>
    <t>Svar</t>
  </si>
  <si>
    <t>t_0</t>
  </si>
  <si>
    <t>t_1</t>
  </si>
  <si>
    <t>t_2</t>
  </si>
  <si>
    <t>Strike</t>
  </si>
  <si>
    <t xml:space="preserve">Risk free </t>
  </si>
  <si>
    <t>c_1</t>
  </si>
  <si>
    <t>c_0</t>
  </si>
  <si>
    <t xml:space="preserve">CAPM is a benchmark. The model may still hold </t>
  </si>
  <si>
    <t>P_0</t>
  </si>
  <si>
    <t>Good</t>
  </si>
  <si>
    <t>Bad</t>
  </si>
  <si>
    <t xml:space="preserve">Finding the weigths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</si>
</sst>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17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B9C814-D400-9BEF-76B3-2B43D5131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13600" cy="3479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50800</xdr:rowOff>
    </xdr:from>
    <xdr:to>
      <xdr:col>9</xdr:col>
      <xdr:colOff>342900</xdr:colOff>
      <xdr:row>44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DD901-4C82-2D1A-96AA-6673671B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18000"/>
          <a:ext cx="7772400" cy="472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50800</xdr:rowOff>
    </xdr:from>
    <xdr:to>
      <xdr:col>9</xdr:col>
      <xdr:colOff>114300</xdr:colOff>
      <xdr:row>85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4678AE-82CA-46AC-3EED-8EED4070B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20400"/>
          <a:ext cx="7543800" cy="648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177800</xdr:rowOff>
    </xdr:from>
    <xdr:to>
      <xdr:col>9</xdr:col>
      <xdr:colOff>127000</xdr:colOff>
      <xdr:row>121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C9B7CB-D91F-56F9-B960-B09A63C73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529800"/>
          <a:ext cx="7556500" cy="223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25400</xdr:rowOff>
    </xdr:from>
    <xdr:to>
      <xdr:col>9</xdr:col>
      <xdr:colOff>203200</xdr:colOff>
      <xdr:row>138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2EFC79-5F9C-7DF1-FF4D-74402EE35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5425400"/>
          <a:ext cx="7632700" cy="2743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161</xdr:row>
      <xdr:rowOff>25400</xdr:rowOff>
    </xdr:from>
    <xdr:to>
      <xdr:col>6</xdr:col>
      <xdr:colOff>469900</xdr:colOff>
      <xdr:row>183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0D2593-C7A8-F0CF-0B67-9F8D88B2A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" y="32740600"/>
          <a:ext cx="5410200" cy="4610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188</xdr:row>
      <xdr:rowOff>25400</xdr:rowOff>
    </xdr:from>
    <xdr:to>
      <xdr:col>9</xdr:col>
      <xdr:colOff>165100</xdr:colOff>
      <xdr:row>215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7B6676-D768-BCFC-3AAE-F83DAABFF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8227000"/>
          <a:ext cx="7594600" cy="561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FFDE-A8D1-C74C-9B2E-434697FDE0C0}">
  <dimension ref="B20:N225"/>
  <sheetViews>
    <sheetView tabSelected="1" topLeftCell="A89" workbookViewId="0">
      <selection activeCell="P116" sqref="P116:U124"/>
    </sheetView>
  </sheetViews>
  <sheetFormatPr baseColWidth="10" defaultRowHeight="16" x14ac:dyDescent="0.2"/>
  <sheetData>
    <row r="20" spans="2:3" x14ac:dyDescent="0.2">
      <c r="B20" t="s">
        <v>0</v>
      </c>
    </row>
    <row r="21" spans="2:3" x14ac:dyDescent="0.2">
      <c r="B21" s="1" t="s">
        <v>1</v>
      </c>
      <c r="C21" s="1">
        <v>5</v>
      </c>
    </row>
    <row r="47" spans="2:3" x14ac:dyDescent="0.2">
      <c r="B47" t="s">
        <v>2</v>
      </c>
      <c r="C47">
        <v>100</v>
      </c>
    </row>
    <row r="48" spans="2:3" x14ac:dyDescent="0.2">
      <c r="B48" t="s">
        <v>3</v>
      </c>
      <c r="C48">
        <v>150.80000000000001</v>
      </c>
    </row>
    <row r="50" spans="2:3" x14ac:dyDescent="0.2">
      <c r="B50" t="s">
        <v>4</v>
      </c>
      <c r="C50">
        <v>10.65</v>
      </c>
    </row>
    <row r="51" spans="2:3" x14ac:dyDescent="0.2">
      <c r="B51" t="s">
        <v>5</v>
      </c>
      <c r="C51">
        <v>100</v>
      </c>
    </row>
    <row r="53" spans="2:3" x14ac:dyDescent="0.2">
      <c r="B53" t="s">
        <v>6</v>
      </c>
      <c r="C53">
        <f>C50*C51+C48*C47</f>
        <v>16145.000000000002</v>
      </c>
    </row>
    <row r="88" spans="2:13" x14ac:dyDescent="0.2">
      <c r="B88">
        <v>1</v>
      </c>
      <c r="C88" t="s">
        <v>7</v>
      </c>
      <c r="D88" t="s">
        <v>8</v>
      </c>
      <c r="E88" t="s">
        <v>9</v>
      </c>
      <c r="F88" t="s">
        <v>10</v>
      </c>
      <c r="G88" t="s">
        <v>11</v>
      </c>
      <c r="H88">
        <v>2</v>
      </c>
      <c r="I88" t="s">
        <v>7</v>
      </c>
      <c r="J88" t="s">
        <v>8</v>
      </c>
      <c r="K88" t="s">
        <v>12</v>
      </c>
      <c r="L88" t="s">
        <v>13</v>
      </c>
      <c r="M88" t="s">
        <v>11</v>
      </c>
    </row>
    <row r="89" spans="2:13" x14ac:dyDescent="0.2">
      <c r="C89">
        <v>0</v>
      </c>
      <c r="D89">
        <f>-C89</f>
        <v>0</v>
      </c>
      <c r="E89">
        <f>3*MAX(C89-1,0)</f>
        <v>0</v>
      </c>
      <c r="F89">
        <f>-2*MAX(2-C89,0)</f>
        <v>-4</v>
      </c>
      <c r="G89">
        <f>SUM(D89:F89)</f>
        <v>-4</v>
      </c>
      <c r="I89">
        <f>C89</f>
        <v>0</v>
      </c>
      <c r="J89">
        <f>-I89</f>
        <v>0</v>
      </c>
      <c r="K89">
        <f>2*MAX(I89-1,0)</f>
        <v>0</v>
      </c>
      <c r="L89">
        <f>-MAX(2-I89,0)</f>
        <v>-2</v>
      </c>
      <c r="M89">
        <f>SUM(J89:L89)</f>
        <v>-2</v>
      </c>
    </row>
    <row r="90" spans="2:13" x14ac:dyDescent="0.2">
      <c r="C90">
        <f>C89+1</f>
        <v>1</v>
      </c>
      <c r="D90">
        <f t="shared" ref="D90:D97" si="0">-C90</f>
        <v>-1</v>
      </c>
      <c r="E90">
        <f t="shared" ref="E90:E97" si="1">3*MAX(C90-1,0)</f>
        <v>0</v>
      </c>
      <c r="F90">
        <f t="shared" ref="F90:F97" si="2">-2*MAX(2-C90,0)</f>
        <v>-2</v>
      </c>
      <c r="G90">
        <f t="shared" ref="G90:G97" si="3">SUM(D90:F90)</f>
        <v>-3</v>
      </c>
      <c r="I90">
        <f t="shared" ref="I90:I97" si="4">C90</f>
        <v>1</v>
      </c>
      <c r="J90">
        <f>-I90</f>
        <v>-1</v>
      </c>
      <c r="K90">
        <f t="shared" ref="K90:K97" si="5">2*MAX(I90-1,0)</f>
        <v>0</v>
      </c>
      <c r="L90">
        <f t="shared" ref="L90:L97" si="6">-MAX(2-I90,0)</f>
        <v>-1</v>
      </c>
      <c r="M90">
        <f t="shared" ref="M90:M97" si="7">SUM(J90:L90)</f>
        <v>-2</v>
      </c>
    </row>
    <row r="91" spans="2:13" x14ac:dyDescent="0.2">
      <c r="C91">
        <f t="shared" ref="C91:C97" si="8">C90+1</f>
        <v>2</v>
      </c>
      <c r="D91">
        <f t="shared" si="0"/>
        <v>-2</v>
      </c>
      <c r="E91">
        <f t="shared" si="1"/>
        <v>3</v>
      </c>
      <c r="F91">
        <f t="shared" si="2"/>
        <v>0</v>
      </c>
      <c r="G91">
        <f t="shared" si="3"/>
        <v>1</v>
      </c>
      <c r="I91">
        <f t="shared" si="4"/>
        <v>2</v>
      </c>
      <c r="J91">
        <f t="shared" ref="J91:J97" si="9">-I91</f>
        <v>-2</v>
      </c>
      <c r="K91">
        <f t="shared" si="5"/>
        <v>2</v>
      </c>
      <c r="L91">
        <f t="shared" si="6"/>
        <v>0</v>
      </c>
      <c r="M91">
        <f t="shared" si="7"/>
        <v>0</v>
      </c>
    </row>
    <row r="92" spans="2:13" x14ac:dyDescent="0.2">
      <c r="C92">
        <f t="shared" si="8"/>
        <v>3</v>
      </c>
      <c r="D92">
        <f t="shared" si="0"/>
        <v>-3</v>
      </c>
      <c r="E92">
        <f t="shared" si="1"/>
        <v>6</v>
      </c>
      <c r="F92">
        <f t="shared" si="2"/>
        <v>0</v>
      </c>
      <c r="G92">
        <f t="shared" si="3"/>
        <v>3</v>
      </c>
      <c r="I92">
        <f t="shared" si="4"/>
        <v>3</v>
      </c>
      <c r="J92">
        <f t="shared" si="9"/>
        <v>-3</v>
      </c>
      <c r="K92">
        <f t="shared" si="5"/>
        <v>4</v>
      </c>
      <c r="L92">
        <f t="shared" si="6"/>
        <v>0</v>
      </c>
      <c r="M92">
        <f t="shared" si="7"/>
        <v>1</v>
      </c>
    </row>
    <row r="93" spans="2:13" x14ac:dyDescent="0.2">
      <c r="C93">
        <f t="shared" si="8"/>
        <v>4</v>
      </c>
      <c r="D93">
        <f t="shared" si="0"/>
        <v>-4</v>
      </c>
      <c r="E93">
        <f t="shared" si="1"/>
        <v>9</v>
      </c>
      <c r="F93">
        <f t="shared" si="2"/>
        <v>0</v>
      </c>
      <c r="G93">
        <f t="shared" si="3"/>
        <v>5</v>
      </c>
      <c r="I93">
        <f t="shared" si="4"/>
        <v>4</v>
      </c>
      <c r="J93">
        <f t="shared" si="9"/>
        <v>-4</v>
      </c>
      <c r="K93">
        <f t="shared" si="5"/>
        <v>6</v>
      </c>
      <c r="L93">
        <f t="shared" si="6"/>
        <v>0</v>
      </c>
      <c r="M93">
        <f t="shared" si="7"/>
        <v>2</v>
      </c>
    </row>
    <row r="94" spans="2:13" x14ac:dyDescent="0.2">
      <c r="C94">
        <f t="shared" si="8"/>
        <v>5</v>
      </c>
      <c r="D94">
        <f t="shared" si="0"/>
        <v>-5</v>
      </c>
      <c r="E94">
        <f t="shared" si="1"/>
        <v>12</v>
      </c>
      <c r="F94">
        <f t="shared" si="2"/>
        <v>0</v>
      </c>
      <c r="G94">
        <f t="shared" si="3"/>
        <v>7</v>
      </c>
      <c r="I94">
        <f t="shared" si="4"/>
        <v>5</v>
      </c>
      <c r="J94">
        <f t="shared" si="9"/>
        <v>-5</v>
      </c>
      <c r="K94">
        <f t="shared" si="5"/>
        <v>8</v>
      </c>
      <c r="L94">
        <f t="shared" si="6"/>
        <v>0</v>
      </c>
      <c r="M94">
        <f t="shared" si="7"/>
        <v>3</v>
      </c>
    </row>
    <row r="95" spans="2:13" x14ac:dyDescent="0.2">
      <c r="C95">
        <f t="shared" si="8"/>
        <v>6</v>
      </c>
      <c r="D95">
        <f t="shared" si="0"/>
        <v>-6</v>
      </c>
      <c r="E95">
        <f t="shared" si="1"/>
        <v>15</v>
      </c>
      <c r="F95">
        <f t="shared" si="2"/>
        <v>0</v>
      </c>
      <c r="G95">
        <f t="shared" si="3"/>
        <v>9</v>
      </c>
      <c r="I95">
        <f t="shared" si="4"/>
        <v>6</v>
      </c>
      <c r="J95">
        <f t="shared" si="9"/>
        <v>-6</v>
      </c>
      <c r="K95">
        <f t="shared" si="5"/>
        <v>10</v>
      </c>
      <c r="L95">
        <f t="shared" si="6"/>
        <v>0</v>
      </c>
      <c r="M95">
        <f t="shared" si="7"/>
        <v>4</v>
      </c>
    </row>
    <row r="96" spans="2:13" x14ac:dyDescent="0.2">
      <c r="C96">
        <f t="shared" si="8"/>
        <v>7</v>
      </c>
      <c r="D96">
        <f t="shared" si="0"/>
        <v>-7</v>
      </c>
      <c r="E96">
        <f t="shared" si="1"/>
        <v>18</v>
      </c>
      <c r="F96">
        <f t="shared" si="2"/>
        <v>0</v>
      </c>
      <c r="G96">
        <f t="shared" si="3"/>
        <v>11</v>
      </c>
      <c r="I96">
        <f t="shared" si="4"/>
        <v>7</v>
      </c>
      <c r="J96">
        <f t="shared" si="9"/>
        <v>-7</v>
      </c>
      <c r="K96">
        <f t="shared" si="5"/>
        <v>12</v>
      </c>
      <c r="L96">
        <f t="shared" si="6"/>
        <v>0</v>
      </c>
      <c r="M96">
        <f t="shared" si="7"/>
        <v>5</v>
      </c>
    </row>
    <row r="97" spans="2:14" x14ac:dyDescent="0.2">
      <c r="C97">
        <f t="shared" si="8"/>
        <v>8</v>
      </c>
      <c r="D97">
        <f t="shared" si="0"/>
        <v>-8</v>
      </c>
      <c r="E97">
        <f t="shared" si="1"/>
        <v>21</v>
      </c>
      <c r="F97">
        <f t="shared" si="2"/>
        <v>0</v>
      </c>
      <c r="G97">
        <f t="shared" si="3"/>
        <v>13</v>
      </c>
      <c r="I97">
        <f t="shared" si="4"/>
        <v>8</v>
      </c>
      <c r="J97">
        <f t="shared" si="9"/>
        <v>-8</v>
      </c>
      <c r="K97">
        <f t="shared" si="5"/>
        <v>14</v>
      </c>
      <c r="L97">
        <f t="shared" si="6"/>
        <v>0</v>
      </c>
      <c r="M97">
        <f t="shared" si="7"/>
        <v>6</v>
      </c>
    </row>
    <row r="99" spans="2:14" x14ac:dyDescent="0.2">
      <c r="B99">
        <v>3</v>
      </c>
      <c r="C99" t="s">
        <v>7</v>
      </c>
      <c r="D99" t="s">
        <v>14</v>
      </c>
      <c r="E99" t="s">
        <v>12</v>
      </c>
      <c r="F99" t="s">
        <v>10</v>
      </c>
      <c r="G99" t="str">
        <f>G88</f>
        <v>Profit</v>
      </c>
      <c r="H99">
        <v>4</v>
      </c>
      <c r="I99" t="s">
        <v>7</v>
      </c>
      <c r="J99" t="s">
        <v>8</v>
      </c>
      <c r="K99" t="s">
        <v>9</v>
      </c>
      <c r="L99" t="s">
        <v>15</v>
      </c>
      <c r="M99" t="s">
        <v>16</v>
      </c>
      <c r="N99" t="s">
        <v>17</v>
      </c>
    </row>
    <row r="100" spans="2:14" x14ac:dyDescent="0.2">
      <c r="C100">
        <f>C89</f>
        <v>0</v>
      </c>
      <c r="D100">
        <f>C100</f>
        <v>0</v>
      </c>
      <c r="E100">
        <f>2*MAX(C100-1,0)</f>
        <v>0</v>
      </c>
      <c r="F100">
        <f>-2*MAX(2-C100,0)</f>
        <v>-4</v>
      </c>
      <c r="G100">
        <f>SUM(D100:F100)</f>
        <v>-4</v>
      </c>
      <c r="I100">
        <f>C100</f>
        <v>0</v>
      </c>
      <c r="J100">
        <f>-I100</f>
        <v>0</v>
      </c>
      <c r="K100">
        <f>3*MAX(I100-1,0)</f>
        <v>0</v>
      </c>
      <c r="L100">
        <v>2</v>
      </c>
      <c r="M100">
        <f>-2*MAX(I100-2,0)</f>
        <v>0</v>
      </c>
      <c r="N100">
        <f>SUM(J100:M100)</f>
        <v>2</v>
      </c>
    </row>
    <row r="101" spans="2:14" x14ac:dyDescent="0.2">
      <c r="C101">
        <f t="shared" ref="C101:C107" si="10">C90</f>
        <v>1</v>
      </c>
      <c r="D101">
        <f t="shared" ref="D101:D107" si="11">C101</f>
        <v>1</v>
      </c>
      <c r="E101">
        <f t="shared" ref="E101:E107" si="12">2*MAX(C101-1,0)</f>
        <v>0</v>
      </c>
      <c r="F101">
        <f t="shared" ref="F101:F107" si="13">-2*MAX(2-C101,0)</f>
        <v>-2</v>
      </c>
      <c r="G101">
        <f t="shared" ref="G101:G107" si="14">SUM(D101:F101)</f>
        <v>-1</v>
      </c>
      <c r="I101">
        <f t="shared" ref="I101:I107" si="15">C101</f>
        <v>1</v>
      </c>
      <c r="J101">
        <f t="shared" ref="J101:J107" si="16">-I101</f>
        <v>-1</v>
      </c>
      <c r="K101">
        <f t="shared" ref="K101:K107" si="17">3*MAX(I101-1,0)</f>
        <v>0</v>
      </c>
      <c r="L101">
        <v>2</v>
      </c>
      <c r="M101">
        <f t="shared" ref="M101:M107" si="18">-2*MAX(I101-2,0)</f>
        <v>0</v>
      </c>
      <c r="N101">
        <f t="shared" ref="N101:N107" si="19">SUM(J101:M101)</f>
        <v>1</v>
      </c>
    </row>
    <row r="102" spans="2:14" x14ac:dyDescent="0.2">
      <c r="C102">
        <f t="shared" si="10"/>
        <v>2</v>
      </c>
      <c r="D102">
        <f t="shared" si="11"/>
        <v>2</v>
      </c>
      <c r="E102">
        <f t="shared" si="12"/>
        <v>2</v>
      </c>
      <c r="F102">
        <f t="shared" si="13"/>
        <v>0</v>
      </c>
      <c r="G102">
        <f t="shared" si="14"/>
        <v>4</v>
      </c>
      <c r="I102">
        <f t="shared" si="15"/>
        <v>2</v>
      </c>
      <c r="J102">
        <f t="shared" si="16"/>
        <v>-2</v>
      </c>
      <c r="K102">
        <f t="shared" si="17"/>
        <v>3</v>
      </c>
      <c r="L102">
        <v>2</v>
      </c>
      <c r="M102">
        <f t="shared" si="18"/>
        <v>0</v>
      </c>
      <c r="N102">
        <f t="shared" si="19"/>
        <v>3</v>
      </c>
    </row>
    <row r="103" spans="2:14" x14ac:dyDescent="0.2">
      <c r="C103">
        <f t="shared" si="10"/>
        <v>3</v>
      </c>
      <c r="D103">
        <f t="shared" si="11"/>
        <v>3</v>
      </c>
      <c r="E103">
        <f t="shared" si="12"/>
        <v>4</v>
      </c>
      <c r="F103">
        <f t="shared" si="13"/>
        <v>0</v>
      </c>
      <c r="G103">
        <f t="shared" si="14"/>
        <v>7</v>
      </c>
      <c r="I103">
        <f t="shared" si="15"/>
        <v>3</v>
      </c>
      <c r="J103">
        <f t="shared" si="16"/>
        <v>-3</v>
      </c>
      <c r="K103">
        <f t="shared" si="17"/>
        <v>6</v>
      </c>
      <c r="L103">
        <v>2</v>
      </c>
      <c r="M103">
        <f t="shared" si="18"/>
        <v>-2</v>
      </c>
      <c r="N103">
        <f t="shared" si="19"/>
        <v>3</v>
      </c>
    </row>
    <row r="104" spans="2:14" x14ac:dyDescent="0.2">
      <c r="C104">
        <f t="shared" si="10"/>
        <v>4</v>
      </c>
      <c r="D104">
        <f t="shared" si="11"/>
        <v>4</v>
      </c>
      <c r="E104">
        <f t="shared" si="12"/>
        <v>6</v>
      </c>
      <c r="F104">
        <f t="shared" si="13"/>
        <v>0</v>
      </c>
      <c r="G104">
        <f t="shared" si="14"/>
        <v>10</v>
      </c>
      <c r="I104">
        <f t="shared" si="15"/>
        <v>4</v>
      </c>
      <c r="J104">
        <f t="shared" si="16"/>
        <v>-4</v>
      </c>
      <c r="K104">
        <f t="shared" si="17"/>
        <v>9</v>
      </c>
      <c r="L104">
        <v>2</v>
      </c>
      <c r="M104">
        <f t="shared" si="18"/>
        <v>-4</v>
      </c>
      <c r="N104">
        <f t="shared" si="19"/>
        <v>3</v>
      </c>
    </row>
    <row r="105" spans="2:14" x14ac:dyDescent="0.2">
      <c r="C105">
        <f t="shared" si="10"/>
        <v>5</v>
      </c>
      <c r="D105">
        <f t="shared" si="11"/>
        <v>5</v>
      </c>
      <c r="E105">
        <f t="shared" si="12"/>
        <v>8</v>
      </c>
      <c r="F105">
        <f t="shared" si="13"/>
        <v>0</v>
      </c>
      <c r="G105">
        <f t="shared" si="14"/>
        <v>13</v>
      </c>
      <c r="I105">
        <f t="shared" si="15"/>
        <v>5</v>
      </c>
      <c r="J105">
        <f t="shared" si="16"/>
        <v>-5</v>
      </c>
      <c r="K105">
        <f t="shared" si="17"/>
        <v>12</v>
      </c>
      <c r="L105">
        <v>2</v>
      </c>
      <c r="M105">
        <f t="shared" si="18"/>
        <v>-6</v>
      </c>
      <c r="N105">
        <f t="shared" si="19"/>
        <v>3</v>
      </c>
    </row>
    <row r="106" spans="2:14" x14ac:dyDescent="0.2">
      <c r="C106">
        <f t="shared" si="10"/>
        <v>6</v>
      </c>
      <c r="D106">
        <f t="shared" si="11"/>
        <v>6</v>
      </c>
      <c r="E106">
        <f t="shared" si="12"/>
        <v>10</v>
      </c>
      <c r="F106">
        <f t="shared" si="13"/>
        <v>0</v>
      </c>
      <c r="G106">
        <f t="shared" si="14"/>
        <v>16</v>
      </c>
      <c r="I106">
        <f t="shared" si="15"/>
        <v>6</v>
      </c>
      <c r="J106">
        <f t="shared" si="16"/>
        <v>-6</v>
      </c>
      <c r="K106">
        <f t="shared" si="17"/>
        <v>15</v>
      </c>
      <c r="L106">
        <v>2</v>
      </c>
      <c r="M106">
        <f t="shared" si="18"/>
        <v>-8</v>
      </c>
      <c r="N106">
        <f t="shared" si="19"/>
        <v>3</v>
      </c>
    </row>
    <row r="107" spans="2:14" x14ac:dyDescent="0.2">
      <c r="C107">
        <f t="shared" si="10"/>
        <v>7</v>
      </c>
      <c r="D107">
        <f t="shared" si="11"/>
        <v>7</v>
      </c>
      <c r="E107">
        <f t="shared" si="12"/>
        <v>12</v>
      </c>
      <c r="F107">
        <f t="shared" si="13"/>
        <v>0</v>
      </c>
      <c r="G107">
        <f t="shared" si="14"/>
        <v>19</v>
      </c>
      <c r="I107">
        <f t="shared" si="15"/>
        <v>7</v>
      </c>
      <c r="J107">
        <f t="shared" si="16"/>
        <v>-7</v>
      </c>
      <c r="K107">
        <f t="shared" si="17"/>
        <v>18</v>
      </c>
      <c r="L107">
        <v>2</v>
      </c>
      <c r="M107">
        <f t="shared" si="18"/>
        <v>-10</v>
      </c>
      <c r="N107">
        <f t="shared" si="19"/>
        <v>3</v>
      </c>
    </row>
    <row r="109" spans="2:14" x14ac:dyDescent="0.2">
      <c r="B109" t="s">
        <v>18</v>
      </c>
      <c r="C109">
        <v>4</v>
      </c>
    </row>
    <row r="124" spans="2:3" x14ac:dyDescent="0.2">
      <c r="B124" s="1" t="s">
        <v>18</v>
      </c>
      <c r="C124" s="1">
        <v>4</v>
      </c>
    </row>
    <row r="141" spans="2:7" x14ac:dyDescent="0.2">
      <c r="D141">
        <v>120</v>
      </c>
      <c r="F141" t="s">
        <v>22</v>
      </c>
      <c r="G141">
        <v>95</v>
      </c>
    </row>
    <row r="142" spans="2:7" x14ac:dyDescent="0.2">
      <c r="C142">
        <v>110</v>
      </c>
      <c r="D142">
        <v>100</v>
      </c>
      <c r="F142" t="s">
        <v>23</v>
      </c>
      <c r="G142">
        <v>0</v>
      </c>
    </row>
    <row r="143" spans="2:7" x14ac:dyDescent="0.2">
      <c r="B143">
        <v>100</v>
      </c>
      <c r="C143">
        <v>90</v>
      </c>
      <c r="D143">
        <v>80</v>
      </c>
    </row>
    <row r="144" spans="2:7" x14ac:dyDescent="0.2">
      <c r="B144" t="s">
        <v>19</v>
      </c>
      <c r="C144" t="s">
        <v>20</v>
      </c>
      <c r="D144" t="s">
        <v>21</v>
      </c>
    </row>
    <row r="146" spans="2:4" x14ac:dyDescent="0.2">
      <c r="D146">
        <f>MAX(D141-$G$141,0)</f>
        <v>25</v>
      </c>
    </row>
    <row r="147" spans="2:4" x14ac:dyDescent="0.2">
      <c r="C147">
        <f>MAX(C142-$G$141,0)</f>
        <v>15</v>
      </c>
      <c r="D147">
        <f t="shared" ref="D147:D148" si="20">MAX(D142-$G$141,0)</f>
        <v>5</v>
      </c>
    </row>
    <row r="148" spans="2:4" x14ac:dyDescent="0.2">
      <c r="C148">
        <f>MAX(C143-$G$141,0)</f>
        <v>0</v>
      </c>
      <c r="D148">
        <f t="shared" si="20"/>
        <v>0</v>
      </c>
    </row>
    <row r="149" spans="2:4" x14ac:dyDescent="0.2">
      <c r="B149" t="str">
        <f>B144</f>
        <v>t_0</v>
      </c>
      <c r="C149" t="str">
        <f t="shared" ref="C149:D149" si="21">C144</f>
        <v>t_1</v>
      </c>
      <c r="D149" t="str">
        <f t="shared" si="21"/>
        <v>t_2</v>
      </c>
    </row>
    <row r="152" spans="2:4" x14ac:dyDescent="0.2">
      <c r="D152">
        <f>(C142-D142)/(D141-D142)</f>
        <v>0.5</v>
      </c>
    </row>
    <row r="153" spans="2:4" x14ac:dyDescent="0.2">
      <c r="C153">
        <f>D152</f>
        <v>0.5</v>
      </c>
      <c r="D153">
        <f>(C143-D143)/(D142-D143)</f>
        <v>0.5</v>
      </c>
    </row>
    <row r="154" spans="2:4" x14ac:dyDescent="0.2">
      <c r="B154" t="str">
        <f>B149</f>
        <v>t_0</v>
      </c>
      <c r="C154" t="str">
        <f t="shared" ref="C154:D154" si="22">C149</f>
        <v>t_1</v>
      </c>
      <c r="D154" t="str">
        <f t="shared" si="22"/>
        <v>t_2</v>
      </c>
    </row>
    <row r="157" spans="2:4" x14ac:dyDescent="0.2">
      <c r="C157">
        <f>D152*D146+D153*D147</f>
        <v>15</v>
      </c>
    </row>
    <row r="158" spans="2:4" x14ac:dyDescent="0.2">
      <c r="B158">
        <f>D153*(C157+C158)</f>
        <v>8.75</v>
      </c>
      <c r="C158">
        <f>D153*D147</f>
        <v>2.5</v>
      </c>
    </row>
    <row r="159" spans="2:4" x14ac:dyDescent="0.2">
      <c r="B159" t="s">
        <v>25</v>
      </c>
      <c r="C159" t="s">
        <v>24</v>
      </c>
    </row>
    <row r="161" spans="2:3" x14ac:dyDescent="0.2">
      <c r="B161" s="1" t="s">
        <v>18</v>
      </c>
      <c r="C161" s="1">
        <v>1</v>
      </c>
    </row>
    <row r="186" spans="2:3" x14ac:dyDescent="0.2">
      <c r="B186" t="s">
        <v>26</v>
      </c>
    </row>
    <row r="187" spans="2:3" x14ac:dyDescent="0.2">
      <c r="B187" s="1" t="s">
        <v>18</v>
      </c>
      <c r="C187" s="1">
        <v>4</v>
      </c>
    </row>
    <row r="218" spans="2:5" x14ac:dyDescent="0.2">
      <c r="C218" t="s">
        <v>27</v>
      </c>
      <c r="D218" t="s">
        <v>28</v>
      </c>
      <c r="E218" t="s">
        <v>29</v>
      </c>
    </row>
    <row r="219" spans="2:5" x14ac:dyDescent="0.2">
      <c r="B219">
        <v>1</v>
      </c>
      <c r="C219">
        <v>90</v>
      </c>
      <c r="D219">
        <v>100</v>
      </c>
      <c r="E219">
        <v>70</v>
      </c>
    </row>
    <row r="220" spans="2:5" x14ac:dyDescent="0.2">
      <c r="B220">
        <v>2</v>
      </c>
      <c r="C220">
        <v>117</v>
      </c>
      <c r="D220">
        <v>130</v>
      </c>
      <c r="E220">
        <v>91</v>
      </c>
    </row>
    <row r="221" spans="2:5" x14ac:dyDescent="0.2">
      <c r="B221">
        <v>3</v>
      </c>
      <c r="D221">
        <v>18</v>
      </c>
      <c r="E221">
        <v>28</v>
      </c>
    </row>
    <row r="223" spans="2:5" x14ac:dyDescent="0.2">
      <c r="B223" t="s">
        <v>30</v>
      </c>
    </row>
    <row r="225" spans="2:2" x14ac:dyDescent="0.2">
      <c r="B225" t="e" cm="1">
        <f t="array" ref="B225">MMULT(MINVERSE(D219:E220),D221:E221)</f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2024-12-19T08:49:30Z</dcterms:created>
  <dcterms:modified xsi:type="dcterms:W3CDTF">2024-12-23T10:50:52Z</dcterms:modified>
</cp:coreProperties>
</file>