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ee/Documents/University/Samf A /Hjemmeopgaver/1. Opgave /"/>
    </mc:Choice>
  </mc:AlternateContent>
  <xr:revisionPtr revIDLastSave="0" documentId="13_ncr:1_{3291AEF6-79D7-5E4E-B83C-C6C3015B3616}" xr6:coauthVersionLast="45" xr6:coauthVersionMax="45" xr10:uidLastSave="{00000000-0000-0000-0000-000000000000}"/>
  <bookViews>
    <workbookView xWindow="560" yWindow="960" windowWidth="25040" windowHeight="13640" activeTab="1" xr2:uid="{4AF0F885-78A0-2840-86A9-77636BB6D2E3}"/>
  </bookViews>
  <sheets>
    <sheet name="Forkert" sheetId="1" r:id="rId1"/>
    <sheet name="Rigtigt" sheetId="2" r:id="rId2"/>
  </sheets>
  <definedNames>
    <definedName name="_xlchart.v1.0" hidden="1">Rigtigt!$O$26</definedName>
    <definedName name="_xlchart.v1.1" hidden="1">Rigtigt!$O$27</definedName>
    <definedName name="_xlchart.v1.10" hidden="1">Rigtigt!$O$26</definedName>
    <definedName name="_xlchart.v1.11" hidden="1">Rigtigt!$O$27</definedName>
    <definedName name="_xlchart.v1.12" hidden="1">Rigtigt!$O$28</definedName>
    <definedName name="_xlchart.v1.13" hidden="1">Rigtigt!$O$29</definedName>
    <definedName name="_xlchart.v1.14" hidden="1">Rigtigt!$P$23:$Y$23</definedName>
    <definedName name="_xlchart.v1.15" hidden="1">Rigtigt!$P$26:$Y$26</definedName>
    <definedName name="_xlchart.v1.16" hidden="1">Rigtigt!$P$27:$Y$27</definedName>
    <definedName name="_xlchart.v1.17" hidden="1">Rigtigt!$P$28:$Y$28</definedName>
    <definedName name="_xlchart.v1.18" hidden="1">Rigtigt!$P$29:$Y$29</definedName>
    <definedName name="_xlchart.v1.19" hidden="1">Rigtigt!$P$30:$Y$30</definedName>
    <definedName name="_xlchart.v1.2" hidden="1">Rigtigt!$O$28</definedName>
    <definedName name="_xlchart.v1.3" hidden="1">Rigtigt!$O$29</definedName>
    <definedName name="_xlchart.v1.4" hidden="1">Rigtigt!$P$23:$Y$23</definedName>
    <definedName name="_xlchart.v1.5" hidden="1">Rigtigt!$P$26:$Y$26</definedName>
    <definedName name="_xlchart.v1.6" hidden="1">Rigtigt!$P$27:$Y$27</definedName>
    <definedName name="_xlchart.v1.7" hidden="1">Rigtigt!$P$28:$Y$28</definedName>
    <definedName name="_xlchart.v1.8" hidden="1">Rigtigt!$P$29:$Y$29</definedName>
    <definedName name="_xlchart.v1.9" hidden="1">Rigtigt!$P$30:$Y$30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26" i="2" l="1"/>
  <c r="C16" i="2"/>
  <c r="Z2" i="2" l="1"/>
  <c r="Y24" i="2"/>
  <c r="P30" i="2"/>
  <c r="P24" i="2"/>
  <c r="P2" i="2"/>
  <c r="AA2" i="2" l="1"/>
  <c r="Y30" i="2"/>
  <c r="Q30" i="2"/>
  <c r="R30" i="2"/>
  <c r="S30" i="2"/>
  <c r="T30" i="2"/>
  <c r="U30" i="2"/>
  <c r="V30" i="2"/>
  <c r="W30" i="2"/>
  <c r="X30" i="2"/>
  <c r="Q28" i="2"/>
  <c r="R28" i="2"/>
  <c r="S28" i="2"/>
  <c r="T28" i="2"/>
  <c r="U28" i="2"/>
  <c r="V28" i="2"/>
  <c r="W28" i="2"/>
  <c r="X28" i="2"/>
  <c r="Y28" i="2"/>
  <c r="P28" i="2"/>
  <c r="Q27" i="2"/>
  <c r="R27" i="2"/>
  <c r="S27" i="2"/>
  <c r="T27" i="2"/>
  <c r="U27" i="2"/>
  <c r="V27" i="2"/>
  <c r="W27" i="2"/>
  <c r="X27" i="2"/>
  <c r="Y27" i="2"/>
  <c r="P27" i="2"/>
  <c r="P26" i="2"/>
  <c r="Q26" i="2"/>
  <c r="R26" i="2"/>
  <c r="S26" i="2"/>
  <c r="T26" i="2"/>
  <c r="U26" i="2"/>
  <c r="V26" i="2"/>
  <c r="W26" i="2"/>
  <c r="X26" i="2"/>
  <c r="P25" i="2"/>
  <c r="P29" i="2" s="1"/>
  <c r="Q25" i="2"/>
  <c r="R25" i="2"/>
  <c r="S25" i="2"/>
  <c r="T25" i="2"/>
  <c r="U25" i="2"/>
  <c r="V25" i="2"/>
  <c r="W25" i="2"/>
  <c r="X25" i="2"/>
  <c r="Y25" i="2"/>
  <c r="Q24" i="2"/>
  <c r="R24" i="2"/>
  <c r="S24" i="2"/>
  <c r="T24" i="2"/>
  <c r="U24" i="2"/>
  <c r="V24" i="2"/>
  <c r="W24" i="2"/>
  <c r="X24" i="2"/>
  <c r="Q3" i="2"/>
  <c r="R3" i="2"/>
  <c r="S3" i="2"/>
  <c r="T3" i="2"/>
  <c r="U3" i="2"/>
  <c r="V3" i="2"/>
  <c r="W3" i="2"/>
  <c r="X3" i="2"/>
  <c r="Y3" i="2"/>
  <c r="Z3" i="2"/>
  <c r="P3" i="2"/>
  <c r="P4" i="2" s="1"/>
  <c r="Q2" i="2"/>
  <c r="R2" i="2"/>
  <c r="S2" i="2"/>
  <c r="T2" i="2"/>
  <c r="U2" i="2"/>
  <c r="V2" i="2"/>
  <c r="W2" i="2"/>
  <c r="X2" i="2"/>
  <c r="Y2" i="2"/>
  <c r="O3" i="1"/>
  <c r="P3" i="1"/>
  <c r="Q3" i="1"/>
  <c r="R3" i="1"/>
  <c r="S3" i="1"/>
  <c r="T3" i="1"/>
  <c r="U3" i="1"/>
  <c r="V3" i="1"/>
  <c r="W3" i="1"/>
  <c r="X3" i="1"/>
  <c r="Y3" i="1"/>
  <c r="O4" i="1"/>
  <c r="P4" i="1"/>
  <c r="Q4" i="1"/>
  <c r="R4" i="1"/>
  <c r="S4" i="1"/>
  <c r="T4" i="1"/>
  <c r="U4" i="1"/>
  <c r="V4" i="1"/>
  <c r="W4" i="1"/>
  <c r="X4" i="1"/>
  <c r="Y4" i="1"/>
  <c r="O35" i="1"/>
  <c r="P35" i="1"/>
  <c r="O43" i="1" s="1"/>
  <c r="P38" i="1"/>
  <c r="Q38" i="1"/>
  <c r="R38" i="1"/>
  <c r="S38" i="1"/>
  <c r="T38" i="1"/>
  <c r="U38" i="1"/>
  <c r="V38" i="1"/>
  <c r="W38" i="1"/>
  <c r="X38" i="1"/>
  <c r="O38" i="1"/>
  <c r="P42" i="1"/>
  <c r="Q42" i="1"/>
  <c r="R42" i="1"/>
  <c r="S42" i="1"/>
  <c r="T42" i="1"/>
  <c r="U42" i="1"/>
  <c r="V42" i="1"/>
  <c r="W42" i="1"/>
  <c r="X42" i="1"/>
  <c r="P40" i="1"/>
  <c r="S40" i="1"/>
  <c r="T40" i="1"/>
  <c r="W40" i="1"/>
  <c r="X40" i="1"/>
  <c r="O42" i="1"/>
  <c r="P31" i="1"/>
  <c r="Q31" i="1"/>
  <c r="R31" i="1"/>
  <c r="Q40" i="1" s="1"/>
  <c r="S31" i="1"/>
  <c r="R40" i="1" s="1"/>
  <c r="T31" i="1"/>
  <c r="U31" i="1"/>
  <c r="V31" i="1"/>
  <c r="U40" i="1" s="1"/>
  <c r="W31" i="1"/>
  <c r="V40" i="1" s="1"/>
  <c r="X31" i="1"/>
  <c r="Y31" i="1"/>
  <c r="O31" i="1"/>
  <c r="O40" i="1" s="1"/>
  <c r="O29" i="1" a="1"/>
  <c r="O29" i="1" s="1"/>
  <c r="X29" i="2" l="1"/>
  <c r="Z4" i="2"/>
  <c r="AB4" i="2" s="1"/>
  <c r="AA3" i="2"/>
  <c r="V39" i="1"/>
  <c r="W39" i="1"/>
  <c r="S39" i="1"/>
  <c r="R39" i="1"/>
  <c r="U39" i="1"/>
  <c r="Q39" i="1"/>
  <c r="V29" i="2"/>
  <c r="V31" i="2" s="1"/>
  <c r="R29" i="2"/>
  <c r="R31" i="2" s="1"/>
  <c r="X31" i="2"/>
  <c r="O39" i="1"/>
  <c r="X39" i="1"/>
  <c r="T39" i="1"/>
  <c r="P39" i="1"/>
  <c r="P31" i="2"/>
  <c r="Y29" i="2"/>
  <c r="Y31" i="2" s="1"/>
  <c r="U29" i="2"/>
  <c r="U31" i="2" s="1"/>
  <c r="Q29" i="2"/>
  <c r="Q31" i="2" s="1"/>
  <c r="T29" i="2"/>
  <c r="T31" i="2" s="1"/>
  <c r="W29" i="2"/>
  <c r="W31" i="2" s="1"/>
  <c r="S29" i="2"/>
  <c r="S31" i="2" s="1"/>
  <c r="P33" i="1"/>
  <c r="Q33" i="1"/>
  <c r="R33" i="1"/>
  <c r="Q41" i="1" s="1"/>
  <c r="S33" i="1"/>
  <c r="R41" i="1" s="1"/>
  <c r="T33" i="1"/>
  <c r="U33" i="1"/>
  <c r="V33" i="1"/>
  <c r="U41" i="1" s="1"/>
  <c r="W33" i="1"/>
  <c r="V41" i="1" s="1"/>
  <c r="X33" i="1"/>
  <c r="Y33" i="1"/>
  <c r="O33" i="1"/>
  <c r="Q35" i="1"/>
  <c r="P43" i="1" s="1"/>
  <c r="R35" i="1"/>
  <c r="S35" i="1"/>
  <c r="T35" i="1"/>
  <c r="S43" i="1" s="1"/>
  <c r="U35" i="1"/>
  <c r="T43" i="1" s="1"/>
  <c r="V35" i="1"/>
  <c r="W35" i="1"/>
  <c r="X35" i="1"/>
  <c r="W43" i="1" s="1"/>
  <c r="Y35" i="1"/>
  <c r="X43" i="1" s="1"/>
  <c r="V43" i="1" l="1"/>
  <c r="V45" i="1" s="1"/>
  <c r="R43" i="1"/>
  <c r="X41" i="1"/>
  <c r="T41" i="1"/>
  <c r="T45" i="1" s="1"/>
  <c r="P41" i="1"/>
  <c r="P45" i="1"/>
  <c r="U43" i="1"/>
  <c r="U45" i="1" s="1"/>
  <c r="Q43" i="1"/>
  <c r="Q45" i="1" s="1"/>
  <c r="W41" i="1"/>
  <c r="W45" i="1" s="1"/>
  <c r="S41" i="1"/>
  <c r="S45" i="1" s="1"/>
  <c r="O41" i="1"/>
  <c r="O45" i="1" s="1"/>
  <c r="X45" i="1"/>
  <c r="R4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<sst xmlns="http://schemas.openxmlformats.org/spreadsheetml/2006/main" count="181" uniqueCount="66">
  <si>
    <t>www.statistikbanken.dk/nan1</t>
  </si>
  <si>
    <t>Nye tal offentliggøres februar 2021.</t>
  </si>
  <si>
    <r>
      <t>Eksport af varer og tjenester</t>
    </r>
    <r>
      <rPr>
        <sz val="10"/>
        <color rgb="FF000000"/>
        <rFont val="Arial"/>
        <family val="2"/>
      </rPr>
      <t xml:space="preserve">  </t>
    </r>
  </si>
  <si>
    <r>
      <t>Import af varer og tjenester</t>
    </r>
    <r>
      <rPr>
        <sz val="10"/>
        <color rgb="FF000000"/>
        <rFont val="Arial"/>
        <family val="2"/>
      </rPr>
      <t xml:space="preserve">  </t>
    </r>
  </si>
  <si>
    <r>
      <t>Nettoeksport i alt</t>
    </r>
    <r>
      <rPr>
        <sz val="10"/>
        <color rgb="FF000000"/>
        <rFont val="Arial"/>
        <family val="2"/>
      </rPr>
      <t xml:space="preserve">  </t>
    </r>
  </si>
  <si>
    <r>
      <t>Lagerforøgelser mv.</t>
    </r>
    <r>
      <rPr>
        <sz val="10"/>
        <color rgb="FF000000"/>
        <rFont val="Arial"/>
        <family val="2"/>
      </rPr>
      <t xml:space="preserve">  </t>
    </r>
  </si>
  <si>
    <t xml:space="preserve">Faste bruttoinvesteringer  </t>
  </si>
  <si>
    <r>
      <t>Offentlige forbrugsudgifter</t>
    </r>
    <r>
      <rPr>
        <sz val="10"/>
        <color rgb="FF000000"/>
        <rFont val="Arial"/>
        <family val="2"/>
      </rPr>
      <t xml:space="preserve">  </t>
    </r>
  </si>
  <si>
    <t xml:space="preserve">NPISH forbrugsudgifter </t>
  </si>
  <si>
    <r>
      <t>Husholdningernes forbrugsudgifter</t>
    </r>
    <r>
      <rPr>
        <sz val="10"/>
        <color rgb="FF000000"/>
        <rFont val="Arial"/>
        <family val="2"/>
      </rPr>
      <t xml:space="preserve"> </t>
    </r>
  </si>
  <si>
    <t>Bidrag til realvækst i BNP. Procentpoint</t>
  </si>
  <si>
    <r>
      <t>Offentlige forbrugsudgifter</t>
    </r>
    <r>
      <rPr>
        <sz val="10"/>
        <color rgb="FF000000"/>
        <rFont val="Arial"/>
        <family val="2"/>
      </rPr>
      <t xml:space="preserve"> </t>
    </r>
  </si>
  <si>
    <t xml:space="preserve">Indenlandsk endelig anvendelse i alt  </t>
  </si>
  <si>
    <r>
      <t>– Eksport af varer og tjenester</t>
    </r>
    <r>
      <rPr>
        <sz val="10"/>
        <color rgb="FF000000"/>
        <rFont val="Arial"/>
        <family val="2"/>
      </rPr>
      <t xml:space="preserve">  </t>
    </r>
  </si>
  <si>
    <r>
      <t>Tilgang i alt = anvendelse i alt</t>
    </r>
    <r>
      <rPr>
        <b/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 xml:space="preserve"> </t>
    </r>
  </si>
  <si>
    <r>
      <t>+ Import af varer og tjenester</t>
    </r>
    <r>
      <rPr>
        <sz val="10"/>
        <color rgb="FF000000"/>
        <rFont val="Arial"/>
        <family val="2"/>
      </rPr>
      <t xml:space="preserve">  </t>
    </r>
  </si>
  <si>
    <t xml:space="preserve">Bruttonationalprodukt (BNP)   </t>
  </si>
  <si>
    <t>Årlig realvækst i procent</t>
  </si>
  <si>
    <t>Milliarder kroner, 2010–priser, kædede værdier</t>
  </si>
  <si>
    <t>Milliarder kroner, årets priser</t>
  </si>
  <si>
    <t>2019*</t>
  </si>
  <si>
    <t>2018*</t>
  </si>
  <si>
    <t>2017*</t>
  </si>
  <si>
    <t>HJEM</t>
  </si>
  <si>
    <t>Danmarks nationalregnskab</t>
  </si>
  <si>
    <t>Eksportens andel</t>
  </si>
  <si>
    <t xml:space="preserve">Opg 1 </t>
  </si>
  <si>
    <t>Importens andel</t>
  </si>
  <si>
    <t xml:space="preserve">Opg 2 </t>
  </si>
  <si>
    <t>C</t>
  </si>
  <si>
    <t>G</t>
  </si>
  <si>
    <t>I</t>
  </si>
  <si>
    <t>M</t>
  </si>
  <si>
    <t>X</t>
  </si>
  <si>
    <t>Årstal</t>
  </si>
  <si>
    <t xml:space="preserve">Vækstbidrag BNP </t>
  </si>
  <si>
    <t>Sum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</si>
  <si>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</si>
  <si>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</si>
  <si>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</si>
  <si>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</si>
  <si>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</si>
  <si>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</si>
  <si>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</si>
  <si>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</si>
  <si>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</si>
  <si>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</si>
  <si>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</si>
  <si>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Løbende priser, (mia. kr.)</t>
  </si>
  <si>
    <t>B.1*g Bruttonationalprodukt, BNP</t>
  </si>
  <si>
    <t>P.7 Import af varer og tjenester</t>
  </si>
  <si>
    <t>P.6 Eksport af varer og tjenester</t>
  </si>
  <si>
    <t>P.31 Privatforbrug</t>
  </si>
  <si>
    <t>P.3 Offentlige forbrugsudgifter</t>
  </si>
  <si>
    <t>P.5g Bruttoinvesteringer</t>
  </si>
  <si>
    <t>2010-priser, kædede værdier, (mia. kr.)</t>
  </si>
  <si>
    <t>Import andel BNP</t>
  </si>
  <si>
    <t xml:space="preserve">Eksport andel BNP </t>
  </si>
  <si>
    <t>Import(M)</t>
  </si>
  <si>
    <t>Eksport(X)</t>
  </si>
  <si>
    <t>Offentlig forbrug(G)</t>
  </si>
  <si>
    <t>Investeringer(I)</t>
  </si>
  <si>
    <t>BNP(Y)</t>
  </si>
  <si>
    <t>Nettoeksport(NX)</t>
  </si>
  <si>
    <t>Forbrug (C )</t>
  </si>
  <si>
    <t>Kilde:Statistikbanken.dk, NAN1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</si>
</sst>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rgb="FF0000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B0C2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0" fillId="2" borderId="0" xfId="0" applyFont="1" applyFill="1" applyAlignment="1">
      <alignment horizontal="center" vertical="center"/>
    </xf>
    <xf numFmtId="9" fontId="0" fillId="0" borderId="0" xfId="1" applyFont="1"/>
    <xf numFmtId="2" fontId="0" fillId="0" borderId="0" xfId="0" applyNumberFormat="1"/>
    <xf numFmtId="164" fontId="0" fillId="0" borderId="0" xfId="0" applyNumberFormat="1"/>
    <xf numFmtId="0" fontId="11" fillId="0" borderId="0" xfId="2" applyAlignment="1">
      <alignment vertical="top"/>
    </xf>
    <xf numFmtId="0" fontId="12" fillId="0" borderId="0" xfId="0" applyFont="1" applyAlignment="1">
      <alignment horizontal="left"/>
    </xf>
    <xf numFmtId="0" fontId="0" fillId="0" borderId="0" xfId="0" applyAlignment="1">
      <alignment horizontal="right"/>
    </xf>
    <xf numFmtId="165" fontId="0" fillId="0" borderId="0" xfId="1" applyNumberFormat="1" applyFont="1"/>
    <xf numFmtId="165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26"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Forkert!$N$3</c:f>
              <c:strCache>
                <c:ptCount val="1"/>
                <c:pt idx="0">
                  <c:v>Eksportens andel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Forkert!$O$2:$Y$2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Forkert!$O$3:$Y$3</c:f>
              <c:numCache>
                <c:formatCode>0%</c:formatCode>
                <c:ptCount val="11"/>
                <c:pt idx="0">
                  <c:v>0.47128505893966671</c:v>
                </c:pt>
                <c:pt idx="1">
                  <c:v>0.50521839969076143</c:v>
                </c:pt>
                <c:pt idx="2">
                  <c:v>0.53819914451242623</c:v>
                </c:pt>
                <c:pt idx="3">
                  <c:v>0.5462796833773087</c:v>
                </c:pt>
                <c:pt idx="4">
                  <c:v>0.54827175208581647</c:v>
                </c:pt>
                <c:pt idx="5">
                  <c:v>0.54613365636987687</c:v>
                </c:pt>
                <c:pt idx="6">
                  <c:v>0.55416421135336869</c:v>
                </c:pt>
                <c:pt idx="7">
                  <c:v>0.53425372426226392</c:v>
                </c:pt>
                <c:pt idx="8">
                  <c:v>0.55137694818629024</c:v>
                </c:pt>
                <c:pt idx="9">
                  <c:v>0.55641139804096174</c:v>
                </c:pt>
                <c:pt idx="10">
                  <c:v>0.55864742623303898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2-0A4E-A230-DC08B88FCB90}"/>
            </c:ext>
          </c:extLst>
        </c:ser>
        <c:ser>
          <c:idx val="1"/>
          <c:order val="1"/>
          <c:tx>
            <c:strRef>
              <c:f>Forkert!$N$4</c:f>
              <c:strCache>
                <c:ptCount val="1"/>
                <c:pt idx="0">
                  <c:v>Importens andel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Forkert!$O$2:$Y$2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Forkert!$O$4:$Y$4</c:f>
              <c:numCache>
                <c:formatCode>0%</c:formatCode>
                <c:ptCount val="11"/>
                <c:pt idx="0">
                  <c:v>0.42628186516462463</c:v>
                </c:pt>
                <c:pt idx="1">
                  <c:v>0.43575017946877243</c:v>
                </c:pt>
                <c:pt idx="2">
                  <c:v>0.47425415561210676</c:v>
                </c:pt>
                <c:pt idx="3">
                  <c:v>0.48612137203166228</c:v>
                </c:pt>
                <c:pt idx="4">
                  <c:v>0.48219930559154273</c:v>
                </c:pt>
                <c:pt idx="5">
                  <c:v>0.47647890167575208</c:v>
                </c:pt>
                <c:pt idx="6">
                  <c:v>0.48629935179728928</c:v>
                </c:pt>
                <c:pt idx="7">
                  <c:v>0.4674067748363222</c:v>
                </c:pt>
                <c:pt idx="8">
                  <c:v>0.4814031538779826</c:v>
                </c:pt>
                <c:pt idx="9">
                  <c:v>0.4959483526268923</c:v>
                </c:pt>
                <c:pt idx="10">
                  <c:v>0.49136334266637949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B2-0A4E-A230-DC08B88FC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3905151"/>
        <c:axId val="1836613103"/>
      </c:barChart>
      <c:lineChart>
        <c:grouping val="standard"/>
        <c:varyColors val="0"/>
        <c:ser>
          <c:idx val="2"/>
          <c:order val="2"/>
          <c:tx>
            <c:v>BNP udvikling(Niveau)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Forkert!$B$4:$L$4</c:f>
              <c:numCache>
                <c:formatCode>General</c:formatCode>
                <c:ptCount val="11"/>
                <c:pt idx="0">
                  <c:v>1722.1</c:v>
                </c:pt>
                <c:pt idx="1">
                  <c:v>1810.9</c:v>
                </c:pt>
                <c:pt idx="2">
                  <c:v>1846.9</c:v>
                </c:pt>
                <c:pt idx="3">
                  <c:v>1895</c:v>
                </c:pt>
                <c:pt idx="4">
                  <c:v>1929.7</c:v>
                </c:pt>
                <c:pt idx="5">
                  <c:v>1981.2</c:v>
                </c:pt>
                <c:pt idx="6">
                  <c:v>2036.4</c:v>
                </c:pt>
                <c:pt idx="7">
                  <c:v>2107.8000000000002</c:v>
                </c:pt>
                <c:pt idx="8">
                  <c:v>2175.1</c:v>
                </c:pt>
                <c:pt idx="9">
                  <c:v>2246</c:v>
                </c:pt>
                <c:pt idx="10">
                  <c:v>2321.5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B2-0A4E-A230-DC08B88FC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0109903"/>
        <c:axId val="1599111759"/>
      </c:lineChart>
      <c:catAx>
        <c:axId val="1503905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6613103"/>
        <c:crosses val="autoZero"/>
        <c:auto val="1"/>
        <c:lblAlgn val="ctr"/>
        <c:lblOffset val="100"/>
        <c:noMultiLvlLbl val="0"/>
      </c:catAx>
      <c:valAx>
        <c:axId val="1836613103"/>
        <c:scaling>
          <c:orientation val="minMax"/>
          <c:min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3905151"/>
        <c:crosses val="autoZero"/>
        <c:crossBetween val="between"/>
      </c:valAx>
      <c:valAx>
        <c:axId val="1599111759"/>
        <c:scaling>
          <c:orientation val="minMax"/>
          <c:min val="16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109903"/>
        <c:crosses val="max"/>
        <c:crossBetween val="between"/>
      </c:valAx>
      <c:catAx>
        <c:axId val="1600109903"/>
        <c:scaling>
          <c:orientation val="minMax"/>
        </c:scaling>
        <c:delete val="1"/>
        <c:axPos val="b"/>
        <c:majorTickMark val="out"/>
        <c:minorTickMark val="none"/>
        <c:tickLblPos val="nextTo"/>
        <c:crossAx val="15991117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</a:t>
            </a:r>
            <a:r>
              <a:rPr lang="en-GB" baseline="0"/>
              <a:t> 1. Import og eksports andel af BNP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401515151515151E-2"/>
          <c:y val="0.15292799740238655"/>
          <c:w val="0.82243696810625944"/>
          <c:h val="0.582906080038964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 </c:f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1483-044D-B5EE-C3C05DFE3C05}"/>
                </c:ext>
              </c:extLst>
            </c:dLbl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83-044D-B5EE-C3C05DFE3C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Rigtigt!$P$1:$Z$1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Rigtigt!$P$2:$Z$2</c:f>
              <c:numCache>
                <c:formatCode>0.0%</c:formatCode>
                <c:ptCount val="11"/>
                <c:pt idx="0">
                  <c:v>0.42628186516462463</c:v>
                </c:pt>
                <c:pt idx="1">
                  <c:v>0.43575017946877243</c:v>
                </c:pt>
                <c:pt idx="2">
                  <c:v>0.47425415561210676</c:v>
                </c:pt>
                <c:pt idx="3">
                  <c:v>0.48612137203166228</c:v>
                </c:pt>
                <c:pt idx="4">
                  <c:v>0.48219930559154273</c:v>
                </c:pt>
                <c:pt idx="5">
                  <c:v>0.47647890167575208</c:v>
                </c:pt>
                <c:pt idx="6">
                  <c:v>0.48629935179728928</c:v>
                </c:pt>
                <c:pt idx="7">
                  <c:v>0.4674067748363222</c:v>
                </c:pt>
                <c:pt idx="8">
                  <c:v>0.47902416780665752</c:v>
                </c:pt>
                <c:pt idx="9">
                  <c:v>0.50412673056443025</c:v>
                </c:pt>
                <c:pt idx="10">
                  <c:v>0.50972162740899363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3-044D-B5EE-C3C05DFE3C05}"/>
            </c:ext>
          </c:extLst>
        </c:ser>
        <c:ser>
          <c:idx val="1"/>
          <c:order val="1"/>
          <c:tx>
            <c:strRef>
              <c:f> </c:f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Rigtigt!$P$1:$Z$1</c:f>
              <c:strCach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2017*</c:v>
                </c:pt>
                <c:pt idx="9">
                  <c:v>2018*</c:v>
                </c:pt>
                <c:pt idx="10">
                  <c:v>2019*</c:v>
                </c:pt>
              </c:strCache>
            </c:strRef>
          </c:cat>
          <c:val>
            <c:numRef>
              <c:f>Rigtigt!$P$3:$Z$3</c:f>
              <c:numCache>
                <c:formatCode>0.0%</c:formatCode>
                <c:ptCount val="11"/>
                <c:pt idx="0">
                  <c:v>0.47128505893966671</c:v>
                </c:pt>
                <c:pt idx="1">
                  <c:v>0.50521839969076143</c:v>
                </c:pt>
                <c:pt idx="2">
                  <c:v>0.53819914451242623</c:v>
                </c:pt>
                <c:pt idx="3">
                  <c:v>0.5462796833773087</c:v>
                </c:pt>
                <c:pt idx="4">
                  <c:v>0.54827175208581647</c:v>
                </c:pt>
                <c:pt idx="5">
                  <c:v>0.54613365636987687</c:v>
                </c:pt>
                <c:pt idx="6">
                  <c:v>0.55416421135336869</c:v>
                </c:pt>
                <c:pt idx="7">
                  <c:v>0.53425372426226392</c:v>
                </c:pt>
                <c:pt idx="8">
                  <c:v>0.55075239398084819</c:v>
                </c:pt>
                <c:pt idx="9">
                  <c:v>0.56292154774582892</c:v>
                </c:pt>
                <c:pt idx="10">
                  <c:v>0.58321199143468949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83-044D-B5EE-C3C05DFE3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2412767"/>
        <c:axId val="1877522447"/>
      </c:barChart>
      <c:lineChart>
        <c:grouping val="standard"/>
        <c:varyColors val="0"/>
        <c:ser>
          <c:idx val="2"/>
          <c:order val="2"/>
          <c:tx>
            <c:v>BNP i løbende priser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Rigtigt!$C$2:$M$2</c:f>
              <c:numCache>
                <c:formatCode>General</c:formatCode>
                <c:ptCount val="11"/>
                <c:pt idx="0">
                  <c:v>1722.1</c:v>
                </c:pt>
                <c:pt idx="1">
                  <c:v>1810.9</c:v>
                </c:pt>
                <c:pt idx="2">
                  <c:v>1846.9</c:v>
                </c:pt>
                <c:pt idx="3">
                  <c:v>1895</c:v>
                </c:pt>
                <c:pt idx="4">
                  <c:v>1929.7</c:v>
                </c:pt>
                <c:pt idx="5">
                  <c:v>1981.2</c:v>
                </c:pt>
                <c:pt idx="6">
                  <c:v>2036.4</c:v>
                </c:pt>
                <c:pt idx="7">
                  <c:v>2107.8000000000002</c:v>
                </c:pt>
                <c:pt idx="8">
                  <c:v>2193</c:v>
                </c:pt>
                <c:pt idx="9">
                  <c:v>2253.6</c:v>
                </c:pt>
                <c:pt idx="10">
                  <c:v>2335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83-044D-B5EE-C3C05DFE3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5355343"/>
        <c:axId val="1877185423"/>
      </c:lineChart>
      <c:catAx>
        <c:axId val="198241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522447"/>
        <c:crosses val="autoZero"/>
        <c:auto val="1"/>
        <c:lblAlgn val="ctr"/>
        <c:lblOffset val="100"/>
        <c:noMultiLvlLbl val="0"/>
      </c:catAx>
      <c:valAx>
        <c:axId val="1877522447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Målt</a:t>
                </a:r>
                <a:r>
                  <a:rPr lang="en-GB" baseline="0"/>
                  <a:t> i %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0101010101010102E-2"/>
              <c:y val="5.839110317395894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412767"/>
        <c:crosses val="autoZero"/>
        <c:crossBetween val="between"/>
      </c:valAx>
      <c:valAx>
        <c:axId val="1877185423"/>
        <c:scaling>
          <c:orientation val="minMax"/>
          <c:min val="1600"/>
        </c:scaling>
        <c:delete val="0"/>
        <c:axPos val="r"/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Målt</a:t>
                </a:r>
                <a:r>
                  <a:rPr lang="en-GB" baseline="0"/>
                  <a:t> i mia. kr.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83531555714626582"/>
              <c:y val="7.48859485347836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355343"/>
        <c:crosses val="max"/>
        <c:crossBetween val="between"/>
      </c:valAx>
      <c:catAx>
        <c:axId val="1545355343"/>
        <c:scaling>
          <c:orientation val="minMax"/>
        </c:scaling>
        <c:delete val="1"/>
        <c:axPos val="b"/>
        <c:majorTickMark val="out"/>
        <c:minorTickMark val="none"/>
        <c:tickLblPos val="nextTo"/>
        <c:crossAx val="1877185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2</a:t>
            </a:r>
            <a:r>
              <a:rPr lang="en-GB" baseline="0"/>
              <a:t>. Vækstbidraget for forsyningsbalancens komponenter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26256686268646"/>
          <c:y val="0.21798629337999417"/>
          <c:w val="0.87447024818100272"/>
          <c:h val="0.448401501895596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Rigtigt!$O$26</c:f>
              <c:strCache>
                <c:ptCount val="1"/>
                <c:pt idx="0">
                  <c:v>Forbrug (C 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Rigtigt!$P$23:$Y$23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2017*</c:v>
                </c:pt>
                <c:pt idx="8">
                  <c:v>2018*</c:v>
                </c:pt>
                <c:pt idx="9">
                  <c:v>2019*</c:v>
                </c:pt>
              </c:strCache>
            </c:strRef>
          </c:cat>
          <c:val>
            <c:numRef>
              <c:f>Rigtigt!$P$26:$Y$26</c:f>
              <c:numCache>
                <c:formatCode>0.00</c:formatCode>
                <c:ptCount val="10"/>
                <c:pt idx="0">
                  <c:v>0.37969150722595046</c:v>
                </c:pt>
                <c:pt idx="1">
                  <c:v>0.13253078579711619</c:v>
                </c:pt>
                <c:pt idx="2">
                  <c:v>0.24383062905629371</c:v>
                </c:pt>
                <c:pt idx="3">
                  <c:v>0.1382112093177188</c:v>
                </c:pt>
                <c:pt idx="4">
                  <c:v>0.43231402501305743</c:v>
                </c:pt>
                <c:pt idx="5">
                  <c:v>1.0778730804150796</c:v>
                </c:pt>
                <c:pt idx="6">
                  <c:v>1.1365673917579453</c:v>
                </c:pt>
                <c:pt idx="7">
                  <c:v>1.0690695111435395</c:v>
                </c:pt>
                <c:pt idx="8">
                  <c:v>1.2692348508967455</c:v>
                </c:pt>
                <c:pt idx="9">
                  <c:v>0.65145225340106583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5-8942-9AD6-01310E4C168C}"/>
            </c:ext>
          </c:extLst>
        </c:ser>
        <c:ser>
          <c:idx val="1"/>
          <c:order val="1"/>
          <c:tx>
            <c:strRef>
              <c:f>Rigtigt!$O$27</c:f>
              <c:strCache>
                <c:ptCount val="1"/>
                <c:pt idx="0">
                  <c:v>Offentlig forbrug(G)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Rigtigt!$P$23:$Y$23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2017*</c:v>
                </c:pt>
                <c:pt idx="8">
                  <c:v>2018*</c:v>
                </c:pt>
                <c:pt idx="9">
                  <c:v>2019*</c:v>
                </c:pt>
              </c:strCache>
            </c:strRef>
          </c:cat>
          <c:val>
            <c:numRef>
              <c:f>Rigtigt!$P$27:$Y$27</c:f>
              <c:numCache>
                <c:formatCode>0.00</c:formatCode>
                <c:ptCount val="10"/>
                <c:pt idx="0">
                  <c:v>0.44671424009403043</c:v>
                </c:pt>
                <c:pt idx="1">
                  <c:v>-0.17118559832127794</c:v>
                </c:pt>
                <c:pt idx="2">
                  <c:v>0.19956282897421959</c:v>
                </c:pt>
                <c:pt idx="3">
                  <c:v>-2.6672366981141105E-2</c:v>
                </c:pt>
                <c:pt idx="4">
                  <c:v>0.5037090026725054</c:v>
                </c:pt>
                <c:pt idx="5">
                  <c:v>0.43378767739130275</c:v>
                </c:pt>
                <c:pt idx="6">
                  <c:v>3.9652019504270559E-2</c:v>
                </c:pt>
                <c:pt idx="7">
                  <c:v>0.21747550517211681</c:v>
                </c:pt>
                <c:pt idx="8">
                  <c:v>7.523632355730317E-2</c:v>
                </c:pt>
                <c:pt idx="9">
                  <c:v>0.29817047434643695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25-8942-9AD6-01310E4C168C}"/>
            </c:ext>
          </c:extLst>
        </c:ser>
        <c:ser>
          <c:idx val="2"/>
          <c:order val="2"/>
          <c:tx>
            <c:strRef>
              <c:f>Rigtigt!$O$28</c:f>
              <c:strCache>
                <c:ptCount val="1"/>
                <c:pt idx="0">
                  <c:v>Investeringer(I)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Rigtigt!$P$23:$Y$23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2017*</c:v>
                </c:pt>
                <c:pt idx="8">
                  <c:v>2018*</c:v>
                </c:pt>
                <c:pt idx="9">
                  <c:v>2019*</c:v>
                </c:pt>
              </c:strCache>
            </c:strRef>
          </c:cat>
          <c:val>
            <c:numRef>
              <c:f>Rigtigt!$P$28:$Y$28</c:f>
              <c:numCache>
                <c:formatCode>0.00</c:formatCode>
                <c:ptCount val="10"/>
                <c:pt idx="0">
                  <c:v>-0.11592566671321444</c:v>
                </c:pt>
                <c:pt idx="1">
                  <c:v>0.98845877740349974</c:v>
                </c:pt>
                <c:pt idx="2">
                  <c:v>0.43765673675603417</c:v>
                </c:pt>
                <c:pt idx="3">
                  <c:v>0.66158091655588758</c:v>
                </c:pt>
                <c:pt idx="4">
                  <c:v>0.84680150114088903</c:v>
                </c:pt>
                <c:pt idx="5">
                  <c:v>1.049810445074455</c:v>
                </c:pt>
                <c:pt idx="6">
                  <c:v>1.5702546569823768</c:v>
                </c:pt>
                <c:pt idx="7">
                  <c:v>0.91912784056251118</c:v>
                </c:pt>
                <c:pt idx="8">
                  <c:v>1.3199785456456019</c:v>
                </c:pt>
                <c:pt idx="9">
                  <c:v>0.29156233363451006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25-8942-9AD6-01310E4C168C}"/>
            </c:ext>
          </c:extLst>
        </c:ser>
        <c:ser>
          <c:idx val="3"/>
          <c:order val="3"/>
          <c:tx>
            <c:strRef>
              <c:f>Rigtigt!$O$29</c:f>
              <c:strCache>
                <c:ptCount val="1"/>
                <c:pt idx="0">
                  <c:v>Nettoeksport(NX)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Rigtigt!$P$23:$Y$23</c:f>
              <c:strCach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2017*</c:v>
                </c:pt>
                <c:pt idx="8">
                  <c:v>2018*</c:v>
                </c:pt>
                <c:pt idx="9">
                  <c:v>2019*</c:v>
                </c:pt>
              </c:strCache>
            </c:strRef>
          </c:cat>
          <c:val>
            <c:numRef>
              <c:f>Rigtigt!$P$29:$Y$29</c:f>
              <c:numCache>
                <c:formatCode>0.00</c:formatCode>
                <c:ptCount val="10"/>
                <c:pt idx="0">
                  <c:v>1.1558457177458932</c:v>
                </c:pt>
                <c:pt idx="1">
                  <c:v>0.39207024131647294</c:v>
                </c:pt>
                <c:pt idx="2">
                  <c:v>-0.66089651599113475</c:v>
                </c:pt>
                <c:pt idx="3">
                  <c:v>0.16093897519561295</c:v>
                </c:pt>
                <c:pt idx="4">
                  <c:v>-0.15845076983515316</c:v>
                </c:pt>
                <c:pt idx="5">
                  <c:v>-0.22049980661099666</c:v>
                </c:pt>
                <c:pt idx="6">
                  <c:v>0.50161091104225108</c:v>
                </c:pt>
                <c:pt idx="7">
                  <c:v>0.60966044890501059</c:v>
                </c:pt>
                <c:pt idx="8">
                  <c:v>-0.48738849569412745</c:v>
                </c:pt>
                <c:pt idx="9">
                  <c:v>1.6047597256254513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25-8942-9AD6-01310E4C1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1075855"/>
        <c:axId val="1908844767"/>
      </c:barChart>
      <c:lineChart>
        <c:grouping val="standard"/>
        <c:varyColors val="0"/>
        <c:ser>
          <c:idx val="4"/>
          <c:order val="4"/>
          <c:tx>
            <c:v>BNP(Y)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Rigtigt!$P$30:$Y$30</c:f>
              <c:numCache>
                <c:formatCode>0.00</c:formatCode>
                <c:ptCount val="10"/>
                <c:pt idx="0">
                  <c:v>1.8675817066996707</c:v>
                </c:pt>
                <c:pt idx="1">
                  <c:v>1.3363520901209243</c:v>
                </c:pt>
                <c:pt idx="2">
                  <c:v>0.22887036128821564</c:v>
                </c:pt>
                <c:pt idx="3">
                  <c:v>0.9351383678573395</c:v>
                </c:pt>
                <c:pt idx="4">
                  <c:v>1.6159439806086722</c:v>
                </c:pt>
                <c:pt idx="5">
                  <c:v>2.3429631592896922</c:v>
                </c:pt>
                <c:pt idx="6">
                  <c:v>3.2475268037499374</c:v>
                </c:pt>
                <c:pt idx="7">
                  <c:v>2.819303702217308</c:v>
                </c:pt>
                <c:pt idx="8">
                  <c:v>2.1760343481654916</c:v>
                </c:pt>
                <c:pt idx="9">
                  <c:v>2.8507305892465036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5-3645-A731-3C06CA2CA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1075855"/>
        <c:axId val="1908844767"/>
      </c:lineChart>
      <c:catAx>
        <c:axId val="1601075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8844767"/>
        <c:crosses val="autoZero"/>
        <c:auto val="1"/>
        <c:lblAlgn val="ctr"/>
        <c:lblOffset val="100"/>
        <c:noMultiLvlLbl val="0"/>
      </c:catAx>
      <c:valAx>
        <c:axId val="190884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Målt i %-point</a:t>
                </a:r>
              </a:p>
            </c:rich>
          </c:tx>
          <c:layout>
            <c:manualLayout>
              <c:xMode val="edge"/>
              <c:yMode val="edge"/>
              <c:x val="5.6680161943319839E-2"/>
              <c:y val="0.11532334499854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107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680357</xdr:colOff>
      <xdr:row>5</xdr:row>
      <xdr:rowOff>170542</xdr:rowOff>
    </xdr:from>
    <xdr:to>
      <xdr:col>21</xdr:col>
      <xdr:colOff>217714</xdr:colOff>
      <xdr:row>21</xdr:row>
      <xdr:rowOff>163284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5D49889-1F8B-2E42-B810-BD067ED13C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596900</xdr:colOff>
      <xdr:row>4</xdr:row>
      <xdr:rowOff>95250</xdr:rowOff>
    </xdr:from>
    <xdr:to>
      <xdr:col>22</xdr:col>
      <xdr:colOff>215900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6578F7-6092-A441-B3EB-D3C0EBEB5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635000</xdr:colOff>
      <xdr:row>32</xdr:row>
      <xdr:rowOff>95250</xdr:rowOff>
    </xdr:from>
    <xdr:to>
      <xdr:col>21</xdr:col>
      <xdr:colOff>152400</xdr:colOff>
      <xdr:row>48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EBA098E-3AE2-904A-899E-76EEC84B22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0.04545</cdr:x>
      <cdr:y>0.55464</cdr:y>
    </cdr:from>
    <cdr:to>
      <cdr:x>0.37626</cdr:x>
      <cdr:y>0.81031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689FED1-F065-3A47-B82D-7926FC9D8D3B}"/>
            </a:ext>
          </a:extLst>
        </cdr:cNvPr>
        <cdr:cNvSpPr txBox="1"/>
      </cdr:nvSpPr>
      <cdr:spPr>
        <a:xfrm xmlns:a="http://schemas.openxmlformats.org/drawingml/2006/main">
          <a:off x="228600" y="1708150"/>
          <a:ext cx="1663700" cy="787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0.05051</cdr:x>
      <cdr:y>0.78969</cdr:y>
    </cdr:from>
    <cdr:to>
      <cdr:x>0.83838</cdr:x>
      <cdr:y>0.90515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39027506-8052-BD4D-9D80-45736826B44C}"/>
            </a:ext>
          </a:extLst>
        </cdr:cNvPr>
        <cdr:cNvSpPr txBox="1"/>
      </cdr:nvSpPr>
      <cdr:spPr>
        <a:xfrm xmlns:a="http://schemas.openxmlformats.org/drawingml/2006/main">
          <a:off x="254000" y="2432050"/>
          <a:ext cx="39624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 De sidste tre år(2017-2019)</a:t>
          </a:r>
          <a:r>
            <a:rPr lang="en-GB" sz="800" i="1" baseline="0"/>
            <a:t> er stadig under revision. </a:t>
          </a:r>
        </a:p>
        <a:p xmlns:a="http://schemas.openxmlformats.org/drawingml/2006/main">
          <a:r>
            <a:rPr lang="en-GB" sz="800" i="1" baseline="0"/>
            <a:t>Kilde: Statistikbanken.dk, NAN1</a:t>
          </a:r>
          <a:endParaRPr lang="en-GB" sz="800" i="1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0.10127</cdr:x>
      <cdr:y>0.70602</cdr:y>
    </cdr:from>
    <cdr:to>
      <cdr:x>0.45148</cdr:x>
      <cdr:y>0.88194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7775006-7044-E247-BF4D-71083B58EB06}"/>
            </a:ext>
          </a:extLst>
        </cdr:cNvPr>
        <cdr:cNvSpPr txBox="1"/>
      </cdr:nvSpPr>
      <cdr:spPr>
        <a:xfrm xmlns:a="http://schemas.openxmlformats.org/drawingml/2006/main">
          <a:off x="609600" y="1936750"/>
          <a:ext cx="2108200" cy="482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800"/>
        </a:p>
      </cdr:txBody>
    </cdr:sp>
  </cdr:relSizeAnchor>
  <cdr:relSizeAnchor xmlns:cdr="http://schemas.openxmlformats.org/drawingml/2006/chartDrawing">
    <cdr:from>
      <cdr:x>0.06751</cdr:x>
      <cdr:y>0.7662</cdr:y>
    </cdr:from>
    <cdr:to>
      <cdr:x>0.61392</cdr:x>
      <cdr:y>0.8912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B3598427-AAD8-ED42-BF6C-0BFECD67E2BE}"/>
            </a:ext>
          </a:extLst>
        </cdr:cNvPr>
        <cdr:cNvSpPr txBox="1"/>
      </cdr:nvSpPr>
      <cdr:spPr>
        <a:xfrm xmlns:a="http://schemas.openxmlformats.org/drawingml/2006/main">
          <a:off x="406400" y="2101850"/>
          <a:ext cx="32893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800" i="1"/>
            <a:t>Anm:</a:t>
          </a:r>
          <a:r>
            <a:rPr lang="en-GB" sz="800" i="1" baseline="0"/>
            <a:t> De sidste tre år(2017-2019) er stadig under revision </a:t>
          </a:r>
        </a:p>
        <a:p xmlns:a="http://schemas.openxmlformats.org/drawingml/2006/main">
          <a:r>
            <a:rPr lang="en-GB" sz="800" i="1" baseline="0"/>
            <a:t>Kilde: Statistikbanken.dk, NAN1</a:t>
          </a:r>
          <a:endParaRPr lang="en-GB" sz="800" i="1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DF80F-BD8F-5942-BC60-01F0D15885B8}" name="Table3" displayName="Table3" ref="B36:M50" headerRowCount="0" totalsRowShown="0" headerRowDxfId="25" dataDxfId="24">
  <tableColumns count="12">
    <tableColumn id="1" xr3:uid="{46E83E2F-23A4-AB48-8DF9-0576925700A1}" name="Column1" headerRowDxfId="23" dataDxfId="22"/>
    <tableColumn id="2" xr3:uid="{1948F8A1-D08C-5149-A913-2C91CD2F3BF2}" name="Column2" headerRowDxfId="21" dataDxfId="20"/>
    <tableColumn id="3" xr3:uid="{001FF6CE-D221-104A-A894-2D3CF3DD95B4}" name="Column3" headerRowDxfId="19" dataDxfId="18"/>
    <tableColumn id="4" xr3:uid="{46A16220-E8B3-4141-B4E0-4AEA3E73EC2A}" name="Column4" headerRowDxfId="17" dataDxfId="16"/>
    <tableColumn id="5" xr3:uid="{392906AD-0E8C-B146-A431-FDC4A96DBC63}" name="Column5" headerRowDxfId="15" dataDxfId="14"/>
    <tableColumn id="6" xr3:uid="{EA4A5755-6346-B242-A120-22ABC6821ABD}" name="Column6" headerRowDxfId="13" dataDxfId="12"/>
    <tableColumn id="7" xr3:uid="{7E286847-790B-C24A-80BB-06EC2064FCE0}" name="Column7" headerRowDxfId="11" dataDxfId="10"/>
    <tableColumn id="8" xr3:uid="{28DA928D-EC0D-8D47-85BA-92AAB7C9DE33}" name="Column8" headerRowDxfId="9" dataDxfId="8"/>
    <tableColumn id="9" xr3:uid="{AD7F2243-8900-0F40-BADC-ACECF32421A7}" name="Column9" headerRowDxfId="7" dataDxfId="6"/>
    <tableColumn id="10" xr3:uid="{3DDB54C1-7143-7249-8CD3-F563ABC5D123}" name="Column10" headerRowDxfId="5" dataDxfId="4"/>
    <tableColumn id="11" xr3:uid="{2341DC5E-F40E-EF48-A5AB-5A7AF01B97D5}" name="Column11" headerRowDxfId="3" dataDxfId="2"/>
    <tableColumn id="12" xr3:uid="{905FC41A-D3F7-1044-8AE1-60E8D8A5E578}" name="Column12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statistikbanken.dk/nan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A2AC-71FF-444B-B425-28B5FBB1BC36}">
  <dimension ref="A1:Y55"/>
  <sheetViews>
    <sheetView topLeftCell="H15" zoomScale="70" zoomScaleNormal="70" workbookViewId="0">
      <selection activeCell="B10" sqref="B10"/>
    </sheetView>
  </sheetViews>
  <sheetFormatPr baseColWidth="10" defaultColWidth="9.1640625" defaultRowHeight="15" x14ac:dyDescent="0.2"/>
  <cols>
    <col min="1" max="1" width="50.6640625" style="1" customWidth="1"/>
    <col min="13" max="13" width="12.33203125" customWidth="1"/>
    <col min="14" max="14" width="26.33203125" customWidth="1"/>
    <col min="15" max="15" width="10.6640625" bestFit="1" customWidth="1"/>
    <col min="16" max="16" width="11.1640625" bestFit="1" customWidth="1"/>
    <col min="17" max="17" width="10.6640625" bestFit="1" customWidth="1"/>
    <col min="18" max="18" width="11.1640625" bestFit="1" customWidth="1"/>
    <col min="19" max="24" width="10.6640625" bestFit="1" customWidth="1"/>
  </cols>
  <sheetData>
    <row r="1" spans="1:25" x14ac:dyDescent="0.2">
      <c r="A1" s="3" t="s">
        <v>24</v>
      </c>
      <c r="B1" s="15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N1" t="s">
        <v>26</v>
      </c>
    </row>
    <row r="2" spans="1:25" x14ac:dyDescent="0.2">
      <c r="A2" s="12"/>
      <c r="B2" s="14">
        <v>2009</v>
      </c>
      <c r="C2" s="14">
        <v>2010</v>
      </c>
      <c r="D2" s="14">
        <v>2011</v>
      </c>
      <c r="E2" s="14">
        <v>2012</v>
      </c>
      <c r="F2" s="14">
        <v>2013</v>
      </c>
      <c r="G2" s="14">
        <v>2014</v>
      </c>
      <c r="H2" s="14">
        <v>2015</v>
      </c>
      <c r="I2" s="14">
        <v>2016</v>
      </c>
      <c r="J2" s="14" t="s">
        <v>22</v>
      </c>
      <c r="K2" s="14" t="s">
        <v>21</v>
      </c>
      <c r="L2" s="14" t="s">
        <v>20</v>
      </c>
      <c r="N2" s="14"/>
      <c r="O2" s="14">
        <v>2009</v>
      </c>
      <c r="P2" s="14">
        <v>2010</v>
      </c>
      <c r="Q2" s="14">
        <v>2011</v>
      </c>
      <c r="R2" s="14">
        <v>2012</v>
      </c>
      <c r="S2" s="14">
        <v>2013</v>
      </c>
      <c r="T2" s="14">
        <v>2014</v>
      </c>
      <c r="U2" s="14">
        <v>2015</v>
      </c>
      <c r="V2" s="14">
        <v>2016</v>
      </c>
      <c r="W2" s="14" t="s">
        <v>22</v>
      </c>
      <c r="X2" s="14" t="s">
        <v>21</v>
      </c>
      <c r="Y2" s="14" t="s">
        <v>20</v>
      </c>
    </row>
    <row r="3" spans="1:25" x14ac:dyDescent="0.2">
      <c r="A3" s="10" t="s">
        <v>19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N3" t="s">
        <v>25</v>
      </c>
      <c r="O3" s="16">
        <f>B7/B4</f>
        <v>0.47128505893966671</v>
      </c>
      <c r="P3" s="16">
        <f t="shared" ref="P3:Y3" si="0">C7/C4</f>
        <v>0.50521839969076143</v>
      </c>
      <c r="Q3" s="16">
        <f t="shared" si="0"/>
        <v>0.53819914451242623</v>
      </c>
      <c r="R3" s="16">
        <f t="shared" si="0"/>
        <v>0.5462796833773087</v>
      </c>
      <c r="S3" s="16">
        <f t="shared" si="0"/>
        <v>0.54827175208581647</v>
      </c>
      <c r="T3" s="16">
        <f t="shared" si="0"/>
        <v>0.54613365636987687</v>
      </c>
      <c r="U3" s="16">
        <f t="shared" si="0"/>
        <v>0.55416421135336869</v>
      </c>
      <c r="V3" s="16">
        <f t="shared" si="0"/>
        <v>0.53425372426226392</v>
      </c>
      <c r="W3" s="16">
        <f t="shared" si="0"/>
        <v>0.55137694818629024</v>
      </c>
      <c r="X3" s="16">
        <f t="shared" si="0"/>
        <v>0.55641139804096174</v>
      </c>
      <c r="Y3" s="16">
        <f t="shared" si="0"/>
        <v>0.55864742623303898</v>
      </c>
    </row>
    <row r="4" spans="1:25" x14ac:dyDescent="0.2">
      <c r="A4" s="12" t="s">
        <v>16</v>
      </c>
      <c r="B4" s="11">
        <v>1722.1</v>
      </c>
      <c r="C4" s="11">
        <v>1810.9</v>
      </c>
      <c r="D4" s="11">
        <v>1846.9</v>
      </c>
      <c r="E4" s="11">
        <v>1895</v>
      </c>
      <c r="F4" s="11">
        <v>1929.7</v>
      </c>
      <c r="G4" s="11">
        <v>1981.2</v>
      </c>
      <c r="H4" s="11">
        <v>2036.4</v>
      </c>
      <c r="I4" s="11">
        <v>2107.8000000000002</v>
      </c>
      <c r="J4" s="11">
        <v>2175.1</v>
      </c>
      <c r="K4" s="11">
        <v>2246</v>
      </c>
      <c r="L4" s="11">
        <v>2321.5</v>
      </c>
      <c r="N4" t="s">
        <v>27</v>
      </c>
      <c r="O4" s="16">
        <f>B5/B4</f>
        <v>0.42628186516462463</v>
      </c>
      <c r="P4" s="16">
        <f t="shared" ref="P4:Y4" si="1">C5/C4</f>
        <v>0.43575017946877243</v>
      </c>
      <c r="Q4" s="16">
        <f t="shared" si="1"/>
        <v>0.47425415561210676</v>
      </c>
      <c r="R4" s="16">
        <f t="shared" si="1"/>
        <v>0.48612137203166228</v>
      </c>
      <c r="S4" s="16">
        <f t="shared" si="1"/>
        <v>0.48219930559154273</v>
      </c>
      <c r="T4" s="16">
        <f t="shared" si="1"/>
        <v>0.47647890167575208</v>
      </c>
      <c r="U4" s="16">
        <f t="shared" si="1"/>
        <v>0.48629935179728928</v>
      </c>
      <c r="V4" s="16">
        <f t="shared" si="1"/>
        <v>0.4674067748363222</v>
      </c>
      <c r="W4" s="16">
        <f t="shared" si="1"/>
        <v>0.4814031538779826</v>
      </c>
      <c r="X4" s="16">
        <f t="shared" si="1"/>
        <v>0.4959483526268923</v>
      </c>
      <c r="Y4" s="16">
        <f t="shared" si="1"/>
        <v>0.49136334266637949</v>
      </c>
    </row>
    <row r="5" spans="1:25" x14ac:dyDescent="0.2">
      <c r="A5" s="9" t="s">
        <v>15</v>
      </c>
      <c r="B5" s="8">
        <v>734.1</v>
      </c>
      <c r="C5" s="8">
        <v>789.1</v>
      </c>
      <c r="D5" s="8">
        <v>875.9</v>
      </c>
      <c r="E5" s="8">
        <v>921.2</v>
      </c>
      <c r="F5" s="8">
        <v>930.5</v>
      </c>
      <c r="G5" s="8">
        <v>944</v>
      </c>
      <c r="H5" s="8">
        <v>990.3</v>
      </c>
      <c r="I5" s="8">
        <v>985.2</v>
      </c>
      <c r="J5" s="8">
        <v>1047.0999999999999</v>
      </c>
      <c r="K5" s="8">
        <v>1113.9000000000001</v>
      </c>
      <c r="L5" s="8">
        <v>1140.7</v>
      </c>
    </row>
    <row r="6" spans="1:25" x14ac:dyDescent="0.2">
      <c r="A6" s="12" t="s">
        <v>14</v>
      </c>
      <c r="B6" s="11">
        <v>2456.3000000000002</v>
      </c>
      <c r="C6" s="11">
        <v>2600.1</v>
      </c>
      <c r="D6" s="11">
        <v>2722.7</v>
      </c>
      <c r="E6" s="11">
        <v>2816.2</v>
      </c>
      <c r="F6" s="11">
        <v>2860.2</v>
      </c>
      <c r="G6" s="11">
        <v>2925.2</v>
      </c>
      <c r="H6" s="11">
        <v>3026.6</v>
      </c>
      <c r="I6" s="11">
        <v>3093.1</v>
      </c>
      <c r="J6" s="11">
        <v>3222.3</v>
      </c>
      <c r="K6" s="11">
        <v>3359.8</v>
      </c>
      <c r="L6" s="11">
        <v>3462.1</v>
      </c>
    </row>
    <row r="7" spans="1:25" x14ac:dyDescent="0.2">
      <c r="A7" s="9" t="s">
        <v>13</v>
      </c>
      <c r="B7" s="8">
        <v>811.6</v>
      </c>
      <c r="C7" s="8">
        <v>914.9</v>
      </c>
      <c r="D7" s="8">
        <v>994</v>
      </c>
      <c r="E7" s="8">
        <v>1035.2</v>
      </c>
      <c r="F7" s="8">
        <v>1058</v>
      </c>
      <c r="G7" s="8">
        <v>1082</v>
      </c>
      <c r="H7" s="8">
        <v>1128.5</v>
      </c>
      <c r="I7" s="8">
        <v>1126.0999999999999</v>
      </c>
      <c r="J7" s="8">
        <v>1199.3</v>
      </c>
      <c r="K7" s="8">
        <v>1249.7</v>
      </c>
      <c r="L7" s="8">
        <v>1296.9000000000001</v>
      </c>
    </row>
    <row r="8" spans="1:25" x14ac:dyDescent="0.2">
      <c r="A8" s="12" t="s">
        <v>12</v>
      </c>
      <c r="B8" s="11">
        <v>1644.7</v>
      </c>
      <c r="C8" s="11">
        <v>1685.1</v>
      </c>
      <c r="D8" s="11">
        <v>1728.8</v>
      </c>
      <c r="E8" s="11">
        <v>1780.9</v>
      </c>
      <c r="F8" s="11">
        <v>1802.2</v>
      </c>
      <c r="G8" s="11">
        <v>1843.2</v>
      </c>
      <c r="H8" s="11">
        <v>1898.1</v>
      </c>
      <c r="I8" s="11">
        <v>1966.9</v>
      </c>
      <c r="J8" s="11">
        <v>2022.9</v>
      </c>
      <c r="K8" s="11">
        <v>2110.1</v>
      </c>
      <c r="L8" s="11">
        <v>2165.1999999999998</v>
      </c>
    </row>
    <row r="9" spans="1:25" x14ac:dyDescent="0.2">
      <c r="A9" s="9" t="s">
        <v>9</v>
      </c>
      <c r="B9" s="8">
        <v>807.9</v>
      </c>
      <c r="C9" s="8">
        <v>834.3</v>
      </c>
      <c r="D9" s="8">
        <v>855.7</v>
      </c>
      <c r="E9" s="8">
        <v>879.7</v>
      </c>
      <c r="F9" s="8">
        <v>890.6</v>
      </c>
      <c r="G9" s="8">
        <v>904.5</v>
      </c>
      <c r="H9" s="8">
        <v>929.3</v>
      </c>
      <c r="I9" s="8">
        <v>952.7</v>
      </c>
      <c r="J9" s="8">
        <v>980.7</v>
      </c>
      <c r="K9" s="8">
        <v>1017</v>
      </c>
      <c r="L9" s="8">
        <v>1048.5999999999999</v>
      </c>
    </row>
    <row r="10" spans="1:25" x14ac:dyDescent="0.2">
      <c r="A10" s="9" t="s">
        <v>8</v>
      </c>
      <c r="B10" s="8">
        <v>27</v>
      </c>
      <c r="C10" s="8">
        <v>27.9</v>
      </c>
      <c r="D10" s="8">
        <v>29.2</v>
      </c>
      <c r="E10" s="8">
        <v>30.7</v>
      </c>
      <c r="F10" s="8">
        <v>29.8</v>
      </c>
      <c r="G10" s="8">
        <v>29.8</v>
      </c>
      <c r="H10" s="8">
        <v>30.1</v>
      </c>
      <c r="I10" s="8">
        <v>31.1</v>
      </c>
      <c r="J10" s="8">
        <v>31.4</v>
      </c>
      <c r="K10" s="8">
        <v>30.7</v>
      </c>
      <c r="L10" s="8">
        <v>31.4</v>
      </c>
    </row>
    <row r="11" spans="1:25" x14ac:dyDescent="0.2">
      <c r="A11" s="9" t="s">
        <v>11</v>
      </c>
      <c r="B11" s="8">
        <v>481.1</v>
      </c>
      <c r="C11" s="8">
        <v>495.6</v>
      </c>
      <c r="D11" s="8">
        <v>490.6</v>
      </c>
      <c r="E11" s="8">
        <v>501.6</v>
      </c>
      <c r="F11" s="8">
        <v>501.9</v>
      </c>
      <c r="G11" s="8">
        <v>510.9</v>
      </c>
      <c r="H11" s="8">
        <v>518.6</v>
      </c>
      <c r="I11" s="8">
        <v>524.20000000000005</v>
      </c>
      <c r="J11" s="8">
        <v>535.6</v>
      </c>
      <c r="K11" s="8">
        <v>546.79999999999995</v>
      </c>
      <c r="L11" s="8">
        <v>558</v>
      </c>
    </row>
    <row r="12" spans="1:25" x14ac:dyDescent="0.2">
      <c r="A12" s="9" t="s">
        <v>6</v>
      </c>
      <c r="B12" s="8">
        <v>347.3</v>
      </c>
      <c r="C12" s="8">
        <v>328</v>
      </c>
      <c r="D12" s="8">
        <v>335.4</v>
      </c>
      <c r="E12" s="8">
        <v>355.8</v>
      </c>
      <c r="F12" s="8">
        <v>367.6</v>
      </c>
      <c r="G12" s="8">
        <v>379.7</v>
      </c>
      <c r="H12" s="8">
        <v>404.2</v>
      </c>
      <c r="I12" s="8">
        <v>443.2</v>
      </c>
      <c r="J12" s="8">
        <v>460.9</v>
      </c>
      <c r="K12" s="8">
        <v>494.7</v>
      </c>
      <c r="L12" s="8">
        <v>515.20000000000005</v>
      </c>
    </row>
    <row r="13" spans="1:25" x14ac:dyDescent="0.2">
      <c r="A13" s="9" t="s">
        <v>5</v>
      </c>
      <c r="B13" s="8">
        <v>-18.600000000000001</v>
      </c>
      <c r="C13" s="8">
        <v>-0.7</v>
      </c>
      <c r="D13" s="8">
        <v>17.899999999999999</v>
      </c>
      <c r="E13" s="8">
        <v>13.1</v>
      </c>
      <c r="F13" s="8">
        <v>12.3</v>
      </c>
      <c r="G13" s="8">
        <v>18.399999999999999</v>
      </c>
      <c r="H13" s="8">
        <v>15.9</v>
      </c>
      <c r="I13" s="8">
        <v>15.8</v>
      </c>
      <c r="J13" s="8">
        <v>14.3</v>
      </c>
      <c r="K13" s="8">
        <v>20.9</v>
      </c>
      <c r="L13" s="8">
        <v>12</v>
      </c>
    </row>
    <row r="14" spans="1:25" x14ac:dyDescent="0.2">
      <c r="A14" s="10" t="s">
        <v>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25" x14ac:dyDescent="0.2">
      <c r="A15" s="12" t="s">
        <v>16</v>
      </c>
      <c r="B15" s="11">
        <v>1777.7</v>
      </c>
      <c r="C15" s="11">
        <v>1810.9</v>
      </c>
      <c r="D15" s="11">
        <v>1835.1</v>
      </c>
      <c r="E15" s="11">
        <v>1839.3</v>
      </c>
      <c r="F15" s="11">
        <v>1856.5</v>
      </c>
      <c r="G15" s="11">
        <v>1886.5</v>
      </c>
      <c r="H15" s="11">
        <v>1930.7</v>
      </c>
      <c r="I15" s="11">
        <v>1993.4</v>
      </c>
      <c r="J15" s="11">
        <v>2034</v>
      </c>
      <c r="K15" s="11">
        <v>2082.6</v>
      </c>
      <c r="L15" s="11">
        <v>2131.9</v>
      </c>
    </row>
    <row r="16" spans="1:25" x14ac:dyDescent="0.2">
      <c r="A16" s="9" t="s">
        <v>15</v>
      </c>
      <c r="B16" s="8">
        <v>784.9</v>
      </c>
      <c r="C16" s="8">
        <v>789.1</v>
      </c>
      <c r="D16" s="8">
        <v>847.9</v>
      </c>
      <c r="E16" s="8">
        <v>870.9</v>
      </c>
      <c r="F16" s="8">
        <v>883.7</v>
      </c>
      <c r="G16" s="8">
        <v>918.1</v>
      </c>
      <c r="H16" s="8">
        <v>960</v>
      </c>
      <c r="I16" s="8">
        <v>995.1</v>
      </c>
      <c r="J16" s="8">
        <v>1037.5</v>
      </c>
      <c r="K16" s="8">
        <v>1074.5</v>
      </c>
      <c r="L16" s="8">
        <v>1075.9000000000001</v>
      </c>
    </row>
    <row r="17" spans="1:25" x14ac:dyDescent="0.2">
      <c r="A17" s="12" t="s">
        <v>14</v>
      </c>
      <c r="B17" s="11">
        <v>2562.3000000000002</v>
      </c>
      <c r="C17" s="11">
        <v>2600.1</v>
      </c>
      <c r="D17" s="11">
        <v>2683</v>
      </c>
      <c r="E17" s="11">
        <v>2710.5</v>
      </c>
      <c r="F17" s="11">
        <v>2740.6</v>
      </c>
      <c r="G17" s="11">
        <v>2805.3</v>
      </c>
      <c r="H17" s="11">
        <v>2891.1</v>
      </c>
      <c r="I17" s="11">
        <v>2988.9</v>
      </c>
      <c r="J17" s="11">
        <v>3070.8</v>
      </c>
      <c r="K17" s="11">
        <v>3156</v>
      </c>
      <c r="L17" s="11">
        <v>3207.3</v>
      </c>
    </row>
    <row r="18" spans="1:25" x14ac:dyDescent="0.2">
      <c r="A18" s="9" t="s">
        <v>13</v>
      </c>
      <c r="B18" s="8">
        <v>888.8</v>
      </c>
      <c r="C18" s="8">
        <v>914.9</v>
      </c>
      <c r="D18" s="8">
        <v>980.8</v>
      </c>
      <c r="E18" s="8">
        <v>992.2</v>
      </c>
      <c r="F18" s="8">
        <v>1008.1</v>
      </c>
      <c r="G18" s="8">
        <v>1039.7</v>
      </c>
      <c r="H18" s="8">
        <v>1076.9000000000001</v>
      </c>
      <c r="I18" s="8">
        <v>1121.2</v>
      </c>
      <c r="J18" s="8">
        <v>1173.0999999999999</v>
      </c>
      <c r="K18" s="8">
        <v>1201.2</v>
      </c>
      <c r="L18" s="8">
        <v>1220.3</v>
      </c>
    </row>
    <row r="19" spans="1:25" x14ac:dyDescent="0.2">
      <c r="A19" s="12" t="s">
        <v>12</v>
      </c>
      <c r="B19" s="11">
        <v>1672.6</v>
      </c>
      <c r="C19" s="11">
        <v>1685.1</v>
      </c>
      <c r="D19" s="11">
        <v>1702.3</v>
      </c>
      <c r="E19" s="11">
        <v>1718.4</v>
      </c>
      <c r="F19" s="11">
        <v>1732.4</v>
      </c>
      <c r="G19" s="11">
        <v>1765.5</v>
      </c>
      <c r="H19" s="11">
        <v>1814.1</v>
      </c>
      <c r="I19" s="11">
        <v>1867.6</v>
      </c>
      <c r="J19" s="11">
        <v>1898.6</v>
      </c>
      <c r="K19" s="11">
        <v>1955.6</v>
      </c>
      <c r="L19" s="11">
        <v>1987.7</v>
      </c>
    </row>
    <row r="20" spans="1:25" x14ac:dyDescent="0.2">
      <c r="A20" s="9" t="s">
        <v>9</v>
      </c>
      <c r="B20" s="8">
        <v>827.8</v>
      </c>
      <c r="C20" s="8">
        <v>834.3</v>
      </c>
      <c r="D20" s="8">
        <v>835.6</v>
      </c>
      <c r="E20" s="8">
        <v>838.7</v>
      </c>
      <c r="F20" s="8">
        <v>842.2</v>
      </c>
      <c r="G20" s="8">
        <v>850.6</v>
      </c>
      <c r="H20" s="8">
        <v>870.6</v>
      </c>
      <c r="I20" s="8">
        <v>891.7</v>
      </c>
      <c r="J20" s="8">
        <v>906.8</v>
      </c>
      <c r="K20" s="8">
        <v>932.6</v>
      </c>
      <c r="L20" s="8">
        <v>953.6</v>
      </c>
    </row>
    <row r="21" spans="1:25" x14ac:dyDescent="0.2">
      <c r="A21" s="9" t="s">
        <v>8</v>
      </c>
      <c r="B21" s="8">
        <v>27.7</v>
      </c>
      <c r="C21" s="8">
        <v>27.9</v>
      </c>
      <c r="D21" s="8">
        <v>29</v>
      </c>
      <c r="E21" s="8">
        <v>30.3</v>
      </c>
      <c r="F21" s="8">
        <v>29.2</v>
      </c>
      <c r="G21" s="8">
        <v>28.8</v>
      </c>
      <c r="H21" s="8">
        <v>28.8</v>
      </c>
      <c r="I21" s="8">
        <v>29.5</v>
      </c>
      <c r="J21" s="8">
        <v>29.1</v>
      </c>
      <c r="K21" s="8">
        <v>28.1</v>
      </c>
      <c r="L21" s="8">
        <v>28.4</v>
      </c>
    </row>
    <row r="22" spans="1:25" x14ac:dyDescent="0.2">
      <c r="A22" s="9" t="s">
        <v>11</v>
      </c>
      <c r="B22" s="8">
        <v>487.8</v>
      </c>
      <c r="C22" s="8">
        <v>495.6</v>
      </c>
      <c r="D22" s="8">
        <v>492.5</v>
      </c>
      <c r="E22" s="8">
        <v>496.2</v>
      </c>
      <c r="F22" s="8">
        <v>495.7</v>
      </c>
      <c r="G22" s="8">
        <v>505.3</v>
      </c>
      <c r="H22" s="8">
        <v>513.79999999999995</v>
      </c>
      <c r="I22" s="8">
        <v>514.6</v>
      </c>
      <c r="J22" s="8">
        <v>519.70000000000005</v>
      </c>
      <c r="K22" s="8">
        <v>521.9</v>
      </c>
      <c r="L22" s="8">
        <v>524.70000000000005</v>
      </c>
    </row>
    <row r="23" spans="1:25" x14ac:dyDescent="0.2">
      <c r="A23" s="9" t="s">
        <v>6</v>
      </c>
      <c r="B23" s="8">
        <v>348</v>
      </c>
      <c r="C23" s="8">
        <v>328</v>
      </c>
      <c r="D23" s="8">
        <v>329.3</v>
      </c>
      <c r="E23" s="8">
        <v>341.6</v>
      </c>
      <c r="F23" s="8">
        <v>350.9</v>
      </c>
      <c r="G23" s="8">
        <v>361.8</v>
      </c>
      <c r="H23" s="8">
        <v>381.8</v>
      </c>
      <c r="I23" s="8">
        <v>412</v>
      </c>
      <c r="J23" s="8">
        <v>424.3</v>
      </c>
      <c r="K23" s="8">
        <v>447.4</v>
      </c>
      <c r="L23" s="8">
        <v>462.4</v>
      </c>
      <c r="N23" s="8"/>
    </row>
    <row r="24" spans="1:25" x14ac:dyDescent="0.2">
      <c r="A24" s="9" t="s">
        <v>5</v>
      </c>
      <c r="B24" s="8">
        <v>-21.9</v>
      </c>
      <c r="C24" s="8">
        <v>-0.7</v>
      </c>
      <c r="D24" s="8">
        <v>15.9</v>
      </c>
      <c r="E24" s="8">
        <v>12</v>
      </c>
      <c r="F24" s="8">
        <v>14.5</v>
      </c>
      <c r="G24" s="8">
        <v>20.3</v>
      </c>
      <c r="H24" s="8">
        <v>20.2</v>
      </c>
      <c r="I24" s="8">
        <v>20.100000000000001</v>
      </c>
      <c r="J24" s="8">
        <v>18.100000000000001</v>
      </c>
      <c r="K24" s="8">
        <v>26.5</v>
      </c>
      <c r="L24" s="8">
        <v>16.3</v>
      </c>
    </row>
    <row r="25" spans="1:25" x14ac:dyDescent="0.2">
      <c r="A25" s="10" t="s">
        <v>17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5" x14ac:dyDescent="0.2">
      <c r="A26" s="12" t="s">
        <v>16</v>
      </c>
      <c r="B26" s="11">
        <v>-4.9000000000000004</v>
      </c>
      <c r="C26" s="11">
        <v>1.9</v>
      </c>
      <c r="D26" s="11">
        <v>1.3</v>
      </c>
      <c r="E26" s="11">
        <v>0.2</v>
      </c>
      <c r="F26" s="11">
        <v>0.9</v>
      </c>
      <c r="G26" s="11">
        <v>1.6</v>
      </c>
      <c r="H26" s="11">
        <v>2.2999999999999998</v>
      </c>
      <c r="I26" s="11">
        <v>3.2</v>
      </c>
      <c r="J26" s="11">
        <v>2</v>
      </c>
      <c r="K26" s="11">
        <v>2.4</v>
      </c>
      <c r="L26" s="11">
        <v>2.4</v>
      </c>
      <c r="N26" t="s">
        <v>28</v>
      </c>
    </row>
    <row r="27" spans="1:25" x14ac:dyDescent="0.2">
      <c r="A27" s="9" t="s">
        <v>15</v>
      </c>
      <c r="B27" s="8">
        <v>-11.9</v>
      </c>
      <c r="C27" s="8">
        <v>0.5</v>
      </c>
      <c r="D27" s="8">
        <v>7.4</v>
      </c>
      <c r="E27" s="8">
        <v>2.7</v>
      </c>
      <c r="F27" s="8">
        <v>1.5</v>
      </c>
      <c r="G27" s="8">
        <v>3.9</v>
      </c>
      <c r="H27" s="8">
        <v>4.5999999999999996</v>
      </c>
      <c r="I27" s="8">
        <v>3.7</v>
      </c>
      <c r="J27" s="8">
        <v>4.3</v>
      </c>
      <c r="K27" s="8">
        <v>3.6</v>
      </c>
      <c r="L27" s="8">
        <v>0.1</v>
      </c>
      <c r="O27" s="14">
        <v>2009</v>
      </c>
      <c r="P27" s="14">
        <v>2010</v>
      </c>
      <c r="Q27" s="14">
        <v>2011</v>
      </c>
      <c r="R27" s="14">
        <v>2012</v>
      </c>
      <c r="S27" s="14">
        <v>2013</v>
      </c>
      <c r="T27" s="14">
        <v>2014</v>
      </c>
      <c r="U27" s="14">
        <v>2015</v>
      </c>
      <c r="V27" s="14">
        <v>2016</v>
      </c>
      <c r="W27" s="14" t="s">
        <v>22</v>
      </c>
      <c r="X27" s="14" t="s">
        <v>21</v>
      </c>
      <c r="Y27" s="14" t="s">
        <v>20</v>
      </c>
    </row>
    <row r="28" spans="1:25" x14ac:dyDescent="0.2">
      <c r="A28" s="12" t="s">
        <v>14</v>
      </c>
      <c r="B28" s="11">
        <v>-7.3</v>
      </c>
      <c r="C28" s="11">
        <v>1.5</v>
      </c>
      <c r="D28" s="11">
        <v>3.2</v>
      </c>
      <c r="E28" s="11">
        <v>1</v>
      </c>
      <c r="F28" s="11">
        <v>1.1000000000000001</v>
      </c>
      <c r="G28" s="11">
        <v>2.4</v>
      </c>
      <c r="H28" s="11">
        <v>3.1</v>
      </c>
      <c r="I28" s="11">
        <v>3.4</v>
      </c>
      <c r="J28" s="11">
        <v>2.7</v>
      </c>
      <c r="K28" s="11">
        <v>2.8</v>
      </c>
      <c r="L28" s="11">
        <v>1.6</v>
      </c>
      <c r="N28" s="12" t="s">
        <v>16</v>
      </c>
      <c r="O28" s="11">
        <v>1777.7</v>
      </c>
      <c r="P28" s="11">
        <v>1810.9</v>
      </c>
      <c r="Q28" s="11">
        <v>1835.1</v>
      </c>
      <c r="R28" s="11">
        <v>1839.3</v>
      </c>
      <c r="S28" s="11">
        <v>1856.5</v>
      </c>
      <c r="T28" s="11">
        <v>1886.5</v>
      </c>
      <c r="U28" s="11">
        <v>1930.7</v>
      </c>
      <c r="V28" s="11">
        <v>1993.4</v>
      </c>
      <c r="W28" s="11">
        <v>2034</v>
      </c>
      <c r="X28" s="11">
        <v>2082.6</v>
      </c>
      <c r="Y28" s="11">
        <v>2131.9</v>
      </c>
    </row>
    <row r="29" spans="1:25" x14ac:dyDescent="0.2">
      <c r="A29" s="9" t="s">
        <v>13</v>
      </c>
      <c r="B29" s="8">
        <v>-9.1999999999999993</v>
      </c>
      <c r="C29" s="8">
        <v>2.9</v>
      </c>
      <c r="D29" s="8">
        <v>7.2</v>
      </c>
      <c r="E29" s="8">
        <v>1.2</v>
      </c>
      <c r="F29" s="8">
        <v>1.6</v>
      </c>
      <c r="G29" s="8">
        <v>3.1</v>
      </c>
      <c r="H29" s="8">
        <v>3.6</v>
      </c>
      <c r="I29" s="8">
        <v>4.0999999999999996</v>
      </c>
      <c r="J29" s="8">
        <v>4.5999999999999996</v>
      </c>
      <c r="K29" s="8">
        <v>2.4</v>
      </c>
      <c r="L29" s="8">
        <v>1.6</v>
      </c>
      <c r="N29" s="9" t="s">
        <v>15</v>
      </c>
      <c r="O29" cm="1">
        <f t="array" ref="O29:Y29">B16:L16</f>
        <v>784.9</v>
      </c>
      <c r="P29">
        <v>789.1</v>
      </c>
      <c r="Q29">
        <v>847.9</v>
      </c>
      <c r="R29">
        <v>870.9</v>
      </c>
      <c r="S29">
        <v>883.7</v>
      </c>
      <c r="T29">
        <v>918.1</v>
      </c>
      <c r="U29">
        <v>960</v>
      </c>
      <c r="V29">
        <v>995.1</v>
      </c>
      <c r="W29">
        <v>1037.5</v>
      </c>
      <c r="X29">
        <v>1074.5</v>
      </c>
      <c r="Y29">
        <v>1075.9000000000001</v>
      </c>
    </row>
    <row r="30" spans="1:25" x14ac:dyDescent="0.2">
      <c r="A30" s="12" t="s">
        <v>12</v>
      </c>
      <c r="B30" s="11">
        <v>-6.2</v>
      </c>
      <c r="C30" s="11">
        <v>0.7</v>
      </c>
      <c r="D30" s="11">
        <v>1</v>
      </c>
      <c r="E30" s="11">
        <v>0.9</v>
      </c>
      <c r="F30" s="11">
        <v>0.8</v>
      </c>
      <c r="G30" s="11">
        <v>1.9</v>
      </c>
      <c r="H30" s="11">
        <v>2.8</v>
      </c>
      <c r="I30" s="11">
        <v>2.9</v>
      </c>
      <c r="J30" s="11">
        <v>1.7</v>
      </c>
      <c r="K30" s="11">
        <v>3</v>
      </c>
      <c r="L30" s="11">
        <v>1.6</v>
      </c>
      <c r="N30" s="12"/>
    </row>
    <row r="31" spans="1:25" x14ac:dyDescent="0.2">
      <c r="A31" s="9" t="s">
        <v>9</v>
      </c>
      <c r="B31" s="8">
        <v>-3.6</v>
      </c>
      <c r="C31" s="8">
        <v>0.8</v>
      </c>
      <c r="D31" s="8">
        <v>0.2</v>
      </c>
      <c r="E31" s="8">
        <v>0.4</v>
      </c>
      <c r="F31" s="8">
        <v>0.4</v>
      </c>
      <c r="G31" s="8">
        <v>1</v>
      </c>
      <c r="H31" s="8">
        <v>2.2999999999999998</v>
      </c>
      <c r="I31" s="8">
        <v>2.4</v>
      </c>
      <c r="J31" s="8">
        <v>1.7</v>
      </c>
      <c r="K31" s="8">
        <v>2.8</v>
      </c>
      <c r="L31" s="8">
        <v>2.2999999999999998</v>
      </c>
      <c r="N31" s="9" t="s">
        <v>13</v>
      </c>
      <c r="O31">
        <f>B18</f>
        <v>888.8</v>
      </c>
      <c r="P31">
        <f t="shared" ref="P31:Y31" si="2">C18</f>
        <v>914.9</v>
      </c>
      <c r="Q31">
        <f t="shared" si="2"/>
        <v>980.8</v>
      </c>
      <c r="R31">
        <f t="shared" si="2"/>
        <v>992.2</v>
      </c>
      <c r="S31">
        <f t="shared" si="2"/>
        <v>1008.1</v>
      </c>
      <c r="T31">
        <f t="shared" si="2"/>
        <v>1039.7</v>
      </c>
      <c r="U31">
        <f t="shared" si="2"/>
        <v>1076.9000000000001</v>
      </c>
      <c r="V31">
        <f t="shared" si="2"/>
        <v>1121.2</v>
      </c>
      <c r="W31">
        <f t="shared" si="2"/>
        <v>1173.0999999999999</v>
      </c>
      <c r="X31">
        <f t="shared" si="2"/>
        <v>1201.2</v>
      </c>
      <c r="Y31">
        <f t="shared" si="2"/>
        <v>1220.3</v>
      </c>
    </row>
    <row r="32" spans="1:25" x14ac:dyDescent="0.2">
      <c r="A32" s="9" t="s">
        <v>8</v>
      </c>
      <c r="B32" s="8">
        <v>1.3</v>
      </c>
      <c r="C32" s="8">
        <v>0.8</v>
      </c>
      <c r="D32" s="8">
        <v>3.8</v>
      </c>
      <c r="E32" s="8">
        <v>4.5999999999999996</v>
      </c>
      <c r="F32" s="8">
        <v>-3.6</v>
      </c>
      <c r="G32" s="8">
        <v>-1.5</v>
      </c>
      <c r="H32" s="8">
        <v>0.2</v>
      </c>
      <c r="I32" s="8">
        <v>2.4</v>
      </c>
      <c r="J32" s="8">
        <v>-1.3</v>
      </c>
      <c r="K32" s="8">
        <v>-3.5</v>
      </c>
      <c r="L32" s="8">
        <v>0.9</v>
      </c>
      <c r="N32" s="12"/>
    </row>
    <row r="33" spans="1:25" x14ac:dyDescent="0.2">
      <c r="A33" s="9" t="s">
        <v>11</v>
      </c>
      <c r="B33" s="8">
        <v>3</v>
      </c>
      <c r="C33" s="8">
        <v>1.6</v>
      </c>
      <c r="D33" s="8">
        <v>-0.6</v>
      </c>
      <c r="E33" s="8">
        <v>0.8</v>
      </c>
      <c r="F33" s="8">
        <v>-0.1</v>
      </c>
      <c r="G33" s="8">
        <v>1.9</v>
      </c>
      <c r="H33" s="8">
        <v>1.7</v>
      </c>
      <c r="I33" s="8">
        <v>0.2</v>
      </c>
      <c r="J33" s="8">
        <v>1</v>
      </c>
      <c r="K33" s="8">
        <v>0.4</v>
      </c>
      <c r="L33" s="8">
        <v>0.5</v>
      </c>
      <c r="N33" s="9" t="s">
        <v>29</v>
      </c>
      <c r="O33" s="8">
        <f>B20+B21</f>
        <v>855.5</v>
      </c>
      <c r="P33" s="8">
        <f t="shared" ref="P33:Y33" si="3">C20+C21</f>
        <v>862.19999999999993</v>
      </c>
      <c r="Q33" s="8">
        <f t="shared" si="3"/>
        <v>864.6</v>
      </c>
      <c r="R33" s="8">
        <f t="shared" si="3"/>
        <v>869</v>
      </c>
      <c r="S33" s="8">
        <f t="shared" si="3"/>
        <v>871.40000000000009</v>
      </c>
      <c r="T33" s="8">
        <f t="shared" si="3"/>
        <v>879.4</v>
      </c>
      <c r="U33" s="8">
        <f t="shared" si="3"/>
        <v>899.4</v>
      </c>
      <c r="V33" s="8">
        <f t="shared" si="3"/>
        <v>921.2</v>
      </c>
      <c r="W33" s="8">
        <f t="shared" si="3"/>
        <v>935.9</v>
      </c>
      <c r="X33" s="8">
        <f t="shared" si="3"/>
        <v>960.7</v>
      </c>
      <c r="Y33" s="8">
        <f t="shared" si="3"/>
        <v>982</v>
      </c>
    </row>
    <row r="34" spans="1:25" x14ac:dyDescent="0.2">
      <c r="A34" s="9" t="s">
        <v>6</v>
      </c>
      <c r="B34" s="8">
        <v>-13</v>
      </c>
      <c r="C34" s="8">
        <v>-5.7</v>
      </c>
      <c r="D34" s="8">
        <v>0.4</v>
      </c>
      <c r="E34" s="8">
        <v>3.7</v>
      </c>
      <c r="F34" s="8">
        <v>2.7</v>
      </c>
      <c r="G34" s="8">
        <v>3.1</v>
      </c>
      <c r="H34" s="8">
        <v>5.5</v>
      </c>
      <c r="I34" s="8">
        <v>7.9</v>
      </c>
      <c r="J34" s="8">
        <v>3</v>
      </c>
      <c r="K34" s="8">
        <v>5.4</v>
      </c>
      <c r="L34" s="8">
        <v>3.4</v>
      </c>
      <c r="N34" s="9" t="s">
        <v>30</v>
      </c>
      <c r="O34" s="8">
        <v>487.8</v>
      </c>
      <c r="P34" s="8">
        <v>495.6</v>
      </c>
      <c r="Q34" s="8">
        <v>492.5</v>
      </c>
      <c r="R34" s="8">
        <v>496.2</v>
      </c>
      <c r="S34" s="8">
        <v>495.7</v>
      </c>
      <c r="T34" s="8">
        <v>505.3</v>
      </c>
      <c r="U34" s="8">
        <v>513.79999999999995</v>
      </c>
      <c r="V34" s="8">
        <v>514.6</v>
      </c>
      <c r="W34" s="8">
        <v>519.70000000000005</v>
      </c>
      <c r="X34" s="8">
        <v>521.9</v>
      </c>
      <c r="Y34" s="8">
        <v>524.70000000000005</v>
      </c>
    </row>
    <row r="35" spans="1:25" x14ac:dyDescent="0.2">
      <c r="A35" s="10" t="s">
        <v>10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N35" s="9" t="s">
        <v>31</v>
      </c>
      <c r="O35">
        <f t="shared" ref="O35:Y35" si="4">B23+B24</f>
        <v>326.10000000000002</v>
      </c>
      <c r="P35">
        <f t="shared" si="4"/>
        <v>327.3</v>
      </c>
      <c r="Q35">
        <f t="shared" si="4"/>
        <v>345.2</v>
      </c>
      <c r="R35">
        <f t="shared" si="4"/>
        <v>353.6</v>
      </c>
      <c r="S35">
        <f t="shared" si="4"/>
        <v>365.4</v>
      </c>
      <c r="T35">
        <f t="shared" si="4"/>
        <v>382.1</v>
      </c>
      <c r="U35">
        <f t="shared" si="4"/>
        <v>402</v>
      </c>
      <c r="V35">
        <f t="shared" si="4"/>
        <v>432.1</v>
      </c>
      <c r="W35">
        <f t="shared" si="4"/>
        <v>442.40000000000003</v>
      </c>
      <c r="X35">
        <f t="shared" si="4"/>
        <v>473.9</v>
      </c>
      <c r="Y35">
        <f t="shared" si="4"/>
        <v>478.7</v>
      </c>
    </row>
    <row r="36" spans="1:25" x14ac:dyDescent="0.2">
      <c r="A36" s="9" t="s">
        <v>9</v>
      </c>
      <c r="B36" s="8">
        <v>-1.6</v>
      </c>
      <c r="C36" s="8">
        <v>0.4</v>
      </c>
      <c r="D36" s="8">
        <v>0.1</v>
      </c>
      <c r="E36" s="8">
        <v>0.2</v>
      </c>
      <c r="F36" s="8">
        <v>0.2</v>
      </c>
      <c r="G36" s="8">
        <v>0.5</v>
      </c>
      <c r="H36" s="8">
        <v>1.1000000000000001</v>
      </c>
      <c r="I36" s="8">
        <v>1.1000000000000001</v>
      </c>
      <c r="J36" s="8">
        <v>0.8</v>
      </c>
      <c r="K36" s="8">
        <v>1.3</v>
      </c>
      <c r="L36" s="8">
        <v>1</v>
      </c>
    </row>
    <row r="37" spans="1:25" x14ac:dyDescent="0.2">
      <c r="A37" s="9" t="s">
        <v>8</v>
      </c>
      <c r="B37" s="8">
        <v>0</v>
      </c>
      <c r="C37" s="8">
        <v>0</v>
      </c>
      <c r="D37" s="8">
        <v>0.1</v>
      </c>
      <c r="E37" s="8">
        <v>0.1</v>
      </c>
      <c r="F37" s="8">
        <v>-0.1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N37" s="9" t="s">
        <v>34</v>
      </c>
      <c r="O37" s="14">
        <v>2010</v>
      </c>
      <c r="P37" s="14">
        <v>2011</v>
      </c>
      <c r="Q37" s="14">
        <v>2012</v>
      </c>
      <c r="R37" s="14">
        <v>2013</v>
      </c>
      <c r="S37" s="14">
        <v>2014</v>
      </c>
      <c r="T37" s="14">
        <v>2015</v>
      </c>
      <c r="U37" s="14">
        <v>2016</v>
      </c>
      <c r="V37" s="14" t="s">
        <v>22</v>
      </c>
      <c r="W37" s="14" t="s">
        <v>21</v>
      </c>
      <c r="X37" s="14" t="s">
        <v>20</v>
      </c>
    </row>
    <row r="38" spans="1:25" x14ac:dyDescent="0.2">
      <c r="A38" s="9" t="s">
        <v>7</v>
      </c>
      <c r="B38" s="8">
        <v>0.8</v>
      </c>
      <c r="C38" s="8">
        <v>0.4</v>
      </c>
      <c r="D38" s="8">
        <v>-0.2</v>
      </c>
      <c r="E38" s="8">
        <v>0.2</v>
      </c>
      <c r="F38" s="8">
        <v>0</v>
      </c>
      <c r="G38" s="8">
        <v>0.5</v>
      </c>
      <c r="H38" s="8">
        <v>0.4</v>
      </c>
      <c r="I38" s="8">
        <v>0</v>
      </c>
      <c r="J38" s="8">
        <v>0.2</v>
      </c>
      <c r="K38" s="8">
        <v>0.1</v>
      </c>
      <c r="L38" s="8">
        <v>0.1</v>
      </c>
      <c r="N38" s="9" t="s">
        <v>35</v>
      </c>
      <c r="O38" s="18">
        <f>((C15-B15)/B15)*100*(B4/B4)</f>
        <v>1.8675817066996707</v>
      </c>
      <c r="P38" s="18">
        <f t="shared" ref="P38:X38" si="5">((D15-C15)/C15)*100*(C4/C4)</f>
        <v>1.3363520901209243</v>
      </c>
      <c r="Q38" s="18">
        <f t="shared" si="5"/>
        <v>0.22887036128821564</v>
      </c>
      <c r="R38" s="18">
        <f t="shared" si="5"/>
        <v>0.9351383678573395</v>
      </c>
      <c r="S38" s="18">
        <f t="shared" si="5"/>
        <v>1.6159439806086722</v>
      </c>
      <c r="T38" s="18">
        <f t="shared" si="5"/>
        <v>2.3429631592896922</v>
      </c>
      <c r="U38" s="18">
        <f t="shared" si="5"/>
        <v>3.2475268037499374</v>
      </c>
      <c r="V38" s="18">
        <f t="shared" si="5"/>
        <v>2.0367211798936444</v>
      </c>
      <c r="W38" s="18">
        <f t="shared" si="5"/>
        <v>2.3893805309734466</v>
      </c>
      <c r="X38" s="18">
        <f t="shared" si="5"/>
        <v>2.3672332661096793</v>
      </c>
    </row>
    <row r="39" spans="1:25" x14ac:dyDescent="0.2">
      <c r="A39" s="9" t="s">
        <v>6</v>
      </c>
      <c r="B39" s="8">
        <v>-3</v>
      </c>
      <c r="C39" s="8">
        <v>-1.2</v>
      </c>
      <c r="D39" s="8">
        <v>0.1</v>
      </c>
      <c r="E39" s="8">
        <v>0.7</v>
      </c>
      <c r="F39" s="8">
        <v>0.5</v>
      </c>
      <c r="G39" s="8">
        <v>0.6</v>
      </c>
      <c r="H39" s="8">
        <v>1.1000000000000001</v>
      </c>
      <c r="I39" s="8">
        <v>1.6</v>
      </c>
      <c r="J39" s="8">
        <v>0.6</v>
      </c>
      <c r="K39" s="8">
        <v>1.2</v>
      </c>
      <c r="L39" s="8">
        <v>0.7</v>
      </c>
      <c r="N39" s="9" t="s">
        <v>32</v>
      </c>
      <c r="O39" s="18">
        <f>((P29-O29)/O29)*100*(B5/B4)</f>
        <v>0.22810343148062717</v>
      </c>
      <c r="P39" s="18">
        <f t="shared" ref="P39:X39" si="6">((Q29-P29)/P29)*100*(C5/C4)</f>
        <v>3.2470042520293751</v>
      </c>
      <c r="Q39" s="18">
        <f t="shared" si="6"/>
        <v>1.2864542492131685</v>
      </c>
      <c r="R39" s="18">
        <f t="shared" si="6"/>
        <v>0.71447394212944193</v>
      </c>
      <c r="S39" s="18">
        <f t="shared" si="6"/>
        <v>1.8770687011824214</v>
      </c>
      <c r="T39" s="18">
        <f t="shared" si="6"/>
        <v>2.1745415510526089</v>
      </c>
      <c r="U39" s="18">
        <f t="shared" si="6"/>
        <v>1.7780320050088403</v>
      </c>
      <c r="V39" s="18">
        <f t="shared" si="6"/>
        <v>1.9915633858969</v>
      </c>
      <c r="W39" s="18">
        <f t="shared" si="6"/>
        <v>1.7168112475648536</v>
      </c>
      <c r="X39" s="18">
        <f t="shared" si="6"/>
        <v>6.4618677866700266E-2</v>
      </c>
    </row>
    <row r="40" spans="1:25" x14ac:dyDescent="0.2">
      <c r="A40" s="9" t="s">
        <v>5</v>
      </c>
      <c r="B40" s="8">
        <v>-2.1</v>
      </c>
      <c r="C40" s="8">
        <v>1</v>
      </c>
      <c r="D40" s="8">
        <v>0.9</v>
      </c>
      <c r="E40" s="8">
        <v>-0.2</v>
      </c>
      <c r="F40" s="8">
        <v>0.1</v>
      </c>
      <c r="G40" s="8">
        <v>0.3</v>
      </c>
      <c r="H40" s="8">
        <v>0</v>
      </c>
      <c r="I40" s="8">
        <v>0</v>
      </c>
      <c r="J40" s="8">
        <v>-0.1</v>
      </c>
      <c r="K40" s="8">
        <v>0.3</v>
      </c>
      <c r="L40" s="8">
        <v>-0.4</v>
      </c>
      <c r="N40" s="9" t="s">
        <v>33</v>
      </c>
      <c r="O40" s="18">
        <f>((P31-O31)/O31)*100*(B7/B4)</f>
        <v>1.3839491492265203</v>
      </c>
      <c r="P40" s="18">
        <f t="shared" ref="P40:X40" si="7">((Q31-P31)/P31)*100*(C7/C4)</f>
        <v>3.6390744933458481</v>
      </c>
      <c r="Q40" s="18">
        <f t="shared" si="7"/>
        <v>0.62555773322203378</v>
      </c>
      <c r="R40" s="18">
        <f t="shared" si="7"/>
        <v>0.87541291732505488</v>
      </c>
      <c r="S40" s="18">
        <f t="shared" si="7"/>
        <v>1.7186179313472683</v>
      </c>
      <c r="T40" s="18">
        <f t="shared" si="7"/>
        <v>1.9540417444416123</v>
      </c>
      <c r="U40" s="18">
        <f t="shared" si="7"/>
        <v>2.2796429160510914</v>
      </c>
      <c r="V40" s="18">
        <f t="shared" si="7"/>
        <v>2.4730439073502875</v>
      </c>
      <c r="W40" s="18">
        <f t="shared" si="7"/>
        <v>1.3207477831416614</v>
      </c>
      <c r="X40" s="18">
        <f t="shared" si="7"/>
        <v>0.88473673847671641</v>
      </c>
    </row>
    <row r="41" spans="1:25" x14ac:dyDescent="0.2">
      <c r="A41" s="9" t="s">
        <v>4</v>
      </c>
      <c r="B41" s="8">
        <v>1</v>
      </c>
      <c r="C41" s="8">
        <v>1.2</v>
      </c>
      <c r="D41" s="8">
        <v>0.4</v>
      </c>
      <c r="E41" s="8">
        <v>-0.7</v>
      </c>
      <c r="F41" s="8">
        <v>0.2</v>
      </c>
      <c r="G41" s="8">
        <v>-0.2</v>
      </c>
      <c r="H41" s="8">
        <v>-0.2</v>
      </c>
      <c r="I41" s="8">
        <v>0.5</v>
      </c>
      <c r="J41" s="8">
        <v>0.5</v>
      </c>
      <c r="K41" s="8">
        <v>-0.4</v>
      </c>
      <c r="L41" s="8">
        <v>0.8</v>
      </c>
      <c r="N41" s="9" t="s">
        <v>29</v>
      </c>
      <c r="O41" s="18">
        <f>((P33-O33)/O33)*100*((B20+B21)/B15)</f>
        <v>0.37689148900264002</v>
      </c>
      <c r="P41" s="18">
        <f t="shared" ref="P41:X41" si="8">((Q33-P33)/P33)*100*((C20+C21)/C15)</f>
        <v>0.13253078579712246</v>
      </c>
      <c r="Q41" s="18">
        <f t="shared" si="8"/>
        <v>0.23976894992098399</v>
      </c>
      <c r="R41" s="18">
        <f t="shared" si="8"/>
        <v>0.13048442342195896</v>
      </c>
      <c r="S41" s="18">
        <f t="shared" si="8"/>
        <v>0.43091839482897309</v>
      </c>
      <c r="T41" s="18">
        <f t="shared" si="8"/>
        <v>1.060164325470448</v>
      </c>
      <c r="U41" s="18">
        <f t="shared" si="8"/>
        <v>1.1291241518620225</v>
      </c>
      <c r="V41" s="18">
        <f t="shared" si="8"/>
        <v>0.73743353065114547</v>
      </c>
      <c r="W41" s="18">
        <f t="shared" si="8"/>
        <v>1.2192723697148509</v>
      </c>
      <c r="X41" s="18">
        <f t="shared" si="8"/>
        <v>1.0227600115240543</v>
      </c>
    </row>
    <row r="42" spans="1:25" x14ac:dyDescent="0.2">
      <c r="A42" s="9" t="s">
        <v>3</v>
      </c>
      <c r="B42" s="8">
        <v>6</v>
      </c>
      <c r="C42" s="8">
        <v>-0.2</v>
      </c>
      <c r="D42" s="8">
        <v>-3.2</v>
      </c>
      <c r="E42" s="8">
        <v>-1.3</v>
      </c>
      <c r="F42" s="8">
        <v>-0.7</v>
      </c>
      <c r="G42" s="8">
        <v>-1.9</v>
      </c>
      <c r="H42" s="8">
        <v>-2.2000000000000002</v>
      </c>
      <c r="I42" s="8">
        <v>-1.8</v>
      </c>
      <c r="J42" s="8">
        <v>-2</v>
      </c>
      <c r="K42" s="8">
        <v>-1.7</v>
      </c>
      <c r="L42" s="8">
        <v>-0.1</v>
      </c>
      <c r="N42" s="9" t="s">
        <v>30</v>
      </c>
      <c r="O42" s="18">
        <f>((P34-O34)/O34)*100*(B22/B15)</f>
        <v>0.43876919615233234</v>
      </c>
      <c r="P42" s="18">
        <f t="shared" ref="P42:X42" si="9">((Q34-P34)/P34)*100*(C22/C15)</f>
        <v>-0.17118559832127794</v>
      </c>
      <c r="Q42" s="18">
        <f t="shared" si="9"/>
        <v>0.20162388970628242</v>
      </c>
      <c r="R42" s="18">
        <f t="shared" si="9"/>
        <v>-2.7184254879573749E-2</v>
      </c>
      <c r="S42" s="18">
        <f t="shared" si="9"/>
        <v>0.51710207379477635</v>
      </c>
      <c r="T42" s="18">
        <f t="shared" si="9"/>
        <v>0.45056983832493741</v>
      </c>
      <c r="U42" s="18">
        <f t="shared" si="9"/>
        <v>4.1435748692187711E-2</v>
      </c>
      <c r="V42" s="18">
        <f t="shared" si="9"/>
        <v>0.25584428614427723</v>
      </c>
      <c r="W42" s="18">
        <f t="shared" si="9"/>
        <v>0.10816125860373313</v>
      </c>
      <c r="X42" s="18">
        <f t="shared" si="9"/>
        <v>0.13444732545856469</v>
      </c>
    </row>
    <row r="43" spans="1:25" x14ac:dyDescent="0.2">
      <c r="A43" s="9" t="s">
        <v>2</v>
      </c>
      <c r="B43" s="8">
        <v>-5</v>
      </c>
      <c r="C43" s="8">
        <v>1.4</v>
      </c>
      <c r="D43" s="8">
        <v>3.6</v>
      </c>
      <c r="E43" s="8">
        <v>0.6</v>
      </c>
      <c r="F43" s="8">
        <v>0.9</v>
      </c>
      <c r="G43" s="8">
        <v>1.7</v>
      </c>
      <c r="H43" s="8">
        <v>2</v>
      </c>
      <c r="I43" s="8">
        <v>2.2999999999999998</v>
      </c>
      <c r="J43" s="8">
        <v>2.5</v>
      </c>
      <c r="K43" s="8">
        <v>1.3</v>
      </c>
      <c r="L43" s="8">
        <v>0.9</v>
      </c>
      <c r="N43" s="9" t="s">
        <v>31</v>
      </c>
      <c r="O43" s="18">
        <f>((P35-O35)/O35)*100*((B12+B13)/B4)</f>
        <v>7.0237943051814453E-2</v>
      </c>
      <c r="P43" s="18">
        <f t="shared" ref="P43:X43" si="10">((Q35-P35)/P35)*100*((C12+C13)/C4)</f>
        <v>0.98845877740349974</v>
      </c>
      <c r="Q43" s="18">
        <f t="shared" si="10"/>
        <v>0.4654882846186108</v>
      </c>
      <c r="R43" s="18">
        <f t="shared" si="10"/>
        <v>0.64963466612542875</v>
      </c>
      <c r="S43" s="18">
        <f t="shared" si="10"/>
        <v>0.89976153872096498</v>
      </c>
      <c r="T43" s="18">
        <f t="shared" si="10"/>
        <v>1.046501600784087</v>
      </c>
      <c r="U43" s="18">
        <f t="shared" si="10"/>
        <v>1.5446498112462643</v>
      </c>
      <c r="V43" s="18">
        <f t="shared" si="10"/>
        <v>0.51908232805805543</v>
      </c>
      <c r="W43" s="18">
        <f t="shared" si="10"/>
        <v>1.5555810325030859</v>
      </c>
      <c r="X43" s="18">
        <f t="shared" si="10"/>
        <v>0.2325185925244331</v>
      </c>
    </row>
    <row r="44" spans="1:25" ht="16" thickBot="1" x14ac:dyDescent="0.25">
      <c r="A44" s="7"/>
      <c r="B44" s="6"/>
      <c r="C44" s="6"/>
      <c r="D44" s="6"/>
      <c r="E44" s="6"/>
      <c r="F44" s="6"/>
      <c r="G44" s="6"/>
      <c r="H44" s="5"/>
      <c r="I44" s="5"/>
      <c r="J44" s="5"/>
      <c r="K44" s="5"/>
      <c r="L44" s="5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 spans="1:25" x14ac:dyDescent="0.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N45" s="9" t="s">
        <v>36</v>
      </c>
      <c r="O45" s="18">
        <f>SUM(O40:O43)-O39</f>
        <v>2.0417443459526798</v>
      </c>
      <c r="P45" s="18">
        <f t="shared" ref="P45:X45" si="11">SUM(P40:P43)-P39</f>
        <v>1.3418742061958171</v>
      </c>
      <c r="Q45" s="18">
        <f t="shared" si="11"/>
        <v>0.24598460825474255</v>
      </c>
      <c r="R45" s="18">
        <f t="shared" si="11"/>
        <v>0.9138738098634267</v>
      </c>
      <c r="S45" s="18">
        <f t="shared" si="11"/>
        <v>1.6893312375095615</v>
      </c>
      <c r="T45" s="18">
        <f t="shared" si="11"/>
        <v>2.3367359579684757</v>
      </c>
      <c r="U45" s="18">
        <f t="shared" si="11"/>
        <v>3.2168206228427261</v>
      </c>
      <c r="V45" s="18">
        <f t="shared" si="11"/>
        <v>1.9938406663068657</v>
      </c>
      <c r="W45" s="18">
        <f t="shared" si="11"/>
        <v>2.4869511963984774</v>
      </c>
      <c r="X45" s="18">
        <f t="shared" si="11"/>
        <v>2.2098439901170681</v>
      </c>
    </row>
    <row r="46" spans="1:25" x14ac:dyDescent="0.2">
      <c r="A46" s="3"/>
      <c r="B46" s="2"/>
      <c r="C46" s="2" t="s">
        <v>1</v>
      </c>
      <c r="D46" s="2"/>
      <c r="E46" s="19" t="s">
        <v>0</v>
      </c>
      <c r="F46" s="2"/>
      <c r="G46" s="2"/>
      <c r="H46" s="2"/>
      <c r="I46" s="2"/>
      <c r="J46" s="2"/>
      <c r="K46" s="2"/>
      <c r="L46" s="2"/>
    </row>
    <row r="47" spans="1:25" x14ac:dyDescent="0.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25" x14ac:dyDescent="0.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</sheetData>
  <hyperlinks>
    <hyperlink ref="B1" location="INDEKS!A1" display="HJEM" xr:uid="{5A3B108C-4027-8A4F-A36A-B2C7CA3C0DAA}"/>
    <hyperlink ref="E46" r:id="rId1" xr:uid="{68C3CBEC-82FB-414B-8C50-EA1AB949FC6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C428-8053-B949-AA75-9033DBED9009}">
  <dimension ref="A1:AO50"/>
  <sheetViews>
    <sheetView tabSelected="1" topLeftCell="G1" workbookViewId="0">
      <selection activeCell="V37" sqref="V37"/>
    </sheetView>
  </sheetViews>
  <sheetFormatPr baseColWidth="10" defaultRowHeight="15" x14ac:dyDescent="0.2"/>
  <cols>
    <col min="2" max="2" width="12.83203125" customWidth="1"/>
    <col min="3" max="3" width="7.83203125" customWidth="1"/>
    <col min="4" max="4" width="8.5" customWidth="1"/>
    <col min="5" max="5" width="7.5" customWidth="1"/>
    <col min="6" max="6" width="7.33203125" customWidth="1"/>
    <col min="7" max="7" width="6.83203125" customWidth="1"/>
    <col min="8" max="8" width="6.33203125" customWidth="1"/>
    <col min="9" max="9" width="7.33203125" customWidth="1"/>
    <col min="10" max="10" width="6.83203125" customWidth="1"/>
    <col min="11" max="12" width="7" customWidth="1"/>
    <col min="13" max="13" width="9" customWidth="1"/>
    <col min="15" max="15" width="20" customWidth="1"/>
    <col min="16" max="17" width="12.1640625" bestFit="1" customWidth="1"/>
    <col min="18" max="18" width="11.6640625" bestFit="1" customWidth="1"/>
    <col min="19" max="19" width="12.1640625" bestFit="1" customWidth="1"/>
    <col min="20" max="25" width="11.6640625" bestFit="1" customWidth="1"/>
  </cols>
  <sheetData>
    <row r="1" spans="1:41" x14ac:dyDescent="0.2">
      <c r="C1" s="20" t="s">
        <v>37</v>
      </c>
      <c r="D1" s="20" t="s">
        <v>38</v>
      </c>
      <c r="E1" s="20" t="s">
        <v>39</v>
      </c>
      <c r="F1" s="20" t="s">
        <v>40</v>
      </c>
      <c r="G1" s="20" t="s">
        <v>41</v>
      </c>
      <c r="H1" s="20" t="s">
        <v>42</v>
      </c>
      <c r="I1" s="20" t="s">
        <v>43</v>
      </c>
      <c r="J1" s="20" t="s">
        <v>44</v>
      </c>
      <c r="K1" s="20" t="s">
        <v>45</v>
      </c>
      <c r="L1" s="20" t="s">
        <v>46</v>
      </c>
      <c r="M1" s="20" t="s">
        <v>47</v>
      </c>
      <c r="P1" s="20" t="s">
        <v>37</v>
      </c>
      <c r="Q1" s="20" t="s">
        <v>38</v>
      </c>
      <c r="R1" s="20" t="s">
        <v>39</v>
      </c>
      <c r="S1" s="20" t="s">
        <v>40</v>
      </c>
      <c r="T1" s="20" t="s">
        <v>41</v>
      </c>
      <c r="U1" s="20" t="s">
        <v>42</v>
      </c>
      <c r="V1" s="20" t="s">
        <v>43</v>
      </c>
      <c r="W1" s="20" t="s">
        <v>44</v>
      </c>
      <c r="X1" s="20" t="s">
        <v>22</v>
      </c>
      <c r="Y1" s="20" t="s">
        <v>21</v>
      </c>
      <c r="Z1" s="20" t="s">
        <v>20</v>
      </c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</row>
    <row r="2" spans="1:41" x14ac:dyDescent="0.2">
      <c r="A2" s="20" t="s">
        <v>48</v>
      </c>
      <c r="B2" s="20" t="s">
        <v>49</v>
      </c>
      <c r="C2" s="21">
        <v>1722.1</v>
      </c>
      <c r="D2" s="21">
        <v>1810.9</v>
      </c>
      <c r="E2" s="21">
        <v>1846.9</v>
      </c>
      <c r="F2" s="21">
        <v>1895</v>
      </c>
      <c r="G2" s="21">
        <v>1929.7</v>
      </c>
      <c r="H2" s="21">
        <v>1981.2</v>
      </c>
      <c r="I2" s="21">
        <v>2036.4</v>
      </c>
      <c r="J2" s="21">
        <v>2107.8000000000002</v>
      </c>
      <c r="K2" s="21">
        <v>2193</v>
      </c>
      <c r="L2" s="21">
        <v>2253.6</v>
      </c>
      <c r="M2" s="21">
        <v>2335</v>
      </c>
      <c r="O2" t="s">
        <v>56</v>
      </c>
      <c r="P2" s="22">
        <f t="shared" ref="P2:Z2" si="0">C3/C2</f>
        <v>0.42628186516462463</v>
      </c>
      <c r="Q2" s="22">
        <f t="shared" si="0"/>
        <v>0.43575017946877243</v>
      </c>
      <c r="R2" s="22">
        <f t="shared" si="0"/>
        <v>0.47425415561210676</v>
      </c>
      <c r="S2" s="22">
        <f t="shared" si="0"/>
        <v>0.48612137203166228</v>
      </c>
      <c r="T2" s="22">
        <f t="shared" si="0"/>
        <v>0.48219930559154273</v>
      </c>
      <c r="U2" s="22">
        <f t="shared" si="0"/>
        <v>0.47647890167575208</v>
      </c>
      <c r="V2" s="22">
        <f t="shared" si="0"/>
        <v>0.48629935179728928</v>
      </c>
      <c r="W2" s="22">
        <f t="shared" si="0"/>
        <v>0.4674067748363222</v>
      </c>
      <c r="X2" s="22">
        <f t="shared" si="0"/>
        <v>0.47902416780665752</v>
      </c>
      <c r="Y2" s="22">
        <f t="shared" si="0"/>
        <v>0.50412673056443025</v>
      </c>
      <c r="Z2" s="22">
        <f t="shared" si="0"/>
        <v>0.50972162740899363</v>
      </c>
      <c r="AA2" s="23">
        <f>Z2-P2</f>
        <v>8.3439762244368998E-2</v>
      </c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3"/>
    </row>
    <row r="3" spans="1:41" x14ac:dyDescent="0.2">
      <c r="B3" s="20" t="s">
        <v>50</v>
      </c>
      <c r="C3" s="21">
        <v>734.1</v>
      </c>
      <c r="D3" s="21">
        <v>789.1</v>
      </c>
      <c r="E3" s="21">
        <v>875.9</v>
      </c>
      <c r="F3" s="21">
        <v>921.2</v>
      </c>
      <c r="G3" s="21">
        <v>930.5</v>
      </c>
      <c r="H3" s="21">
        <v>944</v>
      </c>
      <c r="I3" s="21">
        <v>990.3</v>
      </c>
      <c r="J3" s="21">
        <v>985.2</v>
      </c>
      <c r="K3" s="21">
        <v>1050.5</v>
      </c>
      <c r="L3" s="21">
        <v>1136.0999999999999</v>
      </c>
      <c r="M3" s="21">
        <v>1190.2</v>
      </c>
      <c r="O3" t="s">
        <v>57</v>
      </c>
      <c r="P3" s="22">
        <f t="shared" ref="P3:Z3" si="1">C4/C2</f>
        <v>0.47128505893966671</v>
      </c>
      <c r="Q3" s="22">
        <f t="shared" si="1"/>
        <v>0.50521839969076143</v>
      </c>
      <c r="R3" s="22">
        <f t="shared" si="1"/>
        <v>0.53819914451242623</v>
      </c>
      <c r="S3" s="22">
        <f t="shared" si="1"/>
        <v>0.5462796833773087</v>
      </c>
      <c r="T3" s="22">
        <f t="shared" si="1"/>
        <v>0.54827175208581647</v>
      </c>
      <c r="U3" s="22">
        <f t="shared" si="1"/>
        <v>0.54613365636987687</v>
      </c>
      <c r="V3" s="22">
        <f t="shared" si="1"/>
        <v>0.55416421135336869</v>
      </c>
      <c r="W3" s="22">
        <f t="shared" si="1"/>
        <v>0.53425372426226392</v>
      </c>
      <c r="X3" s="22">
        <f t="shared" si="1"/>
        <v>0.55075239398084819</v>
      </c>
      <c r="Y3" s="22">
        <f t="shared" si="1"/>
        <v>0.56292154774582892</v>
      </c>
      <c r="Z3" s="22">
        <f t="shared" si="1"/>
        <v>0.58321199143468949</v>
      </c>
      <c r="AA3" s="23">
        <f>Z3-P3</f>
        <v>0.11192693249502278</v>
      </c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</row>
    <row r="4" spans="1:41" x14ac:dyDescent="0.2">
      <c r="B4" s="20" t="s">
        <v>51</v>
      </c>
      <c r="C4" s="21">
        <v>811.6</v>
      </c>
      <c r="D4" s="21">
        <v>914.9</v>
      </c>
      <c r="E4" s="21">
        <v>994</v>
      </c>
      <c r="F4" s="21">
        <v>1035.2</v>
      </c>
      <c r="G4" s="21">
        <v>1058</v>
      </c>
      <c r="H4" s="21">
        <v>1082</v>
      </c>
      <c r="I4" s="21">
        <v>1128.5</v>
      </c>
      <c r="J4" s="21">
        <v>1126.0999999999999</v>
      </c>
      <c r="K4" s="21">
        <v>1207.8</v>
      </c>
      <c r="L4" s="21">
        <v>1268.5999999999999</v>
      </c>
      <c r="M4" s="21">
        <v>1361.8</v>
      </c>
      <c r="P4" s="23">
        <f>P3-P2</f>
        <v>4.5003193775042083E-2</v>
      </c>
      <c r="Z4" s="23">
        <f>Z3-Z2</f>
        <v>7.3490364025695865E-2</v>
      </c>
      <c r="AB4" s="23">
        <f>Z4-P4</f>
        <v>2.8487170250653782E-2</v>
      </c>
    </row>
    <row r="5" spans="1:41" x14ac:dyDescent="0.2">
      <c r="B5" s="20" t="s">
        <v>52</v>
      </c>
      <c r="C5" s="21">
        <v>834.9</v>
      </c>
      <c r="D5" s="21">
        <v>862.2</v>
      </c>
      <c r="E5" s="21">
        <v>884.9</v>
      </c>
      <c r="F5" s="21">
        <v>910.4</v>
      </c>
      <c r="G5" s="21">
        <v>920.3</v>
      </c>
      <c r="H5" s="21">
        <v>934.3</v>
      </c>
      <c r="I5" s="21">
        <v>959.4</v>
      </c>
      <c r="J5" s="21">
        <v>983.8</v>
      </c>
      <c r="K5" s="21">
        <v>1016.6</v>
      </c>
      <c r="L5" s="21">
        <v>1052.8</v>
      </c>
      <c r="M5" s="21">
        <v>1076.3</v>
      </c>
    </row>
    <row r="6" spans="1:41" x14ac:dyDescent="0.2">
      <c r="B6" s="20" t="s">
        <v>53</v>
      </c>
      <c r="C6" s="21">
        <v>481.1</v>
      </c>
      <c r="D6" s="21">
        <v>495.6</v>
      </c>
      <c r="E6" s="21">
        <v>490.6</v>
      </c>
      <c r="F6" s="21">
        <v>501.6</v>
      </c>
      <c r="G6" s="21">
        <v>501.9</v>
      </c>
      <c r="H6" s="21">
        <v>510.9</v>
      </c>
      <c r="I6" s="21">
        <v>518.6</v>
      </c>
      <c r="J6" s="21">
        <v>524.20000000000005</v>
      </c>
      <c r="K6" s="21">
        <v>535.29999999999995</v>
      </c>
      <c r="L6" s="21">
        <v>546.70000000000005</v>
      </c>
      <c r="M6" s="21">
        <v>556.79999999999995</v>
      </c>
    </row>
    <row r="7" spans="1:41" x14ac:dyDescent="0.2">
      <c r="B7" s="20" t="s">
        <v>54</v>
      </c>
      <c r="C7" s="21">
        <v>328.7</v>
      </c>
      <c r="D7" s="21">
        <v>327.3</v>
      </c>
      <c r="E7" s="21">
        <v>353.2</v>
      </c>
      <c r="F7" s="21">
        <v>368.9</v>
      </c>
      <c r="G7" s="21">
        <v>380</v>
      </c>
      <c r="H7" s="21">
        <v>398</v>
      </c>
      <c r="I7" s="21">
        <v>420.1</v>
      </c>
      <c r="J7" s="21">
        <v>459</v>
      </c>
      <c r="K7" s="21">
        <v>483.6</v>
      </c>
      <c r="L7" s="21">
        <v>521.6</v>
      </c>
      <c r="M7" s="21">
        <v>530.29999999999995</v>
      </c>
    </row>
    <row r="8" spans="1:41" x14ac:dyDescent="0.2">
      <c r="A8" s="20" t="s">
        <v>55</v>
      </c>
      <c r="B8" s="20" t="s">
        <v>49</v>
      </c>
      <c r="C8" s="21">
        <v>1777.7</v>
      </c>
      <c r="D8" s="21">
        <v>1810.9</v>
      </c>
      <c r="E8" s="21">
        <v>1835.1</v>
      </c>
      <c r="F8" s="21">
        <v>1839.3</v>
      </c>
      <c r="G8" s="21">
        <v>1856.5</v>
      </c>
      <c r="H8" s="21">
        <v>1886.5</v>
      </c>
      <c r="I8" s="21">
        <v>1930.7</v>
      </c>
      <c r="J8" s="21">
        <v>1993.4</v>
      </c>
      <c r="K8" s="21">
        <v>2049.6</v>
      </c>
      <c r="L8" s="21">
        <v>2094.1999999999998</v>
      </c>
      <c r="M8" s="21">
        <v>2153.9</v>
      </c>
    </row>
    <row r="9" spans="1:41" x14ac:dyDescent="0.2">
      <c r="B9" s="20" t="s">
        <v>50</v>
      </c>
      <c r="C9" s="21">
        <v>784.9</v>
      </c>
      <c r="D9" s="21">
        <v>789.1</v>
      </c>
      <c r="E9" s="21">
        <v>847.9</v>
      </c>
      <c r="F9" s="21">
        <v>870.9</v>
      </c>
      <c r="G9" s="21">
        <v>883.7</v>
      </c>
      <c r="H9" s="21">
        <v>918.1</v>
      </c>
      <c r="I9" s="21">
        <v>960</v>
      </c>
      <c r="J9" s="21">
        <v>995.1</v>
      </c>
      <c r="K9" s="21">
        <v>1036.8</v>
      </c>
      <c r="L9" s="21">
        <v>1086.0999999999999</v>
      </c>
      <c r="M9" s="21">
        <v>1112.5999999999999</v>
      </c>
    </row>
    <row r="10" spans="1:41" x14ac:dyDescent="0.2">
      <c r="B10" s="20" t="s">
        <v>51</v>
      </c>
      <c r="C10" s="21">
        <v>888.8</v>
      </c>
      <c r="D10" s="21">
        <v>914.9</v>
      </c>
      <c r="E10" s="21">
        <v>980.8</v>
      </c>
      <c r="F10" s="21">
        <v>992.2</v>
      </c>
      <c r="G10" s="21">
        <v>1008.1</v>
      </c>
      <c r="H10" s="21">
        <v>1039.7</v>
      </c>
      <c r="I10" s="21">
        <v>1076.9000000000001</v>
      </c>
      <c r="J10" s="21">
        <v>1121.2</v>
      </c>
      <c r="K10" s="21">
        <v>1175.0999999999999</v>
      </c>
      <c r="L10" s="21">
        <v>1213.3</v>
      </c>
      <c r="M10" s="21">
        <v>1274.4000000000001</v>
      </c>
      <c r="P10" s="21">
        <v>53</v>
      </c>
    </row>
    <row r="11" spans="1:41" x14ac:dyDescent="0.2">
      <c r="B11" s="20" t="s">
        <v>52</v>
      </c>
      <c r="C11" s="21">
        <v>855.5</v>
      </c>
      <c r="D11" s="21">
        <v>862.2</v>
      </c>
      <c r="E11" s="21">
        <v>864.6</v>
      </c>
      <c r="F11" s="21">
        <v>869</v>
      </c>
      <c r="G11" s="21">
        <v>871.5</v>
      </c>
      <c r="H11" s="21">
        <v>879.4</v>
      </c>
      <c r="I11" s="21">
        <v>899.5</v>
      </c>
      <c r="J11" s="21">
        <v>921.2</v>
      </c>
      <c r="K11" s="21">
        <v>942.3</v>
      </c>
      <c r="L11" s="21">
        <v>968.1</v>
      </c>
      <c r="M11" s="21">
        <v>981.6</v>
      </c>
    </row>
    <row r="12" spans="1:41" x14ac:dyDescent="0.2">
      <c r="B12" s="20" t="s">
        <v>53</v>
      </c>
      <c r="C12" s="21">
        <v>487.8</v>
      </c>
      <c r="D12" s="21">
        <v>495.6</v>
      </c>
      <c r="E12" s="21">
        <v>492.5</v>
      </c>
      <c r="F12" s="21">
        <v>496.2</v>
      </c>
      <c r="G12" s="21">
        <v>495.7</v>
      </c>
      <c r="H12" s="21">
        <v>505.3</v>
      </c>
      <c r="I12" s="21">
        <v>513.79999999999995</v>
      </c>
      <c r="J12" s="21">
        <v>514.6</v>
      </c>
      <c r="K12" s="21">
        <v>519.1</v>
      </c>
      <c r="L12" s="21">
        <v>520.70000000000005</v>
      </c>
      <c r="M12" s="21">
        <v>527.1</v>
      </c>
    </row>
    <row r="13" spans="1:41" x14ac:dyDescent="0.2">
      <c r="B13" s="20" t="s">
        <v>54</v>
      </c>
      <c r="C13" s="21">
        <v>329.3</v>
      </c>
      <c r="D13" s="21">
        <v>327.3</v>
      </c>
      <c r="E13" s="21">
        <v>345.2</v>
      </c>
      <c r="F13" s="21">
        <v>353.1</v>
      </c>
      <c r="G13" s="21">
        <v>365.1</v>
      </c>
      <c r="H13" s="21">
        <v>380.8</v>
      </c>
      <c r="I13" s="21">
        <v>400.7</v>
      </c>
      <c r="J13" s="21">
        <v>431.2</v>
      </c>
      <c r="K13" s="21">
        <v>449.4</v>
      </c>
      <c r="L13" s="21">
        <v>476.3</v>
      </c>
      <c r="M13" s="21">
        <v>482.3</v>
      </c>
    </row>
    <row r="16" spans="1:41" x14ac:dyDescent="0.2">
      <c r="C16">
        <f>M2-C2</f>
        <v>612.90000000000009</v>
      </c>
    </row>
    <row r="19" spans="1:25" x14ac:dyDescent="0.2">
      <c r="B19" t="s">
        <v>48</v>
      </c>
      <c r="H19" t="s">
        <v>55</v>
      </c>
    </row>
    <row r="20" spans="1:25" x14ac:dyDescent="0.2"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49</v>
      </c>
      <c r="I20" t="s">
        <v>50</v>
      </c>
      <c r="J20" t="s">
        <v>51</v>
      </c>
      <c r="K20" t="s">
        <v>52</v>
      </c>
      <c r="L20" t="s">
        <v>53</v>
      </c>
      <c r="M20" t="s">
        <v>54</v>
      </c>
    </row>
    <row r="21" spans="1:25" x14ac:dyDescent="0.2">
      <c r="A21" t="s">
        <v>37</v>
      </c>
      <c r="B21">
        <v>1722.1</v>
      </c>
      <c r="C21">
        <v>734.1</v>
      </c>
      <c r="D21">
        <v>811.6</v>
      </c>
      <c r="E21">
        <v>834.9</v>
      </c>
      <c r="F21">
        <v>481.1</v>
      </c>
      <c r="G21">
        <v>328.7</v>
      </c>
      <c r="H21">
        <v>1777.7</v>
      </c>
      <c r="I21">
        <v>784.9</v>
      </c>
      <c r="J21">
        <v>888.8</v>
      </c>
      <c r="K21">
        <v>855.5</v>
      </c>
      <c r="L21">
        <v>487.8</v>
      </c>
      <c r="M21">
        <v>329.3</v>
      </c>
    </row>
    <row r="22" spans="1:25" x14ac:dyDescent="0.2">
      <c r="A22" t="s">
        <v>38</v>
      </c>
      <c r="B22">
        <v>1810.9</v>
      </c>
      <c r="C22">
        <v>789.1</v>
      </c>
      <c r="D22">
        <v>914.9</v>
      </c>
      <c r="E22">
        <v>862.2</v>
      </c>
      <c r="F22">
        <v>495.6</v>
      </c>
      <c r="G22">
        <v>327.3</v>
      </c>
      <c r="H22">
        <v>1810.9</v>
      </c>
      <c r="I22">
        <v>789.1</v>
      </c>
      <c r="J22">
        <v>914.9</v>
      </c>
      <c r="K22">
        <v>862.2</v>
      </c>
      <c r="L22">
        <v>495.6</v>
      </c>
      <c r="M22">
        <v>327.3</v>
      </c>
    </row>
    <row r="23" spans="1:25" x14ac:dyDescent="0.2">
      <c r="A23" t="s">
        <v>39</v>
      </c>
      <c r="B23">
        <v>1846.9</v>
      </c>
      <c r="C23">
        <v>875.9</v>
      </c>
      <c r="D23">
        <v>994</v>
      </c>
      <c r="E23">
        <v>884.9</v>
      </c>
      <c r="F23">
        <v>490.6</v>
      </c>
      <c r="G23">
        <v>353.2</v>
      </c>
      <c r="H23">
        <v>1835.1</v>
      </c>
      <c r="I23">
        <v>847.9</v>
      </c>
      <c r="J23">
        <v>980.8</v>
      </c>
      <c r="K23">
        <v>864.6</v>
      </c>
      <c r="L23">
        <v>492.5</v>
      </c>
      <c r="M23">
        <v>345.2</v>
      </c>
      <c r="P23" s="20" t="s">
        <v>38</v>
      </c>
      <c r="Q23" s="20" t="s">
        <v>39</v>
      </c>
      <c r="R23" s="20" t="s">
        <v>40</v>
      </c>
      <c r="S23" s="20" t="s">
        <v>41</v>
      </c>
      <c r="T23" s="20" t="s">
        <v>42</v>
      </c>
      <c r="U23" s="20" t="s">
        <v>43</v>
      </c>
      <c r="V23" s="20" t="s">
        <v>44</v>
      </c>
      <c r="W23" s="20" t="s">
        <v>22</v>
      </c>
      <c r="X23" s="20" t="s">
        <v>21</v>
      </c>
      <c r="Y23" s="20" t="s">
        <v>20</v>
      </c>
    </row>
    <row r="24" spans="1:25" x14ac:dyDescent="0.2">
      <c r="A24" t="s">
        <v>40</v>
      </c>
      <c r="B24">
        <v>1895</v>
      </c>
      <c r="C24">
        <v>921.2</v>
      </c>
      <c r="D24">
        <v>1035.2</v>
      </c>
      <c r="E24">
        <v>910.4</v>
      </c>
      <c r="F24">
        <v>501.6</v>
      </c>
      <c r="G24">
        <v>368.9</v>
      </c>
      <c r="H24">
        <v>1839.3</v>
      </c>
      <c r="I24">
        <v>870.9</v>
      </c>
      <c r="J24">
        <v>992.2</v>
      </c>
      <c r="K24">
        <v>869</v>
      </c>
      <c r="L24">
        <v>496.2</v>
      </c>
      <c r="M24">
        <v>353.1</v>
      </c>
      <c r="O24" t="s">
        <v>58</v>
      </c>
      <c r="P24" s="17">
        <f t="shared" ref="P24:Y24" si="2">((D9-C9)/C9)*100*(C3/C2)</f>
        <v>0.22810343148062717</v>
      </c>
      <c r="Q24" s="17">
        <f t="shared" si="2"/>
        <v>3.2470042520293751</v>
      </c>
      <c r="R24" s="17">
        <f t="shared" si="2"/>
        <v>1.2864542492131685</v>
      </c>
      <c r="S24" s="17">
        <f t="shared" si="2"/>
        <v>0.71447394212944193</v>
      </c>
      <c r="T24" s="17">
        <f t="shared" si="2"/>
        <v>1.8770687011824214</v>
      </c>
      <c r="U24" s="17">
        <f t="shared" si="2"/>
        <v>2.1745415510526089</v>
      </c>
      <c r="V24" s="17">
        <f t="shared" si="2"/>
        <v>1.7780320050088403</v>
      </c>
      <c r="W24" s="17">
        <f t="shared" si="2"/>
        <v>1.9586838016957697</v>
      </c>
      <c r="X24" s="17">
        <f t="shared" si="2"/>
        <v>2.2777673102689233</v>
      </c>
      <c r="Y24" s="17">
        <f t="shared" si="2"/>
        <v>1.2300302329396375</v>
      </c>
    </row>
    <row r="25" spans="1:25" x14ac:dyDescent="0.2">
      <c r="A25" t="s">
        <v>41</v>
      </c>
      <c r="B25">
        <v>1929.7</v>
      </c>
      <c r="C25">
        <v>930.5</v>
      </c>
      <c r="D25">
        <v>1058</v>
      </c>
      <c r="E25">
        <v>920.3</v>
      </c>
      <c r="F25">
        <v>501.9</v>
      </c>
      <c r="G25">
        <v>380</v>
      </c>
      <c r="H25">
        <v>1856.5</v>
      </c>
      <c r="I25">
        <v>883.7</v>
      </c>
      <c r="J25">
        <v>1008.1</v>
      </c>
      <c r="K25">
        <v>871.5</v>
      </c>
      <c r="L25">
        <v>495.7</v>
      </c>
      <c r="M25">
        <v>365.1</v>
      </c>
      <c r="O25" t="s">
        <v>59</v>
      </c>
      <c r="P25" s="17">
        <f t="shared" ref="P25:Y25" si="3">((D10-C10)/C10)*100*(C4/C2)</f>
        <v>1.3839491492265203</v>
      </c>
      <c r="Q25" s="17">
        <f t="shared" si="3"/>
        <v>3.6390744933458481</v>
      </c>
      <c r="R25" s="17">
        <f t="shared" si="3"/>
        <v>0.62555773322203378</v>
      </c>
      <c r="S25" s="17">
        <f t="shared" si="3"/>
        <v>0.87541291732505488</v>
      </c>
      <c r="T25" s="17">
        <f t="shared" si="3"/>
        <v>1.7186179313472683</v>
      </c>
      <c r="U25" s="17">
        <f t="shared" si="3"/>
        <v>1.9540417444416123</v>
      </c>
      <c r="V25" s="17">
        <f t="shared" si="3"/>
        <v>2.2796429160510914</v>
      </c>
      <c r="W25" s="17">
        <f t="shared" si="3"/>
        <v>2.5683442506007803</v>
      </c>
      <c r="X25" s="17">
        <f t="shared" si="3"/>
        <v>1.7903788145747959</v>
      </c>
      <c r="Y25" s="17">
        <f t="shared" si="3"/>
        <v>2.8347899585650889</v>
      </c>
    </row>
    <row r="26" spans="1:25" x14ac:dyDescent="0.2">
      <c r="A26" t="s">
        <v>42</v>
      </c>
      <c r="B26">
        <v>1981.2</v>
      </c>
      <c r="C26">
        <v>944</v>
      </c>
      <c r="D26">
        <v>1082</v>
      </c>
      <c r="E26">
        <v>934.3</v>
      </c>
      <c r="F26">
        <v>510.9</v>
      </c>
      <c r="G26">
        <v>398</v>
      </c>
      <c r="H26">
        <v>1886.5</v>
      </c>
      <c r="I26">
        <v>918.1</v>
      </c>
      <c r="J26">
        <v>1039.7</v>
      </c>
      <c r="K26">
        <v>879.4</v>
      </c>
      <c r="L26">
        <v>505.3</v>
      </c>
      <c r="M26">
        <v>380.8</v>
      </c>
      <c r="O26" t="s">
        <v>64</v>
      </c>
      <c r="P26" s="17">
        <f t="shared" ref="P26:Y26" si="4">((D11-C11)/C11)*100*(C5/C2)</f>
        <v>0.37969150722595046</v>
      </c>
      <c r="Q26" s="17">
        <f t="shared" si="4"/>
        <v>0.13253078579711619</v>
      </c>
      <c r="R26" s="17">
        <f t="shared" si="4"/>
        <v>0.24383062905629371</v>
      </c>
      <c r="S26" s="17">
        <f t="shared" si="4"/>
        <v>0.1382112093177188</v>
      </c>
      <c r="T26" s="17">
        <f t="shared" si="4"/>
        <v>0.43231402501305743</v>
      </c>
      <c r="U26" s="17">
        <f t="shared" si="4"/>
        <v>1.0778730804150796</v>
      </c>
      <c r="V26" s="17">
        <f t="shared" si="4"/>
        <v>1.1365673917579453</v>
      </c>
      <c r="W26" s="17">
        <f t="shared" si="4"/>
        <v>1.0690695111435395</v>
      </c>
      <c r="X26" s="17">
        <f t="shared" si="4"/>
        <v>1.2692348508967455</v>
      </c>
      <c r="Y26" s="17">
        <f t="shared" si="4"/>
        <v>0.65145225340106583</v>
      </c>
    </row>
    <row r="27" spans="1:25" x14ac:dyDescent="0.2">
      <c r="A27" t="s">
        <v>43</v>
      </c>
      <c r="B27">
        <v>2036.4</v>
      </c>
      <c r="C27">
        <v>990.3</v>
      </c>
      <c r="D27">
        <v>1128.5</v>
      </c>
      <c r="E27">
        <v>959.4</v>
      </c>
      <c r="F27">
        <v>518.6</v>
      </c>
      <c r="G27">
        <v>420.1</v>
      </c>
      <c r="H27">
        <v>1930.7</v>
      </c>
      <c r="I27">
        <v>960</v>
      </c>
      <c r="J27">
        <v>1076.9000000000001</v>
      </c>
      <c r="K27">
        <v>899.5</v>
      </c>
      <c r="L27">
        <v>513.79999999999995</v>
      </c>
      <c r="M27">
        <v>400.7</v>
      </c>
      <c r="O27" t="s">
        <v>60</v>
      </c>
      <c r="P27" s="17">
        <f t="shared" ref="P27:Y27" si="5">((D12-C12)/C12)*100*(C6/C2)</f>
        <v>0.44671424009403043</v>
      </c>
      <c r="Q27" s="17">
        <f t="shared" si="5"/>
        <v>-0.17118559832127794</v>
      </c>
      <c r="R27" s="17">
        <f t="shared" si="5"/>
        <v>0.19956282897421959</v>
      </c>
      <c r="S27" s="17">
        <f t="shared" si="5"/>
        <v>-2.6672366981141105E-2</v>
      </c>
      <c r="T27" s="17">
        <f t="shared" si="5"/>
        <v>0.5037090026725054</v>
      </c>
      <c r="U27" s="17">
        <f t="shared" si="5"/>
        <v>0.43378767739130275</v>
      </c>
      <c r="V27" s="17">
        <f t="shared" si="5"/>
        <v>3.9652019504270559E-2</v>
      </c>
      <c r="W27" s="17">
        <f t="shared" si="5"/>
        <v>0.21747550517211681</v>
      </c>
      <c r="X27" s="17">
        <f t="shared" si="5"/>
        <v>7.523632355730317E-2</v>
      </c>
      <c r="Y27" s="17">
        <f t="shared" si="5"/>
        <v>0.29817047434643695</v>
      </c>
    </row>
    <row r="28" spans="1:25" x14ac:dyDescent="0.2">
      <c r="A28" t="s">
        <v>44</v>
      </c>
      <c r="B28">
        <v>2107.8000000000002</v>
      </c>
      <c r="C28">
        <v>985.2</v>
      </c>
      <c r="D28">
        <v>1126.0999999999999</v>
      </c>
      <c r="E28">
        <v>983.8</v>
      </c>
      <c r="F28">
        <v>524.20000000000005</v>
      </c>
      <c r="G28">
        <v>459</v>
      </c>
      <c r="H28">
        <v>1993.4</v>
      </c>
      <c r="I28">
        <v>995.1</v>
      </c>
      <c r="J28">
        <v>1121.2</v>
      </c>
      <c r="K28">
        <v>921.2</v>
      </c>
      <c r="L28">
        <v>514.6</v>
      </c>
      <c r="M28">
        <v>431.2</v>
      </c>
      <c r="O28" t="s">
        <v>61</v>
      </c>
      <c r="P28" s="17">
        <f t="shared" ref="P28:Y28" si="6">((D13-C13)/C13)*100*(C7/C2)</f>
        <v>-0.11592566671321444</v>
      </c>
      <c r="Q28" s="17">
        <f t="shared" si="6"/>
        <v>0.98845877740349974</v>
      </c>
      <c r="R28" s="17">
        <f t="shared" si="6"/>
        <v>0.43765673675603417</v>
      </c>
      <c r="S28" s="17">
        <f t="shared" si="6"/>
        <v>0.66158091655588758</v>
      </c>
      <c r="T28" s="17">
        <f t="shared" si="6"/>
        <v>0.84680150114088903</v>
      </c>
      <c r="U28" s="17">
        <f t="shared" si="6"/>
        <v>1.049810445074455</v>
      </c>
      <c r="V28" s="17">
        <f t="shared" si="6"/>
        <v>1.5702546569823768</v>
      </c>
      <c r="W28" s="17">
        <f t="shared" si="6"/>
        <v>0.91912784056251118</v>
      </c>
      <c r="X28" s="17">
        <f t="shared" si="6"/>
        <v>1.3199785456456019</v>
      </c>
      <c r="Y28" s="17">
        <f t="shared" si="6"/>
        <v>0.29156233363451006</v>
      </c>
    </row>
    <row r="29" spans="1:25" x14ac:dyDescent="0.2">
      <c r="A29" t="s">
        <v>45</v>
      </c>
      <c r="B29">
        <v>2193</v>
      </c>
      <c r="C29">
        <v>1050.5</v>
      </c>
      <c r="D29">
        <v>1207.8</v>
      </c>
      <c r="E29">
        <v>1016.6</v>
      </c>
      <c r="F29">
        <v>535.29999999999995</v>
      </c>
      <c r="G29">
        <v>483.6</v>
      </c>
      <c r="H29">
        <v>2049.6</v>
      </c>
      <c r="I29">
        <v>1036.8</v>
      </c>
      <c r="J29">
        <v>1175.0999999999999</v>
      </c>
      <c r="K29">
        <v>942.3</v>
      </c>
      <c r="L29">
        <v>519.1</v>
      </c>
      <c r="M29">
        <v>449.4</v>
      </c>
      <c r="O29" t="s">
        <v>63</v>
      </c>
      <c r="P29" s="17">
        <f>P25-P24</f>
        <v>1.1558457177458932</v>
      </c>
      <c r="Q29" s="17">
        <f t="shared" ref="Q29:Y29" si="7">Q25-Q24</f>
        <v>0.39207024131647294</v>
      </c>
      <c r="R29" s="17">
        <f t="shared" si="7"/>
        <v>-0.66089651599113475</v>
      </c>
      <c r="S29" s="17">
        <f t="shared" si="7"/>
        <v>0.16093897519561295</v>
      </c>
      <c r="T29" s="17">
        <f t="shared" si="7"/>
        <v>-0.15845076983515316</v>
      </c>
      <c r="U29" s="17">
        <f t="shared" si="7"/>
        <v>-0.22049980661099666</v>
      </c>
      <c r="V29" s="17">
        <f t="shared" si="7"/>
        <v>0.50161091104225108</v>
      </c>
      <c r="W29" s="17">
        <f t="shared" si="7"/>
        <v>0.60966044890501059</v>
      </c>
      <c r="X29" s="17">
        <f t="shared" si="7"/>
        <v>-0.48738849569412745</v>
      </c>
      <c r="Y29" s="17">
        <f t="shared" si="7"/>
        <v>1.6047597256254513</v>
      </c>
    </row>
    <row r="30" spans="1:25" x14ac:dyDescent="0.2">
      <c r="A30" t="s">
        <v>46</v>
      </c>
      <c r="B30">
        <v>2253.6</v>
      </c>
      <c r="C30">
        <v>1136.0999999999999</v>
      </c>
      <c r="D30">
        <v>1268.5999999999999</v>
      </c>
      <c r="E30">
        <v>1052.8</v>
      </c>
      <c r="F30">
        <v>546.70000000000005</v>
      </c>
      <c r="G30">
        <v>521.6</v>
      </c>
      <c r="H30">
        <v>2094.1999999999998</v>
      </c>
      <c r="I30">
        <v>1086.0999999999999</v>
      </c>
      <c r="J30">
        <v>1213.3</v>
      </c>
      <c r="K30">
        <v>968.1</v>
      </c>
      <c r="L30">
        <v>520.70000000000005</v>
      </c>
      <c r="M30">
        <v>476.3</v>
      </c>
      <c r="O30" t="s">
        <v>62</v>
      </c>
      <c r="P30" s="17">
        <f t="shared" ref="P30:Y30" si="8">((D8-C8)/C8)*100*(C2/C2)</f>
        <v>1.8675817066996707</v>
      </c>
      <c r="Q30" s="17">
        <f t="shared" si="8"/>
        <v>1.3363520901209243</v>
      </c>
      <c r="R30" s="17">
        <f t="shared" si="8"/>
        <v>0.22887036128821564</v>
      </c>
      <c r="S30" s="17">
        <f t="shared" si="8"/>
        <v>0.9351383678573395</v>
      </c>
      <c r="T30" s="17">
        <f t="shared" si="8"/>
        <v>1.6159439806086722</v>
      </c>
      <c r="U30" s="17">
        <f t="shared" si="8"/>
        <v>2.3429631592896922</v>
      </c>
      <c r="V30" s="17">
        <f t="shared" si="8"/>
        <v>3.2475268037499374</v>
      </c>
      <c r="W30" s="17">
        <f t="shared" si="8"/>
        <v>2.819303702217308</v>
      </c>
      <c r="X30" s="17">
        <f t="shared" si="8"/>
        <v>2.1760343481654916</v>
      </c>
      <c r="Y30" s="17">
        <f t="shared" si="8"/>
        <v>2.8507305892465036</v>
      </c>
    </row>
    <row r="31" spans="1:25" x14ac:dyDescent="0.2">
      <c r="A31" t="s">
        <v>47</v>
      </c>
      <c r="B31">
        <v>2335</v>
      </c>
      <c r="C31">
        <v>1190.2</v>
      </c>
      <c r="D31">
        <v>1361.8</v>
      </c>
      <c r="E31">
        <v>1076.3</v>
      </c>
      <c r="F31">
        <v>556.79999999999995</v>
      </c>
      <c r="G31">
        <v>530.29999999999995</v>
      </c>
      <c r="H31">
        <v>2153.9</v>
      </c>
      <c r="I31">
        <v>1112.5999999999999</v>
      </c>
      <c r="J31">
        <v>1274.4000000000001</v>
      </c>
      <c r="K31">
        <v>981.6</v>
      </c>
      <c r="L31">
        <v>527.1</v>
      </c>
      <c r="M31">
        <v>482.3</v>
      </c>
      <c r="P31" s="17">
        <f>SUM(P26:P29)</f>
        <v>1.8663257983526595</v>
      </c>
      <c r="Q31" s="17">
        <f t="shared" ref="Q31:Y31" si="9">SUM(Q26:Q29)</f>
        <v>1.3418742061958109</v>
      </c>
      <c r="R31" s="17">
        <f t="shared" si="9"/>
        <v>0.2201536787954127</v>
      </c>
      <c r="S31" s="17">
        <f t="shared" si="9"/>
        <v>0.93405873408807827</v>
      </c>
      <c r="T31" s="17">
        <f t="shared" si="9"/>
        <v>1.6243737589912985</v>
      </c>
      <c r="U31" s="17">
        <f t="shared" si="9"/>
        <v>2.3409713962698406</v>
      </c>
      <c r="V31" s="17">
        <f t="shared" si="9"/>
        <v>3.248084979286844</v>
      </c>
      <c r="W31" s="17">
        <f t="shared" si="9"/>
        <v>2.8153333057831782</v>
      </c>
      <c r="X31" s="17">
        <f t="shared" si="9"/>
        <v>2.1770612244055227</v>
      </c>
      <c r="Y31" s="17">
        <f t="shared" si="9"/>
        <v>2.8459447870074639</v>
      </c>
    </row>
    <row r="36" spans="1:13" x14ac:dyDescent="0.2">
      <c r="B36" s="20" t="s">
        <v>48</v>
      </c>
      <c r="C36" s="20" t="s">
        <v>37</v>
      </c>
      <c r="D36" s="20" t="s">
        <v>38</v>
      </c>
      <c r="E36" s="20" t="s">
        <v>39</v>
      </c>
      <c r="F36" s="20" t="s">
        <v>40</v>
      </c>
      <c r="G36" s="20" t="s">
        <v>41</v>
      </c>
      <c r="H36" s="20" t="s">
        <v>42</v>
      </c>
      <c r="I36" s="20" t="s">
        <v>43</v>
      </c>
      <c r="J36" s="20" t="s">
        <v>44</v>
      </c>
      <c r="K36" s="20" t="s">
        <v>45</v>
      </c>
      <c r="L36" s="20" t="s">
        <v>46</v>
      </c>
      <c r="M36" s="20" t="s">
        <v>47</v>
      </c>
    </row>
    <row r="37" spans="1:13" x14ac:dyDescent="0.2">
      <c r="B37" s="20" t="s">
        <v>49</v>
      </c>
      <c r="C37" s="21">
        <v>1722.1</v>
      </c>
      <c r="D37" s="21">
        <v>1810.9</v>
      </c>
      <c r="E37" s="21">
        <v>1846.9</v>
      </c>
      <c r="F37" s="21">
        <v>1895</v>
      </c>
      <c r="G37" s="21">
        <v>1929.7</v>
      </c>
      <c r="H37" s="21">
        <v>1981.2</v>
      </c>
      <c r="I37" s="21">
        <v>2036.4</v>
      </c>
      <c r="J37" s="21">
        <v>2107.8000000000002</v>
      </c>
      <c r="K37" s="21">
        <v>2193</v>
      </c>
      <c r="L37" s="21">
        <v>2253.6</v>
      </c>
      <c r="M37" s="21">
        <v>2335</v>
      </c>
    </row>
    <row r="38" spans="1:13" x14ac:dyDescent="0.2">
      <c r="B38" s="20" t="s">
        <v>50</v>
      </c>
      <c r="C38" s="21">
        <v>734.1</v>
      </c>
      <c r="D38" s="21">
        <v>789.1</v>
      </c>
      <c r="E38" s="21">
        <v>875.9</v>
      </c>
      <c r="F38" s="21">
        <v>921.2</v>
      </c>
      <c r="G38" s="21">
        <v>930.5</v>
      </c>
      <c r="H38" s="21">
        <v>944</v>
      </c>
      <c r="I38" s="21">
        <v>990.3</v>
      </c>
      <c r="J38" s="21">
        <v>985.2</v>
      </c>
      <c r="K38" s="21">
        <v>1050.5</v>
      </c>
      <c r="L38" s="21">
        <v>1136.0999999999999</v>
      </c>
      <c r="M38" s="21">
        <v>1190.2</v>
      </c>
    </row>
    <row r="39" spans="1:13" x14ac:dyDescent="0.2">
      <c r="B39" s="20" t="s">
        <v>51</v>
      </c>
      <c r="C39" s="21">
        <v>811.6</v>
      </c>
      <c r="D39" s="21">
        <v>914.9</v>
      </c>
      <c r="E39" s="21">
        <v>994</v>
      </c>
      <c r="F39" s="21">
        <v>1035.2</v>
      </c>
      <c r="G39" s="21">
        <v>1058</v>
      </c>
      <c r="H39" s="21">
        <v>1082</v>
      </c>
      <c r="I39" s="21">
        <v>1128.5</v>
      </c>
      <c r="J39" s="21">
        <v>1126.0999999999999</v>
      </c>
      <c r="K39" s="21">
        <v>1207.8</v>
      </c>
      <c r="L39" s="21">
        <v>1268.5999999999999</v>
      </c>
      <c r="M39" s="21">
        <v>1361.8</v>
      </c>
    </row>
    <row r="40" spans="1:13" x14ac:dyDescent="0.2">
      <c r="B40" s="20" t="s">
        <v>52</v>
      </c>
      <c r="C40" s="21">
        <v>834.9</v>
      </c>
      <c r="D40" s="21">
        <v>862.2</v>
      </c>
      <c r="E40" s="21">
        <v>884.9</v>
      </c>
      <c r="F40" s="21">
        <v>910.4</v>
      </c>
      <c r="G40" s="21">
        <v>920.3</v>
      </c>
      <c r="H40" s="21">
        <v>934.3</v>
      </c>
      <c r="I40" s="21">
        <v>959.4</v>
      </c>
      <c r="J40" s="21">
        <v>983.8</v>
      </c>
      <c r="K40" s="21">
        <v>1016.6</v>
      </c>
      <c r="L40" s="21">
        <v>1052.8</v>
      </c>
      <c r="M40" s="21">
        <v>1076.3</v>
      </c>
    </row>
    <row r="41" spans="1:13" x14ac:dyDescent="0.2">
      <c r="B41" s="20" t="s">
        <v>53</v>
      </c>
      <c r="C41" s="21">
        <v>481.1</v>
      </c>
      <c r="D41" s="21">
        <v>495.6</v>
      </c>
      <c r="E41" s="21">
        <v>490.6</v>
      </c>
      <c r="F41" s="21">
        <v>501.6</v>
      </c>
      <c r="G41" s="21">
        <v>501.9</v>
      </c>
      <c r="H41" s="21">
        <v>510.9</v>
      </c>
      <c r="I41" s="21">
        <v>518.6</v>
      </c>
      <c r="J41" s="21">
        <v>524.20000000000005</v>
      </c>
      <c r="K41" s="21">
        <v>535.29999999999995</v>
      </c>
      <c r="L41" s="21">
        <v>546.70000000000005</v>
      </c>
      <c r="M41" s="21">
        <v>556.79999999999995</v>
      </c>
    </row>
    <row r="42" spans="1:13" x14ac:dyDescent="0.2">
      <c r="B42" s="20" t="s">
        <v>54</v>
      </c>
      <c r="C42" s="21">
        <v>328.7</v>
      </c>
      <c r="D42" s="21">
        <v>327.3</v>
      </c>
      <c r="E42" s="21">
        <v>353.2</v>
      </c>
      <c r="F42" s="21">
        <v>368.9</v>
      </c>
      <c r="G42" s="21">
        <v>380</v>
      </c>
      <c r="H42" s="21">
        <v>398</v>
      </c>
      <c r="I42" s="21">
        <v>420.1</v>
      </c>
      <c r="J42" s="21">
        <v>459</v>
      </c>
      <c r="K42" s="21">
        <v>483.6</v>
      </c>
      <c r="L42" s="21">
        <v>521.6</v>
      </c>
      <c r="M42" s="21">
        <v>530.29999999999995</v>
      </c>
    </row>
    <row r="43" spans="1:13" x14ac:dyDescent="0.2">
      <c r="A43" s="20"/>
      <c r="B43" s="20" t="s">
        <v>55</v>
      </c>
    </row>
    <row r="44" spans="1:13" x14ac:dyDescent="0.2">
      <c r="B44" s="20" t="s">
        <v>49</v>
      </c>
      <c r="C44" s="21">
        <v>1777.7</v>
      </c>
      <c r="D44" s="21">
        <v>1810.9</v>
      </c>
      <c r="E44" s="21">
        <v>1835.1</v>
      </c>
      <c r="F44" s="21">
        <v>1839.3</v>
      </c>
      <c r="G44" s="21">
        <v>1856.5</v>
      </c>
      <c r="H44" s="21">
        <v>1886.5</v>
      </c>
      <c r="I44" s="21">
        <v>1930.7</v>
      </c>
      <c r="J44" s="21">
        <v>1993.4</v>
      </c>
      <c r="K44" s="21">
        <v>2049.6</v>
      </c>
      <c r="L44" s="21">
        <v>2094.1999999999998</v>
      </c>
      <c r="M44" s="21">
        <v>2153.9</v>
      </c>
    </row>
    <row r="45" spans="1:13" x14ac:dyDescent="0.2">
      <c r="B45" s="20" t="s">
        <v>50</v>
      </c>
      <c r="C45" s="21">
        <v>784.9</v>
      </c>
      <c r="D45" s="21">
        <v>789.1</v>
      </c>
      <c r="E45" s="21">
        <v>847.9</v>
      </c>
      <c r="F45" s="21">
        <v>870.9</v>
      </c>
      <c r="G45" s="21">
        <v>883.7</v>
      </c>
      <c r="H45" s="21">
        <v>918.1</v>
      </c>
      <c r="I45" s="21">
        <v>960</v>
      </c>
      <c r="J45" s="21">
        <v>995.1</v>
      </c>
      <c r="K45" s="21">
        <v>1036.8</v>
      </c>
      <c r="L45" s="21">
        <v>1086.0999999999999</v>
      </c>
      <c r="M45" s="21">
        <v>1112.5999999999999</v>
      </c>
    </row>
    <row r="46" spans="1:13" x14ac:dyDescent="0.2">
      <c r="B46" s="20" t="s">
        <v>51</v>
      </c>
      <c r="C46" s="21">
        <v>888.8</v>
      </c>
      <c r="D46" s="21">
        <v>914.9</v>
      </c>
      <c r="E46" s="21">
        <v>980.8</v>
      </c>
      <c r="F46" s="21">
        <v>992.2</v>
      </c>
      <c r="G46" s="21">
        <v>1008.1</v>
      </c>
      <c r="H46" s="21">
        <v>1039.7</v>
      </c>
      <c r="I46" s="21">
        <v>1076.9000000000001</v>
      </c>
      <c r="J46" s="21">
        <v>1121.2</v>
      </c>
      <c r="K46" s="21">
        <v>1175.0999999999999</v>
      </c>
      <c r="L46" s="21">
        <v>1213.3</v>
      </c>
      <c r="M46" s="21">
        <v>1274.4000000000001</v>
      </c>
    </row>
    <row r="47" spans="1:13" x14ac:dyDescent="0.2">
      <c r="B47" s="20" t="s">
        <v>52</v>
      </c>
      <c r="C47" s="21">
        <v>855.5</v>
      </c>
      <c r="D47" s="21">
        <v>862.2</v>
      </c>
      <c r="E47" s="21">
        <v>864.6</v>
      </c>
      <c r="F47" s="21">
        <v>869</v>
      </c>
      <c r="G47" s="21">
        <v>871.5</v>
      </c>
      <c r="H47" s="21">
        <v>879.4</v>
      </c>
      <c r="I47" s="21">
        <v>899.5</v>
      </c>
      <c r="J47" s="21">
        <v>921.2</v>
      </c>
      <c r="K47" s="21">
        <v>942.3</v>
      </c>
      <c r="L47" s="21">
        <v>968.1</v>
      </c>
      <c r="M47" s="21">
        <v>981.6</v>
      </c>
    </row>
    <row r="48" spans="1:13" x14ac:dyDescent="0.2">
      <c r="B48" s="20" t="s">
        <v>53</v>
      </c>
      <c r="C48" s="21">
        <v>487.8</v>
      </c>
      <c r="D48" s="21">
        <v>495.6</v>
      </c>
      <c r="E48" s="21">
        <v>492.5</v>
      </c>
      <c r="F48" s="21">
        <v>496.2</v>
      </c>
      <c r="G48" s="21">
        <v>495.7</v>
      </c>
      <c r="H48" s="21">
        <v>505.3</v>
      </c>
      <c r="I48" s="21">
        <v>513.79999999999995</v>
      </c>
      <c r="J48" s="21">
        <v>514.6</v>
      </c>
      <c r="K48" s="21">
        <v>519.1</v>
      </c>
      <c r="L48" s="21">
        <v>520.70000000000005</v>
      </c>
      <c r="M48" s="21">
        <v>527.1</v>
      </c>
    </row>
    <row r="49" spans="2:13" x14ac:dyDescent="0.2">
      <c r="B49" s="20" t="s">
        <v>54</v>
      </c>
      <c r="C49" s="21">
        <v>329.3</v>
      </c>
      <c r="D49" s="21">
        <v>327.3</v>
      </c>
      <c r="E49" s="21">
        <v>345.2</v>
      </c>
      <c r="F49" s="21">
        <v>353.1</v>
      </c>
      <c r="G49" s="21">
        <v>365.1</v>
      </c>
      <c r="H49" s="21">
        <v>380.8</v>
      </c>
      <c r="I49" s="21">
        <v>400.7</v>
      </c>
      <c r="J49" s="21">
        <v>431.2</v>
      </c>
      <c r="K49" s="21">
        <v>449.4</v>
      </c>
      <c r="L49" s="21">
        <v>476.3</v>
      </c>
      <c r="M49" s="21">
        <v>482.3</v>
      </c>
    </row>
    <row r="50" spans="2:13" x14ac:dyDescent="0.2">
      <c r="B50" s="20" t="s">
        <v>65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Forkert</vt:lpstr>
      <vt:lpstr>Rigtigt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2020-10-06T06:29:29Z</dcterms:created>
  <dcterms:modified xsi:type="dcterms:W3CDTF">2020-10-20T07:23:54Z</dcterms:modified>
</cp:coreProperties>
</file>