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codeName="Denne_projektmappe"/>
  <mc:AlternateContent xmlns:mc="http://schemas.openxmlformats.org/markup-compatibility/2006">
    <mc:Choice Requires="x15">
      <x15ac:absPath xmlns:x15ac="http://schemas.microsoft.com/office/spreadsheetml/2010/11/ac" url="/Users/Japee/Documents/University/2. Sem /Samf B/Metode opgaver /"/>
    </mc:Choice>
  </mc:AlternateContent>
  <xr:revisionPtr revIDLastSave="0" documentId="13_ncr:1_{C7BE8164-E74D-3B40-B9C4-D207174BA716}" xr6:coauthVersionLast="46" xr6:coauthVersionMax="46" xr10:uidLastSave="{00000000-0000-0000-0000-000000000000}"/>
  <bookViews>
    <workbookView xWindow="0" yWindow="460" windowWidth="25600" windowHeight="14160" xr2:uid="{00000000-000D-0000-FFFF-FFFF00000000}"/>
  </bookViews>
  <sheets>
    <sheet name="Ark1" sheetId="1" r:id="rId1"/>
  </sheets>
  <definedNames>
    <definedName name="Brødtekst" localSheetId="0">'Ark1'!$A$2</definedName>
    <definedName name="xl0" localSheetId="0">'Ark1'!$B$60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3" i="1" l="1"/>
  <c r="J90" i="1"/>
  <c r="R91" i="1"/>
  <c r="S91" i="1"/>
  <c r="T91" i="1"/>
  <c r="U91" i="1"/>
  <c r="V91" i="1"/>
  <c r="W91" i="1"/>
  <c r="X91" i="1"/>
  <c r="Y91" i="1"/>
  <c r="Z91" i="1"/>
  <c r="AA91" i="1"/>
  <c r="R92" i="1"/>
  <c r="S92" i="1"/>
  <c r="T92" i="1"/>
  <c r="U92" i="1"/>
  <c r="V92" i="1"/>
  <c r="W92" i="1"/>
  <c r="X92" i="1"/>
  <c r="Y92" i="1"/>
  <c r="Z92" i="1"/>
  <c r="AA92" i="1"/>
  <c r="R93" i="1"/>
  <c r="S93" i="1"/>
  <c r="T93" i="1"/>
  <c r="U93" i="1"/>
  <c r="V93" i="1"/>
  <c r="W93" i="1"/>
  <c r="X93" i="1"/>
  <c r="Y93" i="1"/>
  <c r="Z93" i="1"/>
  <c r="AA93" i="1"/>
  <c r="R94" i="1"/>
  <c r="S94" i="1"/>
  <c r="T94" i="1"/>
  <c r="U94" i="1"/>
  <c r="V94" i="1"/>
  <c r="W94" i="1"/>
  <c r="X94" i="1"/>
  <c r="Y94" i="1"/>
  <c r="Z94" i="1"/>
  <c r="AA94" i="1"/>
  <c r="R95" i="1"/>
  <c r="S95" i="1"/>
  <c r="T95" i="1"/>
  <c r="U95" i="1"/>
  <c r="V95" i="1"/>
  <c r="W95" i="1"/>
  <c r="X95" i="1"/>
  <c r="Y95" i="1"/>
  <c r="Z95" i="1"/>
  <c r="AA95" i="1"/>
  <c r="R96" i="1"/>
  <c r="S96" i="1"/>
  <c r="T96" i="1"/>
  <c r="U96" i="1"/>
  <c r="V96" i="1"/>
  <c r="W96" i="1"/>
  <c r="X96" i="1"/>
  <c r="Y96" i="1"/>
  <c r="Z96" i="1"/>
  <c r="AA96" i="1"/>
  <c r="R97" i="1"/>
  <c r="S97" i="1"/>
  <c r="T97" i="1"/>
  <c r="U97" i="1"/>
  <c r="V97" i="1"/>
  <c r="W97" i="1"/>
  <c r="X97" i="1"/>
  <c r="Y97" i="1"/>
  <c r="Z97" i="1"/>
  <c r="AA97" i="1"/>
  <c r="Q92" i="1"/>
  <c r="Q93" i="1"/>
  <c r="Q94" i="1"/>
  <c r="Q95" i="1"/>
  <c r="Q96" i="1"/>
  <c r="Q97" i="1"/>
  <c r="Q91" i="1"/>
  <c r="R83" i="1"/>
  <c r="AA83" i="1"/>
  <c r="AA84" i="1"/>
  <c r="AA85" i="1"/>
  <c r="AA86" i="1"/>
  <c r="AA87" i="1"/>
  <c r="AA88" i="1"/>
  <c r="AA89" i="1"/>
  <c r="S83" i="1"/>
  <c r="T83" i="1"/>
  <c r="U83" i="1"/>
  <c r="V83" i="1"/>
  <c r="W83" i="1"/>
  <c r="X83" i="1"/>
  <c r="Y83" i="1"/>
  <c r="Z83" i="1"/>
  <c r="R84" i="1"/>
  <c r="S84" i="1"/>
  <c r="T84" i="1"/>
  <c r="U84" i="1"/>
  <c r="V84" i="1"/>
  <c r="W84" i="1"/>
  <c r="X84" i="1"/>
  <c r="Y84" i="1"/>
  <c r="Z84" i="1"/>
  <c r="R85" i="1"/>
  <c r="S85" i="1"/>
  <c r="T85" i="1"/>
  <c r="U85" i="1"/>
  <c r="V85" i="1"/>
  <c r="W85" i="1"/>
  <c r="X85" i="1"/>
  <c r="Y85" i="1"/>
  <c r="Z85" i="1"/>
  <c r="R86" i="1"/>
  <c r="S86" i="1"/>
  <c r="T86" i="1"/>
  <c r="U86" i="1"/>
  <c r="V86" i="1"/>
  <c r="W86" i="1"/>
  <c r="X86" i="1"/>
  <c r="Y86" i="1"/>
  <c r="Z86" i="1"/>
  <c r="R87" i="1"/>
  <c r="S87" i="1"/>
  <c r="T87" i="1"/>
  <c r="U87" i="1"/>
  <c r="V87" i="1"/>
  <c r="W87" i="1"/>
  <c r="X87" i="1"/>
  <c r="Y87" i="1"/>
  <c r="Z87" i="1"/>
  <c r="R88" i="1"/>
  <c r="S88" i="1"/>
  <c r="T88" i="1"/>
  <c r="U88" i="1"/>
  <c r="V88" i="1"/>
  <c r="W88" i="1"/>
  <c r="X88" i="1"/>
  <c r="Y88" i="1"/>
  <c r="Z88" i="1"/>
  <c r="R89" i="1"/>
  <c r="S89" i="1"/>
  <c r="T89" i="1"/>
  <c r="U89" i="1"/>
  <c r="V89" i="1"/>
  <c r="W89" i="1"/>
  <c r="X89" i="1"/>
  <c r="Y89" i="1"/>
  <c r="Z89" i="1"/>
  <c r="Q83" i="1"/>
  <c r="Q89" i="1"/>
  <c r="Q87" i="1"/>
  <c r="Q84" i="1"/>
  <c r="Q85" i="1"/>
  <c r="Q86" i="1"/>
  <c r="Q88" i="1"/>
  <c r="U10" i="1"/>
  <c r="Q4" i="1"/>
  <c r="R4" i="1"/>
  <c r="S4" i="1"/>
  <c r="T4" i="1"/>
  <c r="U4" i="1"/>
  <c r="V4" i="1"/>
  <c r="W4" i="1"/>
  <c r="X4" i="1"/>
  <c r="Y4" i="1"/>
  <c r="Z4" i="1"/>
  <c r="Q5" i="1"/>
  <c r="R5" i="1"/>
  <c r="S5" i="1"/>
  <c r="T5" i="1"/>
  <c r="U5" i="1"/>
  <c r="V5" i="1"/>
  <c r="W5" i="1"/>
  <c r="X5" i="1"/>
  <c r="Y5" i="1"/>
  <c r="Z5" i="1"/>
  <c r="Q6" i="1"/>
  <c r="R6" i="1"/>
  <c r="S6" i="1"/>
  <c r="T6" i="1"/>
  <c r="U6" i="1"/>
  <c r="V6" i="1"/>
  <c r="W6" i="1"/>
  <c r="X6" i="1"/>
  <c r="Y6" i="1"/>
  <c r="Z6" i="1"/>
  <c r="V7" i="1"/>
  <c r="X7" i="1"/>
  <c r="Z7" i="1"/>
  <c r="Q8" i="1"/>
  <c r="R8" i="1"/>
  <c r="S8" i="1"/>
  <c r="T8" i="1"/>
  <c r="U8" i="1"/>
  <c r="V8" i="1"/>
  <c r="W8" i="1"/>
  <c r="X8" i="1"/>
  <c r="Y8" i="1"/>
  <c r="Z8" i="1"/>
  <c r="Q9" i="1"/>
  <c r="R9" i="1"/>
  <c r="S9" i="1"/>
  <c r="T9" i="1"/>
  <c r="U9" i="1"/>
  <c r="V9" i="1"/>
  <c r="W9" i="1"/>
  <c r="X9" i="1"/>
  <c r="Y9" i="1"/>
  <c r="Z9" i="1"/>
  <c r="Q10" i="1"/>
  <c r="R10" i="1"/>
  <c r="S10" i="1"/>
  <c r="T10" i="1"/>
  <c r="V10" i="1"/>
  <c r="W10" i="1"/>
  <c r="X10" i="1"/>
  <c r="Y10" i="1"/>
  <c r="Z10" i="1"/>
  <c r="Q11" i="1"/>
  <c r="S11" i="1"/>
  <c r="U11" i="1"/>
  <c r="W11" i="1"/>
  <c r="Y11" i="1"/>
  <c r="Q12" i="1"/>
  <c r="R12" i="1"/>
  <c r="S12" i="1"/>
  <c r="T12" i="1"/>
  <c r="U12" i="1"/>
  <c r="V12" i="1"/>
  <c r="W12" i="1"/>
  <c r="X12" i="1"/>
  <c r="Y12" i="1"/>
  <c r="Z12" i="1"/>
  <c r="P5" i="1"/>
  <c r="P6" i="1"/>
  <c r="P8" i="1"/>
  <c r="P9" i="1"/>
  <c r="P10" i="1"/>
  <c r="P11" i="1"/>
  <c r="P12" i="1"/>
  <c r="P4" i="1"/>
  <c r="F71" i="1"/>
  <c r="J71" i="1"/>
  <c r="N8" i="1"/>
  <c r="N7" i="1"/>
  <c r="C7" i="1"/>
  <c r="Q7" i="1" s="1"/>
  <c r="D7" i="1"/>
  <c r="R7" i="1" s="1"/>
  <c r="E7" i="1"/>
  <c r="S7" i="1" s="1"/>
  <c r="F7" i="1"/>
  <c r="T7" i="1" s="1"/>
  <c r="G7" i="1"/>
  <c r="U7" i="1" s="1"/>
  <c r="H7" i="1"/>
  <c r="I7" i="1"/>
  <c r="W7" i="1" s="1"/>
  <c r="J7" i="1"/>
  <c r="K7" i="1"/>
  <c r="Y7" i="1" s="1"/>
  <c r="L7" i="1"/>
  <c r="B7" i="1"/>
  <c r="P7" i="1" s="1"/>
  <c r="C11" i="1"/>
  <c r="D11" i="1"/>
  <c r="R11" i="1" s="1"/>
  <c r="E11" i="1"/>
  <c r="F11" i="1"/>
  <c r="T11" i="1" s="1"/>
  <c r="G11" i="1"/>
  <c r="H11" i="1"/>
  <c r="V11" i="1" s="1"/>
  <c r="I11" i="1"/>
  <c r="J11" i="1"/>
  <c r="X11" i="1" s="1"/>
  <c r="K11" i="1"/>
  <c r="L11" i="1"/>
  <c r="Z11" i="1" s="1"/>
  <c r="B11" i="1"/>
  <c r="B70" i="1"/>
  <c r="B69" i="1"/>
  <c r="B71" i="1" s="1"/>
  <c r="C69" i="1"/>
  <c r="C71" i="1" s="1"/>
  <c r="D69" i="1"/>
  <c r="E69" i="1"/>
  <c r="E71" i="1" s="1"/>
  <c r="F69" i="1"/>
  <c r="G69" i="1"/>
  <c r="G71" i="1" s="1"/>
  <c r="H69" i="1"/>
  <c r="I69" i="1"/>
  <c r="I71" i="1" s="1"/>
  <c r="J69" i="1"/>
  <c r="K69" i="1"/>
  <c r="K71" i="1" s="1"/>
  <c r="L69" i="1"/>
  <c r="B83" i="1"/>
  <c r="C83" i="1"/>
  <c r="D83" i="1"/>
  <c r="E83" i="1"/>
  <c r="F83" i="1"/>
  <c r="G83" i="1"/>
  <c r="H83" i="1"/>
  <c r="I83" i="1"/>
  <c r="K83" i="1"/>
  <c r="L83" i="1"/>
  <c r="C84" i="1"/>
  <c r="D84" i="1"/>
  <c r="E84" i="1"/>
  <c r="F84" i="1"/>
  <c r="G84" i="1"/>
  <c r="H84" i="1"/>
  <c r="I84" i="1"/>
  <c r="J84" i="1"/>
  <c r="K84" i="1"/>
  <c r="L84" i="1"/>
  <c r="C85" i="1"/>
  <c r="D85" i="1"/>
  <c r="E85" i="1"/>
  <c r="F85" i="1"/>
  <c r="G85" i="1"/>
  <c r="H85" i="1"/>
  <c r="I85" i="1"/>
  <c r="J85" i="1"/>
  <c r="K85" i="1"/>
  <c r="L85" i="1"/>
  <c r="C86" i="1"/>
  <c r="D86" i="1"/>
  <c r="E86" i="1"/>
  <c r="F86" i="1"/>
  <c r="G86" i="1"/>
  <c r="H86" i="1"/>
  <c r="I86" i="1"/>
  <c r="J86" i="1"/>
  <c r="K86" i="1"/>
  <c r="L86" i="1"/>
  <c r="C87" i="1"/>
  <c r="D87" i="1"/>
  <c r="E87" i="1"/>
  <c r="F87" i="1"/>
  <c r="G87" i="1"/>
  <c r="H87" i="1"/>
  <c r="I87" i="1"/>
  <c r="J87" i="1"/>
  <c r="K87" i="1"/>
  <c r="L87" i="1"/>
  <c r="C88" i="1"/>
  <c r="D88" i="1"/>
  <c r="E88" i="1"/>
  <c r="F88" i="1"/>
  <c r="G88" i="1"/>
  <c r="H88" i="1"/>
  <c r="I88" i="1"/>
  <c r="J88" i="1"/>
  <c r="K88" i="1"/>
  <c r="L88" i="1"/>
  <c r="C89" i="1"/>
  <c r="D89" i="1"/>
  <c r="E89" i="1"/>
  <c r="F89" i="1"/>
  <c r="G89" i="1"/>
  <c r="H89" i="1"/>
  <c r="I89" i="1"/>
  <c r="J89" i="1"/>
  <c r="K89" i="1"/>
  <c r="L89" i="1"/>
  <c r="B84" i="1"/>
  <c r="B90" i="1" s="1"/>
  <c r="B85" i="1"/>
  <c r="B86" i="1"/>
  <c r="B87" i="1"/>
  <c r="B88" i="1"/>
  <c r="B89" i="1"/>
  <c r="C70" i="1"/>
  <c r="C92" i="1" s="1"/>
  <c r="D70" i="1"/>
  <c r="D71" i="1" s="1"/>
  <c r="E70" i="1"/>
  <c r="F70" i="1"/>
  <c r="G70" i="1"/>
  <c r="H70" i="1"/>
  <c r="H71" i="1" s="1"/>
  <c r="I70" i="1"/>
  <c r="J70" i="1"/>
  <c r="K70" i="1"/>
  <c r="L70" i="1"/>
  <c r="L71" i="1" s="1"/>
  <c r="N11" i="1" l="1"/>
  <c r="N13" i="1" s="1"/>
  <c r="E90" i="1"/>
  <c r="L90" i="1"/>
  <c r="H90" i="1"/>
  <c r="D90" i="1"/>
  <c r="I90" i="1"/>
  <c r="K90" i="1"/>
  <c r="G90" i="1"/>
  <c r="C90" i="1"/>
  <c r="F90" i="1"/>
  <c r="D92" i="1"/>
  <c r="E92" i="1" s="1"/>
  <c r="F92" i="1" s="1"/>
  <c r="G92" i="1" s="1"/>
  <c r="H92" i="1" s="1"/>
  <c r="I92" i="1" s="1"/>
  <c r="J92" i="1" s="1"/>
  <c r="K92" i="1" s="1"/>
  <c r="L92" i="1" s="1"/>
  <c r="B93" i="1" s="1"/>
</calcChain>
</file>

<file path=xl/sharedStrings.xml><?xml version="1.0" encoding="utf-8"?>
<sst xmlns="http://schemas.openxmlformats.org/spreadsheetml/2006/main" count="116" uniqueCount="92">
  <si>
    <t>Aldersfordeling 1. januar</t>
  </si>
  <si>
    <t xml:space="preserve"> </t>
  </si>
  <si>
    <t>Procent</t>
  </si>
  <si>
    <t>Hele befolkningen</t>
  </si>
  <si>
    <t>Nye tal offentliggøres februar 2021.</t>
  </si>
  <si>
    <t>www.statistikbanken.dk/folk2</t>
  </si>
  <si>
    <t>Befolkningsudviklingen</t>
  </si>
  <si>
    <t xml:space="preserve">Fødte  </t>
  </si>
  <si>
    <r>
      <t>16-24 år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 </t>
    </r>
  </si>
  <si>
    <r>
      <t>65 år +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 </t>
    </r>
  </si>
  <si>
    <r>
      <t>Tilflyttet fra udlandet</t>
    </r>
    <r>
      <rPr>
        <sz val="10"/>
        <color rgb="FF000000"/>
        <rFont val="Arial"/>
        <family val="2"/>
      </rPr>
      <t xml:space="preserve">  </t>
    </r>
  </si>
  <si>
    <r>
      <t>Fraflyttet til udlandet</t>
    </r>
    <r>
      <rPr>
        <sz val="10"/>
        <color rgb="FF000000"/>
        <rFont val="Arial"/>
        <family val="2"/>
      </rPr>
      <t xml:space="preserve">  </t>
    </r>
  </si>
  <si>
    <r>
      <t>Døde</t>
    </r>
    <r>
      <rPr>
        <sz val="10"/>
        <color rgb="FF000000"/>
        <rFont val="Arial"/>
        <family val="2"/>
      </rPr>
      <t xml:space="preserve">  </t>
    </r>
  </si>
  <si>
    <t xml:space="preserve">Tabel 1.1: Udvikling i fødte, døde, og ind/udvandring </t>
  </si>
  <si>
    <t>Kilde: STO s 20</t>
  </si>
  <si>
    <t>Tabel 1.2: Udvikling i nettoinvandring og fødselsoverskud</t>
  </si>
  <si>
    <t>Fødselsoverskud</t>
  </si>
  <si>
    <t>Nettoindvandring</t>
  </si>
  <si>
    <t>Levendefødte pr. tusinde kvinder</t>
  </si>
  <si>
    <t>Moderens alder</t>
  </si>
  <si>
    <r>
      <t>15-19 år</t>
    </r>
    <r>
      <rPr>
        <sz val="10"/>
        <color rgb="FF000000"/>
        <rFont val="Arial"/>
        <family val="2"/>
      </rPr>
      <t xml:space="preserve">  </t>
    </r>
  </si>
  <si>
    <r>
      <t>20-24 år</t>
    </r>
    <r>
      <rPr>
        <sz val="10"/>
        <color rgb="FF000000"/>
        <rFont val="Arial"/>
        <family val="2"/>
      </rPr>
      <t xml:space="preserve">  </t>
    </r>
  </si>
  <si>
    <r>
      <t>25-29 år</t>
    </r>
    <r>
      <rPr>
        <sz val="10"/>
        <color rgb="FF000000"/>
        <rFont val="Arial"/>
        <family val="2"/>
      </rPr>
      <t xml:space="preserve">  </t>
    </r>
  </si>
  <si>
    <r>
      <t>30-34 år</t>
    </r>
    <r>
      <rPr>
        <sz val="10"/>
        <color rgb="FF000000"/>
        <rFont val="Arial"/>
        <family val="2"/>
      </rPr>
      <t xml:space="preserve">  </t>
    </r>
  </si>
  <si>
    <r>
      <t>35-39 år</t>
    </r>
    <r>
      <rPr>
        <sz val="10"/>
        <color rgb="FF000000"/>
        <rFont val="Arial"/>
        <family val="2"/>
      </rPr>
      <t xml:space="preserve">  </t>
    </r>
  </si>
  <si>
    <r>
      <t>40-44 år</t>
    </r>
    <r>
      <rPr>
        <sz val="10"/>
        <color rgb="FF000000"/>
        <rFont val="Arial"/>
        <family val="2"/>
      </rPr>
      <t xml:space="preserve">  </t>
    </r>
  </si>
  <si>
    <r>
      <t>45-49 år</t>
    </r>
    <r>
      <rPr>
        <sz val="10"/>
        <color rgb="FF000000"/>
        <rFont val="Arial"/>
        <family val="2"/>
      </rPr>
      <t xml:space="preserve">  </t>
    </r>
  </si>
  <si>
    <t xml:space="preserve">Generel fertilitetskvotient  </t>
  </si>
  <si>
    <t xml:space="preserve">Samlet fertilitet  </t>
  </si>
  <si>
    <t>1 840</t>
  </si>
  <si>
    <t>1 871</t>
  </si>
  <si>
    <t>1 752</t>
  </si>
  <si>
    <t>1 729</t>
  </si>
  <si>
    <t>1 669</t>
  </si>
  <si>
    <t>1 691</t>
  </si>
  <si>
    <t>1 714</t>
  </si>
  <si>
    <t>1 785</t>
  </si>
  <si>
    <t>1 730</t>
  </si>
  <si>
    <t>1 699</t>
  </si>
  <si>
    <t xml:space="preserve">Bruttoreproduktionstal  </t>
  </si>
  <si>
    <t xml:space="preserve">Nettoreproduktionstal  </t>
  </si>
  <si>
    <t>Summeret</t>
  </si>
  <si>
    <t>Der  var 5534738 mennesker i 2010</t>
  </si>
  <si>
    <t>Forskel fra 31 Dec, 2019 og 1 Jan 2020</t>
  </si>
  <si>
    <t>Antal mennesker i Danmark per 31 December</t>
  </si>
  <si>
    <r>
      <t>0-5 år</t>
    </r>
    <r>
      <rPr>
        <sz val="10"/>
        <color rgb="FF000000"/>
        <rFont val="Arial"/>
        <family val="2"/>
      </rPr>
      <t xml:space="preserve">  </t>
    </r>
  </si>
  <si>
    <r>
      <t>6-15 år</t>
    </r>
    <r>
      <rPr>
        <sz val="10"/>
        <color rgb="FF000000"/>
        <rFont val="Arial"/>
        <family val="2"/>
      </rPr>
      <t xml:space="preserve">  </t>
    </r>
  </si>
  <si>
    <r>
      <t>25-59 år</t>
    </r>
    <r>
      <rPr>
        <sz val="10"/>
        <color rgb="FF000000"/>
        <rFont val="Arial"/>
        <family val="2"/>
      </rPr>
      <t xml:space="preserve">  </t>
    </r>
  </si>
  <si>
    <r>
      <t>60-64 år</t>
    </r>
    <r>
      <rPr>
        <sz val="10"/>
        <color rgb="FF000000"/>
        <rFont val="Arial"/>
        <family val="2"/>
      </rPr>
      <t xml:space="preserve">  </t>
    </r>
  </si>
  <si>
    <t xml:space="preserve">Tilvækst i alt </t>
  </si>
  <si>
    <t>0-15</t>
  </si>
  <si>
    <t xml:space="preserve">25-64 </t>
  </si>
  <si>
    <t>110 år +</t>
  </si>
  <si>
    <t>105-109 år</t>
  </si>
  <si>
    <t>100-104 år</t>
  </si>
  <si>
    <t>95-99 år</t>
  </si>
  <si>
    <t>90-94 år</t>
  </si>
  <si>
    <t>85-89 år</t>
  </si>
  <si>
    <t>80-84 år</t>
  </si>
  <si>
    <t>75-79 år</t>
  </si>
  <si>
    <t>70-74 år</t>
  </si>
  <si>
    <t>65-69 år</t>
  </si>
  <si>
    <t>60-64 år</t>
  </si>
  <si>
    <t>55-59 år</t>
  </si>
  <si>
    <t>50-54 år</t>
  </si>
  <si>
    <t>45-49 år</t>
  </si>
  <si>
    <t>40-44 år</t>
  </si>
  <si>
    <t>35-39 år</t>
  </si>
  <si>
    <t>30-34 år</t>
  </si>
  <si>
    <t>25-29 år</t>
  </si>
  <si>
    <t>20-24 år</t>
  </si>
  <si>
    <t>15-19 år</t>
  </si>
  <si>
    <t>10-14 år</t>
  </si>
  <si>
    <t>5-9 år</t>
  </si>
  <si>
    <t>0-4 år</t>
  </si>
  <si>
    <t>Kvinder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</si>
  <si>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</si>
  <si>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</si>
  <si>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</si>
  <si>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</si>
  <si>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</si>
  <si>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</si>
  <si>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</si>
  <si>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</si>
  <si>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</si>
  <si>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</si>
  <si>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</si>
  <si>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Enhed: antal</t>
  </si>
  <si>
    <t>Folketal 1. januar efter køn, alder og tid</t>
  </si>
  <si>
    <t>Fødedygtige kvinder</t>
  </si>
  <si>
    <t>Fastholdelse af antal kvinder</t>
  </si>
  <si>
    <t>Fastholdelses af fertaliteten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</si>
</sst>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3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D7B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863B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2" borderId="0" xfId="0" applyFont="1" applyFill="1" applyAlignment="1">
      <alignment vertical="top"/>
    </xf>
    <xf numFmtId="0" fontId="5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6" fillId="0" borderId="6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64" fontId="6" fillId="2" borderId="0" xfId="0" applyNumberFormat="1" applyFont="1" applyFill="1" applyAlignment="1">
      <alignment vertical="top"/>
    </xf>
    <xf numFmtId="164" fontId="4" fillId="2" borderId="0" xfId="0" applyNumberFormat="1" applyFont="1" applyFill="1" applyAlignment="1">
      <alignment vertical="top"/>
    </xf>
    <xf numFmtId="0" fontId="6" fillId="0" borderId="0" xfId="0" applyFont="1" applyFill="1" applyAlignment="1">
      <alignment vertical="top"/>
    </xf>
    <xf numFmtId="164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1" fontId="0" fillId="0" borderId="0" xfId="0" applyNumberFormat="1"/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1.1: Udvikling i fødsesloverskud og netto indvandring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'Ark1'!$A$69</c:f>
              <c:strCache>
                <c:ptCount val="1"/>
                <c:pt idx="0">
                  <c:v>Fødselsoverskud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'Ark1'!$B$68:$L$68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'Ark1'!$B$69:$L$69</c:f>
              <c:numCache>
                <c:formatCode>General</c:formatCode>
                <c:ptCount val="11"/>
                <c:pt idx="0">
                  <c:v>7946</c:v>
                </c:pt>
                <c:pt idx="1">
                  <c:v>9043</c:v>
                </c:pt>
                <c:pt idx="2">
                  <c:v>6482</c:v>
                </c:pt>
                <c:pt idx="3">
                  <c:v>5591</c:v>
                </c:pt>
                <c:pt idx="4">
                  <c:v>3403</c:v>
                </c:pt>
                <c:pt idx="5">
                  <c:v>5530</c:v>
                </c:pt>
                <c:pt idx="6">
                  <c:v>5650</c:v>
                </c:pt>
                <c:pt idx="7">
                  <c:v>8790</c:v>
                </c:pt>
                <c:pt idx="8">
                  <c:v>8136</c:v>
                </c:pt>
                <c:pt idx="9">
                  <c:v>6244</c:v>
                </c:pt>
                <c:pt idx="10">
                  <c:v>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E54F-952D-6A9D539B5088}"/>
            </c:ext>
          </c:extLst>
        </c:ser>
        <c:ser>
          <c:idx val="1"/>
          <c:order val="1"/>
          <c:tx>
            <c:strRef>
              <c:f>'Ark1'!$A$70</c:f>
              <c:strCache>
                <c:ptCount val="1"/>
                <c:pt idx="0">
                  <c:v>Nettoindvandring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'Ark1'!$B$68:$L$68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'Ark1'!$B$70:$L$70</c:f>
              <c:numCache>
                <c:formatCode>General</c:formatCode>
                <c:ptCount val="11"/>
                <c:pt idx="0">
                  <c:v>16455</c:v>
                </c:pt>
                <c:pt idx="1">
                  <c:v>17103</c:v>
                </c:pt>
                <c:pt idx="2">
                  <c:v>14340</c:v>
                </c:pt>
                <c:pt idx="3">
                  <c:v>17605</c:v>
                </c:pt>
                <c:pt idx="4">
                  <c:v>22802</c:v>
                </c:pt>
                <c:pt idx="5">
                  <c:v>28337</c:v>
                </c:pt>
                <c:pt idx="6">
                  <c:v>42532</c:v>
                </c:pt>
                <c:pt idx="7">
                  <c:v>33287</c:v>
                </c:pt>
                <c:pt idx="8">
                  <c:v>24631</c:v>
                </c:pt>
                <c:pt idx="9">
                  <c:v>18684</c:v>
                </c:pt>
                <c:pt idx="10">
                  <c:v>9321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3-E54F-952D-6A9D539B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2676192"/>
        <c:axId val="1012676592"/>
      </c:barChart>
      <c:lineChart>
        <c:grouping val="standard"/>
        <c:varyColors val="0"/>
        <c:ser>
          <c:idx val="2"/>
          <c:order val="2"/>
          <c:tx>
            <c:strRef>
              <c:f>'Ark1'!$A$60</c:f>
              <c:strCache>
                <c:ptCount val="1"/>
                <c:pt idx="0">
                  <c:v>Fødte  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'Ark1'!$B$60:$L$60</c:f>
              <c:numCache>
                <c:formatCode>General</c:formatCode>
                <c:ptCount val="11"/>
                <c:pt idx="0">
                  <c:v>62818</c:v>
                </c:pt>
                <c:pt idx="1">
                  <c:v>63411</c:v>
                </c:pt>
                <c:pt idx="2">
                  <c:v>58998</c:v>
                </c:pt>
                <c:pt idx="3">
                  <c:v>57916</c:v>
                </c:pt>
                <c:pt idx="4">
                  <c:v>55873</c:v>
                </c:pt>
                <c:pt idx="5">
                  <c:v>56870</c:v>
                </c:pt>
                <c:pt idx="6">
                  <c:v>58205</c:v>
                </c:pt>
                <c:pt idx="7">
                  <c:v>61614</c:v>
                </c:pt>
                <c:pt idx="8">
                  <c:v>61397</c:v>
                </c:pt>
                <c:pt idx="9">
                  <c:v>61476</c:v>
                </c:pt>
                <c:pt idx="10">
                  <c:v>61167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F3-E54F-952D-6A9D539B5088}"/>
            </c:ext>
          </c:extLst>
        </c:ser>
        <c:ser>
          <c:idx val="3"/>
          <c:order val="3"/>
          <c:tx>
            <c:strRef>
              <c:f>'Ark1'!$A$61</c:f>
              <c:strCache>
                <c:ptCount val="1"/>
                <c:pt idx="0">
                  <c:v>Døde  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'Ark1'!$B$61:$L$61</c:f>
              <c:numCache>
                <c:formatCode>General</c:formatCode>
                <c:ptCount val="11"/>
                <c:pt idx="0">
                  <c:v>54872</c:v>
                </c:pt>
                <c:pt idx="1">
                  <c:v>54368</c:v>
                </c:pt>
                <c:pt idx="2">
                  <c:v>52516</c:v>
                </c:pt>
                <c:pt idx="3">
                  <c:v>52325</c:v>
                </c:pt>
                <c:pt idx="4">
                  <c:v>52470</c:v>
                </c:pt>
                <c:pt idx="5">
                  <c:v>51340</c:v>
                </c:pt>
                <c:pt idx="6">
                  <c:v>52555</c:v>
                </c:pt>
                <c:pt idx="7">
                  <c:v>52824</c:v>
                </c:pt>
                <c:pt idx="8">
                  <c:v>53261</c:v>
                </c:pt>
                <c:pt idx="9">
                  <c:v>55232</c:v>
                </c:pt>
                <c:pt idx="10">
                  <c:v>53958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F3-E54F-952D-6A9D539B5088}"/>
            </c:ext>
          </c:extLst>
        </c:ser>
        <c:ser>
          <c:idx val="4"/>
          <c:order val="4"/>
          <c:tx>
            <c:strRef>
              <c:f>'Ark1'!$A$62</c:f>
              <c:strCache>
                <c:ptCount val="1"/>
                <c:pt idx="0">
                  <c:v>Tilflyttet fra udlandet  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'Ark1'!$B$62:$L$62</c:f>
              <c:numCache>
                <c:formatCode>General</c:formatCode>
                <c:ptCount val="11"/>
                <c:pt idx="0">
                  <c:v>68443</c:v>
                </c:pt>
                <c:pt idx="1">
                  <c:v>69200</c:v>
                </c:pt>
                <c:pt idx="2">
                  <c:v>70122</c:v>
                </c:pt>
                <c:pt idx="3">
                  <c:v>72512</c:v>
                </c:pt>
                <c:pt idx="4">
                  <c:v>79218</c:v>
                </c:pt>
                <c:pt idx="5">
                  <c:v>87563</c:v>
                </c:pt>
                <c:pt idx="6">
                  <c:v>98872</c:v>
                </c:pt>
                <c:pt idx="7">
                  <c:v>94365</c:v>
                </c:pt>
                <c:pt idx="8">
                  <c:v>89382</c:v>
                </c:pt>
                <c:pt idx="9">
                  <c:v>87329</c:v>
                </c:pt>
                <c:pt idx="10">
                  <c:v>83918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F3-E54F-952D-6A9D539B5088}"/>
            </c:ext>
          </c:extLst>
        </c:ser>
        <c:ser>
          <c:idx val="5"/>
          <c:order val="5"/>
          <c:tx>
            <c:strRef>
              <c:f>'Ark1'!$A$63</c:f>
              <c:strCache>
                <c:ptCount val="1"/>
                <c:pt idx="0">
                  <c:v>Fraflyttet til udlandet  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'Ark1'!$B$63:$L$63</c:f>
              <c:numCache>
                <c:formatCode>General</c:formatCode>
                <c:ptCount val="11"/>
                <c:pt idx="0">
                  <c:v>51988</c:v>
                </c:pt>
                <c:pt idx="1">
                  <c:v>52097</c:v>
                </c:pt>
                <c:pt idx="2">
                  <c:v>55782</c:v>
                </c:pt>
                <c:pt idx="3">
                  <c:v>54907</c:v>
                </c:pt>
                <c:pt idx="4">
                  <c:v>56416</c:v>
                </c:pt>
                <c:pt idx="5">
                  <c:v>59226</c:v>
                </c:pt>
                <c:pt idx="6">
                  <c:v>56340</c:v>
                </c:pt>
                <c:pt idx="7">
                  <c:v>61078</c:v>
                </c:pt>
                <c:pt idx="8">
                  <c:v>64751</c:v>
                </c:pt>
                <c:pt idx="9">
                  <c:v>68645</c:v>
                </c:pt>
                <c:pt idx="10">
                  <c:v>74597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F3-E54F-952D-6A9D539B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676192"/>
        <c:axId val="1012676592"/>
      </c:lineChart>
      <c:catAx>
        <c:axId val="10126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76592"/>
        <c:crosses val="autoZero"/>
        <c:auto val="1"/>
        <c:lblAlgn val="ctr"/>
        <c:lblOffset val="100"/>
        <c:noMultiLvlLbl val="0"/>
      </c:catAx>
      <c:valAx>
        <c:axId val="10126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Antal mennesker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2.1.</a:t>
            </a:r>
            <a:r>
              <a:rPr lang="en-GB" baseline="0"/>
              <a:t> Udvikling fordelt på alder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'Ark1'!$A$7</c:f>
              <c:strCache>
                <c:ptCount val="1"/>
                <c:pt idx="0">
                  <c:v>0-15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'Ark1'!$B$1:$L$1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'Ark1'!$B$7:$L$7</c:f>
              <c:numCache>
                <c:formatCode>General</c:formatCode>
                <c:ptCount val="11"/>
                <c:pt idx="0">
                  <c:v>1073864</c:v>
                </c:pt>
                <c:pt idx="1">
                  <c:v>1067397</c:v>
                </c:pt>
                <c:pt idx="2">
                  <c:v>1056345</c:v>
                </c:pt>
                <c:pt idx="3">
                  <c:v>1047189</c:v>
                </c:pt>
                <c:pt idx="4">
                  <c:v>1036844</c:v>
                </c:pt>
                <c:pt idx="5">
                  <c:v>1030766</c:v>
                </c:pt>
                <c:pt idx="6">
                  <c:v>1029401</c:v>
                </c:pt>
                <c:pt idx="7">
                  <c:v>1029123</c:v>
                </c:pt>
                <c:pt idx="8">
                  <c:v>1027184</c:v>
                </c:pt>
                <c:pt idx="9">
                  <c:v>1024982</c:v>
                </c:pt>
                <c:pt idx="10">
                  <c:v>1020886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3-D445-80E9-6B63AA51A808}"/>
            </c:ext>
          </c:extLst>
        </c:ser>
        <c:ser>
          <c:idx val="1"/>
          <c:order val="1"/>
          <c:tx>
            <c:strRef>
              <c:f>'Ark1'!$A$8</c:f>
              <c:strCache>
                <c:ptCount val="1"/>
                <c:pt idx="0">
                  <c:v>16-24 år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'Ark1'!$B$1:$L$1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'Ark1'!$B$8:$L$8</c:f>
              <c:numCache>
                <c:formatCode>General</c:formatCode>
                <c:ptCount val="11"/>
                <c:pt idx="0">
                  <c:v>604917</c:v>
                </c:pt>
                <c:pt idx="1">
                  <c:v>621615</c:v>
                </c:pt>
                <c:pt idx="2">
                  <c:v>636713</c:v>
                </c:pt>
                <c:pt idx="3">
                  <c:v>648256</c:v>
                </c:pt>
                <c:pt idx="4">
                  <c:v>656846</c:v>
                </c:pt>
                <c:pt idx="5">
                  <c:v>661825</c:v>
                </c:pt>
                <c:pt idx="6">
                  <c:v>668586</c:v>
                </c:pt>
                <c:pt idx="7">
                  <c:v>673117</c:v>
                </c:pt>
                <c:pt idx="8">
                  <c:v>670938</c:v>
                </c:pt>
                <c:pt idx="9">
                  <c:v>665893</c:v>
                </c:pt>
                <c:pt idx="10">
                  <c:v>657405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3-D445-80E9-6B63AA51A808}"/>
            </c:ext>
          </c:extLst>
        </c:ser>
        <c:ser>
          <c:idx val="2"/>
          <c:order val="2"/>
          <c:tx>
            <c:strRef>
              <c:f>'Ark1'!$A$11</c:f>
              <c:strCache>
                <c:ptCount val="1"/>
                <c:pt idx="0">
                  <c:v>25-64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'Ark1'!$B$1:$L$1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'Ark1'!$B$11:$L$11</c:f>
              <c:numCache>
                <c:formatCode>General</c:formatCode>
                <c:ptCount val="11"/>
                <c:pt idx="0">
                  <c:v>2953098</c:v>
                </c:pt>
                <c:pt idx="1">
                  <c:v>2937835</c:v>
                </c:pt>
                <c:pt idx="2">
                  <c:v>2919374</c:v>
                </c:pt>
                <c:pt idx="3">
                  <c:v>2907382</c:v>
                </c:pt>
                <c:pt idx="4">
                  <c:v>2906811</c:v>
                </c:pt>
                <c:pt idx="5">
                  <c:v>2915995</c:v>
                </c:pt>
                <c:pt idx="6">
                  <c:v>2934842</c:v>
                </c:pt>
                <c:pt idx="7">
                  <c:v>2951357</c:v>
                </c:pt>
                <c:pt idx="8">
                  <c:v>2967005</c:v>
                </c:pt>
                <c:pt idx="9">
                  <c:v>2979143</c:v>
                </c:pt>
                <c:pt idx="10">
                  <c:v>2988481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3-D445-80E9-6B63AA51A808}"/>
            </c:ext>
          </c:extLst>
        </c:ser>
        <c:ser>
          <c:idx val="3"/>
          <c:order val="3"/>
          <c:tx>
            <c:strRef>
              <c:f>'Ark1'!$A$12</c:f>
              <c:strCache>
                <c:ptCount val="1"/>
                <c:pt idx="0">
                  <c:v>65 år + 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'Ark1'!$B$1:$L$1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'Ark1'!$B$12:$L$12</c:f>
              <c:numCache>
                <c:formatCode>General</c:formatCode>
                <c:ptCount val="11"/>
                <c:pt idx="0">
                  <c:v>902859</c:v>
                </c:pt>
                <c:pt idx="1">
                  <c:v>933781</c:v>
                </c:pt>
                <c:pt idx="2">
                  <c:v>968084</c:v>
                </c:pt>
                <c:pt idx="3">
                  <c:v>999801</c:v>
                </c:pt>
                <c:pt idx="4">
                  <c:v>1026734</c:v>
                </c:pt>
                <c:pt idx="5">
                  <c:v>1051129</c:v>
                </c:pt>
                <c:pt idx="6">
                  <c:v>1074422</c:v>
                </c:pt>
                <c:pt idx="7">
                  <c:v>1095172</c:v>
                </c:pt>
                <c:pt idx="8">
                  <c:v>1116063</c:v>
                </c:pt>
                <c:pt idx="9">
                  <c:v>1136063</c:v>
                </c:pt>
                <c:pt idx="10">
                  <c:v>1155991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13-D445-80E9-6B63AA51A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463456"/>
        <c:axId val="1059257312"/>
      </c:lineChart>
      <c:catAx>
        <c:axId val="101346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57312"/>
        <c:crosses val="autoZero"/>
        <c:auto val="1"/>
        <c:lblAlgn val="ctr"/>
        <c:lblOffset val="100"/>
        <c:noMultiLvlLbl val="0"/>
      </c:catAx>
      <c:valAx>
        <c:axId val="1059257312"/>
        <c:scaling>
          <c:orientation val="minMax"/>
          <c:min val="5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63456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Antal mennesker i tusinder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2.2.</a:t>
            </a:r>
            <a:r>
              <a:rPr lang="en-GB" baseline="0"/>
              <a:t> Aldergruppernes andel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'Ark1'!$A$7</c:f>
              <c:strCache>
                <c:ptCount val="1"/>
                <c:pt idx="0">
                  <c:v>0-15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'Ark1'!$P$1:$Z$2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'Ark1'!$P$7:$Z$7</c:f>
              <c:numCache>
                <c:formatCode>0.0</c:formatCode>
                <c:ptCount val="11"/>
                <c:pt idx="0">
                  <c:v>19.402255355176703</c:v>
                </c:pt>
                <c:pt idx="1">
                  <c:v>19.195619631451699</c:v>
                </c:pt>
                <c:pt idx="2">
                  <c:v>18.929163539715681</c:v>
                </c:pt>
                <c:pt idx="3">
                  <c:v>18.691032137061395</c:v>
                </c:pt>
                <c:pt idx="4">
                  <c:v>18.425461172316421</c:v>
                </c:pt>
                <c:pt idx="5">
                  <c:v>18.212330479538281</c:v>
                </c:pt>
                <c:pt idx="6">
                  <c:v>18.036722057607069</c:v>
                </c:pt>
                <c:pt idx="7">
                  <c:v>17.901623808505786</c:v>
                </c:pt>
                <c:pt idx="8">
                  <c:v>17.767691426851563</c:v>
                </c:pt>
                <c:pt idx="9">
                  <c:v>17.653594567488813</c:v>
                </c:pt>
                <c:pt idx="10">
                  <c:v>17.532673062599319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9-4647-AEA8-5A4BBDBC2A48}"/>
            </c:ext>
          </c:extLst>
        </c:ser>
        <c:ser>
          <c:idx val="1"/>
          <c:order val="1"/>
          <c:tx>
            <c:strRef>
              <c:f>'Ark1'!$A$8</c:f>
              <c:strCache>
                <c:ptCount val="1"/>
                <c:pt idx="0">
                  <c:v>16-24 år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'Ark1'!$P$1:$Z$2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'Ark1'!$P$8:$Z$8</c:f>
              <c:numCache>
                <c:formatCode>0.0</c:formatCode>
                <c:ptCount val="11"/>
                <c:pt idx="0">
                  <c:v>10.929460436971</c:v>
                </c:pt>
                <c:pt idx="1">
                  <c:v>11.178863250697583</c:v>
                </c:pt>
                <c:pt idx="2">
                  <c:v>11.409572161427366</c:v>
                </c:pt>
                <c:pt idx="3">
                  <c:v>11.570570096747455</c:v>
                </c:pt>
                <c:pt idx="4">
                  <c:v>11.672624299500555</c:v>
                </c:pt>
                <c:pt idx="5">
                  <c:v>11.693610013931798</c:v>
                </c:pt>
                <c:pt idx="6">
                  <c:v>11.714676645551423</c:v>
                </c:pt>
                <c:pt idx="7">
                  <c:v>11.708889329176385</c:v>
                </c:pt>
                <c:pt idx="8">
                  <c:v>11.605534500682385</c:v>
                </c:pt>
                <c:pt idx="9">
                  <c:v>11.468889255937007</c:v>
                </c:pt>
                <c:pt idx="10">
                  <c:v>11.290258593729471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9-4647-AEA8-5A4BBDBC2A48}"/>
            </c:ext>
          </c:extLst>
        </c:ser>
        <c:ser>
          <c:idx val="2"/>
          <c:order val="2"/>
          <c:tx>
            <c:strRef>
              <c:f>'Ark1'!$A$11</c:f>
              <c:strCache>
                <c:ptCount val="1"/>
                <c:pt idx="0">
                  <c:v>25-64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'Ark1'!$P$1:$Z$2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'Ark1'!$P$11:$Z$11</c:f>
              <c:numCache>
                <c:formatCode>0.0</c:formatCode>
                <c:ptCount val="11"/>
                <c:pt idx="0">
                  <c:v>53.355696331063903</c:v>
                </c:pt>
                <c:pt idx="1">
                  <c:v>52.832791548005012</c:v>
                </c:pt>
                <c:pt idx="2">
                  <c:v>52.313692855642735</c:v>
                </c:pt>
                <c:pt idx="3">
                  <c:v>51.893182984842113</c:v>
                </c:pt>
                <c:pt idx="4">
                  <c:v>51.6561153035194</c:v>
                </c:pt>
                <c:pt idx="5">
                  <c:v>51.521940592414992</c:v>
                </c:pt>
                <c:pt idx="6">
                  <c:v>51.423040619730934</c:v>
                </c:pt>
                <c:pt idx="7">
                  <c:v>51.338938823250679</c:v>
                </c:pt>
                <c:pt idx="8">
                  <c:v>51.321700203591305</c:v>
                </c:pt>
                <c:pt idx="9">
                  <c:v>51.310737828149492</c:v>
                </c:pt>
                <c:pt idx="10">
                  <c:v>51.324105068332685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E9-4647-AEA8-5A4BBDBC2A48}"/>
            </c:ext>
          </c:extLst>
        </c:ser>
        <c:ser>
          <c:idx val="3"/>
          <c:order val="3"/>
          <c:tx>
            <c:strRef>
              <c:f>'Ark1'!$A$12</c:f>
              <c:strCache>
                <c:ptCount val="1"/>
                <c:pt idx="0">
                  <c:v>65 år +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'Ark1'!$P$1:$Z$2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'Ark1'!$P$12:$Z$12</c:f>
              <c:numCache>
                <c:formatCode>0.0</c:formatCode>
                <c:ptCount val="11"/>
                <c:pt idx="0">
                  <c:v>16.312587876788388</c:v>
                </c:pt>
                <c:pt idx="1">
                  <c:v>16.792725569845707</c:v>
                </c:pt>
                <c:pt idx="2">
                  <c:v>17.347571443214214</c:v>
                </c:pt>
                <c:pt idx="3">
                  <c:v>17.845214781349039</c:v>
                </c:pt>
                <c:pt idx="4">
                  <c:v>18.245799224663621</c:v>
                </c:pt>
                <c:pt idx="5">
                  <c:v>18.572118914114931</c:v>
                </c:pt>
                <c:pt idx="6">
                  <c:v>18.825560677110573</c:v>
                </c:pt>
                <c:pt idx="7">
                  <c:v>19.050548039067149</c:v>
                </c:pt>
                <c:pt idx="8">
                  <c:v>19.305073868874747</c:v>
                </c:pt>
                <c:pt idx="9">
                  <c:v>19.566778348424695</c:v>
                </c:pt>
                <c:pt idx="10">
                  <c:v>19.852963275338528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E9-4647-AEA8-5A4BBDBC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1341664"/>
        <c:axId val="1059451904"/>
      </c:barChart>
      <c:catAx>
        <c:axId val="10313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51904"/>
        <c:crosses val="autoZero"/>
        <c:auto val="1"/>
        <c:lblAlgn val="ctr"/>
        <c:lblOffset val="100"/>
        <c:noMultiLvlLbl val="0"/>
      </c:catAx>
      <c:valAx>
        <c:axId val="10594519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Pct.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3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546106</xdr:colOff>
      <xdr:row>31</xdr:row>
      <xdr:rowOff>76200</xdr:rowOff>
    </xdr:from>
    <xdr:to>
      <xdr:col>11</xdr:col>
      <xdr:colOff>622300</xdr:colOff>
      <xdr:row>49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CC2AC-D206-0246-A33A-CB7333367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88906</xdr:colOff>
      <xdr:row>12</xdr:row>
      <xdr:rowOff>50800</xdr:rowOff>
    </xdr:from>
    <xdr:to>
      <xdr:col>8</xdr:col>
      <xdr:colOff>622306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B21EB-520A-AF48-9A91-44CCAC235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660400</xdr:colOff>
      <xdr:row>13</xdr:row>
      <xdr:rowOff>38100</xdr:rowOff>
    </xdr:from>
    <xdr:to>
      <xdr:col>22</xdr:col>
      <xdr:colOff>520700</xdr:colOff>
      <xdr:row>27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D64C15-8271-8A49-B72A-4B16793EF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0.82334</cdr:y>
    </cdr:from>
    <cdr:to>
      <cdr:x>0.18611</cdr:x>
      <cdr:y>0.94371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DEED9C1-C788-D04D-86F1-428F95663D22}"/>
            </a:ext>
          </a:extLst>
        </cdr:cNvPr>
        <cdr:cNvSpPr txBox="1"/>
      </cdr:nvSpPr>
      <cdr:spPr>
        <a:xfrm xmlns:a="http://schemas.openxmlformats.org/drawingml/2006/main">
          <a:off x="0" y="2786650"/>
          <a:ext cx="1002170" cy="407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Kilde:</a:t>
          </a:r>
          <a:r>
            <a:rPr lang="en-GB" sz="800" i="1" baseline="0"/>
            <a:t> STO s. 20</a:t>
          </a:r>
          <a:endParaRPr lang="en-GB" sz="800" i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0.03889</cdr:x>
      <cdr:y>0.86574</cdr:y>
    </cdr:from>
    <cdr:to>
      <cdr:x>0.24167</cdr:x>
      <cdr:y>0.97685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809AAE-3836-8347-80A0-A120A4F0973E}"/>
            </a:ext>
          </a:extLst>
        </cdr:cNvPr>
        <cdr:cNvSpPr txBox="1"/>
      </cdr:nvSpPr>
      <cdr:spPr>
        <a:xfrm xmlns:a="http://schemas.openxmlformats.org/drawingml/2006/main">
          <a:off x="177800" y="2374900"/>
          <a:ext cx="9271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Kilde</a:t>
          </a:r>
          <a:r>
            <a:rPr lang="en-GB" sz="800"/>
            <a:t>: STO s 20 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/>
  <dimension ref="A1:AA135"/>
  <sheetViews>
    <sheetView tabSelected="1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I90" sqref="I90"/>
    </sheetView>
  </sheetViews>
  <sheetFormatPr baseColWidth="10" defaultColWidth="8.83203125" defaultRowHeight="15" x14ac:dyDescent="0.2"/>
  <cols>
    <col min="1" max="1" width="50.6640625" style="18" customWidth="1"/>
    <col min="17" max="27" width="9.6640625" bestFit="1" customWidth="1"/>
  </cols>
  <sheetData>
    <row r="1" spans="1:26" x14ac:dyDescent="0.2">
      <c r="A1" s="13" t="s">
        <v>0</v>
      </c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 s="2">
        <v>2017</v>
      </c>
      <c r="J1" s="2">
        <v>2018</v>
      </c>
      <c r="K1" s="2">
        <v>2019</v>
      </c>
      <c r="L1" s="2">
        <v>2020</v>
      </c>
      <c r="M1" s="3">
        <v>2010</v>
      </c>
      <c r="N1" s="3">
        <v>2020</v>
      </c>
      <c r="P1" s="2">
        <v>2010</v>
      </c>
      <c r="Q1" s="2">
        <v>2011</v>
      </c>
      <c r="R1" s="2">
        <v>2012</v>
      </c>
      <c r="S1" s="2">
        <v>2013</v>
      </c>
      <c r="T1" s="2">
        <v>2014</v>
      </c>
      <c r="U1" s="2">
        <v>2015</v>
      </c>
      <c r="V1" s="2">
        <v>2016</v>
      </c>
      <c r="W1" s="2">
        <v>2017</v>
      </c>
      <c r="X1" s="2">
        <v>2018</v>
      </c>
      <c r="Y1" s="2">
        <v>2019</v>
      </c>
      <c r="Z1" s="2">
        <v>2020</v>
      </c>
    </row>
    <row r="2" spans="1:26" x14ac:dyDescent="0.2">
      <c r="A2" s="14"/>
    </row>
    <row r="3" spans="1:26" x14ac:dyDescent="0.2">
      <c r="A3" s="15"/>
      <c r="B3" s="4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5" t="s">
        <v>1</v>
      </c>
      <c r="N3" s="5" t="s">
        <v>2</v>
      </c>
    </row>
    <row r="4" spans="1:26" x14ac:dyDescent="0.2">
      <c r="A4" s="14" t="s">
        <v>3</v>
      </c>
      <c r="B4" s="6">
        <v>5534738</v>
      </c>
      <c r="C4" s="6">
        <v>5560628</v>
      </c>
      <c r="D4" s="6">
        <v>5580516</v>
      </c>
      <c r="E4" s="6">
        <v>5602628</v>
      </c>
      <c r="F4" s="6">
        <v>5627235</v>
      </c>
      <c r="G4" s="6">
        <v>5659715</v>
      </c>
      <c r="H4" s="6">
        <v>5707251</v>
      </c>
      <c r="I4" s="6">
        <v>5748769</v>
      </c>
      <c r="J4" s="6">
        <v>5781190</v>
      </c>
      <c r="K4" s="6">
        <v>5806081</v>
      </c>
      <c r="L4" s="6">
        <v>5822763</v>
      </c>
      <c r="M4" s="7">
        <v>100</v>
      </c>
      <c r="N4" s="7">
        <v>100</v>
      </c>
      <c r="P4">
        <f>B4/B$4*100</f>
        <v>100</v>
      </c>
      <c r="Q4">
        <f t="shared" ref="Q4:Z12" si="0">C4/C$4*100</f>
        <v>100</v>
      </c>
      <c r="R4">
        <f t="shared" si="0"/>
        <v>100</v>
      </c>
      <c r="S4">
        <f t="shared" si="0"/>
        <v>100</v>
      </c>
      <c r="T4">
        <f t="shared" si="0"/>
        <v>100</v>
      </c>
      <c r="U4">
        <f t="shared" si="0"/>
        <v>100</v>
      </c>
      <c r="V4">
        <f t="shared" si="0"/>
        <v>100</v>
      </c>
      <c r="W4">
        <f t="shared" si="0"/>
        <v>100</v>
      </c>
      <c r="X4">
        <f t="shared" si="0"/>
        <v>100</v>
      </c>
      <c r="Y4">
        <f t="shared" si="0"/>
        <v>100</v>
      </c>
      <c r="Z4">
        <f t="shared" si="0"/>
        <v>100</v>
      </c>
    </row>
    <row r="5" spans="1:26" x14ac:dyDescent="0.2">
      <c r="A5" s="16" t="s">
        <v>45</v>
      </c>
      <c r="B5" s="9">
        <v>391613</v>
      </c>
      <c r="C5" s="9">
        <v>391027</v>
      </c>
      <c r="D5" s="9">
        <v>385709</v>
      </c>
      <c r="E5" s="9">
        <v>378599</v>
      </c>
      <c r="F5" s="9">
        <v>370524</v>
      </c>
      <c r="G5" s="9">
        <v>362914</v>
      </c>
      <c r="H5" s="9">
        <v>360364</v>
      </c>
      <c r="I5" s="9">
        <v>359547</v>
      </c>
      <c r="J5" s="9">
        <v>361276</v>
      </c>
      <c r="K5" s="9">
        <v>363315</v>
      </c>
      <c r="L5" s="9">
        <v>366881</v>
      </c>
      <c r="M5" s="10">
        <v>7.1</v>
      </c>
      <c r="N5" s="10">
        <v>6.3</v>
      </c>
      <c r="P5" s="32">
        <f t="shared" ref="P5:P12" si="1">B5/B$4*100</f>
        <v>7.0755472074739574</v>
      </c>
      <c r="Q5" s="32">
        <f t="shared" si="0"/>
        <v>7.0320654429679523</v>
      </c>
      <c r="R5" s="32">
        <f t="shared" si="0"/>
        <v>6.9117085230111339</v>
      </c>
      <c r="S5" s="32">
        <f t="shared" si="0"/>
        <v>6.7575252185224501</v>
      </c>
      <c r="T5" s="32">
        <f t="shared" si="0"/>
        <v>6.5844771010984973</v>
      </c>
      <c r="U5" s="32">
        <f t="shared" si="0"/>
        <v>6.4122310045647168</v>
      </c>
      <c r="V5" s="32">
        <f t="shared" si="0"/>
        <v>6.3141431838200219</v>
      </c>
      <c r="W5" s="32">
        <f t="shared" si="0"/>
        <v>6.2543302748814575</v>
      </c>
      <c r="X5" s="32">
        <f t="shared" si="0"/>
        <v>6.2491632345589752</v>
      </c>
      <c r="Y5" s="32">
        <f t="shared" si="0"/>
        <v>6.2574910684160283</v>
      </c>
      <c r="Z5" s="32">
        <f t="shared" si="0"/>
        <v>6.3008059919320081</v>
      </c>
    </row>
    <row r="6" spans="1:26" x14ac:dyDescent="0.2">
      <c r="A6" s="16" t="s">
        <v>46</v>
      </c>
      <c r="B6" s="9">
        <v>682251</v>
      </c>
      <c r="C6" s="9">
        <v>676370</v>
      </c>
      <c r="D6" s="9">
        <v>670636</v>
      </c>
      <c r="E6" s="9">
        <v>668590</v>
      </c>
      <c r="F6" s="9">
        <v>666320</v>
      </c>
      <c r="G6" s="9">
        <v>667852</v>
      </c>
      <c r="H6" s="9">
        <v>669037</v>
      </c>
      <c r="I6" s="9">
        <v>669576</v>
      </c>
      <c r="J6" s="9">
        <v>665908</v>
      </c>
      <c r="K6" s="9">
        <v>661667</v>
      </c>
      <c r="L6" s="9">
        <v>654005</v>
      </c>
      <c r="M6" s="10">
        <v>12.3</v>
      </c>
      <c r="N6" s="10">
        <v>11.2</v>
      </c>
      <c r="P6" s="32">
        <f t="shared" si="1"/>
        <v>12.326708147702746</v>
      </c>
      <c r="Q6" s="32">
        <f t="shared" si="0"/>
        <v>12.163554188483747</v>
      </c>
      <c r="R6" s="32">
        <f t="shared" si="0"/>
        <v>12.017455016704549</v>
      </c>
      <c r="S6" s="32">
        <f t="shared" si="0"/>
        <v>11.933506918538942</v>
      </c>
      <c r="T6" s="32">
        <f t="shared" si="0"/>
        <v>11.840984071217925</v>
      </c>
      <c r="U6" s="32">
        <f t="shared" si="0"/>
        <v>11.800099474973564</v>
      </c>
      <c r="V6" s="32">
        <f t="shared" si="0"/>
        <v>11.722578873787047</v>
      </c>
      <c r="W6" s="32">
        <f t="shared" si="0"/>
        <v>11.647293533624328</v>
      </c>
      <c r="X6" s="32">
        <f t="shared" si="0"/>
        <v>11.518528192292591</v>
      </c>
      <c r="Y6" s="32">
        <f t="shared" si="0"/>
        <v>11.396103499072781</v>
      </c>
      <c r="Z6" s="32">
        <f t="shared" si="0"/>
        <v>11.23186707066731</v>
      </c>
    </row>
    <row r="7" spans="1:26" x14ac:dyDescent="0.2">
      <c r="A7" s="14" t="s">
        <v>50</v>
      </c>
      <c r="B7" s="6">
        <f>B5+B6</f>
        <v>1073864</v>
      </c>
      <c r="C7" s="6">
        <f t="shared" ref="C7:L7" si="2">C5+C6</f>
        <v>1067397</v>
      </c>
      <c r="D7" s="6">
        <f t="shared" si="2"/>
        <v>1056345</v>
      </c>
      <c r="E7" s="6">
        <f t="shared" si="2"/>
        <v>1047189</v>
      </c>
      <c r="F7" s="6">
        <f t="shared" si="2"/>
        <v>1036844</v>
      </c>
      <c r="G7" s="6">
        <f t="shared" si="2"/>
        <v>1030766</v>
      </c>
      <c r="H7" s="6">
        <f t="shared" si="2"/>
        <v>1029401</v>
      </c>
      <c r="I7" s="6">
        <f t="shared" si="2"/>
        <v>1029123</v>
      </c>
      <c r="J7" s="6">
        <f t="shared" si="2"/>
        <v>1027184</v>
      </c>
      <c r="K7" s="6">
        <f t="shared" si="2"/>
        <v>1024982</v>
      </c>
      <c r="L7" s="6">
        <f t="shared" si="2"/>
        <v>1020886</v>
      </c>
      <c r="M7" s="10"/>
      <c r="N7" s="29">
        <f>L7/L4*100</f>
        <v>17.532673062599319</v>
      </c>
      <c r="P7" s="32">
        <f t="shared" si="1"/>
        <v>19.402255355176703</v>
      </c>
      <c r="Q7" s="32">
        <f t="shared" si="0"/>
        <v>19.195619631451699</v>
      </c>
      <c r="R7" s="32">
        <f t="shared" si="0"/>
        <v>18.929163539715681</v>
      </c>
      <c r="S7" s="32">
        <f t="shared" si="0"/>
        <v>18.691032137061395</v>
      </c>
      <c r="T7" s="32">
        <f t="shared" si="0"/>
        <v>18.425461172316421</v>
      </c>
      <c r="U7" s="32">
        <f t="shared" si="0"/>
        <v>18.212330479538281</v>
      </c>
      <c r="V7" s="32">
        <f t="shared" si="0"/>
        <v>18.036722057607069</v>
      </c>
      <c r="W7" s="32">
        <f t="shared" si="0"/>
        <v>17.901623808505786</v>
      </c>
      <c r="X7" s="32">
        <f t="shared" si="0"/>
        <v>17.767691426851563</v>
      </c>
      <c r="Y7" s="32">
        <f t="shared" si="0"/>
        <v>17.653594567488813</v>
      </c>
      <c r="Z7" s="32">
        <f t="shared" si="0"/>
        <v>17.532673062599319</v>
      </c>
    </row>
    <row r="8" spans="1:26" x14ac:dyDescent="0.2">
      <c r="A8" s="14" t="s">
        <v>8</v>
      </c>
      <c r="B8" s="6">
        <v>604917</v>
      </c>
      <c r="C8" s="6">
        <v>621615</v>
      </c>
      <c r="D8" s="6">
        <v>636713</v>
      </c>
      <c r="E8" s="6">
        <v>648256</v>
      </c>
      <c r="F8" s="6">
        <v>656846</v>
      </c>
      <c r="G8" s="6">
        <v>661825</v>
      </c>
      <c r="H8" s="6">
        <v>668586</v>
      </c>
      <c r="I8" s="6">
        <v>673117</v>
      </c>
      <c r="J8" s="6">
        <v>670938</v>
      </c>
      <c r="K8" s="6">
        <v>665893</v>
      </c>
      <c r="L8" s="6">
        <v>657405</v>
      </c>
      <c r="M8" s="7">
        <v>10.9</v>
      </c>
      <c r="N8" s="30">
        <f>L8/L4*100</f>
        <v>11.290258593729471</v>
      </c>
      <c r="P8" s="32">
        <f t="shared" si="1"/>
        <v>10.929460436971</v>
      </c>
      <c r="Q8" s="32">
        <f t="shared" si="0"/>
        <v>11.178863250697583</v>
      </c>
      <c r="R8" s="32">
        <f t="shared" si="0"/>
        <v>11.409572161427366</v>
      </c>
      <c r="S8" s="32">
        <f t="shared" si="0"/>
        <v>11.570570096747455</v>
      </c>
      <c r="T8" s="32">
        <f t="shared" si="0"/>
        <v>11.672624299500555</v>
      </c>
      <c r="U8" s="32">
        <f t="shared" si="0"/>
        <v>11.693610013931798</v>
      </c>
      <c r="V8" s="32">
        <f t="shared" si="0"/>
        <v>11.714676645551423</v>
      </c>
      <c r="W8" s="32">
        <f t="shared" si="0"/>
        <v>11.708889329176385</v>
      </c>
      <c r="X8" s="32">
        <f t="shared" si="0"/>
        <v>11.605534500682385</v>
      </c>
      <c r="Y8" s="32">
        <f t="shared" si="0"/>
        <v>11.468889255937007</v>
      </c>
      <c r="Z8" s="32">
        <f t="shared" si="0"/>
        <v>11.290258593729471</v>
      </c>
    </row>
    <row r="9" spans="1:26" x14ac:dyDescent="0.2">
      <c r="A9" s="16" t="s">
        <v>47</v>
      </c>
      <c r="B9" s="9">
        <v>2580441</v>
      </c>
      <c r="C9" s="9">
        <v>2573907</v>
      </c>
      <c r="D9" s="9">
        <v>2568521</v>
      </c>
      <c r="E9" s="9">
        <v>2565901</v>
      </c>
      <c r="F9" s="9">
        <v>2568829</v>
      </c>
      <c r="G9" s="9">
        <v>2579178</v>
      </c>
      <c r="H9" s="9">
        <v>2597983</v>
      </c>
      <c r="I9" s="9">
        <v>2611501</v>
      </c>
      <c r="J9" s="9">
        <v>2625410</v>
      </c>
      <c r="K9" s="9">
        <v>2636473</v>
      </c>
      <c r="L9" s="9">
        <v>2644110</v>
      </c>
      <c r="M9" s="10">
        <v>46.6</v>
      </c>
      <c r="N9" s="10">
        <v>45.4</v>
      </c>
      <c r="P9" s="32">
        <f t="shared" si="1"/>
        <v>46.62264049355182</v>
      </c>
      <c r="Q9" s="32">
        <f t="shared" si="0"/>
        <v>46.28806314682442</v>
      </c>
      <c r="R9" s="32">
        <f t="shared" si="0"/>
        <v>46.026586071968971</v>
      </c>
      <c r="S9" s="32">
        <f t="shared" si="0"/>
        <v>45.798168288167624</v>
      </c>
      <c r="T9" s="32">
        <f t="shared" si="0"/>
        <v>45.649932871116988</v>
      </c>
      <c r="U9" s="32">
        <f t="shared" si="0"/>
        <v>45.570810544347196</v>
      </c>
      <c r="V9" s="32">
        <f t="shared" si="0"/>
        <v>45.520741947392885</v>
      </c>
      <c r="W9" s="32">
        <f t="shared" si="0"/>
        <v>45.427134052524984</v>
      </c>
      <c r="X9" s="32">
        <f t="shared" si="0"/>
        <v>45.41296861026882</v>
      </c>
      <c r="Y9" s="32">
        <f t="shared" si="0"/>
        <v>45.408822233103535</v>
      </c>
      <c r="Z9" s="32">
        <f t="shared" si="0"/>
        <v>45.409885307026919</v>
      </c>
    </row>
    <row r="10" spans="1:26" x14ac:dyDescent="0.2">
      <c r="A10" s="16" t="s">
        <v>48</v>
      </c>
      <c r="B10" s="9">
        <v>372657</v>
      </c>
      <c r="C10" s="9">
        <v>363928</v>
      </c>
      <c r="D10" s="9">
        <v>350853</v>
      </c>
      <c r="E10" s="9">
        <v>341481</v>
      </c>
      <c r="F10" s="9">
        <v>337982</v>
      </c>
      <c r="G10" s="9">
        <v>336817</v>
      </c>
      <c r="H10" s="9">
        <v>336859</v>
      </c>
      <c r="I10" s="9">
        <v>339856</v>
      </c>
      <c r="J10" s="9">
        <v>341595</v>
      </c>
      <c r="K10" s="9">
        <v>342670</v>
      </c>
      <c r="L10" s="9">
        <v>344371</v>
      </c>
      <c r="M10" s="10">
        <v>6.7</v>
      </c>
      <c r="N10" s="10">
        <v>5.9</v>
      </c>
      <c r="P10" s="32">
        <f t="shared" si="1"/>
        <v>6.7330558375120919</v>
      </c>
      <c r="Q10" s="32">
        <f t="shared" si="0"/>
        <v>6.5447284011805857</v>
      </c>
      <c r="R10" s="32">
        <f t="shared" si="0"/>
        <v>6.2871067836737682</v>
      </c>
      <c r="S10" s="32">
        <f t="shared" si="0"/>
        <v>6.0950146966744887</v>
      </c>
      <c r="T10" s="32">
        <f t="shared" si="0"/>
        <v>6.0061824324024142</v>
      </c>
      <c r="U10" s="32">
        <f>G10/G$4*100</f>
        <v>5.9511300480677916</v>
      </c>
      <c r="V10" s="32">
        <f t="shared" si="0"/>
        <v>5.9022986723380484</v>
      </c>
      <c r="W10" s="32">
        <f t="shared" si="0"/>
        <v>5.9118047707256984</v>
      </c>
      <c r="X10" s="32">
        <f t="shared" si="0"/>
        <v>5.9087315933224822</v>
      </c>
      <c r="Y10" s="32">
        <f t="shared" si="0"/>
        <v>5.9019155950459528</v>
      </c>
      <c r="Z10" s="32">
        <f t="shared" si="0"/>
        <v>5.9142197613057581</v>
      </c>
    </row>
    <row r="11" spans="1:26" x14ac:dyDescent="0.2">
      <c r="A11" s="14" t="s">
        <v>51</v>
      </c>
      <c r="B11" s="6">
        <f t="shared" ref="B11:L11" si="3">B10+B9</f>
        <v>2953098</v>
      </c>
      <c r="C11" s="6">
        <f t="shared" si="3"/>
        <v>2937835</v>
      </c>
      <c r="D11" s="6">
        <f t="shared" si="3"/>
        <v>2919374</v>
      </c>
      <c r="E11" s="6">
        <f t="shared" si="3"/>
        <v>2907382</v>
      </c>
      <c r="F11" s="6">
        <f t="shared" si="3"/>
        <v>2906811</v>
      </c>
      <c r="G11" s="6">
        <f t="shared" si="3"/>
        <v>2915995</v>
      </c>
      <c r="H11" s="6">
        <f t="shared" si="3"/>
        <v>2934842</v>
      </c>
      <c r="I11" s="6">
        <f t="shared" si="3"/>
        <v>2951357</v>
      </c>
      <c r="J11" s="6">
        <f t="shared" si="3"/>
        <v>2967005</v>
      </c>
      <c r="K11" s="6">
        <f t="shared" si="3"/>
        <v>2979143</v>
      </c>
      <c r="L11" s="6">
        <f t="shared" si="3"/>
        <v>2988481</v>
      </c>
      <c r="M11" s="10"/>
      <c r="N11" s="29">
        <f>L11/L4*100</f>
        <v>51.324105068332685</v>
      </c>
      <c r="P11" s="32">
        <f t="shared" si="1"/>
        <v>53.355696331063903</v>
      </c>
      <c r="Q11" s="32">
        <f t="shared" si="0"/>
        <v>52.832791548005012</v>
      </c>
      <c r="R11" s="32">
        <f t="shared" si="0"/>
        <v>52.313692855642735</v>
      </c>
      <c r="S11" s="32">
        <f t="shared" si="0"/>
        <v>51.893182984842113</v>
      </c>
      <c r="T11" s="32">
        <f t="shared" si="0"/>
        <v>51.6561153035194</v>
      </c>
      <c r="U11" s="32">
        <f t="shared" si="0"/>
        <v>51.521940592414992</v>
      </c>
      <c r="V11" s="32">
        <f t="shared" si="0"/>
        <v>51.423040619730934</v>
      </c>
      <c r="W11" s="32">
        <f t="shared" si="0"/>
        <v>51.338938823250679</v>
      </c>
      <c r="X11" s="32">
        <f t="shared" si="0"/>
        <v>51.321700203591305</v>
      </c>
      <c r="Y11" s="32">
        <f t="shared" si="0"/>
        <v>51.310737828149492</v>
      </c>
      <c r="Z11" s="32">
        <f t="shared" si="0"/>
        <v>51.324105068332685</v>
      </c>
    </row>
    <row r="12" spans="1:26" x14ac:dyDescent="0.2">
      <c r="A12" s="14" t="s">
        <v>9</v>
      </c>
      <c r="B12" s="6">
        <v>902859</v>
      </c>
      <c r="C12" s="6">
        <v>933781</v>
      </c>
      <c r="D12" s="6">
        <v>968084</v>
      </c>
      <c r="E12" s="6">
        <v>999801</v>
      </c>
      <c r="F12" s="6">
        <v>1026734</v>
      </c>
      <c r="G12" s="6">
        <v>1051129</v>
      </c>
      <c r="H12" s="6">
        <v>1074422</v>
      </c>
      <c r="I12" s="6">
        <v>1095172</v>
      </c>
      <c r="J12" s="6">
        <v>1116063</v>
      </c>
      <c r="K12" s="6">
        <v>1136063</v>
      </c>
      <c r="L12" s="6">
        <v>1155991</v>
      </c>
      <c r="M12" s="7">
        <v>16.3</v>
      </c>
      <c r="N12" s="7">
        <v>19.899999999999999</v>
      </c>
      <c r="P12" s="32">
        <f t="shared" si="1"/>
        <v>16.312587876788388</v>
      </c>
      <c r="Q12" s="32">
        <f t="shared" si="0"/>
        <v>16.792725569845707</v>
      </c>
      <c r="R12" s="32">
        <f t="shared" si="0"/>
        <v>17.347571443214214</v>
      </c>
      <c r="S12" s="32">
        <f t="shared" si="0"/>
        <v>17.845214781349039</v>
      </c>
      <c r="T12" s="32">
        <f t="shared" si="0"/>
        <v>18.245799224663621</v>
      </c>
      <c r="U12" s="32">
        <f t="shared" si="0"/>
        <v>18.572118914114931</v>
      </c>
      <c r="V12" s="32">
        <f t="shared" si="0"/>
        <v>18.825560677110573</v>
      </c>
      <c r="W12" s="32">
        <f t="shared" si="0"/>
        <v>19.050548039067149</v>
      </c>
      <c r="X12" s="32">
        <f t="shared" si="0"/>
        <v>19.305073868874747</v>
      </c>
      <c r="Y12" s="32">
        <f t="shared" si="0"/>
        <v>19.566778348424695</v>
      </c>
      <c r="Z12" s="32">
        <f t="shared" si="0"/>
        <v>19.852963275338528</v>
      </c>
    </row>
    <row r="13" spans="1:26" x14ac:dyDescent="0.2">
      <c r="A13" s="16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  <c r="N13" s="29">
        <f>+N7+N8+N11+N12</f>
        <v>100.04703672466147</v>
      </c>
    </row>
    <row r="15" spans="1:26" x14ac:dyDescent="0.2">
      <c r="A15" s="16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31"/>
      <c r="N15" s="31"/>
    </row>
    <row r="16" spans="1:26" x14ac:dyDescent="0.2">
      <c r="A16" s="16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31"/>
      <c r="N16" s="31"/>
    </row>
    <row r="25" spans="1:14" x14ac:dyDescent="0.2">
      <c r="A25" s="16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  <c r="N25" s="10"/>
    </row>
    <row r="26" spans="1:14" x14ac:dyDescent="0.2">
      <c r="A26" s="1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10"/>
    </row>
    <row r="27" spans="1:14" ht="16" thickBot="1" x14ac:dyDescent="0.25">
      <c r="A27" s="17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</row>
    <row r="28" spans="1:14" x14ac:dyDescent="0.2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3"/>
      <c r="B29" s="8"/>
      <c r="C29" s="1" t="s">
        <v>4</v>
      </c>
      <c r="D29" s="1"/>
      <c r="E29" s="1" t="s">
        <v>5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24" x14ac:dyDescent="0.2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24" x14ac:dyDescent="0.2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24" x14ac:dyDescent="0.2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24" x14ac:dyDescent="0.2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24" x14ac:dyDescent="0.2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24" x14ac:dyDescent="0.2">
      <c r="A54" s="1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24" x14ac:dyDescent="0.2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24" x14ac:dyDescent="0.2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24" x14ac:dyDescent="0.2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24" ht="16" thickBot="1" x14ac:dyDescent="0.25">
      <c r="A58" s="13" t="s">
        <v>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24" x14ac:dyDescent="0.2">
      <c r="A59" s="20" t="s">
        <v>13</v>
      </c>
      <c r="B59" s="21">
        <v>2009</v>
      </c>
      <c r="C59" s="21">
        <v>2010</v>
      </c>
      <c r="D59" s="21">
        <v>2011</v>
      </c>
      <c r="E59" s="21">
        <v>2012</v>
      </c>
      <c r="F59" s="21">
        <v>2013</v>
      </c>
      <c r="G59" s="21">
        <v>2014</v>
      </c>
      <c r="H59" s="21">
        <v>2015</v>
      </c>
      <c r="I59" s="21">
        <v>2016</v>
      </c>
      <c r="J59" s="21">
        <v>2017</v>
      </c>
      <c r="K59" s="21">
        <v>2018</v>
      </c>
      <c r="L59" s="22">
        <v>2019</v>
      </c>
      <c r="M59" s="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23" t="s">
        <v>7</v>
      </c>
      <c r="B60" s="24">
        <v>62818</v>
      </c>
      <c r="C60" s="24">
        <v>63411</v>
      </c>
      <c r="D60" s="24">
        <v>58998</v>
      </c>
      <c r="E60" s="24">
        <v>57916</v>
      </c>
      <c r="F60" s="24">
        <v>55873</v>
      </c>
      <c r="G60" s="24">
        <v>56870</v>
      </c>
      <c r="H60" s="24">
        <v>58205</v>
      </c>
      <c r="I60" s="24">
        <v>61614</v>
      </c>
      <c r="J60" s="24">
        <v>61397</v>
      </c>
      <c r="K60" s="24">
        <v>61476</v>
      </c>
      <c r="L60" s="25">
        <v>61167</v>
      </c>
      <c r="M60" s="1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x14ac:dyDescent="0.2">
      <c r="A61" s="23" t="s">
        <v>12</v>
      </c>
      <c r="B61" s="24">
        <v>54872</v>
      </c>
      <c r="C61" s="24">
        <v>54368</v>
      </c>
      <c r="D61" s="24">
        <v>52516</v>
      </c>
      <c r="E61" s="24">
        <v>52325</v>
      </c>
      <c r="F61" s="24">
        <v>52470</v>
      </c>
      <c r="G61" s="24">
        <v>51340</v>
      </c>
      <c r="H61" s="24">
        <v>52555</v>
      </c>
      <c r="I61" s="24">
        <v>52824</v>
      </c>
      <c r="J61" s="24">
        <v>53261</v>
      </c>
      <c r="K61" s="24">
        <v>55232</v>
      </c>
      <c r="L61" s="25">
        <v>53958</v>
      </c>
      <c r="M61" s="1"/>
      <c r="N61" s="1"/>
    </row>
    <row r="62" spans="1:24" x14ac:dyDescent="0.2">
      <c r="A62" s="23" t="s">
        <v>10</v>
      </c>
      <c r="B62" s="24">
        <v>68443</v>
      </c>
      <c r="C62" s="24">
        <v>69200</v>
      </c>
      <c r="D62" s="24">
        <v>70122</v>
      </c>
      <c r="E62" s="24">
        <v>72512</v>
      </c>
      <c r="F62" s="24">
        <v>79218</v>
      </c>
      <c r="G62" s="24">
        <v>87563</v>
      </c>
      <c r="H62" s="24">
        <v>98872</v>
      </c>
      <c r="I62" s="24">
        <v>94365</v>
      </c>
      <c r="J62" s="24">
        <v>89382</v>
      </c>
      <c r="K62" s="24">
        <v>87329</v>
      </c>
      <c r="L62" s="25">
        <v>83918</v>
      </c>
      <c r="M62" s="1"/>
      <c r="N62" s="1"/>
    </row>
    <row r="63" spans="1:24" x14ac:dyDescent="0.2">
      <c r="A63" s="23" t="s">
        <v>11</v>
      </c>
      <c r="B63" s="24">
        <v>51988</v>
      </c>
      <c r="C63" s="24">
        <v>52097</v>
      </c>
      <c r="D63" s="24">
        <v>55782</v>
      </c>
      <c r="E63" s="24">
        <v>54907</v>
      </c>
      <c r="F63" s="24">
        <v>56416</v>
      </c>
      <c r="G63" s="24">
        <v>59226</v>
      </c>
      <c r="H63" s="24">
        <v>56340</v>
      </c>
      <c r="I63" s="24">
        <v>61078</v>
      </c>
      <c r="J63" s="24">
        <v>64751</v>
      </c>
      <c r="K63" s="24">
        <v>68645</v>
      </c>
      <c r="L63" s="25">
        <v>74597</v>
      </c>
      <c r="M63" s="1"/>
      <c r="N63" s="1"/>
    </row>
    <row r="64" spans="1:24" ht="17" customHeight="1" thickBot="1" x14ac:dyDescent="0.25">
      <c r="A64" s="38" t="s">
        <v>14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1"/>
      <c r="N64" s="1"/>
    </row>
    <row r="65" spans="1:16" x14ac:dyDescent="0.2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1"/>
      <c r="N65" s="1"/>
    </row>
    <row r="66" spans="1:16" x14ac:dyDescent="0.2">
      <c r="A66" s="16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1"/>
      <c r="N66" s="1"/>
    </row>
    <row r="67" spans="1:16" x14ac:dyDescent="0.2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1"/>
      <c r="N67" s="1"/>
    </row>
    <row r="68" spans="1:16" ht="16" x14ac:dyDescent="0.2">
      <c r="A68" s="18" t="s">
        <v>15</v>
      </c>
      <c r="B68" s="19">
        <v>2009</v>
      </c>
      <c r="C68" s="19">
        <v>2010</v>
      </c>
      <c r="D68" s="19">
        <v>2011</v>
      </c>
      <c r="E68" s="19">
        <v>2012</v>
      </c>
      <c r="F68" s="19">
        <v>2013</v>
      </c>
      <c r="G68" s="19">
        <v>2014</v>
      </c>
      <c r="H68" s="19">
        <v>2015</v>
      </c>
      <c r="I68" s="19">
        <v>2016</v>
      </c>
      <c r="J68" s="19">
        <v>2017</v>
      </c>
      <c r="K68" s="19">
        <v>2018</v>
      </c>
      <c r="L68" s="19">
        <v>2019</v>
      </c>
      <c r="M68" s="1"/>
      <c r="N68" s="1"/>
    </row>
    <row r="69" spans="1:16" ht="16" x14ac:dyDescent="0.2">
      <c r="A69" s="18" t="s">
        <v>16</v>
      </c>
      <c r="B69">
        <f>B60-B61</f>
        <v>7946</v>
      </c>
      <c r="C69">
        <f t="shared" ref="C69:L69" si="4">C60-C61</f>
        <v>9043</v>
      </c>
      <c r="D69">
        <f t="shared" si="4"/>
        <v>6482</v>
      </c>
      <c r="E69">
        <f t="shared" si="4"/>
        <v>5591</v>
      </c>
      <c r="F69">
        <f t="shared" si="4"/>
        <v>3403</v>
      </c>
      <c r="G69">
        <f t="shared" si="4"/>
        <v>5530</v>
      </c>
      <c r="H69">
        <f t="shared" si="4"/>
        <v>5650</v>
      </c>
      <c r="I69">
        <f t="shared" si="4"/>
        <v>8790</v>
      </c>
      <c r="J69">
        <f t="shared" si="4"/>
        <v>8136</v>
      </c>
      <c r="K69">
        <f t="shared" si="4"/>
        <v>6244</v>
      </c>
      <c r="L69">
        <f t="shared" si="4"/>
        <v>7209</v>
      </c>
      <c r="M69" s="1"/>
      <c r="N69" s="1"/>
    </row>
    <row r="70" spans="1:16" ht="16" x14ac:dyDescent="0.2">
      <c r="A70" s="18" t="s">
        <v>17</v>
      </c>
      <c r="B70">
        <f>B62-B63</f>
        <v>16455</v>
      </c>
      <c r="C70">
        <f t="shared" ref="C70:L70" si="5">C62-C63</f>
        <v>17103</v>
      </c>
      <c r="D70">
        <f t="shared" si="5"/>
        <v>14340</v>
      </c>
      <c r="E70">
        <f t="shared" si="5"/>
        <v>17605</v>
      </c>
      <c r="F70">
        <f t="shared" si="5"/>
        <v>22802</v>
      </c>
      <c r="G70">
        <f t="shared" si="5"/>
        <v>28337</v>
      </c>
      <c r="H70">
        <f t="shared" si="5"/>
        <v>42532</v>
      </c>
      <c r="I70">
        <f t="shared" si="5"/>
        <v>33287</v>
      </c>
      <c r="J70">
        <f t="shared" si="5"/>
        <v>24631</v>
      </c>
      <c r="K70">
        <f t="shared" si="5"/>
        <v>18684</v>
      </c>
      <c r="L70">
        <f t="shared" si="5"/>
        <v>9321</v>
      </c>
      <c r="M70" s="1"/>
      <c r="N70" s="1"/>
    </row>
    <row r="71" spans="1:16" ht="16" x14ac:dyDescent="0.2">
      <c r="A71" s="18" t="s">
        <v>49</v>
      </c>
      <c r="B71">
        <f>B69+B70</f>
        <v>24401</v>
      </c>
      <c r="C71">
        <f t="shared" ref="C71:L71" si="6">C69+C70</f>
        <v>26146</v>
      </c>
      <c r="D71">
        <f t="shared" si="6"/>
        <v>20822</v>
      </c>
      <c r="E71">
        <f t="shared" si="6"/>
        <v>23196</v>
      </c>
      <c r="F71">
        <f t="shared" si="6"/>
        <v>26205</v>
      </c>
      <c r="G71">
        <f t="shared" si="6"/>
        <v>33867</v>
      </c>
      <c r="H71">
        <f t="shared" si="6"/>
        <v>48182</v>
      </c>
      <c r="I71">
        <f t="shared" si="6"/>
        <v>42077</v>
      </c>
      <c r="J71">
        <f t="shared" si="6"/>
        <v>32767</v>
      </c>
      <c r="K71">
        <f t="shared" si="6"/>
        <v>24928</v>
      </c>
      <c r="L71">
        <f t="shared" si="6"/>
        <v>16530</v>
      </c>
      <c r="M71" s="1"/>
      <c r="N71" s="1"/>
    </row>
    <row r="72" spans="1:16" x14ac:dyDescent="0.2">
      <c r="A72" s="14"/>
      <c r="M72" s="1"/>
      <c r="N72" s="1"/>
    </row>
    <row r="73" spans="1:16" ht="16" customHeight="1" x14ac:dyDescent="0.2">
      <c r="A73" s="15" t="s">
        <v>18</v>
      </c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1"/>
      <c r="N73" s="1"/>
    </row>
    <row r="74" spans="1:16" x14ac:dyDescent="0.2">
      <c r="A74" s="14" t="s">
        <v>19</v>
      </c>
      <c r="B74" s="26">
        <v>2009</v>
      </c>
      <c r="C74" s="26">
        <v>2010</v>
      </c>
      <c r="D74" s="26">
        <v>2011</v>
      </c>
      <c r="E74" s="26">
        <v>2012</v>
      </c>
      <c r="F74" s="26">
        <v>2013</v>
      </c>
      <c r="G74" s="26">
        <v>2014</v>
      </c>
      <c r="H74" s="26">
        <v>2015</v>
      </c>
      <c r="I74" s="26">
        <v>2016</v>
      </c>
      <c r="J74" s="26">
        <v>2017</v>
      </c>
      <c r="K74" s="26">
        <v>2018</v>
      </c>
      <c r="L74" s="26">
        <v>2019</v>
      </c>
      <c r="M74" s="1"/>
      <c r="N74" s="1"/>
    </row>
    <row r="75" spans="1:16" x14ac:dyDescent="0.2">
      <c r="A75" s="16" t="s">
        <v>20</v>
      </c>
      <c r="B75" s="27">
        <v>3.9</v>
      </c>
      <c r="C75" s="27">
        <v>3.6</v>
      </c>
      <c r="D75" s="27">
        <v>3.2</v>
      </c>
      <c r="E75" s="27">
        <v>3</v>
      </c>
      <c r="F75" s="27">
        <v>2.9</v>
      </c>
      <c r="G75" s="27">
        <v>2.4</v>
      </c>
      <c r="H75" s="27">
        <v>2.2999999999999998</v>
      </c>
      <c r="I75" s="27">
        <v>2.5</v>
      </c>
      <c r="J75" s="27">
        <v>1.8</v>
      </c>
      <c r="K75" s="27">
        <v>1.6</v>
      </c>
      <c r="L75" s="27">
        <v>1.3</v>
      </c>
      <c r="M75" s="1"/>
      <c r="N75" s="1"/>
    </row>
    <row r="76" spans="1:16" x14ac:dyDescent="0.2">
      <c r="A76" s="16" t="s">
        <v>21</v>
      </c>
      <c r="B76" s="27">
        <v>37.4</v>
      </c>
      <c r="C76" s="27">
        <v>37.4</v>
      </c>
      <c r="D76" s="27">
        <v>33.6</v>
      </c>
      <c r="E76" s="27">
        <v>32.299999999999997</v>
      </c>
      <c r="F76" s="27">
        <v>29.8</v>
      </c>
      <c r="G76" s="27">
        <v>29.1</v>
      </c>
      <c r="H76" s="27">
        <v>29</v>
      </c>
      <c r="I76" s="27">
        <v>29.8</v>
      </c>
      <c r="J76" s="27">
        <v>28.9</v>
      </c>
      <c r="K76" s="27">
        <v>26.1</v>
      </c>
      <c r="L76" s="27">
        <v>23.6</v>
      </c>
      <c r="M76" s="1"/>
      <c r="N76" s="1"/>
    </row>
    <row r="77" spans="1:16" x14ac:dyDescent="0.2">
      <c r="A77" s="16" t="s">
        <v>22</v>
      </c>
      <c r="B77" s="27">
        <v>113.6</v>
      </c>
      <c r="C77" s="27">
        <v>114.4</v>
      </c>
      <c r="D77" s="27">
        <v>106.3</v>
      </c>
      <c r="E77" s="27">
        <v>105.1</v>
      </c>
      <c r="F77" s="27">
        <v>99.3</v>
      </c>
      <c r="G77" s="27">
        <v>102.1</v>
      </c>
      <c r="H77" s="27">
        <v>102.7</v>
      </c>
      <c r="I77" s="27">
        <v>107.4</v>
      </c>
      <c r="J77" s="27">
        <v>104.2</v>
      </c>
      <c r="K77" s="27">
        <v>101.4</v>
      </c>
      <c r="L77" s="27">
        <v>99.6</v>
      </c>
      <c r="M77" s="1"/>
      <c r="N77" s="1"/>
    </row>
    <row r="78" spans="1:16" x14ac:dyDescent="0.2">
      <c r="A78" s="16" t="s">
        <v>23</v>
      </c>
      <c r="B78" s="27">
        <v>136.9</v>
      </c>
      <c r="C78" s="27">
        <v>139.6</v>
      </c>
      <c r="D78" s="27">
        <v>131.19999999999999</v>
      </c>
      <c r="E78" s="27">
        <v>129.1</v>
      </c>
      <c r="F78" s="27">
        <v>126.9</v>
      </c>
      <c r="G78" s="27">
        <v>126.4</v>
      </c>
      <c r="H78" s="27">
        <v>130</v>
      </c>
      <c r="I78" s="27">
        <v>133.19999999999999</v>
      </c>
      <c r="J78" s="27">
        <v>131.9</v>
      </c>
      <c r="K78" s="27">
        <v>131.9</v>
      </c>
      <c r="L78" s="27">
        <v>130.80000000000001</v>
      </c>
      <c r="M78" s="1"/>
      <c r="N78" s="1"/>
    </row>
    <row r="79" spans="1:16" x14ac:dyDescent="0.2">
      <c r="A79" s="16" t="s">
        <v>24</v>
      </c>
      <c r="B79" s="27">
        <v>62.9</v>
      </c>
      <c r="C79" s="27">
        <v>65.8</v>
      </c>
      <c r="D79" s="27">
        <v>62.7</v>
      </c>
      <c r="E79" s="27">
        <v>62.6</v>
      </c>
      <c r="F79" s="27">
        <v>60.9</v>
      </c>
      <c r="G79" s="27">
        <v>63.7</v>
      </c>
      <c r="H79" s="27">
        <v>64.099999999999994</v>
      </c>
      <c r="I79" s="27">
        <v>68.8</v>
      </c>
      <c r="J79" s="27">
        <v>67.2</v>
      </c>
      <c r="K79" s="27">
        <v>68</v>
      </c>
      <c r="L79" s="27">
        <v>67.900000000000006</v>
      </c>
      <c r="M79" s="1"/>
      <c r="N79" s="1"/>
    </row>
    <row r="80" spans="1:16" x14ac:dyDescent="0.2">
      <c r="A80" s="16" t="s">
        <v>25</v>
      </c>
      <c r="B80" s="27">
        <v>12.7</v>
      </c>
      <c r="C80" s="27">
        <v>12.8</v>
      </c>
      <c r="D80" s="27">
        <v>12.8</v>
      </c>
      <c r="E80" s="27">
        <v>12.8</v>
      </c>
      <c r="F80" s="27">
        <v>13.1</v>
      </c>
      <c r="G80" s="27">
        <v>13.9</v>
      </c>
      <c r="H80" s="27">
        <v>13.9</v>
      </c>
      <c r="I80" s="27">
        <v>14.5</v>
      </c>
      <c r="J80" s="27">
        <v>15.4</v>
      </c>
      <c r="K80" s="27">
        <v>16</v>
      </c>
      <c r="L80" s="27">
        <v>15.7</v>
      </c>
      <c r="M80" s="1"/>
      <c r="N80" s="1"/>
      <c r="P80" t="s">
        <v>90</v>
      </c>
    </row>
    <row r="81" spans="1:27" x14ac:dyDescent="0.2">
      <c r="A81" s="16" t="s">
        <v>26</v>
      </c>
      <c r="B81" s="27">
        <v>0.6</v>
      </c>
      <c r="C81" s="27">
        <v>0.6</v>
      </c>
      <c r="D81" s="27">
        <v>0.6</v>
      </c>
      <c r="E81" s="27">
        <v>0.8</v>
      </c>
      <c r="F81" s="27">
        <v>0.7</v>
      </c>
      <c r="G81" s="27">
        <v>0.7</v>
      </c>
      <c r="H81" s="27">
        <v>0.7</v>
      </c>
      <c r="I81" s="27">
        <v>0.9</v>
      </c>
      <c r="J81" s="27">
        <v>0.9</v>
      </c>
      <c r="K81" s="27">
        <v>1</v>
      </c>
      <c r="L81" s="27">
        <v>1.1000000000000001</v>
      </c>
      <c r="M81" s="1"/>
      <c r="N81" s="1"/>
    </row>
    <row r="82" spans="1:27" x14ac:dyDescent="0.2">
      <c r="A82" s="14" t="s">
        <v>19</v>
      </c>
      <c r="B82" s="26">
        <v>2009</v>
      </c>
      <c r="C82" s="26">
        <v>2010</v>
      </c>
      <c r="D82" s="26">
        <v>2011</v>
      </c>
      <c r="E82" s="26">
        <v>2012</v>
      </c>
      <c r="F82" s="26">
        <v>2013</v>
      </c>
      <c r="G82" s="26">
        <v>2014</v>
      </c>
      <c r="H82" s="26">
        <v>2015</v>
      </c>
      <c r="I82" s="26">
        <v>2016</v>
      </c>
      <c r="J82" s="26">
        <v>2017</v>
      </c>
      <c r="K82" s="26">
        <v>2018</v>
      </c>
      <c r="L82" s="26">
        <v>2019</v>
      </c>
      <c r="P82" s="1"/>
      <c r="Q82" s="26">
        <v>2009</v>
      </c>
      <c r="R82" s="26">
        <v>2010</v>
      </c>
      <c r="S82" s="26">
        <v>2011</v>
      </c>
      <c r="T82" s="26">
        <v>2012</v>
      </c>
      <c r="U82" s="26">
        <v>2013</v>
      </c>
      <c r="V82" s="26">
        <v>2014</v>
      </c>
      <c r="W82" s="26">
        <v>2015</v>
      </c>
      <c r="X82" s="26">
        <v>2016</v>
      </c>
      <c r="Y82" s="26">
        <v>2017</v>
      </c>
      <c r="Z82" s="26">
        <v>2018</v>
      </c>
      <c r="AA82" s="26">
        <v>2019</v>
      </c>
    </row>
    <row r="83" spans="1:27" x14ac:dyDescent="0.2">
      <c r="A83" s="16" t="s">
        <v>20</v>
      </c>
      <c r="B83">
        <f>B75*5</f>
        <v>19.5</v>
      </c>
      <c r="C83">
        <f t="shared" ref="C83:L83" si="7">C75*5</f>
        <v>18</v>
      </c>
      <c r="D83">
        <f t="shared" si="7"/>
        <v>16</v>
      </c>
      <c r="E83">
        <f t="shared" si="7"/>
        <v>15</v>
      </c>
      <c r="F83">
        <f t="shared" si="7"/>
        <v>14.5</v>
      </c>
      <c r="G83">
        <f t="shared" si="7"/>
        <v>12</v>
      </c>
      <c r="H83">
        <f t="shared" si="7"/>
        <v>11.5</v>
      </c>
      <c r="I83">
        <f t="shared" si="7"/>
        <v>12.5</v>
      </c>
      <c r="J83">
        <f>J75*5</f>
        <v>9</v>
      </c>
      <c r="K83">
        <f t="shared" si="7"/>
        <v>8</v>
      </c>
      <c r="L83">
        <f t="shared" si="7"/>
        <v>6.5</v>
      </c>
      <c r="P83" s="16" t="s">
        <v>20</v>
      </c>
      <c r="Q83" s="37">
        <f t="shared" ref="Q83:AA89" si="8">B83*$B110/1000</f>
        <v>3257.6309999999999</v>
      </c>
      <c r="R83" s="37">
        <f t="shared" si="8"/>
        <v>3007.0439999999999</v>
      </c>
      <c r="S83" s="37">
        <f t="shared" si="8"/>
        <v>2672.9279999999999</v>
      </c>
      <c r="T83" s="37">
        <f t="shared" si="8"/>
        <v>2505.87</v>
      </c>
      <c r="U83" s="37">
        <f t="shared" si="8"/>
        <v>2422.3409999999999</v>
      </c>
      <c r="V83" s="37">
        <f t="shared" si="8"/>
        <v>2004.6959999999999</v>
      </c>
      <c r="W83" s="37">
        <f t="shared" si="8"/>
        <v>1921.1669999999999</v>
      </c>
      <c r="X83" s="37">
        <f t="shared" si="8"/>
        <v>2088.2249999999999</v>
      </c>
      <c r="Y83" s="37">
        <f t="shared" si="8"/>
        <v>1503.5219999999999</v>
      </c>
      <c r="Z83" s="37">
        <f t="shared" si="8"/>
        <v>1336.4639999999999</v>
      </c>
      <c r="AA83" s="37">
        <f t="shared" si="8"/>
        <v>1085.877</v>
      </c>
    </row>
    <row r="84" spans="1:27" x14ac:dyDescent="0.2">
      <c r="A84" s="16" t="s">
        <v>21</v>
      </c>
      <c r="B84">
        <f t="shared" ref="B84:L89" si="9">B76*5</f>
        <v>187</v>
      </c>
      <c r="C84">
        <f t="shared" si="9"/>
        <v>187</v>
      </c>
      <c r="D84">
        <f t="shared" si="9"/>
        <v>168</v>
      </c>
      <c r="E84">
        <f t="shared" si="9"/>
        <v>161.5</v>
      </c>
      <c r="F84">
        <f t="shared" si="9"/>
        <v>149</v>
      </c>
      <c r="G84">
        <f t="shared" si="9"/>
        <v>145.5</v>
      </c>
      <c r="H84">
        <f t="shared" si="9"/>
        <v>145</v>
      </c>
      <c r="I84">
        <f t="shared" si="9"/>
        <v>149</v>
      </c>
      <c r="J84">
        <f t="shared" si="9"/>
        <v>144.5</v>
      </c>
      <c r="K84">
        <f t="shared" si="9"/>
        <v>130.5</v>
      </c>
      <c r="L84">
        <f t="shared" si="9"/>
        <v>118</v>
      </c>
      <c r="P84" s="16" t="s">
        <v>21</v>
      </c>
      <c r="Q84" s="37">
        <f t="shared" si="8"/>
        <v>28930.208999999999</v>
      </c>
      <c r="R84" s="37">
        <f t="shared" si="8"/>
        <v>28930.208999999999</v>
      </c>
      <c r="S84" s="37">
        <f t="shared" si="8"/>
        <v>25990.776000000002</v>
      </c>
      <c r="T84" s="37">
        <f t="shared" si="8"/>
        <v>24985.180499999999</v>
      </c>
      <c r="U84" s="37">
        <f t="shared" si="8"/>
        <v>23051.343000000001</v>
      </c>
      <c r="V84" s="37">
        <f t="shared" si="8"/>
        <v>22509.8685</v>
      </c>
      <c r="W84" s="37">
        <f t="shared" si="8"/>
        <v>22432.514999999999</v>
      </c>
      <c r="X84" s="37">
        <f t="shared" si="8"/>
        <v>23051.343000000001</v>
      </c>
      <c r="Y84" s="37">
        <f t="shared" si="8"/>
        <v>22355.161499999998</v>
      </c>
      <c r="Z84" s="37">
        <f t="shared" si="8"/>
        <v>20189.263500000001</v>
      </c>
      <c r="AA84" s="37">
        <f t="shared" si="8"/>
        <v>18255.425999999999</v>
      </c>
    </row>
    <row r="85" spans="1:27" x14ac:dyDescent="0.2">
      <c r="A85" s="16" t="s">
        <v>22</v>
      </c>
      <c r="B85">
        <f t="shared" si="9"/>
        <v>568</v>
      </c>
      <c r="C85">
        <f t="shared" si="9"/>
        <v>572</v>
      </c>
      <c r="D85">
        <f t="shared" si="9"/>
        <v>531.5</v>
      </c>
      <c r="E85">
        <f t="shared" si="9"/>
        <v>525.5</v>
      </c>
      <c r="F85">
        <f t="shared" si="9"/>
        <v>496.5</v>
      </c>
      <c r="G85">
        <f t="shared" si="9"/>
        <v>510.5</v>
      </c>
      <c r="H85">
        <f t="shared" si="9"/>
        <v>513.5</v>
      </c>
      <c r="I85">
        <f t="shared" si="9"/>
        <v>537</v>
      </c>
      <c r="J85">
        <f t="shared" si="9"/>
        <v>521</v>
      </c>
      <c r="K85">
        <f t="shared" si="9"/>
        <v>507</v>
      </c>
      <c r="L85">
        <f t="shared" si="9"/>
        <v>498</v>
      </c>
      <c r="P85" s="16" t="s">
        <v>22</v>
      </c>
      <c r="Q85" s="37">
        <f t="shared" si="8"/>
        <v>89124.312000000005</v>
      </c>
      <c r="R85" s="37">
        <f t="shared" si="8"/>
        <v>89751.948000000004</v>
      </c>
      <c r="S85" s="37">
        <f t="shared" si="8"/>
        <v>83397.133499999996</v>
      </c>
      <c r="T85" s="37">
        <f t="shared" si="8"/>
        <v>82455.679499999998</v>
      </c>
      <c r="U85" s="37">
        <f t="shared" si="8"/>
        <v>77905.318499999994</v>
      </c>
      <c r="V85" s="37">
        <f t="shared" si="8"/>
        <v>80102.044500000004</v>
      </c>
      <c r="W85" s="37">
        <f t="shared" si="8"/>
        <v>80572.771500000003</v>
      </c>
      <c r="X85" s="37">
        <f t="shared" si="8"/>
        <v>84260.133000000002</v>
      </c>
      <c r="Y85" s="37">
        <f t="shared" si="8"/>
        <v>81749.589000000007</v>
      </c>
      <c r="Z85" s="37">
        <f t="shared" si="8"/>
        <v>79552.862999999998</v>
      </c>
      <c r="AA85" s="37">
        <f t="shared" si="8"/>
        <v>78140.682000000001</v>
      </c>
    </row>
    <row r="86" spans="1:27" x14ac:dyDescent="0.2">
      <c r="A86" s="16" t="s">
        <v>23</v>
      </c>
      <c r="B86">
        <f t="shared" si="9"/>
        <v>684.5</v>
      </c>
      <c r="C86">
        <f t="shared" si="9"/>
        <v>698</v>
      </c>
      <c r="D86">
        <f t="shared" si="9"/>
        <v>656</v>
      </c>
      <c r="E86">
        <f t="shared" si="9"/>
        <v>645.5</v>
      </c>
      <c r="F86">
        <f t="shared" si="9"/>
        <v>634.5</v>
      </c>
      <c r="G86">
        <f t="shared" si="9"/>
        <v>632</v>
      </c>
      <c r="H86">
        <f t="shared" si="9"/>
        <v>650</v>
      </c>
      <c r="I86">
        <f t="shared" si="9"/>
        <v>666</v>
      </c>
      <c r="J86">
        <f t="shared" si="9"/>
        <v>659.5</v>
      </c>
      <c r="K86">
        <f t="shared" si="9"/>
        <v>659.5</v>
      </c>
      <c r="L86">
        <f t="shared" si="9"/>
        <v>654</v>
      </c>
      <c r="P86" s="16" t="s">
        <v>23</v>
      </c>
      <c r="Q86" s="37">
        <f t="shared" si="8"/>
        <v>123478.32399999999</v>
      </c>
      <c r="R86" s="37">
        <f t="shared" si="8"/>
        <v>125913.61599999999</v>
      </c>
      <c r="S86" s="37">
        <f t="shared" si="8"/>
        <v>118337.152</v>
      </c>
      <c r="T86" s="37">
        <f t="shared" si="8"/>
        <v>116443.03599999999</v>
      </c>
      <c r="U86" s="37">
        <f t="shared" si="8"/>
        <v>114458.724</v>
      </c>
      <c r="V86" s="37">
        <f t="shared" si="8"/>
        <v>114007.74400000001</v>
      </c>
      <c r="W86" s="37">
        <f t="shared" si="8"/>
        <v>117254.8</v>
      </c>
      <c r="X86" s="37">
        <f t="shared" si="8"/>
        <v>120141.072</v>
      </c>
      <c r="Y86" s="37">
        <f t="shared" si="8"/>
        <v>118968.524</v>
      </c>
      <c r="Z86" s="37">
        <f t="shared" si="8"/>
        <v>118968.524</v>
      </c>
      <c r="AA86" s="37">
        <f t="shared" si="8"/>
        <v>117976.368</v>
      </c>
    </row>
    <row r="87" spans="1:27" x14ac:dyDescent="0.2">
      <c r="A87" s="16" t="s">
        <v>24</v>
      </c>
      <c r="B87">
        <f t="shared" si="9"/>
        <v>314.5</v>
      </c>
      <c r="C87">
        <f t="shared" si="9"/>
        <v>329</v>
      </c>
      <c r="D87">
        <f t="shared" si="9"/>
        <v>313.5</v>
      </c>
      <c r="E87">
        <f t="shared" si="9"/>
        <v>313</v>
      </c>
      <c r="F87">
        <f t="shared" si="9"/>
        <v>304.5</v>
      </c>
      <c r="G87">
        <f t="shared" si="9"/>
        <v>318.5</v>
      </c>
      <c r="H87">
        <f t="shared" si="9"/>
        <v>320.5</v>
      </c>
      <c r="I87">
        <f t="shared" si="9"/>
        <v>344</v>
      </c>
      <c r="J87">
        <f t="shared" si="9"/>
        <v>336</v>
      </c>
      <c r="K87">
        <f t="shared" si="9"/>
        <v>340</v>
      </c>
      <c r="L87">
        <f t="shared" si="9"/>
        <v>339.5</v>
      </c>
      <c r="P87" s="16" t="s">
        <v>24</v>
      </c>
      <c r="Q87" s="37">
        <f t="shared" si="8"/>
        <v>60146.552499999998</v>
      </c>
      <c r="R87" s="37">
        <f t="shared" si="8"/>
        <v>62919.605000000003</v>
      </c>
      <c r="S87" s="37">
        <f t="shared" si="8"/>
        <v>59955.307500000003</v>
      </c>
      <c r="T87" s="37">
        <f t="shared" si="8"/>
        <v>59859.684999999998</v>
      </c>
      <c r="U87" s="37">
        <f t="shared" si="8"/>
        <v>58234.102500000001</v>
      </c>
      <c r="V87" s="37">
        <f t="shared" si="8"/>
        <v>60911.532500000001</v>
      </c>
      <c r="W87" s="37">
        <f t="shared" si="8"/>
        <v>61294.022499999999</v>
      </c>
      <c r="X87" s="37">
        <f t="shared" si="8"/>
        <v>65788.28</v>
      </c>
      <c r="Y87" s="37">
        <f t="shared" si="8"/>
        <v>64258.32</v>
      </c>
      <c r="Z87" s="37">
        <f t="shared" si="8"/>
        <v>65023.3</v>
      </c>
      <c r="AA87" s="37">
        <f t="shared" si="8"/>
        <v>64927.677499999998</v>
      </c>
    </row>
    <row r="88" spans="1:27" x14ac:dyDescent="0.2">
      <c r="A88" s="16" t="s">
        <v>25</v>
      </c>
      <c r="B88">
        <f t="shared" si="9"/>
        <v>63.5</v>
      </c>
      <c r="C88">
        <f t="shared" si="9"/>
        <v>64</v>
      </c>
      <c r="D88">
        <f t="shared" si="9"/>
        <v>64</v>
      </c>
      <c r="E88">
        <f t="shared" si="9"/>
        <v>64</v>
      </c>
      <c r="F88">
        <f t="shared" si="9"/>
        <v>65.5</v>
      </c>
      <c r="G88">
        <f t="shared" si="9"/>
        <v>69.5</v>
      </c>
      <c r="H88">
        <f t="shared" si="9"/>
        <v>69.5</v>
      </c>
      <c r="I88">
        <f t="shared" si="9"/>
        <v>72.5</v>
      </c>
      <c r="J88">
        <f t="shared" si="9"/>
        <v>77</v>
      </c>
      <c r="K88">
        <f t="shared" si="9"/>
        <v>80</v>
      </c>
      <c r="L88">
        <f t="shared" si="9"/>
        <v>78.5</v>
      </c>
      <c r="P88" s="16" t="s">
        <v>25</v>
      </c>
      <c r="Q88" s="37">
        <f t="shared" si="8"/>
        <v>13244.449000000001</v>
      </c>
      <c r="R88" s="37">
        <f t="shared" si="8"/>
        <v>13348.736000000001</v>
      </c>
      <c r="S88" s="37">
        <f t="shared" si="8"/>
        <v>13348.736000000001</v>
      </c>
      <c r="T88" s="37">
        <f t="shared" si="8"/>
        <v>13348.736000000001</v>
      </c>
      <c r="U88" s="37">
        <f t="shared" si="8"/>
        <v>13661.597</v>
      </c>
      <c r="V88" s="37">
        <f t="shared" si="8"/>
        <v>14495.893</v>
      </c>
      <c r="W88" s="37">
        <f t="shared" si="8"/>
        <v>14495.893</v>
      </c>
      <c r="X88" s="37">
        <f t="shared" si="8"/>
        <v>15121.615</v>
      </c>
      <c r="Y88" s="37">
        <f t="shared" si="8"/>
        <v>16060.198</v>
      </c>
      <c r="Z88" s="37">
        <f t="shared" si="8"/>
        <v>16685.919999999998</v>
      </c>
      <c r="AA88" s="37">
        <f t="shared" si="8"/>
        <v>16373.058999999999</v>
      </c>
    </row>
    <row r="89" spans="1:27" x14ac:dyDescent="0.2">
      <c r="A89" s="16" t="s">
        <v>26</v>
      </c>
      <c r="B89">
        <f t="shared" si="9"/>
        <v>3</v>
      </c>
      <c r="C89">
        <f t="shared" si="9"/>
        <v>3</v>
      </c>
      <c r="D89">
        <f t="shared" si="9"/>
        <v>3</v>
      </c>
      <c r="E89">
        <f t="shared" si="9"/>
        <v>4</v>
      </c>
      <c r="F89">
        <f t="shared" si="9"/>
        <v>3.5</v>
      </c>
      <c r="G89">
        <f t="shared" si="9"/>
        <v>3.5</v>
      </c>
      <c r="H89">
        <f t="shared" si="9"/>
        <v>3.5</v>
      </c>
      <c r="I89">
        <f t="shared" si="9"/>
        <v>4.5</v>
      </c>
      <c r="J89">
        <f t="shared" si="9"/>
        <v>4.5</v>
      </c>
      <c r="K89">
        <f t="shared" si="9"/>
        <v>5</v>
      </c>
      <c r="L89">
        <f t="shared" si="9"/>
        <v>5.5</v>
      </c>
      <c r="P89" s="16" t="s">
        <v>26</v>
      </c>
      <c r="Q89" s="37">
        <f t="shared" si="8"/>
        <v>576.07500000000005</v>
      </c>
      <c r="R89" s="37">
        <f t="shared" si="8"/>
        <v>576.07500000000005</v>
      </c>
      <c r="S89" s="37">
        <f t="shared" si="8"/>
        <v>576.07500000000005</v>
      </c>
      <c r="T89" s="37">
        <f t="shared" si="8"/>
        <v>768.1</v>
      </c>
      <c r="U89" s="37">
        <f t="shared" si="8"/>
        <v>672.08749999999998</v>
      </c>
      <c r="V89" s="37">
        <f t="shared" si="8"/>
        <v>672.08749999999998</v>
      </c>
      <c r="W89" s="37">
        <f t="shared" si="8"/>
        <v>672.08749999999998</v>
      </c>
      <c r="X89" s="37">
        <f t="shared" si="8"/>
        <v>864.11249999999995</v>
      </c>
      <c r="Y89" s="37">
        <f t="shared" si="8"/>
        <v>864.11249999999995</v>
      </c>
      <c r="Z89" s="37">
        <f t="shared" si="8"/>
        <v>960.125</v>
      </c>
      <c r="AA89" s="37">
        <f t="shared" si="8"/>
        <v>1056.1375</v>
      </c>
    </row>
    <row r="90" spans="1:27" ht="16" x14ac:dyDescent="0.2">
      <c r="A90" s="18" t="s">
        <v>41</v>
      </c>
      <c r="B90">
        <f>SUM(B83:B89)</f>
        <v>1840</v>
      </c>
      <c r="C90">
        <f t="shared" ref="C90:L90" si="10">SUM(C83:C89)</f>
        <v>1871</v>
      </c>
      <c r="D90">
        <f t="shared" si="10"/>
        <v>1752</v>
      </c>
      <c r="E90">
        <f t="shared" si="10"/>
        <v>1728.5</v>
      </c>
      <c r="F90">
        <f t="shared" si="10"/>
        <v>1668</v>
      </c>
      <c r="G90">
        <f t="shared" si="10"/>
        <v>1691.5</v>
      </c>
      <c r="H90">
        <f t="shared" si="10"/>
        <v>1713.5</v>
      </c>
      <c r="I90">
        <f t="shared" si="10"/>
        <v>1785.5</v>
      </c>
      <c r="J90">
        <f>SUM(J83:J89)</f>
        <v>1751.5</v>
      </c>
      <c r="K90">
        <f t="shared" si="10"/>
        <v>1730</v>
      </c>
      <c r="L90">
        <f t="shared" si="10"/>
        <v>1700</v>
      </c>
      <c r="N90" t="s">
        <v>91</v>
      </c>
      <c r="Q90" s="26">
        <v>2009</v>
      </c>
      <c r="R90" s="26">
        <v>2010</v>
      </c>
      <c r="S90" s="26">
        <v>2011</v>
      </c>
      <c r="T90" s="26">
        <v>2012</v>
      </c>
      <c r="U90" s="26">
        <v>2013</v>
      </c>
      <c r="V90" s="26">
        <v>2014</v>
      </c>
      <c r="W90" s="26">
        <v>2015</v>
      </c>
      <c r="X90" s="26">
        <v>2016</v>
      </c>
      <c r="Y90" s="26">
        <v>2017</v>
      </c>
      <c r="Z90" s="26">
        <v>2018</v>
      </c>
      <c r="AA90" s="26">
        <v>2019</v>
      </c>
    </row>
    <row r="91" spans="1:27" ht="16" x14ac:dyDescent="0.2">
      <c r="A91" s="18" t="s">
        <v>42</v>
      </c>
      <c r="P91" s="16" t="s">
        <v>20</v>
      </c>
      <c r="Q91" s="37">
        <f>$B83*B110/1000</f>
        <v>3257.6309999999999</v>
      </c>
      <c r="R91" s="37">
        <f t="shared" ref="R91:AA97" si="11">$B83*C110/1000</f>
        <v>3333.9344999999998</v>
      </c>
      <c r="S91" s="37">
        <f t="shared" si="11"/>
        <v>3385.9605000000001</v>
      </c>
      <c r="T91" s="37">
        <f t="shared" si="11"/>
        <v>3409.77</v>
      </c>
      <c r="U91" s="37">
        <f t="shared" si="11"/>
        <v>3400.9364999999998</v>
      </c>
      <c r="V91" s="37">
        <f t="shared" si="11"/>
        <v>3387.462</v>
      </c>
      <c r="W91" s="37">
        <f t="shared" si="11"/>
        <v>3350.3924999999999</v>
      </c>
      <c r="X91" s="37">
        <f t="shared" si="11"/>
        <v>3334.422</v>
      </c>
      <c r="Y91" s="37">
        <f t="shared" si="11"/>
        <v>3322.0394999999999</v>
      </c>
      <c r="Z91" s="37">
        <f t="shared" si="11"/>
        <v>3289.6695</v>
      </c>
      <c r="AA91" s="37">
        <f t="shared" si="11"/>
        <v>3278.7494999999999</v>
      </c>
    </row>
    <row r="92" spans="1:27" ht="16" x14ac:dyDescent="0.2">
      <c r="A92" s="18" t="s">
        <v>44</v>
      </c>
      <c r="B92">
        <v>5534738</v>
      </c>
      <c r="C92">
        <f>B92+SUM(C69:C70)</f>
        <v>5560884</v>
      </c>
      <c r="D92">
        <f t="shared" ref="D92:L92" si="12">C92+SUM(D69:D70)</f>
        <v>5581706</v>
      </c>
      <c r="E92">
        <f t="shared" si="12"/>
        <v>5604902</v>
      </c>
      <c r="F92">
        <f t="shared" si="12"/>
        <v>5631107</v>
      </c>
      <c r="G92">
        <f t="shared" si="12"/>
        <v>5664974</v>
      </c>
      <c r="H92">
        <f t="shared" si="12"/>
        <v>5713156</v>
      </c>
      <c r="I92">
        <f t="shared" si="12"/>
        <v>5755233</v>
      </c>
      <c r="J92">
        <f t="shared" si="12"/>
        <v>5788000</v>
      </c>
      <c r="K92">
        <f t="shared" si="12"/>
        <v>5812928</v>
      </c>
      <c r="L92">
        <f t="shared" si="12"/>
        <v>5829458</v>
      </c>
      <c r="P92" s="16" t="s">
        <v>21</v>
      </c>
      <c r="Q92" s="37">
        <f t="shared" ref="Q92:Q97" si="13">$B84*B111/1000</f>
        <v>28930.208999999999</v>
      </c>
      <c r="R92" s="37">
        <f t="shared" si="11"/>
        <v>29941.879000000001</v>
      </c>
      <c r="S92" s="37">
        <f t="shared" si="11"/>
        <v>30941.394</v>
      </c>
      <c r="T92" s="37">
        <f t="shared" si="11"/>
        <v>31912.297999999999</v>
      </c>
      <c r="U92" s="37">
        <f t="shared" si="11"/>
        <v>33019.525000000001</v>
      </c>
      <c r="V92" s="37">
        <f t="shared" si="11"/>
        <v>33786.972999999998</v>
      </c>
      <c r="W92" s="37">
        <f t="shared" si="11"/>
        <v>34558.722000000002</v>
      </c>
      <c r="X92" s="37">
        <f t="shared" si="11"/>
        <v>35371.237000000001</v>
      </c>
      <c r="Y92" s="37">
        <f t="shared" si="11"/>
        <v>35752.156000000003</v>
      </c>
      <c r="Z92" s="37">
        <f t="shared" si="11"/>
        <v>35835.370999999999</v>
      </c>
      <c r="AA92" s="37">
        <f t="shared" si="11"/>
        <v>35594.141000000003</v>
      </c>
    </row>
    <row r="93" spans="1:27" ht="16" x14ac:dyDescent="0.2">
      <c r="A93" s="18" t="s">
        <v>43</v>
      </c>
      <c r="B93">
        <f>L92-5822763</f>
        <v>6695</v>
      </c>
      <c r="P93" s="16" t="s">
        <v>22</v>
      </c>
      <c r="Q93" s="37">
        <f t="shared" si="13"/>
        <v>89124.312000000005</v>
      </c>
      <c r="R93" s="37">
        <f t="shared" si="11"/>
        <v>88047.384000000005</v>
      </c>
      <c r="S93" s="37">
        <f t="shared" si="11"/>
        <v>88040</v>
      </c>
      <c r="T93" s="37">
        <f t="shared" si="11"/>
        <v>89041.384000000005</v>
      </c>
      <c r="U93" s="37">
        <f t="shared" si="11"/>
        <v>90581.8</v>
      </c>
      <c r="V93" s="37">
        <f t="shared" si="11"/>
        <v>93440.543999999994</v>
      </c>
      <c r="W93" s="37">
        <f t="shared" si="11"/>
        <v>96671.895999999993</v>
      </c>
      <c r="X93" s="37">
        <f t="shared" si="11"/>
        <v>100599.048</v>
      </c>
      <c r="Y93" s="37">
        <f t="shared" si="11"/>
        <v>104020.68</v>
      </c>
      <c r="Z93" s="37">
        <f t="shared" si="11"/>
        <v>107596.808</v>
      </c>
      <c r="AA93" s="37">
        <f t="shared" si="11"/>
        <v>109884.144</v>
      </c>
    </row>
    <row r="94" spans="1:27" x14ac:dyDescent="0.2">
      <c r="P94" s="16" t="s">
        <v>23</v>
      </c>
      <c r="Q94" s="37">
        <f t="shared" si="13"/>
        <v>123478.32399999999</v>
      </c>
      <c r="R94" s="37">
        <f t="shared" si="11"/>
        <v>120671.18949999999</v>
      </c>
      <c r="S94" s="37">
        <f t="shared" si="11"/>
        <v>116947.5095</v>
      </c>
      <c r="T94" s="37">
        <f t="shared" si="11"/>
        <v>114026.0635</v>
      </c>
      <c r="U94" s="37">
        <f t="shared" si="11"/>
        <v>111829.503</v>
      </c>
      <c r="V94" s="37">
        <f t="shared" si="11"/>
        <v>109607.61599999999</v>
      </c>
      <c r="W94" s="37">
        <f t="shared" si="11"/>
        <v>108385.78350000001</v>
      </c>
      <c r="X94" s="37">
        <f t="shared" si="11"/>
        <v>108993.6195</v>
      </c>
      <c r="Y94" s="37">
        <f t="shared" si="11"/>
        <v>111052.5955</v>
      </c>
      <c r="Z94" s="37">
        <f t="shared" si="11"/>
        <v>113236.83500000001</v>
      </c>
      <c r="AA94" s="37">
        <f t="shared" si="11"/>
        <v>116657.966</v>
      </c>
    </row>
    <row r="95" spans="1:27" x14ac:dyDescent="0.2">
      <c r="A95" s="14" t="s">
        <v>27</v>
      </c>
      <c r="B95" s="28">
        <v>50.2</v>
      </c>
      <c r="C95" s="28">
        <v>50.5</v>
      </c>
      <c r="D95" s="28">
        <v>46.8</v>
      </c>
      <c r="E95" s="28">
        <v>46</v>
      </c>
      <c r="F95" s="28">
        <v>44.3</v>
      </c>
      <c r="G95" s="28">
        <v>45.1</v>
      </c>
      <c r="H95" s="28">
        <v>46.1</v>
      </c>
      <c r="I95" s="28">
        <v>48.7</v>
      </c>
      <c r="J95" s="28">
        <v>48.6</v>
      </c>
      <c r="K95" s="28">
        <v>48.6</v>
      </c>
      <c r="L95" s="28">
        <v>48.3</v>
      </c>
      <c r="P95" s="16" t="s">
        <v>24</v>
      </c>
      <c r="Q95" s="37">
        <f t="shared" si="13"/>
        <v>60146.552499999998</v>
      </c>
      <c r="R95" s="37">
        <f t="shared" si="11"/>
        <v>60577.103000000003</v>
      </c>
      <c r="S95" s="37">
        <f t="shared" si="11"/>
        <v>61116.470500000003</v>
      </c>
      <c r="T95" s="37">
        <f t="shared" si="11"/>
        <v>60077.991499999996</v>
      </c>
      <c r="U95" s="37">
        <f t="shared" si="11"/>
        <v>58447.623500000002</v>
      </c>
      <c r="V95" s="37">
        <f t="shared" si="11"/>
        <v>57469.843000000001</v>
      </c>
      <c r="W95" s="37">
        <f t="shared" si="11"/>
        <v>56240.148000000001</v>
      </c>
      <c r="X95" s="37">
        <f t="shared" si="11"/>
        <v>54754.764499999997</v>
      </c>
      <c r="Y95" s="37">
        <f t="shared" si="11"/>
        <v>53698.044500000004</v>
      </c>
      <c r="Z95" s="37">
        <f t="shared" si="11"/>
        <v>52884.118499999997</v>
      </c>
      <c r="AA95" s="37">
        <f t="shared" si="11"/>
        <v>51838.720500000003</v>
      </c>
    </row>
    <row r="96" spans="1:27" x14ac:dyDescent="0.2">
      <c r="A96" s="16" t="s">
        <v>28</v>
      </c>
      <c r="B96" s="27" t="s">
        <v>29</v>
      </c>
      <c r="C96" s="27" t="s">
        <v>30</v>
      </c>
      <c r="D96" s="27" t="s">
        <v>31</v>
      </c>
      <c r="E96" s="27" t="s">
        <v>32</v>
      </c>
      <c r="F96" s="27" t="s">
        <v>33</v>
      </c>
      <c r="G96" s="27" t="s">
        <v>34</v>
      </c>
      <c r="H96" s="27" t="s">
        <v>35</v>
      </c>
      <c r="I96" s="27" t="s">
        <v>36</v>
      </c>
      <c r="J96" s="27" t="s">
        <v>31</v>
      </c>
      <c r="K96" s="27" t="s">
        <v>37</v>
      </c>
      <c r="L96" s="27" t="s">
        <v>38</v>
      </c>
      <c r="P96" s="16" t="s">
        <v>25</v>
      </c>
      <c r="Q96" s="37">
        <f t="shared" si="13"/>
        <v>13244.449000000001</v>
      </c>
      <c r="R96" s="37">
        <f t="shared" si="11"/>
        <v>12969.049499999999</v>
      </c>
      <c r="S96" s="37">
        <f t="shared" si="11"/>
        <v>12640.5005</v>
      </c>
      <c r="T96" s="37">
        <f t="shared" si="11"/>
        <v>12312.7135</v>
      </c>
      <c r="U96" s="37">
        <f t="shared" si="11"/>
        <v>12236.005499999999</v>
      </c>
      <c r="V96" s="37">
        <f t="shared" si="11"/>
        <v>12235.1165</v>
      </c>
      <c r="W96" s="37">
        <f t="shared" si="11"/>
        <v>12326.239</v>
      </c>
      <c r="X96" s="37">
        <f t="shared" si="11"/>
        <v>12461.9385</v>
      </c>
      <c r="Y96" s="37">
        <f t="shared" si="11"/>
        <v>12289.79</v>
      </c>
      <c r="Z96" s="37">
        <f t="shared" si="11"/>
        <v>11984.736000000001</v>
      </c>
      <c r="AA96" s="37">
        <f t="shared" si="11"/>
        <v>11801.602000000001</v>
      </c>
    </row>
    <row r="97" spans="1:27" x14ac:dyDescent="0.2">
      <c r="A97" s="16" t="s">
        <v>39</v>
      </c>
      <c r="B97" s="27">
        <v>895</v>
      </c>
      <c r="C97" s="27">
        <v>913</v>
      </c>
      <c r="D97" s="27">
        <v>861</v>
      </c>
      <c r="E97" s="27">
        <v>840</v>
      </c>
      <c r="F97" s="27">
        <v>815</v>
      </c>
      <c r="G97" s="27">
        <v>821</v>
      </c>
      <c r="H97" s="27">
        <v>835</v>
      </c>
      <c r="I97" s="27">
        <v>865</v>
      </c>
      <c r="J97" s="27">
        <v>854</v>
      </c>
      <c r="K97" s="27">
        <v>840</v>
      </c>
      <c r="L97" s="27">
        <v>824</v>
      </c>
      <c r="P97" s="16" t="s">
        <v>26</v>
      </c>
      <c r="Q97" s="37">
        <f t="shared" si="13"/>
        <v>576.07500000000005</v>
      </c>
      <c r="R97" s="37">
        <f t="shared" si="11"/>
        <v>591.86400000000003</v>
      </c>
      <c r="S97" s="37">
        <f t="shared" si="11"/>
        <v>607.37400000000002</v>
      </c>
      <c r="T97" s="37">
        <f t="shared" si="11"/>
        <v>626.09699999999998</v>
      </c>
      <c r="U97" s="37">
        <f t="shared" si="11"/>
        <v>633.495</v>
      </c>
      <c r="V97" s="37">
        <f t="shared" si="11"/>
        <v>626.13</v>
      </c>
      <c r="W97" s="37">
        <f t="shared" si="11"/>
        <v>613.74599999999998</v>
      </c>
      <c r="X97" s="37">
        <f t="shared" si="11"/>
        <v>599.44200000000001</v>
      </c>
      <c r="Y97" s="37">
        <f t="shared" si="11"/>
        <v>585.10199999999998</v>
      </c>
      <c r="Z97" s="37">
        <f t="shared" si="11"/>
        <v>582.48900000000003</v>
      </c>
      <c r="AA97" s="37">
        <f t="shared" si="11"/>
        <v>582.73500000000001</v>
      </c>
    </row>
    <row r="98" spans="1:27" x14ac:dyDescent="0.2">
      <c r="A98" s="16" t="s">
        <v>40</v>
      </c>
      <c r="B98" s="27">
        <v>886</v>
      </c>
      <c r="C98" s="27">
        <v>906</v>
      </c>
      <c r="D98" s="27">
        <v>854</v>
      </c>
      <c r="E98" s="27">
        <v>833</v>
      </c>
      <c r="F98" s="27">
        <v>808</v>
      </c>
      <c r="G98" s="27">
        <v>815</v>
      </c>
      <c r="H98" s="27">
        <v>828</v>
      </c>
      <c r="I98" s="27">
        <v>858</v>
      </c>
      <c r="J98" s="27">
        <v>847</v>
      </c>
      <c r="K98" s="27">
        <v>834</v>
      </c>
      <c r="L98" s="27">
        <v>818</v>
      </c>
    </row>
    <row r="102" spans="1:27" ht="17" x14ac:dyDescent="0.2">
      <c r="B102" s="36" t="s">
        <v>88</v>
      </c>
    </row>
    <row r="103" spans="1:27" x14ac:dyDescent="0.2">
      <c r="B103" s="35" t="s">
        <v>87</v>
      </c>
    </row>
    <row r="105" spans="1:27" x14ac:dyDescent="0.2">
      <c r="B105" s="34" t="s">
        <v>75</v>
      </c>
    </row>
    <row r="106" spans="1:27" x14ac:dyDescent="0.2">
      <c r="A106"/>
      <c r="B106" s="34" t="s">
        <v>86</v>
      </c>
      <c r="C106" s="34" t="s">
        <v>85</v>
      </c>
      <c r="D106" s="34" t="s">
        <v>84</v>
      </c>
      <c r="E106" s="34" t="s">
        <v>83</v>
      </c>
      <c r="F106" s="34" t="s">
        <v>82</v>
      </c>
      <c r="G106" s="34" t="s">
        <v>81</v>
      </c>
      <c r="H106" s="34" t="s">
        <v>80</v>
      </c>
      <c r="I106" s="34" t="s">
        <v>79</v>
      </c>
      <c r="J106" s="34" t="s">
        <v>78</v>
      </c>
      <c r="K106" s="34" t="s">
        <v>77</v>
      </c>
      <c r="L106" s="34" t="s">
        <v>76</v>
      </c>
    </row>
    <row r="107" spans="1:27" x14ac:dyDescent="0.2">
      <c r="A107" s="34" t="s">
        <v>74</v>
      </c>
      <c r="B107" s="33">
        <v>159447</v>
      </c>
      <c r="C107" s="33">
        <v>158895</v>
      </c>
      <c r="D107" s="33">
        <v>158411</v>
      </c>
      <c r="E107" s="33">
        <v>155563</v>
      </c>
      <c r="F107" s="33">
        <v>152285</v>
      </c>
      <c r="G107" s="33">
        <v>147990</v>
      </c>
      <c r="H107" s="33">
        <v>145367</v>
      </c>
      <c r="I107" s="33">
        <v>143618</v>
      </c>
      <c r="J107" s="33">
        <v>144883</v>
      </c>
      <c r="K107" s="33">
        <v>146439</v>
      </c>
      <c r="L107" s="33">
        <v>148269</v>
      </c>
    </row>
    <row r="108" spans="1:27" x14ac:dyDescent="0.2">
      <c r="A108" s="34" t="s">
        <v>73</v>
      </c>
      <c r="B108" s="33">
        <v>161707</v>
      </c>
      <c r="C108" s="33">
        <v>161123</v>
      </c>
      <c r="D108" s="33">
        <v>160251</v>
      </c>
      <c r="E108" s="33">
        <v>160319</v>
      </c>
      <c r="F108" s="33">
        <v>160925</v>
      </c>
      <c r="G108" s="33">
        <v>161411</v>
      </c>
      <c r="H108" s="33">
        <v>161156</v>
      </c>
      <c r="I108" s="33">
        <v>161701</v>
      </c>
      <c r="J108" s="33">
        <v>159967</v>
      </c>
      <c r="K108" s="33">
        <v>156990</v>
      </c>
      <c r="L108" s="33">
        <v>152740</v>
      </c>
    </row>
    <row r="109" spans="1:27" x14ac:dyDescent="0.2">
      <c r="A109" s="34" t="s">
        <v>72</v>
      </c>
      <c r="B109" s="33">
        <v>170518</v>
      </c>
      <c r="C109" s="33">
        <v>168257</v>
      </c>
      <c r="D109" s="33">
        <v>166718</v>
      </c>
      <c r="E109" s="33">
        <v>165439</v>
      </c>
      <c r="F109" s="33">
        <v>163666</v>
      </c>
      <c r="G109" s="33">
        <v>163114</v>
      </c>
      <c r="H109" s="33">
        <v>162822</v>
      </c>
      <c r="I109" s="33">
        <v>162606</v>
      </c>
      <c r="J109" s="33">
        <v>163401</v>
      </c>
      <c r="K109" s="33">
        <v>164520</v>
      </c>
      <c r="L109" s="33">
        <v>165351</v>
      </c>
    </row>
    <row r="110" spans="1:27" x14ac:dyDescent="0.2">
      <c r="A110" s="34" t="s">
        <v>71</v>
      </c>
      <c r="B110" s="33">
        <v>167058</v>
      </c>
      <c r="C110" s="33">
        <v>170971</v>
      </c>
      <c r="D110" s="33">
        <v>173639</v>
      </c>
      <c r="E110" s="33">
        <v>174860</v>
      </c>
      <c r="F110" s="33">
        <v>174407</v>
      </c>
      <c r="G110" s="33">
        <v>173716</v>
      </c>
      <c r="H110" s="33">
        <v>171815</v>
      </c>
      <c r="I110" s="33">
        <v>170996</v>
      </c>
      <c r="J110" s="33">
        <v>170361</v>
      </c>
      <c r="K110" s="33">
        <v>168701</v>
      </c>
      <c r="L110" s="33">
        <v>168141</v>
      </c>
    </row>
    <row r="111" spans="1:27" x14ac:dyDescent="0.2">
      <c r="A111" s="34" t="s">
        <v>70</v>
      </c>
      <c r="B111" s="33">
        <v>154707</v>
      </c>
      <c r="C111" s="33">
        <v>160117</v>
      </c>
      <c r="D111" s="33">
        <v>165462</v>
      </c>
      <c r="E111" s="33">
        <v>170654</v>
      </c>
      <c r="F111" s="33">
        <v>176575</v>
      </c>
      <c r="G111" s="33">
        <v>180679</v>
      </c>
      <c r="H111" s="33">
        <v>184806</v>
      </c>
      <c r="I111" s="33">
        <v>189151</v>
      </c>
      <c r="J111" s="33">
        <v>191188</v>
      </c>
      <c r="K111" s="33">
        <v>191633</v>
      </c>
      <c r="L111" s="33">
        <v>190343</v>
      </c>
    </row>
    <row r="112" spans="1:27" x14ac:dyDescent="0.2">
      <c r="A112" s="34" t="s">
        <v>69</v>
      </c>
      <c r="B112" s="33">
        <v>156909</v>
      </c>
      <c r="C112" s="33">
        <v>155013</v>
      </c>
      <c r="D112" s="33">
        <v>155000</v>
      </c>
      <c r="E112" s="33">
        <v>156763</v>
      </c>
      <c r="F112" s="33">
        <v>159475</v>
      </c>
      <c r="G112" s="33">
        <v>164508</v>
      </c>
      <c r="H112" s="33">
        <v>170197</v>
      </c>
      <c r="I112" s="33">
        <v>177111</v>
      </c>
      <c r="J112" s="33">
        <v>183135</v>
      </c>
      <c r="K112" s="33">
        <v>189431</v>
      </c>
      <c r="L112" s="33">
        <v>193458</v>
      </c>
    </row>
    <row r="113" spans="1:12" x14ac:dyDescent="0.2">
      <c r="A113" s="34" t="s">
        <v>68</v>
      </c>
      <c r="B113" s="33">
        <v>180392</v>
      </c>
      <c r="C113" s="33">
        <v>176291</v>
      </c>
      <c r="D113" s="33">
        <v>170851</v>
      </c>
      <c r="E113" s="33">
        <v>166583</v>
      </c>
      <c r="F113" s="33">
        <v>163374</v>
      </c>
      <c r="G113" s="33">
        <v>160128</v>
      </c>
      <c r="H113" s="33">
        <v>158343</v>
      </c>
      <c r="I113" s="33">
        <v>159231</v>
      </c>
      <c r="J113" s="33">
        <v>162239</v>
      </c>
      <c r="K113" s="33">
        <v>165430</v>
      </c>
      <c r="L113" s="33">
        <v>170428</v>
      </c>
    </row>
    <row r="114" spans="1:12" x14ac:dyDescent="0.2">
      <c r="A114" s="34" t="s">
        <v>67</v>
      </c>
      <c r="B114" s="33">
        <v>191245</v>
      </c>
      <c r="C114" s="33">
        <v>192614</v>
      </c>
      <c r="D114" s="33">
        <v>194329</v>
      </c>
      <c r="E114" s="33">
        <v>191027</v>
      </c>
      <c r="F114" s="33">
        <v>185843</v>
      </c>
      <c r="G114" s="33">
        <v>182734</v>
      </c>
      <c r="H114" s="33">
        <v>178824</v>
      </c>
      <c r="I114" s="33">
        <v>174101</v>
      </c>
      <c r="J114" s="33">
        <v>170741</v>
      </c>
      <c r="K114" s="33">
        <v>168153</v>
      </c>
      <c r="L114" s="33">
        <v>164829</v>
      </c>
    </row>
    <row r="115" spans="1:12" x14ac:dyDescent="0.2">
      <c r="A115" s="34" t="s">
        <v>66</v>
      </c>
      <c r="B115" s="33">
        <v>208574</v>
      </c>
      <c r="C115" s="33">
        <v>204237</v>
      </c>
      <c r="D115" s="33">
        <v>199063</v>
      </c>
      <c r="E115" s="33">
        <v>193901</v>
      </c>
      <c r="F115" s="33">
        <v>192693</v>
      </c>
      <c r="G115" s="33">
        <v>192679</v>
      </c>
      <c r="H115" s="33">
        <v>194114</v>
      </c>
      <c r="I115" s="33">
        <v>196251</v>
      </c>
      <c r="J115" s="33">
        <v>193540</v>
      </c>
      <c r="K115" s="33">
        <v>188736</v>
      </c>
      <c r="L115" s="33">
        <v>185852</v>
      </c>
    </row>
    <row r="116" spans="1:12" x14ac:dyDescent="0.2">
      <c r="A116" s="34" t="s">
        <v>65</v>
      </c>
      <c r="B116" s="33">
        <v>192025</v>
      </c>
      <c r="C116" s="33">
        <v>197288</v>
      </c>
      <c r="D116" s="33">
        <v>202458</v>
      </c>
      <c r="E116" s="33">
        <v>208699</v>
      </c>
      <c r="F116" s="33">
        <v>211165</v>
      </c>
      <c r="G116" s="33">
        <v>208710</v>
      </c>
      <c r="H116" s="33">
        <v>204582</v>
      </c>
      <c r="I116" s="33">
        <v>199814</v>
      </c>
      <c r="J116" s="33">
        <v>195034</v>
      </c>
      <c r="K116" s="33">
        <v>194163</v>
      </c>
      <c r="L116" s="33">
        <v>194245</v>
      </c>
    </row>
    <row r="117" spans="1:12" x14ac:dyDescent="0.2">
      <c r="A117" s="34" t="s">
        <v>64</v>
      </c>
      <c r="B117" s="33">
        <v>180388</v>
      </c>
      <c r="C117" s="33">
        <v>180950</v>
      </c>
      <c r="D117" s="33">
        <v>182521</v>
      </c>
      <c r="E117" s="33">
        <v>183556</v>
      </c>
      <c r="F117" s="33">
        <v>186036</v>
      </c>
      <c r="G117" s="33">
        <v>190574</v>
      </c>
      <c r="H117" s="33">
        <v>195997</v>
      </c>
      <c r="I117" s="33">
        <v>201332</v>
      </c>
      <c r="J117" s="33">
        <v>207912</v>
      </c>
      <c r="K117" s="33">
        <v>210648</v>
      </c>
      <c r="L117" s="33">
        <v>208488</v>
      </c>
    </row>
    <row r="118" spans="1:12" x14ac:dyDescent="0.2">
      <c r="A118" s="34" t="s">
        <v>63</v>
      </c>
      <c r="B118" s="33">
        <v>176036</v>
      </c>
      <c r="C118" s="33">
        <v>175385</v>
      </c>
      <c r="D118" s="33">
        <v>174884</v>
      </c>
      <c r="E118" s="33">
        <v>176387</v>
      </c>
      <c r="F118" s="33">
        <v>176918</v>
      </c>
      <c r="G118" s="33">
        <v>177238</v>
      </c>
      <c r="H118" s="33">
        <v>177966</v>
      </c>
      <c r="I118" s="33">
        <v>179683</v>
      </c>
      <c r="J118" s="33">
        <v>181030</v>
      </c>
      <c r="K118" s="33">
        <v>183759</v>
      </c>
      <c r="L118" s="33">
        <v>188323</v>
      </c>
    </row>
    <row r="119" spans="1:12" x14ac:dyDescent="0.2">
      <c r="A119" s="34" t="s">
        <v>62</v>
      </c>
      <c r="B119" s="33">
        <v>189516</v>
      </c>
      <c r="C119" s="33">
        <v>187199</v>
      </c>
      <c r="D119" s="33">
        <v>183462</v>
      </c>
      <c r="E119" s="33">
        <v>177108</v>
      </c>
      <c r="F119" s="33">
        <v>172565</v>
      </c>
      <c r="G119" s="33">
        <v>170925</v>
      </c>
      <c r="H119" s="33">
        <v>170401</v>
      </c>
      <c r="I119" s="33">
        <v>170093</v>
      </c>
      <c r="J119" s="33">
        <v>171723</v>
      </c>
      <c r="K119" s="33">
        <v>172514</v>
      </c>
      <c r="L119" s="33">
        <v>172998</v>
      </c>
    </row>
    <row r="120" spans="1:12" x14ac:dyDescent="0.2">
      <c r="A120" s="34" t="s">
        <v>61</v>
      </c>
      <c r="B120" s="33">
        <v>143487</v>
      </c>
      <c r="C120" s="33">
        <v>152812</v>
      </c>
      <c r="D120" s="33">
        <v>162422</v>
      </c>
      <c r="E120" s="33">
        <v>172775</v>
      </c>
      <c r="F120" s="33">
        <v>178973</v>
      </c>
      <c r="G120" s="33">
        <v>181063</v>
      </c>
      <c r="H120" s="33">
        <v>179072</v>
      </c>
      <c r="I120" s="33">
        <v>175775</v>
      </c>
      <c r="J120" s="33">
        <v>169882</v>
      </c>
      <c r="K120" s="33">
        <v>165605</v>
      </c>
      <c r="L120" s="33">
        <v>163988</v>
      </c>
    </row>
    <row r="121" spans="1:12" x14ac:dyDescent="0.2">
      <c r="A121" s="34" t="s">
        <v>60</v>
      </c>
      <c r="B121" s="33">
        <v>112065</v>
      </c>
      <c r="C121" s="33">
        <v>114588</v>
      </c>
      <c r="D121" s="33">
        <v>117971</v>
      </c>
      <c r="E121" s="33">
        <v>121252</v>
      </c>
      <c r="F121" s="33">
        <v>126560</v>
      </c>
      <c r="G121" s="33">
        <v>133382</v>
      </c>
      <c r="H121" s="33">
        <v>142515</v>
      </c>
      <c r="I121" s="33">
        <v>151845</v>
      </c>
      <c r="J121" s="33">
        <v>161669</v>
      </c>
      <c r="K121" s="33">
        <v>167763</v>
      </c>
      <c r="L121" s="33">
        <v>169738</v>
      </c>
    </row>
    <row r="122" spans="1:12" x14ac:dyDescent="0.2">
      <c r="A122" s="34" t="s">
        <v>59</v>
      </c>
      <c r="B122" s="33">
        <v>88126</v>
      </c>
      <c r="C122" s="33">
        <v>88962</v>
      </c>
      <c r="D122" s="33">
        <v>90086</v>
      </c>
      <c r="E122" s="33">
        <v>92128</v>
      </c>
      <c r="F122" s="33">
        <v>94919</v>
      </c>
      <c r="G122" s="33">
        <v>98294</v>
      </c>
      <c r="H122" s="33">
        <v>101122</v>
      </c>
      <c r="I122" s="33">
        <v>104872</v>
      </c>
      <c r="J122" s="33">
        <v>108267</v>
      </c>
      <c r="K122" s="33">
        <v>113479</v>
      </c>
      <c r="L122" s="33">
        <v>119891</v>
      </c>
    </row>
    <row r="123" spans="1:12" x14ac:dyDescent="0.2">
      <c r="A123" s="34" t="s">
        <v>58</v>
      </c>
      <c r="B123" s="33">
        <v>71461</v>
      </c>
      <c r="C123" s="33">
        <v>70329</v>
      </c>
      <c r="D123" s="33">
        <v>69575</v>
      </c>
      <c r="E123" s="33">
        <v>69169</v>
      </c>
      <c r="F123" s="33">
        <v>69254</v>
      </c>
      <c r="G123" s="33">
        <v>69385</v>
      </c>
      <c r="H123" s="33">
        <v>70698</v>
      </c>
      <c r="I123" s="33">
        <v>72159</v>
      </c>
      <c r="J123" s="33">
        <v>74391</v>
      </c>
      <c r="K123" s="33">
        <v>77280</v>
      </c>
      <c r="L123" s="33">
        <v>80382</v>
      </c>
    </row>
    <row r="124" spans="1:12" x14ac:dyDescent="0.2">
      <c r="A124" s="34" t="s">
        <v>57</v>
      </c>
      <c r="B124" s="33">
        <v>48422</v>
      </c>
      <c r="C124" s="33">
        <v>48951</v>
      </c>
      <c r="D124" s="33">
        <v>48268</v>
      </c>
      <c r="E124" s="33">
        <v>47922</v>
      </c>
      <c r="F124" s="33">
        <v>48012</v>
      </c>
      <c r="G124" s="33">
        <v>47723</v>
      </c>
      <c r="H124" s="33">
        <v>47432</v>
      </c>
      <c r="I124" s="33">
        <v>47223</v>
      </c>
      <c r="J124" s="33">
        <v>46993</v>
      </c>
      <c r="K124" s="33">
        <v>47225</v>
      </c>
      <c r="L124" s="33">
        <v>47433</v>
      </c>
    </row>
    <row r="125" spans="1:12" x14ac:dyDescent="0.2">
      <c r="A125" s="34" t="s">
        <v>56</v>
      </c>
      <c r="B125" s="33">
        <v>20939</v>
      </c>
      <c r="C125" s="33">
        <v>20912</v>
      </c>
      <c r="D125" s="33">
        <v>22092</v>
      </c>
      <c r="E125" s="33">
        <v>22892</v>
      </c>
      <c r="F125" s="33">
        <v>23227</v>
      </c>
      <c r="G125" s="33">
        <v>23687</v>
      </c>
      <c r="H125" s="33">
        <v>24252</v>
      </c>
      <c r="I125" s="33">
        <v>24091</v>
      </c>
      <c r="J125" s="33">
        <v>24225</v>
      </c>
      <c r="K125" s="33">
        <v>24311</v>
      </c>
      <c r="L125" s="33">
        <v>24103</v>
      </c>
    </row>
    <row r="126" spans="1:12" x14ac:dyDescent="0.2">
      <c r="A126" s="34" t="s">
        <v>55</v>
      </c>
      <c r="B126" s="33">
        <v>5713</v>
      </c>
      <c r="C126" s="33">
        <v>5805</v>
      </c>
      <c r="D126" s="33">
        <v>5822</v>
      </c>
      <c r="E126" s="33">
        <v>5972</v>
      </c>
      <c r="F126" s="33">
        <v>6061</v>
      </c>
      <c r="G126" s="33">
        <v>6176</v>
      </c>
      <c r="H126" s="33">
        <v>6355</v>
      </c>
      <c r="I126" s="33">
        <v>6805</v>
      </c>
      <c r="J126" s="33">
        <v>7034</v>
      </c>
      <c r="K126" s="33">
        <v>6998</v>
      </c>
      <c r="L126" s="33">
        <v>7068</v>
      </c>
    </row>
    <row r="127" spans="1:12" x14ac:dyDescent="0.2">
      <c r="A127" s="34" t="s">
        <v>54</v>
      </c>
      <c r="B127" s="33">
        <v>667</v>
      </c>
      <c r="C127" s="33">
        <v>712</v>
      </c>
      <c r="D127" s="33">
        <v>725</v>
      </c>
      <c r="E127" s="33">
        <v>734</v>
      </c>
      <c r="F127" s="33">
        <v>814</v>
      </c>
      <c r="G127" s="33">
        <v>801</v>
      </c>
      <c r="H127" s="33">
        <v>828</v>
      </c>
      <c r="I127" s="33">
        <v>862</v>
      </c>
      <c r="J127" s="33">
        <v>927</v>
      </c>
      <c r="K127" s="33">
        <v>891</v>
      </c>
      <c r="L127" s="33">
        <v>885</v>
      </c>
    </row>
    <row r="128" spans="1:12" x14ac:dyDescent="0.2">
      <c r="A128" s="34" t="s">
        <v>53</v>
      </c>
      <c r="B128" s="33">
        <v>29</v>
      </c>
      <c r="C128" s="33">
        <v>41</v>
      </c>
      <c r="D128" s="33">
        <v>36</v>
      </c>
      <c r="E128" s="33">
        <v>37</v>
      </c>
      <c r="F128" s="33">
        <v>29</v>
      </c>
      <c r="G128" s="33">
        <v>38</v>
      </c>
      <c r="H128" s="33">
        <v>36</v>
      </c>
      <c r="I128" s="33">
        <v>43</v>
      </c>
      <c r="J128" s="33">
        <v>48</v>
      </c>
      <c r="K128" s="33">
        <v>48</v>
      </c>
      <c r="L128" s="33">
        <v>53</v>
      </c>
    </row>
    <row r="129" spans="1:12" x14ac:dyDescent="0.2">
      <c r="A129" s="34" t="s">
        <v>52</v>
      </c>
      <c r="B129" s="33">
        <v>0</v>
      </c>
      <c r="C129" s="33">
        <v>0</v>
      </c>
      <c r="D129" s="33">
        <v>0</v>
      </c>
      <c r="E129" s="33">
        <v>0</v>
      </c>
      <c r="F129" s="33">
        <v>0</v>
      </c>
      <c r="G129" s="33">
        <v>1</v>
      </c>
      <c r="H129" s="33">
        <v>1</v>
      </c>
      <c r="I129" s="33">
        <v>1</v>
      </c>
      <c r="J129" s="33">
        <v>1</v>
      </c>
      <c r="K129" s="33">
        <v>0</v>
      </c>
      <c r="L129" s="33">
        <v>2</v>
      </c>
    </row>
    <row r="135" spans="1:12" ht="16" x14ac:dyDescent="0.2">
      <c r="A135" s="18" t="s">
        <v>89</v>
      </c>
    </row>
  </sheetData>
  <mergeCells count="1">
    <mergeCell ref="A64:L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Ark1</vt:lpstr>
      <vt:lpstr>'Ark1'!Brødtekst</vt:lpstr>
      <vt:lpstr>'Ark1'!xl0</vt:lpstr>
    </vt:vector>
  </TitlesOfParts>
  <Company>Danmarks Statistik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 Dyreby Poulin</dc:creator>
  <cp:lastModifiedBy>Jeppe Vanderhaegen</cp:lastModifiedBy>
  <dcterms:created xsi:type="dcterms:W3CDTF">2020-08-06T06:21:25Z</dcterms:created>
  <dcterms:modified xsi:type="dcterms:W3CDTF">2021-03-05T07:01:30Z</dcterms:modified>
</cp:coreProperties>
</file>