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B0024293-6E93-3A4A-9D18-6E27ECCBF83A}" xr6:coauthVersionLast="46" xr6:coauthVersionMax="46" xr10:uidLastSave="{00000000-0000-0000-0000-000000000000}"/>
  <bookViews>
    <workbookView xWindow="0" yWindow="460" windowWidth="25600" windowHeight="14200" xr2:uid="{C63AD963-C7F6-D64C-A69B-E13988855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C45" i="1"/>
  <c r="C44" i="1"/>
  <c r="C23" i="1"/>
  <c r="D23" i="1"/>
  <c r="E23" i="1"/>
  <c r="F23" i="1"/>
  <c r="G23" i="1"/>
  <c r="H23" i="1"/>
  <c r="I23" i="1"/>
  <c r="J23" i="1"/>
  <c r="K23" i="1"/>
  <c r="L23" i="1"/>
  <c r="B23" i="1"/>
  <c r="C22" i="1"/>
  <c r="D22" i="1"/>
  <c r="E22" i="1"/>
  <c r="F22" i="1"/>
  <c r="G22" i="1"/>
  <c r="H22" i="1"/>
  <c r="I22" i="1"/>
  <c r="J22" i="1"/>
  <c r="K22" i="1"/>
  <c r="L22" i="1"/>
  <c r="B22" i="1"/>
  <c r="N5" i="1"/>
  <c r="O5" i="1"/>
  <c r="O13" i="1" s="1"/>
  <c r="P5" i="1"/>
  <c r="P13" i="1" s="1"/>
  <c r="Q5" i="1"/>
  <c r="Q13" i="1" s="1"/>
  <c r="R5" i="1"/>
  <c r="R13" i="1" s="1"/>
  <c r="S5" i="1"/>
  <c r="T5" i="1"/>
  <c r="T13" i="1" s="1"/>
  <c r="U5" i="1"/>
  <c r="U13" i="1" s="1"/>
  <c r="V5" i="1"/>
  <c r="V13" i="1" s="1"/>
  <c r="W5" i="1"/>
  <c r="X5" i="1"/>
  <c r="X13" i="1" s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S13" i="1" s="1"/>
  <c r="T12" i="1"/>
  <c r="U12" i="1"/>
  <c r="V12" i="1"/>
  <c r="W12" i="1"/>
  <c r="W13" i="1" s="1"/>
  <c r="X12" i="1"/>
  <c r="N12" i="1"/>
  <c r="N6" i="1"/>
  <c r="N13" i="1" s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<sst xmlns="http://schemas.openxmlformats.org/spreadsheetml/2006/main" count="110" uniqueCount="73">
  <si>
    <t>2017*</t>
  </si>
  <si>
    <t>2018*</t>
  </si>
  <si>
    <t>2019*</t>
  </si>
  <si>
    <t>Millioner kroner</t>
  </si>
  <si>
    <t xml:space="preserve">Forbrugsudgift i alt  </t>
  </si>
  <si>
    <r>
      <t>Produktion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</si>
  <si>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Aflønning af ansatte</t>
    </r>
    <r>
      <rPr>
        <sz val="10"/>
        <color rgb="FF000000"/>
        <rFont val="Arial"/>
        <family val="2"/>
      </rPr>
      <t xml:space="preserve">  </t>
    </r>
  </si>
  <si>
    <r>
      <t>Forbrug af fast realkapital</t>
    </r>
    <r>
      <rPr>
        <sz val="10"/>
        <color rgb="FF000000"/>
        <rFont val="Arial"/>
        <family val="2"/>
      </rPr>
      <t xml:space="preserve">  </t>
    </r>
  </si>
  <si>
    <r>
      <t>Forbrug i produktionen</t>
    </r>
    <r>
      <rPr>
        <sz val="10"/>
        <color rgb="FF000000"/>
        <rFont val="Arial"/>
        <family val="2"/>
      </rPr>
      <t xml:space="preserve">  </t>
    </r>
  </si>
  <si>
    <r>
      <t>Andre produktionsskatter</t>
    </r>
    <r>
      <rPr>
        <sz val="10"/>
        <color rgb="FF000000"/>
        <rFont val="Arial"/>
        <family val="2"/>
      </rPr>
      <t xml:space="preserve"> </t>
    </r>
  </si>
  <si>
    <r>
      <t>Andre produktionssubsidier</t>
    </r>
    <r>
      <rPr>
        <sz val="10"/>
        <color rgb="FF000000"/>
        <rFont val="Arial"/>
        <family val="2"/>
      </rPr>
      <t xml:space="preserve">  </t>
    </r>
  </si>
  <si>
    <r>
      <t>Sociale ydelser i naturalier</t>
    </r>
    <r>
      <rPr>
        <sz val="10"/>
        <color rgb="FF000000"/>
        <rFont val="Arial"/>
        <family val="2"/>
      </rPr>
      <t xml:space="preserve">  </t>
    </r>
  </si>
  <si>
    <r>
      <t>Salg af varer og tjenester</t>
    </r>
    <r>
      <rPr>
        <sz val="10"/>
        <color rgb="FF000000"/>
        <rFont val="Arial"/>
        <family val="2"/>
      </rPr>
      <t xml:space="preserve">  </t>
    </r>
  </si>
  <si>
    <r>
      <t>Egenproduktion overført til investeringer</t>
    </r>
    <r>
      <rPr>
        <sz val="10"/>
        <color rgb="FF000000"/>
        <rFont val="Arial"/>
        <family val="2"/>
      </rPr>
      <t xml:space="preserve">  </t>
    </r>
  </si>
  <si>
    <t>Det offentlige forbrugsudgift</t>
  </si>
  <si>
    <t>Når det er negative, så er et en indtægt</t>
  </si>
  <si>
    <t xml:space="preserve">De sidste tre år(2017-2019) er stadig under revision. </t>
  </si>
  <si>
    <r>
      <t>Løbende overførsler</t>
    </r>
    <r>
      <rPr>
        <sz val="10"/>
        <color rgb="FF000000"/>
        <rFont val="Arial"/>
        <family val="2"/>
      </rPr>
      <t xml:space="preserve">  </t>
    </r>
  </si>
  <si>
    <t xml:space="preserve">Bruttonationalprodukt (BNP)   </t>
  </si>
  <si>
    <t>Forbrug andel</t>
  </si>
  <si>
    <t>Løbende andel</t>
  </si>
  <si>
    <t>.-Til husholdninger</t>
  </si>
  <si>
    <t>Gns Forbrug</t>
  </si>
  <si>
    <t>Beskriv</t>
  </si>
  <si>
    <t xml:space="preserve">De nominelle beløb er gennem hele perioden stigende. Forbrugsudgift fra 481 til 558 tusinde millioner, og overførsler fra 291 til  372 tusinde millioner. </t>
  </si>
  <si>
    <t xml:space="preserve">Andelen for langsomt faldende. Fra 28% til 24%. I samme periode stiger andelen for løbende overførsler fra ca. 16.90 til 17.8 mellem 2009 og 2013. Den er efterfølgende faldende </t>
  </si>
  <si>
    <t xml:space="preserve">og rammer periodens laveste i 2019, hvor den "kun" udgør 16% ift. BNP. </t>
  </si>
  <si>
    <t>Forklaringen</t>
  </si>
  <si>
    <t xml:space="preserve">I og med satsen for udbetaling til husholdningerne justeres hvert (1-2-4?) år, så vil den nominelle udvikling stigende i og med at BNP i samme periode er steget. </t>
  </si>
  <si>
    <t xml:space="preserve">Det samme kan siges for den nomielle udvikling i forbrugsudgift. Højere indtægt ved BNP stigninger(Hjarns Eksempel), flere penge at forbruge. </t>
  </si>
  <si>
    <t>Andelen for løbende overførsler kan blandt andet forklares via konjunktur. Her kan de automatiske stabilisatorer fremhæves. Pga krisen i 2009, samt ledighden følger BNP vækst med nogen forsinkelse.</t>
  </si>
  <si>
    <t xml:space="preserve">Konjunkturen i perioden kan også forklare noget af den faldende forbrugsudgift. I de dårlige år, udvider staten sig, mens den i gode år skrumper. </t>
  </si>
  <si>
    <t xml:space="preserve">specielt folk &lt;40 skal gennem forbedringsforløb el. før en ydelse kan blive givet. </t>
  </si>
  <si>
    <t xml:space="preserve">Hvis pension ligger under overførsler er det faktisk spændende nok, at delen af faldende taget i betragtning af stigningen i ældre"byrden" </t>
  </si>
  <si>
    <t>Politisk bestemt kan reformen i 2011, med forøgelsen af efterlønsalderen, samt forkortelse af denne. Samtidig blev det fra 2013 sværere at opnå førtidspension, og</t>
  </si>
  <si>
    <t xml:space="preserve">På side 62 DOS, skrives, "som er udannelse efter the 12 uddannelsesår" </t>
  </si>
  <si>
    <r>
      <t>Højere og videregående uddannelse. I mio</t>
    </r>
    <r>
      <rPr>
        <sz val="10"/>
        <color rgb="FF000000"/>
        <rFont val="Arial"/>
        <family val="2"/>
      </rPr>
      <t xml:space="preserve">  </t>
    </r>
  </si>
  <si>
    <t>Absolut ændring</t>
  </si>
  <si>
    <t>Relativ ændring</t>
  </si>
  <si>
    <t xml:space="preserve">Kilde: STO s. 137. Anm:De sidste tre år(2017-2019) er stadig under revison. </t>
  </si>
  <si>
    <t>Tendensen i perioden er stigende. Stigning på omtrent 1500 mio mellem 2010-2011; 2015-2016, 2018</t>
  </si>
  <si>
    <t xml:space="preserve">Årlige stigninger omkring 3000 mio kroner i 2012, 2014 og 2019. </t>
  </si>
  <si>
    <t xml:space="preserve">Året 2017, er det eneste år i perioden, med et fald. Dette fald er på 2550, og en relativ ændring på ca. - 7% </t>
  </si>
  <si>
    <t xml:space="preserve">Opgave 13 </t>
  </si>
  <si>
    <t xml:space="preserve"> </t>
  </si>
  <si>
    <t>Antallet af studerende på længere videregående uddannelser er steget fra 61 til 67 per tusinde person. 2003-2013. DOS. 64</t>
  </si>
  <si>
    <t>Opgave 14</t>
  </si>
  <si>
    <t>Udviklingen i 2017 kan til dels beskrives ved det seks-årige uddannelsesloftet. STO s. 214, nederst til venstre</t>
  </si>
  <si>
    <t>Opgave 15</t>
  </si>
  <si>
    <t xml:space="preserve">Som en samlet konsolideret enhed mener vi, at SU og overførsler til SU og ligende ligger under både aflønning og overførsler. </t>
  </si>
  <si>
    <t>Opgave</t>
  </si>
  <si>
    <t>Byrde</t>
  </si>
  <si>
    <t>●</t>
  </si>
  <si>
    <t xml:space="preserve">Offentlig forvaltning og service i alt   </t>
  </si>
  <si>
    <t xml:space="preserve">Den statslige sektor i alt  </t>
  </si>
  <si>
    <r>
      <t xml:space="preserve">  Generelle offentlige tjenester</t>
    </r>
    <r>
      <rPr>
        <sz val="10"/>
        <color rgb="FF000000"/>
        <rFont val="Arial"/>
        <family val="2"/>
      </rPr>
      <t xml:space="preserve">  </t>
    </r>
  </si>
  <si>
    <r>
      <t xml:space="preserve">  Forsvar</t>
    </r>
    <r>
      <rPr>
        <sz val="10"/>
        <color rgb="FF000000"/>
        <rFont val="Arial"/>
        <family val="2"/>
      </rPr>
      <t xml:space="preserve">  </t>
    </r>
  </si>
  <si>
    <r>
      <t xml:space="preserve">  Offentlig orden og sikkerhed</t>
    </r>
    <r>
      <rPr>
        <sz val="10"/>
        <color rgb="FF000000"/>
        <rFont val="Arial"/>
        <family val="2"/>
      </rPr>
      <t xml:space="preserve">  </t>
    </r>
  </si>
  <si>
    <r>
      <t xml:space="preserve">  Økonomiske anliggender</t>
    </r>
    <r>
      <rPr>
        <sz val="10"/>
        <color rgb="FF000000"/>
        <rFont val="Arial"/>
        <family val="2"/>
      </rPr>
      <t xml:space="preserve">  </t>
    </r>
  </si>
  <si>
    <r>
      <t xml:space="preserve">  Miljøbeskyttelse</t>
    </r>
    <r>
      <rPr>
        <sz val="10"/>
        <color rgb="FF000000"/>
        <rFont val="Arial"/>
        <family val="2"/>
      </rPr>
      <t xml:space="preserve">  </t>
    </r>
  </si>
  <si>
    <r>
      <t xml:space="preserve">  Boliger og offentlige faciliteter</t>
    </r>
    <r>
      <rPr>
        <sz val="10"/>
        <color rgb="FF000000"/>
        <rFont val="Arial"/>
        <family val="2"/>
      </rPr>
      <t xml:space="preserve">  </t>
    </r>
  </si>
  <si>
    <r>
      <t xml:space="preserve">  Sundhedsvæsen</t>
    </r>
    <r>
      <rPr>
        <sz val="10"/>
        <color rgb="FF000000"/>
        <rFont val="Arial"/>
        <family val="2"/>
      </rPr>
      <t xml:space="preserve">  </t>
    </r>
  </si>
  <si>
    <r>
      <t xml:space="preserve">  Fritid, kultur og religion</t>
    </r>
    <r>
      <rPr>
        <sz val="10"/>
        <color rgb="FF000000"/>
        <rFont val="Arial"/>
        <family val="2"/>
      </rPr>
      <t xml:space="preserve">  </t>
    </r>
  </si>
  <si>
    <r>
      <t xml:space="preserve">  Undervisning</t>
    </r>
    <r>
      <rPr>
        <sz val="10"/>
        <color rgb="FF000000"/>
        <rFont val="Arial"/>
        <family val="2"/>
      </rPr>
      <t xml:space="preserve">  </t>
    </r>
  </si>
  <si>
    <r>
      <t xml:space="preserve">  Social beskyttelse</t>
    </r>
    <r>
      <rPr>
        <sz val="10"/>
        <color rgb="FF000000"/>
        <rFont val="Arial"/>
        <family val="2"/>
      </rPr>
      <t xml:space="preserve">  </t>
    </r>
  </si>
  <si>
    <t xml:space="preserve">De sociale kasser og fonde i alt  </t>
  </si>
  <si>
    <t xml:space="preserve">Den regionale sektor  i alt  </t>
  </si>
  <si>
    <t xml:space="preserve">Den kommunale sektor i alt  </t>
  </si>
  <si>
    <t>Ting, der kan påvirke udgifterne til uddannelsessystemet er konjunkturer,politik, demografi, adfærds og udenlandsk invandring( I og med lavtlønnet jobs bliver tager, og "danskere" opkvalificere sig selv, tager længere uddannelse) - Danmark i 60'erne - Jens Brink</t>
  </si>
  <si>
    <t>Tabel 1.1</t>
  </si>
  <si>
    <t xml:space="preserve">Whitta den store, ligger under aflønning af ansatte, mens vores SU ligger løbende overførsler. Ligger de i forskning?(Frede) </t>
  </si>
  <si>
    <t xml:space="preserve">Niels Bohr </t>
  </si>
  <si>
    <t>Ligger i investering af nye anlæg og boliger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</si>
</sst>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4" fontId="4" fillId="0" borderId="0" xfId="1" applyNumberFormat="1" applyFont="1" applyAlignment="1">
      <alignment vertical="top"/>
    </xf>
    <xf numFmtId="164" fontId="7" fillId="0" borderId="0" xfId="1" applyNumberFormat="1" applyFont="1" applyAlignment="1">
      <alignment vertical="top"/>
    </xf>
    <xf numFmtId="164" fontId="0" fillId="0" borderId="0" xfId="0" applyNumberFormat="1"/>
    <xf numFmtId="10" fontId="0" fillId="0" borderId="0" xfId="2" applyNumberFormat="1" applyFont="1"/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10" fontId="0" fillId="2" borderId="1" xfId="2" applyNumberFormat="1" applyFont="1" applyFill="1" applyBorder="1"/>
    <xf numFmtId="10" fontId="0" fillId="2" borderId="2" xfId="2" applyNumberFormat="1" applyFont="1" applyFill="1" applyBorder="1"/>
    <xf numFmtId="10" fontId="0" fillId="2" borderId="3" xfId="2" applyNumberFormat="1" applyFont="1" applyFill="1" applyBorder="1"/>
    <xf numFmtId="10" fontId="0" fillId="2" borderId="4" xfId="2" applyNumberFormat="1" applyFont="1" applyFill="1" applyBorder="1"/>
    <xf numFmtId="10" fontId="0" fillId="2" borderId="0" xfId="2" applyNumberFormat="1" applyFont="1" applyFill="1" applyBorder="1"/>
    <xf numFmtId="10" fontId="0" fillId="2" borderId="5" xfId="2" applyNumberFormat="1" applyFont="1" applyFill="1" applyBorder="1"/>
    <xf numFmtId="10" fontId="0" fillId="2" borderId="6" xfId="0" applyNumberFormat="1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5" fillId="0" borderId="0" xfId="0" applyFont="1" applyFill="1" applyAlignment="1">
      <alignment vertical="top"/>
    </xf>
    <xf numFmtId="3" fontId="4" fillId="0" borderId="0" xfId="1" applyNumberFormat="1" applyFont="1" applyAlignment="1">
      <alignment vertical="top"/>
    </xf>
    <xf numFmtId="3" fontId="7" fillId="0" borderId="0" xfId="1" applyNumberFormat="1" applyFont="1" applyAlignment="1">
      <alignment vertical="top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2" borderId="9" xfId="0" applyFill="1" applyBorder="1"/>
    <xf numFmtId="0" fontId="2" fillId="2" borderId="10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0" fillId="2" borderId="12" xfId="0" applyFill="1" applyBorder="1"/>
    <xf numFmtId="10" fontId="0" fillId="2" borderId="13" xfId="2" applyNumberFormat="1" applyFont="1" applyFill="1" applyBorder="1"/>
    <xf numFmtId="164" fontId="9" fillId="0" borderId="0" xfId="1" applyNumberFormat="1" applyFont="1" applyAlignment="1">
      <alignment vertical="top"/>
    </xf>
    <xf numFmtId="164" fontId="10" fillId="0" borderId="0" xfId="1" applyNumberFormat="1" applyFont="1" applyAlignment="1">
      <alignment vertical="top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Sheet1!$N$5:$X$5</c:f>
              <c:numCache>
                <c:formatCode>0.00%</c:formatCode>
                <c:ptCount val="11"/>
                <c:pt idx="0">
                  <c:v>0.62680712811356087</c:v>
                </c:pt>
                <c:pt idx="1">
                  <c:v>0.6319648892700398</c:v>
                </c:pt>
                <c:pt idx="2">
                  <c:v>0.63227206946454417</c:v>
                </c:pt>
                <c:pt idx="3">
                  <c:v>0.62722696781524412</c:v>
                </c:pt>
                <c:pt idx="4">
                  <c:v>0.63128635219712226</c:v>
                </c:pt>
                <c:pt idx="5">
                  <c:v>0.62958250465884713</c:v>
                </c:pt>
                <c:pt idx="6">
                  <c:v>0.62765403629464522</c:v>
                </c:pt>
                <c:pt idx="7">
                  <c:v>0.62436949139608533</c:v>
                </c:pt>
                <c:pt idx="8">
                  <c:v>0.62104679430447107</c:v>
                </c:pt>
                <c:pt idx="9">
                  <c:v>0.62252405310061432</c:v>
                </c:pt>
                <c:pt idx="10">
                  <c:v>0.62481699242164945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9-4442-A0C0-506CD1744F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Sheet1!$N$6:$X$6</c:f>
              <c:numCache>
                <c:formatCode>0.00%</c:formatCode>
                <c:ptCount val="11"/>
                <c:pt idx="0">
                  <c:v>0.10953456902268018</c:v>
                </c:pt>
                <c:pt idx="1">
                  <c:v>0.11024365635877516</c:v>
                </c:pt>
                <c:pt idx="2">
                  <c:v>0.11253541509549336</c:v>
                </c:pt>
                <c:pt idx="3">
                  <c:v>0.1114874360840053</c:v>
                </c:pt>
                <c:pt idx="4">
                  <c:v>0.11212267938732039</c:v>
                </c:pt>
                <c:pt idx="5">
                  <c:v>0.11109784361933696</c:v>
                </c:pt>
                <c:pt idx="6">
                  <c:v>0.11036664841394096</c:v>
                </c:pt>
                <c:pt idx="7">
                  <c:v>0.11125186004807509</c:v>
                </c:pt>
                <c:pt idx="8">
                  <c:v>0.1101744283745785</c:v>
                </c:pt>
                <c:pt idx="9">
                  <c:v>0.10941257582601667</c:v>
                </c:pt>
                <c:pt idx="10">
                  <c:v>0.10868454959079775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9-4442-A0C0-506CD1744F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Sheet1!$N$7:$X$7</c:f>
              <c:numCache>
                <c:formatCode>0.00%</c:formatCode>
                <c:ptCount val="11"/>
                <c:pt idx="0">
                  <c:v>0.34549899081443664</c:v>
                </c:pt>
                <c:pt idx="1">
                  <c:v>0.34447863592796246</c:v>
                </c:pt>
                <c:pt idx="2">
                  <c:v>0.3468314954852123</c:v>
                </c:pt>
                <c:pt idx="3">
                  <c:v>0.35487954389147486</c:v>
                </c:pt>
                <c:pt idx="4">
                  <c:v>0.35517204963127241</c:v>
                </c:pt>
                <c:pt idx="5">
                  <c:v>0.3541957028986642</c:v>
                </c:pt>
                <c:pt idx="6">
                  <c:v>0.3528393271685395</c:v>
                </c:pt>
                <c:pt idx="7">
                  <c:v>0.35540081651341143</c:v>
                </c:pt>
                <c:pt idx="8">
                  <c:v>0.35733170518579926</c:v>
                </c:pt>
                <c:pt idx="9">
                  <c:v>0.35808899235750563</c:v>
                </c:pt>
                <c:pt idx="10">
                  <c:v>0.35586708408223827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9-4442-A0C0-506CD1744F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Sheet1!$N$8:$X$8</c:f>
              <c:numCache>
                <c:formatCode>0.00%</c:formatCode>
                <c:ptCount val="11"/>
                <c:pt idx="0">
                  <c:v>5.6560121892155375E-3</c:v>
                </c:pt>
                <c:pt idx="1">
                  <c:v>4.8590021691973968E-3</c:v>
                </c:pt>
                <c:pt idx="2">
                  <c:v>5.6949511832208883E-3</c:v>
                </c:pt>
                <c:pt idx="3">
                  <c:v>5.960509135128131E-3</c:v>
                </c:pt>
                <c:pt idx="4">
                  <c:v>5.9618101426490598E-3</c:v>
                </c:pt>
                <c:pt idx="5">
                  <c:v>5.8705388602659069E-3</c:v>
                </c:pt>
                <c:pt idx="6">
                  <c:v>5.5587262168269565E-3</c:v>
                </c:pt>
                <c:pt idx="7">
                  <c:v>5.4370636041054599E-3</c:v>
                </c:pt>
                <c:pt idx="8">
                  <c:v>5.0599539189436459E-3</c:v>
                </c:pt>
                <c:pt idx="9">
                  <c:v>5.0858523328901574E-3</c:v>
                </c:pt>
                <c:pt idx="10">
                  <c:v>5.2326279440252166E-3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9-4442-A0C0-506CD1744F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Sheet1!$N$9:$X$9</c:f>
              <c:numCache>
                <c:formatCode>0.00%</c:formatCode>
                <c:ptCount val="11"/>
                <c:pt idx="0">
                  <c:v>-9.8985409941361232E-3</c:v>
                </c:pt>
                <c:pt idx="1">
                  <c:v>-9.1267719315946128E-3</c:v>
                </c:pt>
                <c:pt idx="2">
                  <c:v>-1.2539491653247997E-2</c:v>
                </c:pt>
                <c:pt idx="3">
                  <c:v>-1.3242696382828151E-2</c:v>
                </c:pt>
                <c:pt idx="4">
                  <c:v>-1.3206844126162423E-2</c:v>
                </c:pt>
                <c:pt idx="5">
                  <c:v>-1.1932912601594186E-2</c:v>
                </c:pt>
                <c:pt idx="6">
                  <c:v>-9.5923215153361462E-3</c:v>
                </c:pt>
                <c:pt idx="7">
                  <c:v>-8.1288870235415311E-3</c:v>
                </c:pt>
                <c:pt idx="8">
                  <c:v>-7.3210624782944784E-3</c:v>
                </c:pt>
                <c:pt idx="9">
                  <c:v>-6.5964291135328298E-3</c:v>
                </c:pt>
                <c:pt idx="10">
                  <c:v>-5.7809786806251196E-3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9-4442-A0C0-506CD1744F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Sheet1!$N$10:$X$10</c:f>
              <c:numCache>
                <c:formatCode>0.00%</c:formatCode>
                <c:ptCount val="11"/>
                <c:pt idx="0">
                  <c:v>6.0783942828754406E-2</c:v>
                </c:pt>
                <c:pt idx="1">
                  <c:v>6.0777884275841194E-2</c:v>
                </c:pt>
                <c:pt idx="2">
                  <c:v>6.084873932451438E-2</c:v>
                </c:pt>
                <c:pt idx="3">
                  <c:v>5.9748622006040246E-2</c:v>
                </c:pt>
                <c:pt idx="4">
                  <c:v>5.829303332994594E-2</c:v>
                </c:pt>
                <c:pt idx="5">
                  <c:v>5.8443083765288069E-2</c:v>
                </c:pt>
                <c:pt idx="6">
                  <c:v>5.8381086062887069E-2</c:v>
                </c:pt>
                <c:pt idx="7">
                  <c:v>5.844938761494143E-2</c:v>
                </c:pt>
                <c:pt idx="8">
                  <c:v>5.7522900492551973E-2</c:v>
                </c:pt>
                <c:pt idx="9">
                  <c:v>5.6602738423330912E-2</c:v>
                </c:pt>
                <c:pt idx="10">
                  <c:v>5.6818813089454641E-2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9-4442-A0C0-506CD1744F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Sheet1!$N$11:$X$11</c:f>
              <c:numCache>
                <c:formatCode>0.00%</c:formatCode>
                <c:ptCount val="11"/>
                <c:pt idx="0">
                  <c:v>-0.10446057940346844</c:v>
                </c:pt>
                <c:pt idx="1">
                  <c:v>-0.10915804873127176</c:v>
                </c:pt>
                <c:pt idx="2">
                  <c:v>-0.11000998756649885</c:v>
                </c:pt>
                <c:pt idx="3">
                  <c:v>-0.10966140719846103</c:v>
                </c:pt>
                <c:pt idx="4">
                  <c:v>-0.11192342102693774</c:v>
                </c:pt>
                <c:pt idx="5">
                  <c:v>-0.10788167311336266</c:v>
                </c:pt>
                <c:pt idx="6">
                  <c:v>-0.10664926230709311</c:v>
                </c:pt>
                <c:pt idx="7">
                  <c:v>-0.10629936281430043</c:v>
                </c:pt>
                <c:pt idx="8">
                  <c:v>-0.10522463581401775</c:v>
                </c:pt>
                <c:pt idx="9">
                  <c:v>-0.10694188668479603</c:v>
                </c:pt>
                <c:pt idx="10">
                  <c:v>-0.10594100391192698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9-4442-A0C0-506CD1744F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Sheet1!$N$12:$X$12</c:f>
              <c:numCache>
                <c:formatCode>0.00%</c:formatCode>
                <c:ptCount val="11"/>
                <c:pt idx="0">
                  <c:v>-3.3921522571043132E-2</c:v>
                </c:pt>
                <c:pt idx="1">
                  <c:v>-3.4039247338949703E-2</c:v>
                </c:pt>
                <c:pt idx="2">
                  <c:v>-3.5631153054360896E-2</c:v>
                </c:pt>
                <c:pt idx="3">
                  <c:v>-3.6400968831919622E-2</c:v>
                </c:pt>
                <c:pt idx="4">
                  <c:v>-3.7707652118813773E-2</c:v>
                </c:pt>
                <c:pt idx="5">
                  <c:v>-3.9375088087445387E-2</c:v>
                </c:pt>
                <c:pt idx="6">
                  <c:v>-3.85582403344105E-2</c:v>
                </c:pt>
                <c:pt idx="7">
                  <c:v>-4.0480369338776759E-2</c:v>
                </c:pt>
                <c:pt idx="8">
                  <c:v>-3.85882168423647E-2</c:v>
                </c:pt>
                <c:pt idx="9">
                  <c:v>-3.8177725027477502E-2</c:v>
                </c:pt>
                <c:pt idx="10">
                  <c:v>-3.969987653148447E-2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9-4442-A0C0-506CD17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12960"/>
        <c:axId val="20000847"/>
      </c:barChart>
      <c:catAx>
        <c:axId val="210021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7"/>
        <c:crosses val="autoZero"/>
        <c:auto val="1"/>
        <c:lblAlgn val="ctr"/>
        <c:lblOffset val="100"/>
        <c:noMultiLvlLbl val="0"/>
      </c:catAx>
      <c:valAx>
        <c:axId val="20000847"/>
        <c:scaling>
          <c:orientation val="minMax"/>
          <c:max val="1.3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4.1.</a:t>
            </a:r>
            <a:r>
              <a:rPr lang="en-GB" baseline="0"/>
              <a:t> Udvikling i forbrugsudgift og løbende overførsler til husholdninger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4466316710411"/>
          <c:y val="0.2300212314225053"/>
          <c:w val="0.8199997812773403"/>
          <c:h val="0.493714495879097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Forbrugsudgift i alt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Sheet1!$B$16:$L$16</c:f>
              <c:numCache>
                <c:formatCode>_(* #,##0_);_(* \(#,##0\);_(* "-"??_);_(@_)</c:formatCode>
                <c:ptCount val="11"/>
                <c:pt idx="0">
                  <c:v>481081</c:v>
                </c:pt>
                <c:pt idx="1">
                  <c:v>495575</c:v>
                </c:pt>
                <c:pt idx="2">
                  <c:v>490610</c:v>
                </c:pt>
                <c:pt idx="3">
                  <c:v>501635</c:v>
                </c:pt>
                <c:pt idx="4">
                  <c:v>501861</c:v>
                </c:pt>
                <c:pt idx="5">
                  <c:v>510856</c:v>
                </c:pt>
                <c:pt idx="6">
                  <c:v>518644</c:v>
                </c:pt>
                <c:pt idx="7">
                  <c:v>524180</c:v>
                </c:pt>
                <c:pt idx="8">
                  <c:v>535578</c:v>
                </c:pt>
                <c:pt idx="9">
                  <c:v>546811</c:v>
                </c:pt>
                <c:pt idx="10">
                  <c:v>558037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0-244D-93E9-DFE4B8C41BAD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.-Til husholdninger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291387</c:v>
                </c:pt>
                <c:pt idx="1">
                  <c:v>316344</c:v>
                </c:pt>
                <c:pt idx="2">
                  <c:v>324555</c:v>
                </c:pt>
                <c:pt idx="3">
                  <c:v>334346</c:v>
                </c:pt>
                <c:pt idx="4">
                  <c:v>342952</c:v>
                </c:pt>
                <c:pt idx="5">
                  <c:v>347900</c:v>
                </c:pt>
                <c:pt idx="6">
                  <c:v>352337</c:v>
                </c:pt>
                <c:pt idx="7">
                  <c:v>354732</c:v>
                </c:pt>
                <c:pt idx="8">
                  <c:v>359664</c:v>
                </c:pt>
                <c:pt idx="9">
                  <c:v>361994</c:v>
                </c:pt>
                <c:pt idx="10">
                  <c:v>371661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0-244D-93E9-DFE4B8C4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663"/>
        <c:axId val="2127714704"/>
      </c:lineChart>
      <c:catAx>
        <c:axId val="207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14704"/>
        <c:crosses val="autoZero"/>
        <c:auto val="1"/>
        <c:lblAlgn val="ctr"/>
        <c:lblOffset val="100"/>
        <c:noMultiLvlLbl val="0"/>
      </c:catAx>
      <c:valAx>
        <c:axId val="2127714704"/>
        <c:scaling>
          <c:orientation val="minMax"/>
          <c:min val="2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63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588888888888889E-2"/>
                <c:y val="0.37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Tusidne</a:t>
                  </a:r>
                  <a:r>
                    <a:rPr lang="en-GB" baseline="0"/>
                    <a:t> mio.</a:t>
                  </a:r>
                  <a:r>
                    <a:rPr lang="en-GB"/>
                    <a:t> DKK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4011373578302"/>
          <c:y val="0.83069963388334422"/>
          <c:w val="0.63231955380577431"/>
          <c:h val="7.1635822592239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4.2. Løbende</a:t>
            </a:r>
            <a:r>
              <a:rPr lang="en-GB" baseline="0"/>
              <a:t> overførsler til husholdninger og forbrugsudgifts andel af BNP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Forbrug andel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Sheet1!$N$1:$X$1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Sheet1!$B$22:$L$22</c:f>
              <c:numCache>
                <c:formatCode>0.00%</c:formatCode>
                <c:ptCount val="11"/>
                <c:pt idx="0">
                  <c:v>0.27935718018698102</c:v>
                </c:pt>
                <c:pt idx="1">
                  <c:v>0.2736622673808603</c:v>
                </c:pt>
                <c:pt idx="2">
                  <c:v>0.26563972061291896</c:v>
                </c:pt>
                <c:pt idx="3">
                  <c:v>0.26471503957783643</c:v>
                </c:pt>
                <c:pt idx="4">
                  <c:v>0.26007203192206041</c:v>
                </c:pt>
                <c:pt idx="5">
                  <c:v>0.25785180698566523</c:v>
                </c:pt>
                <c:pt idx="6">
                  <c:v>0.25468670202317817</c:v>
                </c:pt>
                <c:pt idx="7">
                  <c:v>0.24868583357054744</c:v>
                </c:pt>
                <c:pt idx="8">
                  <c:v>0.24623143763505126</c:v>
                </c:pt>
                <c:pt idx="9">
                  <c:v>0.24345992876224401</c:v>
                </c:pt>
                <c:pt idx="10">
                  <c:v>0.24037777299160026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F-7149-A10C-58DCEC569023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Løbende andel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Sheet1!$N$1:$X$1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Sheet1!$B$23:$L$23</c:f>
              <c:numCache>
                <c:formatCode>0.00%</c:formatCode>
                <c:ptCount val="11"/>
                <c:pt idx="0">
                  <c:v>0.16920445967133152</c:v>
                </c:pt>
                <c:pt idx="1">
                  <c:v>0.17468882875918051</c:v>
                </c:pt>
                <c:pt idx="2">
                  <c:v>0.17572960095294818</c:v>
                </c:pt>
                <c:pt idx="3">
                  <c:v>0.17643588390501319</c:v>
                </c:pt>
                <c:pt idx="4">
                  <c:v>0.177722962118464</c:v>
                </c:pt>
                <c:pt idx="5">
                  <c:v>0.17560064607308701</c:v>
                </c:pt>
                <c:pt idx="6">
                  <c:v>0.17301954429385188</c:v>
                </c:pt>
                <c:pt idx="7">
                  <c:v>0.1682949046399089</c:v>
                </c:pt>
                <c:pt idx="8">
                  <c:v>0.16535515608477772</c:v>
                </c:pt>
                <c:pt idx="9">
                  <c:v>0.16117275155832592</c:v>
                </c:pt>
                <c:pt idx="10">
                  <c:v>0.16009519707085937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F-7149-A10C-58DCEC56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3327"/>
        <c:axId val="43496879"/>
      </c:barChart>
      <c:catAx>
        <c:axId val="206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879"/>
        <c:crosses val="autoZero"/>
        <c:auto val="1"/>
        <c:lblAlgn val="ctr"/>
        <c:lblOffset val="100"/>
        <c:noMultiLvlLbl val="0"/>
      </c:catAx>
      <c:valAx>
        <c:axId val="4349687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3154430547101"/>
          <c:y val="0.92506198843636456"/>
          <c:w val="0.26459159098856339"/>
          <c:h val="6.057535447207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774700</xdr:colOff>
      <xdr:row>1</xdr:row>
      <xdr:rowOff>38100</xdr:rowOff>
    </xdr:from>
    <xdr:to>
      <xdr:col>32</xdr:col>
      <xdr:colOff>177800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848C8-0197-AA41-ACC3-F8C96FFA0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127006</xdr:colOff>
      <xdr:row>13</xdr:row>
      <xdr:rowOff>196850</xdr:rowOff>
    </xdr:from>
    <xdr:to>
      <xdr:col>17</xdr:col>
      <xdr:colOff>571506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EEA17-85D5-1642-AE11-CE04BAE1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736606</xdr:colOff>
      <xdr:row>15</xdr:row>
      <xdr:rowOff>31750</xdr:rowOff>
    </xdr:from>
    <xdr:to>
      <xdr:col>26</xdr:col>
      <xdr:colOff>508000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B8323-6F65-B549-9A09-1BE3E3A86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139700</xdr:colOff>
      <xdr:row>53</xdr:row>
      <xdr:rowOff>76200</xdr:rowOff>
    </xdr:from>
    <xdr:to>
      <xdr:col>17</xdr:col>
      <xdr:colOff>698500</xdr:colOff>
      <xdr:row>71</xdr:row>
      <xdr:rowOff>113116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F907D4-479A-A74A-9A0D-86710FCD6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0500" y="11176000"/>
          <a:ext cx="7772400" cy="415171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</cdr:x>
      <cdr:y>0.78769</cdr:y>
    </cdr:from>
    <cdr:to>
      <cdr:x>0.33055</cdr:x>
      <cdr:y>0.89809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1AEAF2-1342-714B-B6ED-2D1EAADCE1DD}"/>
            </a:ext>
          </a:extLst>
        </cdr:cNvPr>
        <cdr:cNvSpPr txBox="1"/>
      </cdr:nvSpPr>
      <cdr:spPr>
        <a:xfrm xmlns:a="http://schemas.openxmlformats.org/drawingml/2006/main">
          <a:off x="228594" y="2355850"/>
          <a:ext cx="128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0.8811</cdr:y>
    </cdr:from>
    <cdr:to>
      <cdr:x>0.56389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F54FD8-5909-7743-882F-7CF447490D2E}"/>
            </a:ext>
          </a:extLst>
        </cdr:cNvPr>
        <cdr:cNvSpPr txBox="1"/>
      </cdr:nvSpPr>
      <cdr:spPr>
        <a:xfrm xmlns:a="http://schemas.openxmlformats.org/drawingml/2006/main">
          <a:off x="0" y="2635250"/>
          <a:ext cx="2578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 De sidste tre år(2017-2019)</a:t>
          </a:r>
          <a:r>
            <a:rPr lang="en-GB" sz="800" i="1" baseline="0"/>
            <a:t> er under revison</a:t>
          </a:r>
        </a:p>
        <a:p xmlns:a="http://schemas.openxmlformats.org/drawingml/2006/main">
          <a:r>
            <a:rPr lang="en-GB" sz="800" i="1" baseline="0"/>
            <a:t>Kilde:STO s. side 135 0g 136 </a:t>
          </a:r>
          <a:endParaRPr lang="en-GB" sz="8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0.02222</cdr:x>
      <cdr:y>0.88194</cdr:y>
    </cdr:from>
    <cdr:to>
      <cdr:x>0.31667</cdr:x>
      <cdr:y>0.99306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DC41B7-884A-7B45-A8F9-C0E7E83B6E4D}"/>
            </a:ext>
          </a:extLst>
        </cdr:cNvPr>
        <cdr:cNvSpPr txBox="1"/>
      </cdr:nvSpPr>
      <cdr:spPr>
        <a:xfrm xmlns:a="http://schemas.openxmlformats.org/drawingml/2006/main">
          <a:off x="101594" y="2419350"/>
          <a:ext cx="13462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0.01728</cdr:x>
      <cdr:y>0.89946</cdr:y>
    </cdr:from>
    <cdr:to>
      <cdr:x>0.38624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71E041-A272-DF44-BB43-86B11E824BB6}"/>
            </a:ext>
          </a:extLst>
        </cdr:cNvPr>
        <cdr:cNvSpPr txBox="1"/>
      </cdr:nvSpPr>
      <cdr:spPr>
        <a:xfrm xmlns:a="http://schemas.openxmlformats.org/drawingml/2006/main">
          <a:off x="124396" y="3181350"/>
          <a:ext cx="2656898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r>
            <a:rPr lang="en-GB" sz="800" i="1" baseline="0"/>
            <a:t> De sidste tre år(2017-2019) er stadig under revision </a:t>
          </a:r>
        </a:p>
        <a:p xmlns:a="http://schemas.openxmlformats.org/drawingml/2006/main">
          <a:r>
            <a:rPr lang="en-GB" sz="800" i="1" baseline="0"/>
            <a:t>KIlde: STO s. 135, 136, 105 og egne beregninger</a:t>
          </a:r>
          <a:endParaRPr lang="en-GB" sz="8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1099-D3D6-7140-88DC-343DEF8B33B7}">
  <dimension ref="A1:X99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I57" sqref="I57"/>
    </sheetView>
  </sheetViews>
  <sheetFormatPr baseColWidth="10" defaultRowHeight="16" x14ac:dyDescent="0.2"/>
  <cols>
    <col min="1" max="1" width="25.6640625" customWidth="1"/>
    <col min="2" max="2" width="13.83203125" customWidth="1"/>
    <col min="3" max="12" width="13.5" bestFit="1" customWidth="1"/>
  </cols>
  <sheetData>
    <row r="1" spans="1:24" x14ac:dyDescent="0.2">
      <c r="A1" s="1" t="s">
        <v>14</v>
      </c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 t="s">
        <v>0</v>
      </c>
      <c r="K1" s="2" t="s">
        <v>1</v>
      </c>
      <c r="L1" s="2" t="s">
        <v>2</v>
      </c>
      <c r="N1" s="2">
        <v>2009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>
        <v>2016</v>
      </c>
      <c r="V1" s="2" t="s">
        <v>0</v>
      </c>
      <c r="W1" s="2" t="s">
        <v>1</v>
      </c>
      <c r="X1" s="2" t="s">
        <v>2</v>
      </c>
    </row>
    <row r="2" spans="1:24" x14ac:dyDescent="0.2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2">
      <c r="A3" s="1" t="s">
        <v>4</v>
      </c>
      <c r="B3" s="25">
        <v>481081</v>
      </c>
      <c r="C3" s="25">
        <v>495575</v>
      </c>
      <c r="D3" s="25">
        <v>490610</v>
      </c>
      <c r="E3" s="25">
        <v>501635</v>
      </c>
      <c r="F3" s="25">
        <v>501861</v>
      </c>
      <c r="G3" s="25">
        <v>510856</v>
      </c>
      <c r="H3" s="25">
        <v>518644</v>
      </c>
      <c r="I3" s="25">
        <v>524180</v>
      </c>
      <c r="J3" s="25">
        <v>535578</v>
      </c>
      <c r="K3" s="25">
        <v>546811</v>
      </c>
      <c r="L3" s="25">
        <v>558037</v>
      </c>
    </row>
    <row r="4" spans="1:24" x14ac:dyDescent="0.2">
      <c r="A4" s="1" t="s">
        <v>5</v>
      </c>
      <c r="B4" s="25">
        <v>518412</v>
      </c>
      <c r="C4" s="25">
        <v>536420</v>
      </c>
      <c r="D4" s="25">
        <v>532210</v>
      </c>
      <c r="E4" s="25">
        <v>544932</v>
      </c>
      <c r="F4" s="25">
        <v>547699</v>
      </c>
      <c r="G4" s="25">
        <v>556227</v>
      </c>
      <c r="H4" s="25">
        <v>563676</v>
      </c>
      <c r="I4" s="25">
        <v>570481</v>
      </c>
      <c r="J4" s="25">
        <v>581793</v>
      </c>
      <c r="K4" s="25">
        <v>595212</v>
      </c>
      <c r="L4" s="25">
        <v>607602</v>
      </c>
    </row>
    <row r="5" spans="1:24" x14ac:dyDescent="0.2">
      <c r="A5" s="6" t="s">
        <v>6</v>
      </c>
      <c r="B5" s="26">
        <v>301545</v>
      </c>
      <c r="C5" s="26">
        <v>313186</v>
      </c>
      <c r="D5" s="26">
        <v>310199</v>
      </c>
      <c r="E5" s="26">
        <v>314639</v>
      </c>
      <c r="F5" s="26">
        <v>316818</v>
      </c>
      <c r="G5" s="26">
        <v>321626</v>
      </c>
      <c r="H5" s="26">
        <v>325529</v>
      </c>
      <c r="I5" s="26">
        <v>327282</v>
      </c>
      <c r="J5" s="26">
        <v>332619</v>
      </c>
      <c r="K5" s="26">
        <v>340403</v>
      </c>
      <c r="L5" s="26">
        <v>348671</v>
      </c>
      <c r="N5" s="15">
        <f>B5/B$3</f>
        <v>0.62680712811356087</v>
      </c>
      <c r="O5" s="16">
        <f t="shared" ref="O5:X12" si="0">C5/C$3</f>
        <v>0.6319648892700398</v>
      </c>
      <c r="P5" s="16">
        <f t="shared" si="0"/>
        <v>0.63227206946454417</v>
      </c>
      <c r="Q5" s="16">
        <f t="shared" si="0"/>
        <v>0.62722696781524412</v>
      </c>
      <c r="R5" s="16">
        <f t="shared" si="0"/>
        <v>0.63128635219712226</v>
      </c>
      <c r="S5" s="16">
        <f t="shared" si="0"/>
        <v>0.62958250465884713</v>
      </c>
      <c r="T5" s="16">
        <f t="shared" si="0"/>
        <v>0.62765403629464522</v>
      </c>
      <c r="U5" s="16">
        <f t="shared" si="0"/>
        <v>0.62436949139608533</v>
      </c>
      <c r="V5" s="16">
        <f t="shared" si="0"/>
        <v>0.62104679430447107</v>
      </c>
      <c r="W5" s="16">
        <f t="shared" si="0"/>
        <v>0.62252405310061432</v>
      </c>
      <c r="X5" s="17">
        <f t="shared" si="0"/>
        <v>0.62481699242164945</v>
      </c>
    </row>
    <row r="6" spans="1:24" x14ac:dyDescent="0.2">
      <c r="A6" s="6" t="s">
        <v>7</v>
      </c>
      <c r="B6" s="26">
        <v>52695</v>
      </c>
      <c r="C6" s="26">
        <v>54634</v>
      </c>
      <c r="D6" s="26">
        <v>55211</v>
      </c>
      <c r="E6" s="26">
        <v>55926</v>
      </c>
      <c r="F6" s="26">
        <v>56270</v>
      </c>
      <c r="G6" s="26">
        <v>56755</v>
      </c>
      <c r="H6" s="26">
        <v>57241</v>
      </c>
      <c r="I6" s="26">
        <v>58316</v>
      </c>
      <c r="J6" s="26">
        <v>59007</v>
      </c>
      <c r="K6" s="26">
        <v>59828</v>
      </c>
      <c r="L6" s="26">
        <v>60650</v>
      </c>
      <c r="N6" s="12">
        <f t="shared" ref="N6:N11" si="1">B6/B$3</f>
        <v>0.10953456902268018</v>
      </c>
      <c r="O6" s="13">
        <f t="shared" si="0"/>
        <v>0.11024365635877516</v>
      </c>
      <c r="P6" s="13">
        <f t="shared" si="0"/>
        <v>0.11253541509549336</v>
      </c>
      <c r="Q6" s="13">
        <f t="shared" si="0"/>
        <v>0.1114874360840053</v>
      </c>
      <c r="R6" s="13">
        <f t="shared" si="0"/>
        <v>0.11212267938732039</v>
      </c>
      <c r="S6" s="13">
        <f t="shared" si="0"/>
        <v>0.11109784361933696</v>
      </c>
      <c r="T6" s="13">
        <f t="shared" si="0"/>
        <v>0.11036664841394096</v>
      </c>
      <c r="U6" s="13">
        <f t="shared" si="0"/>
        <v>0.11125186004807509</v>
      </c>
      <c r="V6" s="13">
        <f t="shared" si="0"/>
        <v>0.1101744283745785</v>
      </c>
      <c r="W6" s="13">
        <f t="shared" si="0"/>
        <v>0.10941257582601667</v>
      </c>
      <c r="X6" s="14">
        <f t="shared" si="0"/>
        <v>0.10868454959079775</v>
      </c>
    </row>
    <row r="7" spans="1:24" x14ac:dyDescent="0.2">
      <c r="A7" s="6" t="s">
        <v>8</v>
      </c>
      <c r="B7" s="26">
        <v>166213</v>
      </c>
      <c r="C7" s="26">
        <v>170715</v>
      </c>
      <c r="D7" s="26">
        <v>170159</v>
      </c>
      <c r="E7" s="26">
        <v>178020</v>
      </c>
      <c r="F7" s="26">
        <v>178247</v>
      </c>
      <c r="G7" s="26">
        <v>180943</v>
      </c>
      <c r="H7" s="26">
        <v>182998</v>
      </c>
      <c r="I7" s="26">
        <v>186294</v>
      </c>
      <c r="J7" s="26">
        <v>191379</v>
      </c>
      <c r="K7" s="26">
        <v>195807</v>
      </c>
      <c r="L7" s="26">
        <v>198587</v>
      </c>
      <c r="N7" s="18">
        <f t="shared" si="1"/>
        <v>0.34549899081443664</v>
      </c>
      <c r="O7" s="19">
        <f t="shared" si="0"/>
        <v>0.34447863592796246</v>
      </c>
      <c r="P7" s="19">
        <f t="shared" si="0"/>
        <v>0.3468314954852123</v>
      </c>
      <c r="Q7" s="19">
        <f t="shared" si="0"/>
        <v>0.35487954389147486</v>
      </c>
      <c r="R7" s="19">
        <f t="shared" si="0"/>
        <v>0.35517204963127241</v>
      </c>
      <c r="S7" s="19">
        <f t="shared" si="0"/>
        <v>0.3541957028986642</v>
      </c>
      <c r="T7" s="19">
        <f t="shared" si="0"/>
        <v>0.3528393271685395</v>
      </c>
      <c r="U7" s="19">
        <f t="shared" si="0"/>
        <v>0.35540081651341143</v>
      </c>
      <c r="V7" s="19">
        <f t="shared" si="0"/>
        <v>0.35733170518579926</v>
      </c>
      <c r="W7" s="19">
        <f t="shared" si="0"/>
        <v>0.35808899235750563</v>
      </c>
      <c r="X7" s="20">
        <f t="shared" si="0"/>
        <v>0.35586708408223827</v>
      </c>
    </row>
    <row r="8" spans="1:24" x14ac:dyDescent="0.2">
      <c r="A8" s="6" t="s">
        <v>9</v>
      </c>
      <c r="B8" s="26">
        <v>2721</v>
      </c>
      <c r="C8" s="26">
        <v>2408</v>
      </c>
      <c r="D8" s="26">
        <v>2794</v>
      </c>
      <c r="E8" s="26">
        <v>2990</v>
      </c>
      <c r="F8" s="26">
        <v>2992</v>
      </c>
      <c r="G8" s="26">
        <v>2999</v>
      </c>
      <c r="H8" s="26">
        <v>2883</v>
      </c>
      <c r="I8" s="26">
        <v>2850</v>
      </c>
      <c r="J8" s="26">
        <v>2710</v>
      </c>
      <c r="K8" s="26">
        <v>2781</v>
      </c>
      <c r="L8" s="26">
        <v>2920</v>
      </c>
      <c r="N8" s="12">
        <f t="shared" si="1"/>
        <v>5.6560121892155375E-3</v>
      </c>
      <c r="O8" s="13">
        <f t="shared" si="0"/>
        <v>4.8590021691973968E-3</v>
      </c>
      <c r="P8" s="13">
        <f t="shared" si="0"/>
        <v>5.6949511832208883E-3</v>
      </c>
      <c r="Q8" s="13">
        <f t="shared" si="0"/>
        <v>5.960509135128131E-3</v>
      </c>
      <c r="R8" s="13">
        <f t="shared" si="0"/>
        <v>5.9618101426490598E-3</v>
      </c>
      <c r="S8" s="13">
        <f t="shared" si="0"/>
        <v>5.8705388602659069E-3</v>
      </c>
      <c r="T8" s="13">
        <f t="shared" si="0"/>
        <v>5.5587262168269565E-3</v>
      </c>
      <c r="U8" s="13">
        <f t="shared" si="0"/>
        <v>5.4370636041054599E-3</v>
      </c>
      <c r="V8" s="13">
        <f t="shared" si="0"/>
        <v>5.0599539189436459E-3</v>
      </c>
      <c r="W8" s="13">
        <f t="shared" si="0"/>
        <v>5.0858523328901574E-3</v>
      </c>
      <c r="X8" s="14">
        <f t="shared" si="0"/>
        <v>5.2326279440252166E-3</v>
      </c>
    </row>
    <row r="9" spans="1:24" x14ac:dyDescent="0.2">
      <c r="A9" s="6" t="s">
        <v>10</v>
      </c>
      <c r="B9" s="26">
        <v>-4762</v>
      </c>
      <c r="C9" s="26">
        <v>-4523</v>
      </c>
      <c r="D9" s="26">
        <v>-6152</v>
      </c>
      <c r="E9" s="26">
        <v>-6643</v>
      </c>
      <c r="F9" s="26">
        <v>-6628</v>
      </c>
      <c r="G9" s="26">
        <v>-6096</v>
      </c>
      <c r="H9" s="26">
        <v>-4975</v>
      </c>
      <c r="I9" s="26">
        <v>-4261</v>
      </c>
      <c r="J9" s="26">
        <v>-3921</v>
      </c>
      <c r="K9" s="26">
        <v>-3607</v>
      </c>
      <c r="L9" s="26">
        <v>-3226</v>
      </c>
      <c r="M9" s="10"/>
      <c r="N9" s="18">
        <f t="shared" si="1"/>
        <v>-9.8985409941361232E-3</v>
      </c>
      <c r="O9" s="19">
        <f t="shared" si="0"/>
        <v>-9.1267719315946128E-3</v>
      </c>
      <c r="P9" s="19">
        <f t="shared" si="0"/>
        <v>-1.2539491653247997E-2</v>
      </c>
      <c r="Q9" s="19">
        <f t="shared" si="0"/>
        <v>-1.3242696382828151E-2</v>
      </c>
      <c r="R9" s="19">
        <f t="shared" si="0"/>
        <v>-1.3206844126162423E-2</v>
      </c>
      <c r="S9" s="19">
        <f t="shared" si="0"/>
        <v>-1.1932912601594186E-2</v>
      </c>
      <c r="T9" s="19">
        <f t="shared" si="0"/>
        <v>-9.5923215153361462E-3</v>
      </c>
      <c r="U9" s="19">
        <f t="shared" si="0"/>
        <v>-8.1288870235415311E-3</v>
      </c>
      <c r="V9" s="19">
        <f t="shared" si="0"/>
        <v>-7.3210624782944784E-3</v>
      </c>
      <c r="W9" s="19">
        <f t="shared" si="0"/>
        <v>-6.5964291135328298E-3</v>
      </c>
      <c r="X9" s="20">
        <f t="shared" si="0"/>
        <v>-5.7809786806251196E-3</v>
      </c>
    </row>
    <row r="10" spans="1:24" x14ac:dyDescent="0.2">
      <c r="A10" s="1" t="s">
        <v>11</v>
      </c>
      <c r="B10" s="25">
        <v>29242</v>
      </c>
      <c r="C10" s="25">
        <v>30120</v>
      </c>
      <c r="D10" s="25">
        <v>29853</v>
      </c>
      <c r="E10" s="25">
        <v>29972</v>
      </c>
      <c r="F10" s="25">
        <v>29255</v>
      </c>
      <c r="G10" s="25">
        <v>29856</v>
      </c>
      <c r="H10" s="25">
        <v>30279</v>
      </c>
      <c r="I10" s="25">
        <v>30638</v>
      </c>
      <c r="J10" s="25">
        <v>30808</v>
      </c>
      <c r="K10" s="25">
        <v>30951</v>
      </c>
      <c r="L10" s="25">
        <v>31707</v>
      </c>
      <c r="N10" s="12">
        <f t="shared" si="1"/>
        <v>6.0783942828754406E-2</v>
      </c>
      <c r="O10" s="13">
        <f t="shared" si="0"/>
        <v>6.0777884275841194E-2</v>
      </c>
      <c r="P10" s="13">
        <f t="shared" si="0"/>
        <v>6.084873932451438E-2</v>
      </c>
      <c r="Q10" s="13">
        <f t="shared" si="0"/>
        <v>5.9748622006040246E-2</v>
      </c>
      <c r="R10" s="13">
        <f t="shared" si="0"/>
        <v>5.829303332994594E-2</v>
      </c>
      <c r="S10" s="13">
        <f t="shared" si="0"/>
        <v>5.8443083765288069E-2</v>
      </c>
      <c r="T10" s="13">
        <f t="shared" si="0"/>
        <v>5.8381086062887069E-2</v>
      </c>
      <c r="U10" s="13">
        <f t="shared" si="0"/>
        <v>5.844938761494143E-2</v>
      </c>
      <c r="V10" s="13">
        <f t="shared" si="0"/>
        <v>5.7522900492551973E-2</v>
      </c>
      <c r="W10" s="13">
        <f t="shared" si="0"/>
        <v>5.6602738423330912E-2</v>
      </c>
      <c r="X10" s="14">
        <f t="shared" si="0"/>
        <v>5.6818813089454641E-2</v>
      </c>
    </row>
    <row r="11" spans="1:24" x14ac:dyDescent="0.2">
      <c r="A11" s="1" t="s">
        <v>12</v>
      </c>
      <c r="B11" s="25">
        <v>-50254</v>
      </c>
      <c r="C11" s="25">
        <v>-54096</v>
      </c>
      <c r="D11" s="25">
        <v>-53972</v>
      </c>
      <c r="E11" s="25">
        <v>-55010</v>
      </c>
      <c r="F11" s="25">
        <v>-56170</v>
      </c>
      <c r="G11" s="25">
        <v>-55112</v>
      </c>
      <c r="H11" s="25">
        <v>-55313</v>
      </c>
      <c r="I11" s="25">
        <v>-55720</v>
      </c>
      <c r="J11" s="25">
        <v>-56356</v>
      </c>
      <c r="K11" s="25">
        <v>-58477</v>
      </c>
      <c r="L11" s="25">
        <v>-59119</v>
      </c>
      <c r="N11" s="18">
        <f t="shared" si="1"/>
        <v>-0.10446057940346844</v>
      </c>
      <c r="O11" s="19">
        <f t="shared" si="0"/>
        <v>-0.10915804873127176</v>
      </c>
      <c r="P11" s="19">
        <f t="shared" si="0"/>
        <v>-0.11000998756649885</v>
      </c>
      <c r="Q11" s="19">
        <f t="shared" si="0"/>
        <v>-0.10966140719846103</v>
      </c>
      <c r="R11" s="19">
        <f t="shared" si="0"/>
        <v>-0.11192342102693774</v>
      </c>
      <c r="S11" s="19">
        <f t="shared" si="0"/>
        <v>-0.10788167311336266</v>
      </c>
      <c r="T11" s="19">
        <f t="shared" si="0"/>
        <v>-0.10664926230709311</v>
      </c>
      <c r="U11" s="19">
        <f t="shared" si="0"/>
        <v>-0.10629936281430043</v>
      </c>
      <c r="V11" s="19">
        <f t="shared" si="0"/>
        <v>-0.10522463581401775</v>
      </c>
      <c r="W11" s="19">
        <f t="shared" si="0"/>
        <v>-0.10694188668479603</v>
      </c>
      <c r="X11" s="20">
        <f t="shared" si="0"/>
        <v>-0.10594100391192698</v>
      </c>
    </row>
    <row r="12" spans="1:24" ht="28" x14ac:dyDescent="0.2">
      <c r="A12" s="1" t="s">
        <v>13</v>
      </c>
      <c r="B12" s="25">
        <v>-16319</v>
      </c>
      <c r="C12" s="25">
        <v>-16869</v>
      </c>
      <c r="D12" s="25">
        <v>-17481</v>
      </c>
      <c r="E12" s="25">
        <v>-18260</v>
      </c>
      <c r="F12" s="25">
        <v>-18924</v>
      </c>
      <c r="G12" s="25">
        <v>-20115</v>
      </c>
      <c r="H12" s="25">
        <v>-19998</v>
      </c>
      <c r="I12" s="25">
        <v>-21219</v>
      </c>
      <c r="J12" s="25">
        <v>-20667</v>
      </c>
      <c r="K12" s="25">
        <v>-20876</v>
      </c>
      <c r="L12" s="25">
        <v>-22154</v>
      </c>
      <c r="M12" s="10"/>
      <c r="N12" s="12">
        <f>B12/B$3</f>
        <v>-3.3921522571043132E-2</v>
      </c>
      <c r="O12" s="13">
        <f t="shared" si="0"/>
        <v>-3.4039247338949703E-2</v>
      </c>
      <c r="P12" s="13">
        <f t="shared" si="0"/>
        <v>-3.5631153054360896E-2</v>
      </c>
      <c r="Q12" s="13">
        <f t="shared" si="0"/>
        <v>-3.6400968831919622E-2</v>
      </c>
      <c r="R12" s="13">
        <f t="shared" si="0"/>
        <v>-3.7707652118813773E-2</v>
      </c>
      <c r="S12" s="13">
        <f t="shared" si="0"/>
        <v>-3.9375088087445387E-2</v>
      </c>
      <c r="T12" s="13">
        <f t="shared" si="0"/>
        <v>-3.85582403344105E-2</v>
      </c>
      <c r="U12" s="13">
        <f t="shared" si="0"/>
        <v>-4.0480369338776759E-2</v>
      </c>
      <c r="V12" s="13">
        <f t="shared" si="0"/>
        <v>-3.85882168423647E-2</v>
      </c>
      <c r="W12" s="13">
        <f t="shared" si="0"/>
        <v>-3.8177725027477502E-2</v>
      </c>
      <c r="X12" s="14">
        <f t="shared" si="0"/>
        <v>-3.969987653148447E-2</v>
      </c>
    </row>
    <row r="13" spans="1:24" x14ac:dyDescent="0.2">
      <c r="N13" s="21">
        <f>SUM(N5:N12)</f>
        <v>0.99999999999999989</v>
      </c>
      <c r="O13" s="22">
        <f t="shared" ref="O13:X13" si="2">SUM(O5:O12)</f>
        <v>1.0000000000000002</v>
      </c>
      <c r="P13" s="22">
        <f t="shared" si="2"/>
        <v>1.0000020382788775</v>
      </c>
      <c r="Q13" s="22">
        <f t="shared" si="2"/>
        <v>0.99999800651868398</v>
      </c>
      <c r="R13" s="22">
        <f t="shared" si="2"/>
        <v>0.99999800741639611</v>
      </c>
      <c r="S13" s="22">
        <f t="shared" si="2"/>
        <v>1</v>
      </c>
      <c r="T13" s="22">
        <f t="shared" si="2"/>
        <v>0.99999999999999978</v>
      </c>
      <c r="U13" s="22">
        <f t="shared" si="2"/>
        <v>1</v>
      </c>
      <c r="V13" s="22">
        <f t="shared" si="2"/>
        <v>1.0000018671416675</v>
      </c>
      <c r="W13" s="22">
        <f t="shared" si="2"/>
        <v>0.99999817121455137</v>
      </c>
      <c r="X13" s="23">
        <f t="shared" si="2"/>
        <v>0.99999820800412875</v>
      </c>
    </row>
    <row r="14" spans="1:24" x14ac:dyDescent="0.2">
      <c r="B14" t="s">
        <v>15</v>
      </c>
    </row>
    <row r="15" spans="1:24" x14ac:dyDescent="0.2">
      <c r="B15" t="s">
        <v>16</v>
      </c>
    </row>
    <row r="16" spans="1:24" x14ac:dyDescent="0.2">
      <c r="A16" s="1" t="s">
        <v>4</v>
      </c>
      <c r="B16" s="8">
        <v>481081</v>
      </c>
      <c r="C16" s="8">
        <v>495575</v>
      </c>
      <c r="D16" s="8">
        <v>490610</v>
      </c>
      <c r="E16" s="8">
        <v>501635</v>
      </c>
      <c r="F16" s="8">
        <v>501861</v>
      </c>
      <c r="G16" s="8">
        <v>510856</v>
      </c>
      <c r="H16" s="8">
        <v>518644</v>
      </c>
      <c r="I16" s="8">
        <v>524180</v>
      </c>
      <c r="J16" s="8">
        <v>535578</v>
      </c>
      <c r="K16" s="8">
        <v>546811</v>
      </c>
      <c r="L16" s="8">
        <v>558037</v>
      </c>
    </row>
    <row r="17" spans="1:14" x14ac:dyDescent="0.2">
      <c r="A17" s="6" t="s">
        <v>17</v>
      </c>
      <c r="B17" s="9">
        <v>345334</v>
      </c>
      <c r="C17" s="9">
        <v>372138</v>
      </c>
      <c r="D17" s="9">
        <v>377446</v>
      </c>
      <c r="E17" s="9">
        <v>393166</v>
      </c>
      <c r="F17" s="9">
        <v>401972</v>
      </c>
      <c r="G17" s="9">
        <v>401573</v>
      </c>
      <c r="H17" s="9">
        <v>409031</v>
      </c>
      <c r="I17" s="9">
        <v>409794</v>
      </c>
      <c r="J17" s="9">
        <v>418084</v>
      </c>
      <c r="K17" s="9">
        <v>425323</v>
      </c>
      <c r="L17" s="9">
        <v>435225</v>
      </c>
    </row>
    <row r="18" spans="1:14" x14ac:dyDescent="0.2">
      <c r="A18" s="6" t="s">
        <v>21</v>
      </c>
      <c r="B18" s="7">
        <v>291387</v>
      </c>
      <c r="C18" s="7">
        <v>316344</v>
      </c>
      <c r="D18" s="7">
        <v>324555</v>
      </c>
      <c r="E18" s="7">
        <v>334346</v>
      </c>
      <c r="F18" s="7">
        <v>342952</v>
      </c>
      <c r="G18" s="7">
        <v>347900</v>
      </c>
      <c r="H18" s="7">
        <v>352337</v>
      </c>
      <c r="I18" s="7">
        <v>354732</v>
      </c>
      <c r="J18" s="7">
        <v>359664</v>
      </c>
      <c r="K18" s="7">
        <v>361994</v>
      </c>
      <c r="L18" s="7">
        <v>371661</v>
      </c>
      <c r="M18" s="24"/>
      <c r="N18" s="24"/>
    </row>
    <row r="19" spans="1:14" x14ac:dyDescent="0.2">
      <c r="A19" s="1" t="s">
        <v>18</v>
      </c>
      <c r="B19" s="5">
        <v>1722.1</v>
      </c>
      <c r="C19" s="5">
        <v>1810.9</v>
      </c>
      <c r="D19" s="5">
        <v>1846.9</v>
      </c>
      <c r="E19" s="5">
        <v>1895</v>
      </c>
      <c r="F19" s="5">
        <v>1929.7</v>
      </c>
      <c r="G19" s="5">
        <v>1981.2</v>
      </c>
      <c r="H19" s="5">
        <v>2036.4</v>
      </c>
      <c r="I19" s="5">
        <v>2107.8000000000002</v>
      </c>
      <c r="J19" s="5">
        <v>2175.1</v>
      </c>
      <c r="K19" s="5">
        <v>2246</v>
      </c>
      <c r="L19" s="5">
        <v>2321.5</v>
      </c>
    </row>
    <row r="20" spans="1:14" x14ac:dyDescent="0.2">
      <c r="A20" t="s">
        <v>22</v>
      </c>
    </row>
    <row r="22" spans="1:14" x14ac:dyDescent="0.2">
      <c r="A22" t="s">
        <v>19</v>
      </c>
      <c r="B22" s="11">
        <f t="shared" ref="B22:L22" si="3">(B16/1000)/B19</f>
        <v>0.27935718018698102</v>
      </c>
      <c r="C22" s="11">
        <f t="shared" si="3"/>
        <v>0.2736622673808603</v>
      </c>
      <c r="D22" s="11">
        <f t="shared" si="3"/>
        <v>0.26563972061291896</v>
      </c>
      <c r="E22" s="11">
        <f t="shared" si="3"/>
        <v>0.26471503957783643</v>
      </c>
      <c r="F22" s="11">
        <f t="shared" si="3"/>
        <v>0.26007203192206041</v>
      </c>
      <c r="G22" s="11">
        <f t="shared" si="3"/>
        <v>0.25785180698566523</v>
      </c>
      <c r="H22" s="11">
        <f t="shared" si="3"/>
        <v>0.25468670202317817</v>
      </c>
      <c r="I22" s="11">
        <f t="shared" si="3"/>
        <v>0.24868583357054744</v>
      </c>
      <c r="J22" s="11">
        <f t="shared" si="3"/>
        <v>0.24623143763505126</v>
      </c>
      <c r="K22" s="11">
        <f t="shared" si="3"/>
        <v>0.24345992876224401</v>
      </c>
      <c r="L22" s="11">
        <f t="shared" si="3"/>
        <v>0.24037777299160026</v>
      </c>
    </row>
    <row r="23" spans="1:14" x14ac:dyDescent="0.2">
      <c r="A23" t="s">
        <v>20</v>
      </c>
      <c r="B23" s="11">
        <f t="shared" ref="B23:L23" si="4">(B18/1000)/B19</f>
        <v>0.16920445967133152</v>
      </c>
      <c r="C23" s="11">
        <f t="shared" si="4"/>
        <v>0.17468882875918051</v>
      </c>
      <c r="D23" s="11">
        <f t="shared" si="4"/>
        <v>0.17572960095294818</v>
      </c>
      <c r="E23" s="11">
        <f t="shared" si="4"/>
        <v>0.17643588390501319</v>
      </c>
      <c r="F23" s="11">
        <f t="shared" si="4"/>
        <v>0.177722962118464</v>
      </c>
      <c r="G23" s="11">
        <f t="shared" si="4"/>
        <v>0.17560064607308701</v>
      </c>
      <c r="H23" s="11">
        <f t="shared" si="4"/>
        <v>0.17301954429385188</v>
      </c>
      <c r="I23" s="11">
        <f t="shared" si="4"/>
        <v>0.1682949046399089</v>
      </c>
      <c r="J23" s="11">
        <f t="shared" si="4"/>
        <v>0.16535515608477772</v>
      </c>
      <c r="K23" s="11">
        <f t="shared" si="4"/>
        <v>0.16117275155832592</v>
      </c>
      <c r="L23" s="11">
        <f t="shared" si="4"/>
        <v>0.16009519707085937</v>
      </c>
    </row>
    <row r="26" spans="1:14" x14ac:dyDescent="0.2">
      <c r="A26" t="s">
        <v>23</v>
      </c>
      <c r="B26" t="s">
        <v>24</v>
      </c>
    </row>
    <row r="27" spans="1:14" x14ac:dyDescent="0.2">
      <c r="B27" t="s">
        <v>25</v>
      </c>
    </row>
    <row r="28" spans="1:14" x14ac:dyDescent="0.2">
      <c r="B28" t="s">
        <v>26</v>
      </c>
    </row>
    <row r="30" spans="1:14" x14ac:dyDescent="0.2">
      <c r="A30" t="s">
        <v>27</v>
      </c>
      <c r="B30" t="s">
        <v>28</v>
      </c>
      <c r="J30" t="s">
        <v>44</v>
      </c>
    </row>
    <row r="31" spans="1:14" x14ac:dyDescent="0.2">
      <c r="B31" t="s">
        <v>29</v>
      </c>
    </row>
    <row r="33" spans="1:12" x14ac:dyDescent="0.2">
      <c r="B33" t="s">
        <v>30</v>
      </c>
    </row>
    <row r="34" spans="1:12" x14ac:dyDescent="0.2">
      <c r="B34" t="s">
        <v>31</v>
      </c>
    </row>
    <row r="36" spans="1:12" x14ac:dyDescent="0.2">
      <c r="B36" t="s">
        <v>34</v>
      </c>
    </row>
    <row r="37" spans="1:12" x14ac:dyDescent="0.2">
      <c r="B37" t="s">
        <v>32</v>
      </c>
    </row>
    <row r="38" spans="1:12" x14ac:dyDescent="0.2">
      <c r="B38" t="s">
        <v>33</v>
      </c>
    </row>
    <row r="41" spans="1:12" ht="28" x14ac:dyDescent="0.2">
      <c r="A41" s="6" t="s">
        <v>36</v>
      </c>
      <c r="B41" s="7">
        <v>23842</v>
      </c>
      <c r="C41" s="7">
        <v>25483</v>
      </c>
      <c r="D41" s="7">
        <v>26728</v>
      </c>
      <c r="E41" s="7">
        <v>29596</v>
      </c>
      <c r="F41" s="7">
        <v>30573</v>
      </c>
      <c r="G41" s="7">
        <v>33508</v>
      </c>
      <c r="H41" s="7">
        <v>35046</v>
      </c>
      <c r="I41" s="7">
        <v>36732</v>
      </c>
      <c r="J41" s="7">
        <v>34182</v>
      </c>
      <c r="K41" s="7">
        <v>35542</v>
      </c>
      <c r="L41" s="7">
        <v>38564</v>
      </c>
    </row>
    <row r="42" spans="1:12" ht="17" thickBot="1" x14ac:dyDescent="0.25">
      <c r="B42" t="s">
        <v>35</v>
      </c>
    </row>
    <row r="43" spans="1:12" x14ac:dyDescent="0.2">
      <c r="B43" s="30" t="s">
        <v>69</v>
      </c>
      <c r="C43" s="31">
        <v>2010</v>
      </c>
      <c r="D43" s="31">
        <v>2011</v>
      </c>
      <c r="E43" s="31">
        <v>2012</v>
      </c>
      <c r="F43" s="31">
        <v>2013</v>
      </c>
      <c r="G43" s="31">
        <v>2014</v>
      </c>
      <c r="H43" s="31">
        <v>2015</v>
      </c>
      <c r="I43" s="31">
        <v>2016</v>
      </c>
      <c r="J43" s="31" t="s">
        <v>0</v>
      </c>
      <c r="K43" s="31" t="s">
        <v>1</v>
      </c>
      <c r="L43" s="32" t="s">
        <v>2</v>
      </c>
    </row>
    <row r="44" spans="1:12" x14ac:dyDescent="0.2">
      <c r="A44" t="s">
        <v>37</v>
      </c>
      <c r="B44" s="27" t="s">
        <v>37</v>
      </c>
      <c r="C44" s="28">
        <f>C41-B41</f>
        <v>1641</v>
      </c>
      <c r="D44" s="28">
        <f t="shared" ref="D44:L44" si="5">D41-C41</f>
        <v>1245</v>
      </c>
      <c r="E44" s="28">
        <f t="shared" si="5"/>
        <v>2868</v>
      </c>
      <c r="F44" s="28">
        <f t="shared" si="5"/>
        <v>977</v>
      </c>
      <c r="G44" s="28">
        <f t="shared" si="5"/>
        <v>2935</v>
      </c>
      <c r="H44" s="28">
        <f t="shared" si="5"/>
        <v>1538</v>
      </c>
      <c r="I44" s="28">
        <f t="shared" si="5"/>
        <v>1686</v>
      </c>
      <c r="J44" s="28">
        <f t="shared" si="5"/>
        <v>-2550</v>
      </c>
      <c r="K44" s="28">
        <f t="shared" si="5"/>
        <v>1360</v>
      </c>
      <c r="L44" s="29">
        <f t="shared" si="5"/>
        <v>3022</v>
      </c>
    </row>
    <row r="45" spans="1:12" x14ac:dyDescent="0.2">
      <c r="A45" t="s">
        <v>38</v>
      </c>
      <c r="B45" s="33" t="s">
        <v>38</v>
      </c>
      <c r="C45" s="19">
        <f>(C41/B41)-1</f>
        <v>6.8828118446438991E-2</v>
      </c>
      <c r="D45" s="19">
        <f t="shared" ref="D45:L45" si="6">(D41/C41)-1</f>
        <v>4.8856100145194814E-2</v>
      </c>
      <c r="E45" s="19">
        <f t="shared" si="6"/>
        <v>0.107303202633942</v>
      </c>
      <c r="F45" s="19">
        <f t="shared" si="6"/>
        <v>3.3011217732126008E-2</v>
      </c>
      <c r="G45" s="19">
        <f t="shared" si="6"/>
        <v>9.5999738331207229E-2</v>
      </c>
      <c r="H45" s="19">
        <f t="shared" si="6"/>
        <v>4.589948668974575E-2</v>
      </c>
      <c r="I45" s="19">
        <f t="shared" si="6"/>
        <v>4.8108200650573529E-2</v>
      </c>
      <c r="J45" s="19">
        <f t="shared" si="6"/>
        <v>-6.9421757595557021E-2</v>
      </c>
      <c r="K45" s="19">
        <f t="shared" si="6"/>
        <v>3.9787022409455197E-2</v>
      </c>
      <c r="L45" s="34">
        <f t="shared" si="6"/>
        <v>8.5026166225873556E-2</v>
      </c>
    </row>
    <row r="46" spans="1:12" ht="17" thickBot="1" x14ac:dyDescent="0.25">
      <c r="B46" s="37" t="s">
        <v>39</v>
      </c>
      <c r="C46" s="38"/>
      <c r="D46" s="38"/>
      <c r="E46" s="38"/>
      <c r="F46" s="38"/>
      <c r="G46" s="38"/>
      <c r="H46" s="38"/>
      <c r="I46" s="38"/>
      <c r="J46" s="38"/>
      <c r="K46" s="38"/>
      <c r="L46" s="39"/>
    </row>
    <row r="48" spans="1:12" x14ac:dyDescent="0.2">
      <c r="B48" t="s">
        <v>40</v>
      </c>
    </row>
    <row r="49" spans="1:5" x14ac:dyDescent="0.2">
      <c r="B49" t="s">
        <v>41</v>
      </c>
    </row>
    <row r="50" spans="1:5" x14ac:dyDescent="0.2">
      <c r="B50" t="s">
        <v>42</v>
      </c>
    </row>
    <row r="52" spans="1:5" x14ac:dyDescent="0.2">
      <c r="A52" t="s">
        <v>43</v>
      </c>
      <c r="B52" t="s">
        <v>68</v>
      </c>
    </row>
    <row r="53" spans="1:5" x14ac:dyDescent="0.2">
      <c r="A53" t="s">
        <v>46</v>
      </c>
    </row>
    <row r="54" spans="1:5" x14ac:dyDescent="0.2">
      <c r="B54" t="s">
        <v>45</v>
      </c>
    </row>
    <row r="55" spans="1:5" x14ac:dyDescent="0.2">
      <c r="B55" t="s">
        <v>47</v>
      </c>
    </row>
    <row r="57" spans="1:5" x14ac:dyDescent="0.2">
      <c r="A57" t="s">
        <v>48</v>
      </c>
      <c r="B57" t="s">
        <v>49</v>
      </c>
    </row>
    <row r="58" spans="1:5" x14ac:dyDescent="0.2">
      <c r="B58" t="s">
        <v>70</v>
      </c>
    </row>
    <row r="59" spans="1:5" x14ac:dyDescent="0.2">
      <c r="B59" t="s">
        <v>71</v>
      </c>
      <c r="C59" t="s">
        <v>72</v>
      </c>
    </row>
    <row r="61" spans="1:5" x14ac:dyDescent="0.2">
      <c r="B61" s="2">
        <v>2009</v>
      </c>
      <c r="C61" s="2"/>
      <c r="D61" s="2" t="s">
        <v>2</v>
      </c>
      <c r="E61" s="2"/>
    </row>
    <row r="62" spans="1:5" x14ac:dyDescent="0.2">
      <c r="B62" s="2" t="s">
        <v>50</v>
      </c>
      <c r="C62" s="2" t="s">
        <v>51</v>
      </c>
      <c r="D62" s="2" t="s">
        <v>50</v>
      </c>
      <c r="E62" s="2" t="s">
        <v>51</v>
      </c>
    </row>
    <row r="63" spans="1:5" x14ac:dyDescent="0.2">
      <c r="B63" s="2"/>
      <c r="C63" s="2"/>
      <c r="D63" s="2"/>
      <c r="E63" s="2"/>
    </row>
    <row r="64" spans="1:5" ht="28" x14ac:dyDescent="0.2">
      <c r="A64" s="1" t="s">
        <v>53</v>
      </c>
      <c r="B64" s="35">
        <v>973636</v>
      </c>
      <c r="C64" s="35">
        <v>973636</v>
      </c>
      <c r="D64" s="35">
        <v>1151628</v>
      </c>
      <c r="E64" s="35">
        <v>1151628</v>
      </c>
    </row>
    <row r="65" spans="1:5" x14ac:dyDescent="0.2">
      <c r="A65" s="1" t="s">
        <v>54</v>
      </c>
      <c r="B65" s="35">
        <v>323571</v>
      </c>
      <c r="C65" s="35">
        <v>695676</v>
      </c>
      <c r="D65" s="35">
        <v>114026</v>
      </c>
      <c r="E65" s="35">
        <v>333986</v>
      </c>
    </row>
    <row r="66" spans="1:5" ht="28" x14ac:dyDescent="0.2">
      <c r="A66" s="6" t="s">
        <v>55</v>
      </c>
      <c r="B66" s="36">
        <v>109190</v>
      </c>
      <c r="C66" s="36">
        <v>292719</v>
      </c>
      <c r="D66" s="36">
        <v>25938</v>
      </c>
      <c r="E66" s="36">
        <v>25944</v>
      </c>
    </row>
    <row r="67" spans="1:5" x14ac:dyDescent="0.2">
      <c r="A67" s="6" t="s">
        <v>56</v>
      </c>
      <c r="B67" s="36">
        <v>23453</v>
      </c>
      <c r="C67" s="36">
        <v>23465</v>
      </c>
      <c r="D67" s="36">
        <v>20912</v>
      </c>
      <c r="E67" s="36">
        <v>20798</v>
      </c>
    </row>
    <row r="68" spans="1:5" ht="28" x14ac:dyDescent="0.2">
      <c r="A68" s="6" t="s">
        <v>57</v>
      </c>
      <c r="B68" s="36">
        <v>16776</v>
      </c>
      <c r="C68" s="36">
        <v>16676</v>
      </c>
      <c r="D68" s="36">
        <v>45728</v>
      </c>
      <c r="E68" s="36">
        <v>47772</v>
      </c>
    </row>
    <row r="69" spans="1:5" x14ac:dyDescent="0.2">
      <c r="A69" s="6" t="s">
        <v>58</v>
      </c>
      <c r="B69" s="36">
        <v>36552</v>
      </c>
      <c r="C69" s="36">
        <v>38642</v>
      </c>
      <c r="D69" s="36">
        <v>3665</v>
      </c>
      <c r="E69" s="36">
        <v>3681</v>
      </c>
    </row>
    <row r="70" spans="1:5" x14ac:dyDescent="0.2">
      <c r="A70" s="6" t="s">
        <v>59</v>
      </c>
      <c r="B70" s="36">
        <v>3599</v>
      </c>
      <c r="C70" s="36">
        <v>3493</v>
      </c>
      <c r="D70" s="36">
        <v>2954</v>
      </c>
      <c r="E70" s="36">
        <v>3104</v>
      </c>
    </row>
    <row r="71" spans="1:5" x14ac:dyDescent="0.2">
      <c r="A71" s="6" t="s">
        <v>60</v>
      </c>
      <c r="B71" s="36">
        <v>5999</v>
      </c>
      <c r="C71" s="36">
        <v>5757</v>
      </c>
      <c r="D71" s="36">
        <v>3736</v>
      </c>
      <c r="E71" s="36">
        <v>9627</v>
      </c>
    </row>
    <row r="72" spans="1:5" x14ac:dyDescent="0.2">
      <c r="A72" s="6" t="s">
        <v>61</v>
      </c>
      <c r="B72" s="36">
        <v>2365</v>
      </c>
      <c r="C72" s="36">
        <v>5822</v>
      </c>
      <c r="D72" s="36">
        <v>19734</v>
      </c>
      <c r="E72" s="36">
        <v>20251</v>
      </c>
    </row>
    <row r="73" spans="1:5" x14ac:dyDescent="0.2">
      <c r="A73" s="6" t="s">
        <v>62</v>
      </c>
      <c r="B73" s="36">
        <v>16772</v>
      </c>
      <c r="C73" s="36">
        <v>17265</v>
      </c>
      <c r="D73" s="36">
        <v>87817</v>
      </c>
      <c r="E73" s="36">
        <v>82653</v>
      </c>
    </row>
    <row r="74" spans="1:5" x14ac:dyDescent="0.2">
      <c r="A74" s="6" t="s">
        <v>63</v>
      </c>
      <c r="B74" s="36">
        <v>65001</v>
      </c>
      <c r="C74" s="36">
        <v>62696</v>
      </c>
      <c r="D74" s="36">
        <v>53904</v>
      </c>
      <c r="E74" s="36">
        <v>263099</v>
      </c>
    </row>
    <row r="75" spans="1:5" x14ac:dyDescent="0.2">
      <c r="A75" s="6" t="s">
        <v>64</v>
      </c>
      <c r="B75" s="36">
        <v>43863</v>
      </c>
      <c r="C75" s="36">
        <v>229144</v>
      </c>
      <c r="D75" s="36">
        <v>378413</v>
      </c>
      <c r="E75" s="36">
        <v>810915</v>
      </c>
    </row>
    <row r="76" spans="1:5" ht="28" x14ac:dyDescent="0.2">
      <c r="A76" s="1" t="s">
        <v>65</v>
      </c>
      <c r="B76" s="35">
        <v>42552</v>
      </c>
      <c r="C76" s="35">
        <v>17494</v>
      </c>
      <c r="D76" s="8">
        <v>30348</v>
      </c>
      <c r="E76" s="8">
        <v>14712</v>
      </c>
    </row>
    <row r="77" spans="1:5" x14ac:dyDescent="0.2">
      <c r="A77" s="6" t="s">
        <v>55</v>
      </c>
      <c r="B77" s="36">
        <v>3</v>
      </c>
      <c r="C77" s="36">
        <v>3</v>
      </c>
      <c r="D77" s="36">
        <v>-1</v>
      </c>
      <c r="E77" s="36">
        <v>3</v>
      </c>
    </row>
    <row r="78" spans="1:5" x14ac:dyDescent="0.2">
      <c r="A78" s="6" t="s">
        <v>63</v>
      </c>
      <c r="B78" s="36">
        <v>163</v>
      </c>
      <c r="C78" s="36">
        <v>0</v>
      </c>
      <c r="D78" s="36" t="s">
        <v>52</v>
      </c>
      <c r="E78" s="36" t="s">
        <v>52</v>
      </c>
    </row>
    <row r="79" spans="1:5" x14ac:dyDescent="0.2">
      <c r="A79" s="6" t="s">
        <v>64</v>
      </c>
      <c r="B79" s="36">
        <v>42387</v>
      </c>
      <c r="C79" s="36">
        <v>17491</v>
      </c>
      <c r="D79" s="36">
        <v>30349</v>
      </c>
      <c r="E79" s="36">
        <v>14710</v>
      </c>
    </row>
    <row r="80" spans="1:5" x14ac:dyDescent="0.2">
      <c r="A80" s="1" t="s">
        <v>66</v>
      </c>
      <c r="B80" s="35">
        <v>120960</v>
      </c>
      <c r="C80" s="35">
        <v>9518</v>
      </c>
      <c r="D80" s="35">
        <v>151881</v>
      </c>
      <c r="E80" s="35">
        <v>11863</v>
      </c>
    </row>
    <row r="81" spans="1:5" x14ac:dyDescent="0.2">
      <c r="A81" s="6" t="s">
        <v>55</v>
      </c>
      <c r="B81" s="36">
        <v>933</v>
      </c>
      <c r="C81" s="36">
        <v>-100464</v>
      </c>
      <c r="D81" s="36">
        <v>2434</v>
      </c>
      <c r="E81" s="36">
        <v>-127888</v>
      </c>
    </row>
    <row r="82" spans="1:5" x14ac:dyDescent="0.2">
      <c r="A82" s="6" t="s">
        <v>56</v>
      </c>
      <c r="B82" s="36" t="s">
        <v>52</v>
      </c>
      <c r="C82" s="36">
        <v>-4</v>
      </c>
      <c r="D82" s="36" t="s">
        <v>52</v>
      </c>
      <c r="E82" s="36" t="s">
        <v>52</v>
      </c>
    </row>
    <row r="83" spans="1:5" x14ac:dyDescent="0.2">
      <c r="A83" s="6" t="s">
        <v>58</v>
      </c>
      <c r="B83" s="36">
        <v>1986</v>
      </c>
      <c r="C83" s="36">
        <v>1907</v>
      </c>
      <c r="D83" s="36">
        <v>2734</v>
      </c>
      <c r="E83" s="36">
        <v>2734</v>
      </c>
    </row>
    <row r="84" spans="1:5" x14ac:dyDescent="0.2">
      <c r="A84" s="6" t="s">
        <v>59</v>
      </c>
      <c r="B84" s="36">
        <v>553</v>
      </c>
      <c r="C84" s="36">
        <v>550</v>
      </c>
      <c r="D84" s="36">
        <v>624</v>
      </c>
      <c r="E84" s="36">
        <v>627</v>
      </c>
    </row>
    <row r="85" spans="1:5" x14ac:dyDescent="0.2">
      <c r="A85" s="6" t="s">
        <v>61</v>
      </c>
      <c r="B85" s="36">
        <v>109854</v>
      </c>
      <c r="C85" s="36">
        <v>105114</v>
      </c>
      <c r="D85" s="36">
        <v>138820</v>
      </c>
      <c r="E85" s="36">
        <v>133227</v>
      </c>
    </row>
    <row r="86" spans="1:5" x14ac:dyDescent="0.2">
      <c r="A86" s="6" t="s">
        <v>62</v>
      </c>
      <c r="B86" s="36">
        <v>44</v>
      </c>
      <c r="C86" s="36">
        <v>-40</v>
      </c>
      <c r="D86" s="36">
        <v>37</v>
      </c>
      <c r="E86" s="36">
        <v>-29</v>
      </c>
    </row>
    <row r="87" spans="1:5" x14ac:dyDescent="0.2">
      <c r="A87" s="6" t="s">
        <v>63</v>
      </c>
      <c r="B87" s="36">
        <v>145</v>
      </c>
      <c r="C87" s="36">
        <v>-25</v>
      </c>
      <c r="D87" s="36">
        <v>120</v>
      </c>
      <c r="E87" s="36">
        <v>-36</v>
      </c>
    </row>
    <row r="88" spans="1:5" x14ac:dyDescent="0.2">
      <c r="A88" s="6" t="s">
        <v>64</v>
      </c>
      <c r="B88" s="36">
        <v>7446</v>
      </c>
      <c r="C88" s="36">
        <v>2479</v>
      </c>
      <c r="D88" s="36">
        <v>7111</v>
      </c>
      <c r="E88" s="36">
        <v>3229</v>
      </c>
    </row>
    <row r="89" spans="1:5" x14ac:dyDescent="0.2">
      <c r="A89" s="1" t="s">
        <v>67</v>
      </c>
      <c r="B89" s="35">
        <v>486553</v>
      </c>
      <c r="C89" s="35">
        <v>250948</v>
      </c>
      <c r="D89" s="35">
        <v>590986</v>
      </c>
      <c r="E89" s="35">
        <v>314137</v>
      </c>
    </row>
    <row r="90" spans="1:5" x14ac:dyDescent="0.2">
      <c r="A90" s="6" t="s">
        <v>55</v>
      </c>
      <c r="B90" s="36">
        <v>25594</v>
      </c>
      <c r="C90" s="36">
        <v>-56538</v>
      </c>
      <c r="D90" s="36">
        <v>24830</v>
      </c>
      <c r="E90" s="36">
        <v>-64812</v>
      </c>
    </row>
    <row r="91" spans="1:5" x14ac:dyDescent="0.2">
      <c r="A91" s="6" t="s">
        <v>56</v>
      </c>
      <c r="B91" s="36">
        <v>267</v>
      </c>
      <c r="C91" s="36">
        <v>259</v>
      </c>
      <c r="D91" s="36">
        <v>218</v>
      </c>
      <c r="E91" s="36">
        <v>212</v>
      </c>
    </row>
    <row r="92" spans="1:5" x14ac:dyDescent="0.2">
      <c r="A92" s="6" t="s">
        <v>57</v>
      </c>
      <c r="B92" s="36">
        <v>1729</v>
      </c>
      <c r="C92" s="36">
        <v>1829</v>
      </c>
      <c r="D92" s="36">
        <v>1380</v>
      </c>
      <c r="E92" s="36">
        <v>1495</v>
      </c>
    </row>
    <row r="93" spans="1:5" x14ac:dyDescent="0.2">
      <c r="A93" s="6" t="s">
        <v>58</v>
      </c>
      <c r="B93" s="36">
        <v>18551</v>
      </c>
      <c r="C93" s="36">
        <v>16541</v>
      </c>
      <c r="D93" s="36">
        <v>22623</v>
      </c>
      <c r="E93" s="36">
        <v>20579</v>
      </c>
    </row>
    <row r="94" spans="1:5" x14ac:dyDescent="0.2">
      <c r="A94" s="6" t="s">
        <v>59</v>
      </c>
      <c r="B94" s="36">
        <v>3436</v>
      </c>
      <c r="C94" s="36">
        <v>3545</v>
      </c>
      <c r="D94" s="36">
        <v>4678</v>
      </c>
      <c r="E94" s="36">
        <v>4659</v>
      </c>
    </row>
    <row r="95" spans="1:5" x14ac:dyDescent="0.2">
      <c r="A95" s="6" t="s">
        <v>60</v>
      </c>
      <c r="B95" s="36">
        <v>2687</v>
      </c>
      <c r="C95" s="36">
        <v>2929</v>
      </c>
      <c r="D95" s="36">
        <v>1538</v>
      </c>
      <c r="E95" s="36">
        <v>1388</v>
      </c>
    </row>
    <row r="96" spans="1:5" x14ac:dyDescent="0.2">
      <c r="A96" s="6" t="s">
        <v>61</v>
      </c>
      <c r="B96" s="36">
        <v>40553</v>
      </c>
      <c r="C96" s="36">
        <v>41835</v>
      </c>
      <c r="D96" s="36">
        <v>50762</v>
      </c>
      <c r="E96" s="36">
        <v>50463</v>
      </c>
    </row>
    <row r="97" spans="1:5" x14ac:dyDescent="0.2">
      <c r="A97" s="6" t="s">
        <v>62</v>
      </c>
      <c r="B97" s="36">
        <v>15279</v>
      </c>
      <c r="C97" s="36">
        <v>14870</v>
      </c>
      <c r="D97" s="36">
        <v>16481</v>
      </c>
      <c r="E97" s="36">
        <v>16031</v>
      </c>
    </row>
    <row r="98" spans="1:5" x14ac:dyDescent="0.2">
      <c r="A98" s="6" t="s">
        <v>63</v>
      </c>
      <c r="B98" s="36">
        <v>54135</v>
      </c>
      <c r="C98" s="36">
        <v>56772</v>
      </c>
      <c r="D98" s="36">
        <v>59631</v>
      </c>
      <c r="E98" s="36">
        <v>64952</v>
      </c>
    </row>
    <row r="99" spans="1:5" x14ac:dyDescent="0.2">
      <c r="A99" s="6" t="s">
        <v>64</v>
      </c>
      <c r="B99" s="36">
        <v>324322</v>
      </c>
      <c r="C99" s="36">
        <v>168905</v>
      </c>
      <c r="D99" s="36">
        <v>408844</v>
      </c>
      <c r="E99" s="36">
        <v>219171</v>
      </c>
    </row>
  </sheetData>
  <mergeCells count="1">
    <mergeCell ref="B46:L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2021-03-18T08:16:56Z</dcterms:created>
  <dcterms:modified xsi:type="dcterms:W3CDTF">2021-03-25T08:22:47Z</dcterms:modified>
</cp:coreProperties>
</file>